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\"/>
    </mc:Choice>
  </mc:AlternateContent>
  <bookViews>
    <workbookView xWindow="-105" yWindow="-105" windowWidth="23250" windowHeight="12450" firstSheet="2" activeTab="2"/>
  </bookViews>
  <sheets>
    <sheet name="Data Description" sheetId="1" r:id="rId1"/>
    <sheet name="EVSurvey" sheetId="2" r:id="rId2"/>
    <sheet name="Attitude" sheetId="3" r:id="rId3"/>
    <sheet name="Experiment" sheetId="4" r:id="rId4"/>
    <sheet name="Q1" sheetId="5" r:id="rId5"/>
    <sheet name="Q2" sheetId="6" r:id="rId6"/>
    <sheet name="Q3" sheetId="7" r:id="rId7"/>
    <sheet name="Q4" sheetId="8" r:id="rId8"/>
    <sheet name="Q5" sheetId="9" r:id="rId9"/>
    <sheet name="Q6" sheetId="10" r:id="rId10"/>
  </sheets>
  <definedNames>
    <definedName name="_xlnm._FilterDatabase" localSheetId="1" hidden="1">EVSurvey!$E$1:$E$103</definedName>
    <definedName name="_xlnm._FilterDatabase" localSheetId="5" hidden="1">'Q2'!$H$1:$H$1048530</definedName>
  </definedNames>
  <calcPr calcId="152511"/>
  <pivotCaches>
    <pivotCache cacheId="2" r:id="rId11"/>
    <pivotCache cacheId="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0" l="1"/>
  <c r="E14" i="10"/>
  <c r="J13" i="10"/>
  <c r="E13" i="10"/>
  <c r="J12" i="10"/>
  <c r="E12" i="10"/>
  <c r="J11" i="10"/>
  <c r="E11" i="10"/>
  <c r="J10" i="10"/>
  <c r="E10" i="10"/>
  <c r="J9" i="10"/>
  <c r="E9" i="10"/>
  <c r="J8" i="10"/>
  <c r="E8" i="10"/>
  <c r="J7" i="10"/>
  <c r="E7" i="10"/>
  <c r="J6" i="10"/>
  <c r="E6" i="10"/>
  <c r="J5" i="10"/>
  <c r="E5" i="10"/>
  <c r="J4" i="10"/>
  <c r="E4" i="10"/>
  <c r="J3" i="10"/>
  <c r="E3" i="10"/>
  <c r="E9" i="3"/>
  <c r="O105" i="8"/>
  <c r="O20" i="8"/>
  <c r="O16" i="8"/>
  <c r="O4" i="8"/>
  <c r="O2" i="8"/>
  <c r="O3" i="8"/>
  <c r="O5" i="8"/>
  <c r="O6" i="8"/>
  <c r="O7" i="8"/>
  <c r="O8" i="8"/>
  <c r="O9" i="8"/>
  <c r="O10" i="8"/>
  <c r="O11" i="8"/>
  <c r="O12" i="8"/>
  <c r="O13" i="8"/>
  <c r="O14" i="8"/>
  <c r="O15" i="8"/>
  <c r="O17" i="8"/>
  <c r="O18" i="8"/>
  <c r="O19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D6" i="7"/>
  <c r="D5" i="7"/>
  <c r="D4" i="7"/>
  <c r="D3" i="7"/>
  <c r="B83" i="6"/>
  <c r="B81" i="6"/>
  <c r="C78" i="6"/>
  <c r="C79" i="6"/>
  <c r="B79" i="6"/>
  <c r="B78" i="6"/>
  <c r="C73" i="6"/>
  <c r="B73" i="6"/>
  <c r="C72" i="6"/>
  <c r="B72" i="6"/>
  <c r="D65" i="6"/>
  <c r="D66" i="6"/>
  <c r="D67" i="6"/>
  <c r="C67" i="6"/>
  <c r="B67" i="6"/>
  <c r="C66" i="6"/>
  <c r="C65" i="6"/>
  <c r="B65" i="6"/>
  <c r="B66" i="6"/>
  <c r="D60" i="6"/>
  <c r="B60" i="6"/>
  <c r="J58" i="6"/>
  <c r="H58" i="6"/>
  <c r="D58" i="6"/>
  <c r="B58" i="6"/>
  <c r="C112" i="8"/>
  <c r="C111" i="8"/>
  <c r="C110" i="8"/>
  <c r="C109" i="8"/>
  <c r="C108" i="8"/>
  <c r="B60" i="5" l="1"/>
  <c r="E58" i="5"/>
  <c r="B58" i="5"/>
  <c r="J20" i="3" l="1"/>
  <c r="E20" i="3"/>
  <c r="J19" i="3"/>
  <c r="E19" i="3"/>
  <c r="J18" i="3"/>
  <c r="E18" i="3"/>
  <c r="J17" i="3"/>
  <c r="E17" i="3"/>
  <c r="J16" i="3"/>
  <c r="E16" i="3"/>
  <c r="J15" i="3"/>
  <c r="E15" i="3"/>
  <c r="J14" i="3"/>
  <c r="E14" i="3"/>
  <c r="J13" i="3"/>
  <c r="E13" i="3"/>
  <c r="J12" i="3"/>
  <c r="E12" i="3"/>
  <c r="J11" i="3"/>
  <c r="E11" i="3"/>
  <c r="J10" i="3"/>
  <c r="E10" i="3"/>
  <c r="J9" i="3"/>
</calcChain>
</file>

<file path=xl/sharedStrings.xml><?xml version="1.0" encoding="utf-8"?>
<sst xmlns="http://schemas.openxmlformats.org/spreadsheetml/2006/main" count="2386" uniqueCount="174">
  <si>
    <t>Variable Name</t>
  </si>
  <si>
    <t>Description</t>
  </si>
  <si>
    <t>State</t>
  </si>
  <si>
    <t>The state in which the EV owner normally resides</t>
  </si>
  <si>
    <t>Locality</t>
  </si>
  <si>
    <t xml:space="preserve">EV owners live in the city (Metro) or in the country (Regional) </t>
  </si>
  <si>
    <t xml:space="preserve">Age </t>
  </si>
  <si>
    <t>EV owner’s Age (in years)</t>
  </si>
  <si>
    <t>Household_Type</t>
  </si>
  <si>
    <t>Household Type (Single Person, Single Parent, Couple with Children, Couple with no Children)</t>
  </si>
  <si>
    <t>Annual_KM</t>
  </si>
  <si>
    <t>Estimate of EV Km travelled per year (Km).</t>
  </si>
  <si>
    <t>Trip_Type</t>
  </si>
  <si>
    <t>What type of trips is EV used for? (Work, Private, Holiday)</t>
  </si>
  <si>
    <t>Reason</t>
  </si>
  <si>
    <t>Reason to buy the EV (Technology, Environment, Economic, Fuel Security, Health)</t>
  </si>
  <si>
    <t>EV_Towing</t>
  </si>
  <si>
    <t>EV is/can be used for Towing (Yes or No)</t>
  </si>
  <si>
    <t xml:space="preserve">Charge_at_work </t>
  </si>
  <si>
    <t>Number of times charging at work per week</t>
  </si>
  <si>
    <t>Charge_at_Home</t>
  </si>
  <si>
    <t>Number of times charging at home per week</t>
  </si>
  <si>
    <t>Calculate_Savings</t>
  </si>
  <si>
    <t>EV owner actively calculates fuel/Maintenance savings (Yes or No)</t>
  </si>
  <si>
    <t>Fuel_Savings</t>
  </si>
  <si>
    <t>Estimate of Annual Fuel Saving ($)</t>
  </si>
  <si>
    <t>Maintenance_Savings</t>
  </si>
  <si>
    <t>Estimate of Annual Maintenance Savings ($)</t>
  </si>
  <si>
    <t>Index</t>
  </si>
  <si>
    <t>Age</t>
  </si>
  <si>
    <t>Charge_at_Work</t>
  </si>
  <si>
    <t>Queensland</t>
  </si>
  <si>
    <t>Metro</t>
  </si>
  <si>
    <t>Couple with Children</t>
  </si>
  <si>
    <t>Work</t>
  </si>
  <si>
    <t>Environment</t>
  </si>
  <si>
    <t>No</t>
  </si>
  <si>
    <t>Tasmania</t>
  </si>
  <si>
    <t>Regional</t>
  </si>
  <si>
    <t>Private</t>
  </si>
  <si>
    <t>Technology</t>
  </si>
  <si>
    <t>Yes</t>
  </si>
  <si>
    <t>New South Wales</t>
  </si>
  <si>
    <t>Couple with no Children</t>
  </si>
  <si>
    <t>Holiday</t>
  </si>
  <si>
    <t>Economic</t>
  </si>
  <si>
    <t>Victoria</t>
  </si>
  <si>
    <t>Single Person</t>
  </si>
  <si>
    <t>Fuel Security</t>
  </si>
  <si>
    <t>Single Parent</t>
  </si>
  <si>
    <t>Health</t>
  </si>
  <si>
    <t>Western Australia</t>
  </si>
  <si>
    <t>Australian Capital Territory</t>
  </si>
  <si>
    <t>South Australia</t>
  </si>
  <si>
    <t>Attitude Statements</t>
  </si>
  <si>
    <t>Q1</t>
  </si>
  <si>
    <t>The government should prioritise the expansion of public charging infrastructure for electric vehicles.</t>
  </si>
  <si>
    <t>Q2</t>
  </si>
  <si>
    <t>I support government incentives to bolster the development of charging infrastructure for electric vehicles.</t>
  </si>
  <si>
    <t>Q3</t>
  </si>
  <si>
    <t>Government regulations targeting the expansion and accessibility of public charging infrastructure are necessary.</t>
  </si>
  <si>
    <t>Scale</t>
  </si>
  <si>
    <t>Strongly Disagree (1) to Strongly Agree (10)</t>
  </si>
  <si>
    <t>Year 2022</t>
  </si>
  <si>
    <t>Year 2023</t>
  </si>
  <si>
    <t>AttitudeScore</t>
  </si>
  <si>
    <t>Respondent-1</t>
  </si>
  <si>
    <t>Respondent-2</t>
  </si>
  <si>
    <t>Respondent-3</t>
  </si>
  <si>
    <t>Respondent-4</t>
  </si>
  <si>
    <t>Respondent-5</t>
  </si>
  <si>
    <t>Respondent-6</t>
  </si>
  <si>
    <t>Respondent-7</t>
  </si>
  <si>
    <t>Respondent-8</t>
  </si>
  <si>
    <t>Respondent-9</t>
  </si>
  <si>
    <t>Respondent-10</t>
  </si>
  <si>
    <t>Respondent-11</t>
  </si>
  <si>
    <t>Respondent-12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</si>
  <si>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</si>
  <si>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</si>
  <si>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</si>
  <si>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</si>
  <si>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</si>
  <si>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</si>
  <si>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</si>
  <si>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</si>
  <si>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</si>
  <si>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</si>
  <si>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</si>
  <si>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</si>
  <si>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</si>
  <si>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</si>
  <si>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</si>
  <si>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</si>
  <si>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</si>
  <si>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</si>
  <si>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</si>
  <si>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</si>
  <si>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</si>
  <si>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</si>
  <si>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</si>
  <si>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</si>
  <si>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</si>
  <si>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</si>
  <si>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</si>
  <si>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</si>
  <si>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</si>
  <si>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</si>
  <si>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Metro Average</t>
  </si>
  <si>
    <t xml:space="preserve">Regional Average </t>
  </si>
  <si>
    <t>T-Test</t>
  </si>
  <si>
    <t>Mean</t>
  </si>
  <si>
    <t>Sum</t>
  </si>
  <si>
    <t>Count</t>
  </si>
  <si>
    <t>Regional-Annual_KM</t>
  </si>
  <si>
    <t>Metro-Annual_KM</t>
  </si>
  <si>
    <t>t-Test: Two-Sample Assuming Unequal Variances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</si>
  <si>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</si>
  <si>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</si>
  <si>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</si>
  <si>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</si>
  <si>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</si>
  <si>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</si>
  <si>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</si>
  <si>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</si>
  <si>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</si>
  <si>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Count-Regional</t>
  </si>
  <si>
    <t>Count-Metro</t>
  </si>
  <si>
    <t>Regional-EV_Towing</t>
  </si>
  <si>
    <t>Metro-EV_Towing</t>
  </si>
  <si>
    <t>Count for Regional</t>
  </si>
  <si>
    <t>Count for Metro</t>
  </si>
  <si>
    <t>Proprtion-Metro</t>
  </si>
  <si>
    <t>Proportion-Regional</t>
  </si>
  <si>
    <t>Towing-Yes</t>
  </si>
  <si>
    <t>Towing-No</t>
  </si>
  <si>
    <t>Step-1</t>
  </si>
  <si>
    <t>Set up a Contingency Table</t>
  </si>
  <si>
    <t>Step-2</t>
  </si>
  <si>
    <t>Calculate Expected Frequencies</t>
  </si>
  <si>
    <t>Observerd</t>
  </si>
  <si>
    <t>Expected</t>
  </si>
  <si>
    <t>Chi-Square</t>
  </si>
  <si>
    <t>Step-3</t>
  </si>
  <si>
    <t>Expected^2</t>
  </si>
  <si>
    <t>X^2</t>
  </si>
  <si>
    <t>p-value</t>
  </si>
  <si>
    <t>Average</t>
  </si>
  <si>
    <t>Couples with Children</t>
  </si>
  <si>
    <t>Anova: Single Factor</t>
  </si>
  <si>
    <t>SUMMARY</t>
  </si>
  <si>
    <t>Groups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</si>
  <si>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</si>
  <si>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</si>
  <si>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</si>
  <si>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</si>
  <si>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</si>
  <si>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</si>
  <si>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</si>
  <si>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</si>
  <si>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</si>
  <si>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</si>
  <si>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Charge-At Home-&gt;5</t>
  </si>
  <si>
    <t>Row Labels</t>
  </si>
  <si>
    <t>Grand Total</t>
  </si>
  <si>
    <t>Sum of Charge-At Home-&gt;5</t>
  </si>
  <si>
    <t>Pivot Table</t>
  </si>
  <si>
    <t>Percentage</t>
  </si>
  <si>
    <t>Sum of Annual_KM</t>
  </si>
  <si>
    <t>Impact of locality and types of trips on the distances travelled in EVs</t>
  </si>
  <si>
    <t>AttitudeScore-2022</t>
  </si>
  <si>
    <t>AttitudeScore-2023</t>
  </si>
  <si>
    <t>t-Test: Paired Two Sample for Means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</si>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</sst>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ptos Display"/>
      <family val="2"/>
    </font>
    <font>
      <sz val="11"/>
      <color theme="1"/>
      <name val="Aptos Display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1"/>
      <name val="Aptos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D0D0D"/>
      <name val="Segoe U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164" fontId="6" fillId="2" borderId="0" xfId="0" applyNumberFormat="1" applyFont="1" applyFill="1"/>
    <xf numFmtId="164" fontId="4" fillId="2" borderId="0" xfId="0" applyNumberFormat="1" applyFont="1" applyFill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8" fillId="0" borderId="2" xfId="0" applyFont="1" applyFill="1" applyBorder="1" applyAlignment="1">
      <alignment horizontal="center"/>
    </xf>
    <xf numFmtId="9" fontId="0" fillId="0" borderId="0" xfId="1" applyFont="1"/>
    <xf numFmtId="2" fontId="0" fillId="0" borderId="0" xfId="1" applyNumberFormat="1" applyFont="1"/>
    <xf numFmtId="0" fontId="0" fillId="0" borderId="0" xfId="1" applyNumberFormat="1" applyFont="1"/>
    <xf numFmtId="0" fontId="9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0" fillId="0" borderId="0" xfId="0" applyFont="1"/>
  </cellXfs>
  <cellStyles count="2">
    <cellStyle name="Normal" xfId="0" builtinId="0"/>
    <cellStyle name="Percent" xfId="1" builtinId="5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Display"/>
        <scheme val="none"/>
      </font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Averages of Household_Type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'Q3'!$C$3:$C$6</c:f>
              <c:strCache>
                <c:ptCount val="4"/>
                <c:pt idx="0">
                  <c:v>Couples with Children</c:v>
                </c:pt>
                <c:pt idx="1">
                  <c:v>Couple with no Children</c:v>
                </c:pt>
                <c:pt idx="2">
                  <c:v>Single Parent</c:v>
                </c:pt>
                <c:pt idx="3">
                  <c:v>Single Person</c:v>
                </c:pt>
              </c:strCache>
            </c:strRef>
          </c:cat>
          <c:val>
            <c:numRef>
              <c:f>'Q3'!$D$3:$D$6</c:f>
              <c:numCache>
                <c:formatCode>0</c:formatCode>
                <c:ptCount val="4"/>
                <c:pt idx="0">
                  <c:v>3653.3333333333335</c:v>
                </c:pt>
                <c:pt idx="1">
                  <c:v>3465.3846153846152</c:v>
                </c:pt>
                <c:pt idx="2">
                  <c:v>3208.695652173913</c:v>
                </c:pt>
                <c:pt idx="3">
                  <c:v>3382.608695652174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756384"/>
        <c:axId val="579750504"/>
        <c:axId val="0"/>
      </c:bar3DChart>
      <c:catAx>
        <c:axId val="5797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50504"/>
        <c:crosses val="autoZero"/>
        <c:auto val="1"/>
        <c:lblAlgn val="ctr"/>
        <c:lblOffset val="100"/>
        <c:noMultiLvlLbl val="0"/>
      </c:catAx>
      <c:valAx>
        <c:axId val="57975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[A1_YourStudentID.xlsx]Q4!PivotTable1</c:name>
    <c:fmtId val="22"/>
  </c:pivotSource>
  <c:chart>
    <c:title>
      <c:layout>
        <c:manualLayout>
          <c:xMode val="edge"/>
          <c:yMode val="edge"/>
          <c:x val="0.49234011373578301"/>
          <c:y val="9.1571886847477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'Q4'!$B$107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'Q4'!$A$108:$A$113</c:f>
              <c:strCache>
                <c:ptCount val="5"/>
                <c:pt idx="0">
                  <c:v>Economic</c:v>
                </c:pt>
                <c:pt idx="1">
                  <c:v>Environment</c:v>
                </c:pt>
                <c:pt idx="2">
                  <c:v>Fuel Security</c:v>
                </c:pt>
                <c:pt idx="3">
                  <c:v>Health</c:v>
                </c:pt>
                <c:pt idx="4">
                  <c:v>Technology</c:v>
                </c:pt>
              </c:strCache>
            </c:strRef>
          </c:cat>
          <c:val>
            <c:numRef>
              <c:f>'Q4'!$B$108:$B$113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17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144952"/>
        <c:axId val="347145736"/>
        <c:axId val="0"/>
      </c:bar3DChart>
      <c:catAx>
        <c:axId val="34714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45736"/>
        <c:crosses val="autoZero"/>
        <c:auto val="1"/>
        <c:lblAlgn val="ctr"/>
        <c:lblOffset val="100"/>
        <c:noMultiLvlLbl val="0"/>
      </c:catAx>
      <c:valAx>
        <c:axId val="347145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4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[A1_YourStudentID.xlsx]Q5!PivotTable2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'Q5'!$F$4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multiLvlStrRef>
              <c:f>'Q5'!$E$5:$E$13</c:f>
              <c:multiLvlStrCache>
                <c:ptCount val="6"/>
                <c:lvl>
                  <c:pt idx="0">
                    <c:v>Holiday</c:v>
                  </c:pt>
                  <c:pt idx="1">
                    <c:v>Private</c:v>
                  </c:pt>
                  <c:pt idx="2">
                    <c:v>Work</c:v>
                  </c:pt>
                  <c:pt idx="3">
                    <c:v>Holiday</c:v>
                  </c:pt>
                  <c:pt idx="4">
                    <c:v>Private</c:v>
                  </c:pt>
                  <c:pt idx="5">
                    <c:v>Work</c:v>
                  </c:pt>
                </c:lvl>
                <c:lvl>
                  <c:pt idx="0">
                    <c:v>Metro</c:v>
                  </c:pt>
                  <c:pt idx="3">
                    <c:v>Regional</c:v>
                  </c:pt>
                </c:lvl>
              </c:multiLvlStrCache>
            </c:multiLvlStrRef>
          </c:cat>
          <c:val>
            <c:numRef>
              <c:f>'Q5'!$F$5:$F$13</c:f>
              <c:numCache>
                <c:formatCode>General</c:formatCode>
                <c:ptCount val="6"/>
                <c:pt idx="0">
                  <c:v>57000</c:v>
                </c:pt>
                <c:pt idx="1">
                  <c:v>55000</c:v>
                </c:pt>
                <c:pt idx="2">
                  <c:v>65000</c:v>
                </c:pt>
                <c:pt idx="3">
                  <c:v>57000</c:v>
                </c:pt>
                <c:pt idx="4">
                  <c:v>67000</c:v>
                </c:pt>
                <c:pt idx="5">
                  <c:v>50000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579736000"/>
        <c:axId val="579737568"/>
        <c:axId val="0"/>
      </c:bar3DChart>
      <c:catAx>
        <c:axId val="5797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7568"/>
        <c:crosses val="autoZero"/>
        <c:auto val="1"/>
        <c:lblAlgn val="ctr"/>
        <c:lblOffset val="100"/>
        <c:noMultiLvlLbl val="0"/>
      </c:catAx>
      <c:valAx>
        <c:axId val="5797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6</xdr:row>
      <xdr:rowOff>90487</xdr:rowOff>
    </xdr:from>
    <xdr:to>
      <xdr:col>4</xdr:col>
      <xdr:colOff>19050</xdr:colOff>
      <xdr:row>20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</xdr:colOff>
      <xdr:row>106</xdr:row>
      <xdr:rowOff>23812</xdr:rowOff>
    </xdr:from>
    <xdr:to>
      <xdr:col>6</xdr:col>
      <xdr:colOff>342900</xdr:colOff>
      <xdr:row>120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13</xdr:row>
      <xdr:rowOff>23811</xdr:rowOff>
    </xdr:from>
    <xdr:to>
      <xdr:col>7</xdr:col>
      <xdr:colOff>600075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deem" refreshedDate="45391.04453634259" createdVersion="5" refreshedVersion="5" minRefreshableVersion="3" recordCount="102">
  <cacheSource type="worksheet">
    <worksheetSource name="Table3"/>
  </cacheSource>
  <cacheFields count="15">
    <cacheField name="Index" numFmtId="1">
      <sharedItems containsSemiMixedTypes="0" containsString="0" containsNumber="1" containsInteger="1" minValue="1" maxValue="102"/>
    </cacheField>
    <cacheField name="State" numFmtId="0">
      <sharedItems/>
    </cacheField>
    <cacheField name="Locality" numFmtId="0">
      <sharedItems/>
    </cacheField>
    <cacheField name="Age" numFmtId="1">
      <sharedItems containsSemiMixedTypes="0" containsString="0" containsNumber="1" containsInteger="1" minValue="27" maxValue="57"/>
    </cacheField>
    <cacheField name="Household_Type" numFmtId="0">
      <sharedItems/>
    </cacheField>
    <cacheField name="Annual_KM" numFmtId="1">
      <sharedItems containsSemiMixedTypes="0" containsString="0" containsNumber="1" containsInteger="1" minValue="8000" maxValue="18000"/>
    </cacheField>
    <cacheField name="Trip_Type" numFmtId="0">
      <sharedItems/>
    </cacheField>
    <cacheField name="Reason" numFmtId="0">
      <sharedItems count="5">
        <s v="Environment"/>
        <s v="Technology"/>
        <s v="Economic"/>
        <s v="Fuel Security"/>
        <s v="Health"/>
      </sharedItems>
    </cacheField>
    <cacheField name="EV_Towing" numFmtId="0">
      <sharedItems/>
    </cacheField>
    <cacheField name="Charge_at_Work" numFmtId="1">
      <sharedItems containsSemiMixedTypes="0" containsString="0" containsNumber="1" containsInteger="1" minValue="2" maxValue="5"/>
    </cacheField>
    <cacheField name="Charge_at_Home" numFmtId="1">
      <sharedItems containsSemiMixedTypes="0" containsString="0" containsNumber="1" containsInteger="1" minValue="3" maxValue="7"/>
    </cacheField>
    <cacheField name="Calculate_Savings" numFmtId="0">
      <sharedItems/>
    </cacheField>
    <cacheField name="Fuel_Savings" numFmtId="1">
      <sharedItems containsSemiMixedTypes="0" containsString="0" containsNumber="1" containsInteger="1" minValue="2000" maxValue="4500"/>
    </cacheField>
    <cacheField name="Maintenance_Savings" numFmtId="1">
      <sharedItems containsSemiMixedTypes="0" containsString="0" containsNumber="1" containsInteger="1" minValue="600" maxValue="950"/>
    </cacheField>
    <cacheField name="Charge-At Home-&gt;5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adeem" refreshedDate="45391.08173125" createdVersion="5" refreshedVersion="5" minRefreshableVersion="3" recordCount="30">
  <cacheSource type="worksheet">
    <worksheetSource ref="A1:C31" sheet="Q5"/>
  </cacheSource>
  <cacheFields count="3">
    <cacheField name="Locality" numFmtId="0">
      <sharedItems count="2">
        <s v="Metro"/>
        <s v="Regional"/>
      </sharedItems>
    </cacheField>
    <cacheField name="Annual_KM" numFmtId="1">
      <sharedItems containsSemiMixedTypes="0" containsString="0" containsNumber="1" containsInteger="1" minValue="8000" maxValue="16000"/>
    </cacheField>
    <cacheField name="Trip_Type" numFmtId="0">
      <sharedItems count="3">
        <s v="Work"/>
        <s v="Holiday"/>
        <s v="Priv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s v="Queensland"/>
    <s v="Metro"/>
    <n v="45"/>
    <s v="Couple with Children"/>
    <n v="15000"/>
    <s v="Work"/>
    <x v="0"/>
    <s v="No"/>
    <n v="3"/>
    <n v="7"/>
    <s v="No"/>
    <n v="4000"/>
    <n v="600"/>
    <n v="1"/>
  </r>
  <r>
    <n v="2"/>
    <s v="Tasmania"/>
    <s v="Regional"/>
    <n v="32"/>
    <s v="Couple with Children"/>
    <n v="12000"/>
    <s v="Private"/>
    <x v="1"/>
    <s v="Yes"/>
    <n v="2"/>
    <n v="5"/>
    <s v="Yes"/>
    <n v="3000"/>
    <n v="750"/>
    <n v="0"/>
  </r>
  <r>
    <n v="3"/>
    <s v="New South Wales"/>
    <s v="Metro"/>
    <n v="50"/>
    <s v="Couple with no Children"/>
    <n v="10000"/>
    <s v="Holiday"/>
    <x v="2"/>
    <s v="Yes"/>
    <n v="4"/>
    <n v="6"/>
    <s v="Yes"/>
    <n v="3500"/>
    <n v="700"/>
    <n v="1"/>
  </r>
  <r>
    <n v="4"/>
    <s v="Victoria"/>
    <s v="Regional"/>
    <n v="28"/>
    <s v="Single Person"/>
    <n v="8000"/>
    <s v="Work"/>
    <x v="3"/>
    <s v="No"/>
    <n v="5"/>
    <n v="4"/>
    <s v="Yes"/>
    <n v="2500"/>
    <n v="850"/>
    <n v="0"/>
  </r>
  <r>
    <n v="5"/>
    <s v="New South Wales"/>
    <s v="Metro"/>
    <n v="55"/>
    <s v="Single Parent"/>
    <n v="9000"/>
    <s v="Private"/>
    <x v="0"/>
    <s v="Yes"/>
    <n v="3"/>
    <n v="7"/>
    <s v="No"/>
    <n v="2800"/>
    <n v="800"/>
    <n v="1"/>
  </r>
  <r>
    <n v="6"/>
    <s v="New South Wales"/>
    <s v="Regional"/>
    <n v="40"/>
    <s v="Couple with Children"/>
    <n v="11000"/>
    <s v="Work"/>
    <x v="4"/>
    <s v="Yes"/>
    <n v="2"/>
    <n v="5"/>
    <s v="No"/>
    <n v="3200"/>
    <n v="750"/>
    <n v="0"/>
  </r>
  <r>
    <n v="7"/>
    <s v="New South Wales"/>
    <s v="Metro"/>
    <n v="38"/>
    <s v="Couple with no Children"/>
    <n v="13000"/>
    <s v="Private"/>
    <x v="3"/>
    <s v="No"/>
    <n v="3"/>
    <n v="6"/>
    <s v="No"/>
    <n v="3800"/>
    <n v="700"/>
    <n v="1"/>
  </r>
  <r>
    <n v="8"/>
    <s v="Victoria"/>
    <s v="Regional"/>
    <n v="48"/>
    <s v="Single Person"/>
    <n v="14000"/>
    <s v="Holiday"/>
    <x v="1"/>
    <s v="Yes"/>
    <n v="4"/>
    <n v="4"/>
    <s v="Yes"/>
    <n v="4200"/>
    <n v="650"/>
    <n v="0"/>
  </r>
  <r>
    <n v="9"/>
    <s v="New South Wales"/>
    <s v="Metro"/>
    <n v="42"/>
    <s v="Couple with Children"/>
    <n v="16000"/>
    <s v="Work"/>
    <x v="2"/>
    <s v="Yes"/>
    <n v="5"/>
    <n v="3"/>
    <s v="Yes"/>
    <n v="3800"/>
    <n v="750"/>
    <n v="0"/>
  </r>
  <r>
    <n v="10"/>
    <s v="Victoria"/>
    <s v="Regional"/>
    <n v="30"/>
    <s v="Single Parent"/>
    <n v="10000"/>
    <s v="Private"/>
    <x v="0"/>
    <s v="Yes"/>
    <n v="3"/>
    <n v="6"/>
    <s v="No"/>
    <n v="2900"/>
    <n v="800"/>
    <n v="1"/>
  </r>
  <r>
    <n v="11"/>
    <s v="Queensland"/>
    <s v="Metro"/>
    <n v="52"/>
    <s v="Couple with no Children"/>
    <n v="12000"/>
    <s v="Holiday"/>
    <x v="1"/>
    <s v="Yes"/>
    <n v="2"/>
    <n v="7"/>
    <s v="Yes"/>
    <n v="3400"/>
    <n v="700"/>
    <n v="1"/>
  </r>
  <r>
    <n v="12"/>
    <s v="New South Wales"/>
    <s v="Regional"/>
    <n v="35"/>
    <s v="Couple with Children"/>
    <n v="11000"/>
    <s v="Work"/>
    <x v="3"/>
    <s v="No"/>
    <n v="3"/>
    <n v="5"/>
    <s v="Yes"/>
    <n v="3600"/>
    <n v="750"/>
    <n v="0"/>
  </r>
  <r>
    <n v="13"/>
    <s v="New South Wales"/>
    <s v="Metro"/>
    <n v="47"/>
    <s v="Single Person"/>
    <n v="9000"/>
    <s v="Private"/>
    <x v="4"/>
    <s v="Yes"/>
    <n v="4"/>
    <n v="4"/>
    <s v="No"/>
    <n v="4100"/>
    <n v="650"/>
    <n v="0"/>
  </r>
  <r>
    <n v="14"/>
    <s v="Queensland"/>
    <s v="Regional"/>
    <n v="33"/>
    <s v="Single Parent"/>
    <n v="8000"/>
    <s v="Holiday"/>
    <x v="3"/>
    <s v="No"/>
    <n v="5"/>
    <n v="6"/>
    <s v="No"/>
    <n v="2600"/>
    <n v="850"/>
    <n v="1"/>
  </r>
  <r>
    <n v="15"/>
    <s v="Victoria"/>
    <s v="Metro"/>
    <n v="57"/>
    <s v="Couple with Children"/>
    <n v="13000"/>
    <s v="Work"/>
    <x v="1"/>
    <s v="Yes"/>
    <n v="2"/>
    <n v="5"/>
    <s v="Yes"/>
    <n v="3900"/>
    <n v="700"/>
    <n v="0"/>
  </r>
  <r>
    <n v="16"/>
    <s v="Queensland"/>
    <s v="Regional"/>
    <n v="37"/>
    <s v="Couple with no Children"/>
    <n v="15000"/>
    <s v="Private"/>
    <x v="2"/>
    <s v="Yes"/>
    <n v="3"/>
    <n v="6"/>
    <s v="Yes"/>
    <n v="3300"/>
    <n v="750"/>
    <n v="1"/>
  </r>
  <r>
    <n v="17"/>
    <s v="New South Wales"/>
    <s v="Metro"/>
    <n v="45"/>
    <s v="Single Person"/>
    <n v="14000"/>
    <s v="Holiday"/>
    <x v="0"/>
    <s v="Yes"/>
    <n v="4"/>
    <n v="7"/>
    <s v="No"/>
    <n v="3700"/>
    <n v="700"/>
    <n v="1"/>
  </r>
  <r>
    <n v="18"/>
    <s v="New South Wales"/>
    <s v="Regional"/>
    <n v="31"/>
    <s v="Single Parent"/>
    <n v="11000"/>
    <s v="Work"/>
    <x v="4"/>
    <s v="Yes"/>
    <n v="5"/>
    <n v="4"/>
    <s v="No"/>
    <n v="4300"/>
    <n v="650"/>
    <n v="0"/>
  </r>
  <r>
    <n v="19"/>
    <s v="Western Australia"/>
    <s v="Metro"/>
    <n v="50"/>
    <s v="Couple with Children"/>
    <n v="12000"/>
    <s v="Private"/>
    <x v="3"/>
    <s v="No"/>
    <n v="3"/>
    <n v="6"/>
    <s v="No"/>
    <n v="3000"/>
    <n v="800"/>
    <n v="1"/>
  </r>
  <r>
    <n v="20"/>
    <s v="New South Wales"/>
    <s v="Regional"/>
    <n v="29"/>
    <s v="Couple with no Children"/>
    <n v="10000"/>
    <s v="Holiday"/>
    <x v="1"/>
    <s v="Yes"/>
    <n v="4"/>
    <n v="5"/>
    <s v="Yes"/>
    <n v="3500"/>
    <n v="750"/>
    <n v="0"/>
  </r>
  <r>
    <n v="21"/>
    <s v="Victoria"/>
    <s v="Metro"/>
    <n v="53"/>
    <s v="Single Person"/>
    <n v="8000"/>
    <s v="Work"/>
    <x v="2"/>
    <s v="Yes"/>
    <n v="2"/>
    <n v="7"/>
    <s v="Yes"/>
    <n v="2700"/>
    <n v="850"/>
    <n v="1"/>
  </r>
  <r>
    <n v="22"/>
    <s v="Tasmania"/>
    <s v="Regional"/>
    <n v="39"/>
    <s v="Single Parent"/>
    <n v="9000"/>
    <s v="Private"/>
    <x v="4"/>
    <s v="Yes"/>
    <n v="5"/>
    <n v="4"/>
    <s v="No"/>
    <n v="3200"/>
    <n v="800"/>
    <n v="0"/>
  </r>
  <r>
    <n v="23"/>
    <s v="New South Wales"/>
    <s v="Metro"/>
    <n v="46"/>
    <s v="Couple with Children"/>
    <n v="11000"/>
    <s v="Holiday"/>
    <x v="3"/>
    <s v="No"/>
    <n v="3"/>
    <n v="5"/>
    <s v="No"/>
    <n v="3400"/>
    <n v="750"/>
    <n v="0"/>
  </r>
  <r>
    <n v="24"/>
    <s v="New South Wales"/>
    <s v="Regional"/>
    <n v="34"/>
    <s v="Couple with no Children"/>
    <n v="13000"/>
    <s v="Work"/>
    <x v="0"/>
    <s v="Yes"/>
    <n v="4"/>
    <n v="6"/>
    <s v="No"/>
    <n v="3700"/>
    <n v="700"/>
    <n v="1"/>
  </r>
  <r>
    <n v="25"/>
    <s v="New South Wales"/>
    <s v="Metro"/>
    <n v="56"/>
    <s v="Single Person"/>
    <n v="15000"/>
    <s v="Private"/>
    <x v="3"/>
    <s v="No"/>
    <n v="2"/>
    <n v="4"/>
    <s v="Yes"/>
    <n v="2800"/>
    <n v="850"/>
    <n v="0"/>
  </r>
  <r>
    <n v="26"/>
    <s v="Australian Capital Territory"/>
    <s v="Regional"/>
    <n v="36"/>
    <s v="Single Parent"/>
    <n v="14000"/>
    <s v="Holiday"/>
    <x v="1"/>
    <s v="Yes"/>
    <n v="3"/>
    <n v="5"/>
    <s v="Yes"/>
    <n v="3300"/>
    <n v="800"/>
    <n v="0"/>
  </r>
  <r>
    <n v="27"/>
    <s v="Australian Capital Territory"/>
    <s v="Metro"/>
    <n v="32"/>
    <s v="Couple with Children"/>
    <n v="10000"/>
    <s v="Work"/>
    <x v="2"/>
    <s v="Yes"/>
    <n v="4"/>
    <n v="6"/>
    <s v="Yes"/>
    <n v="3800"/>
    <n v="750"/>
    <n v="1"/>
  </r>
  <r>
    <n v="28"/>
    <s v="Victoria"/>
    <s v="Regional"/>
    <n v="51"/>
    <s v="Couple with no Children"/>
    <n v="8000"/>
    <s v="Private"/>
    <x v="4"/>
    <s v="Yes"/>
    <n v="5"/>
    <n v="7"/>
    <s v="No"/>
    <n v="4200"/>
    <n v="700"/>
    <n v="1"/>
  </r>
  <r>
    <n v="29"/>
    <s v="Queensland"/>
    <s v="Metro"/>
    <n v="47"/>
    <s v="Single Person"/>
    <n v="9000"/>
    <s v="Holiday"/>
    <x v="3"/>
    <s v="No"/>
    <n v="2"/>
    <n v="5"/>
    <s v="No"/>
    <n v="3100"/>
    <n v="850"/>
    <n v="0"/>
  </r>
  <r>
    <n v="30"/>
    <s v="Victoria"/>
    <s v="Regional"/>
    <n v="31"/>
    <s v="Single Parent"/>
    <n v="11000"/>
    <s v="Work"/>
    <x v="0"/>
    <s v="Yes"/>
    <n v="3"/>
    <n v="4"/>
    <s v="No"/>
    <n v="3600"/>
    <n v="800"/>
    <n v="0"/>
  </r>
  <r>
    <n v="31"/>
    <s v="Victoria"/>
    <s v="Metro"/>
    <n v="54"/>
    <s v="Couple with Children"/>
    <n v="12000"/>
    <s v="Private"/>
    <x v="3"/>
    <s v="No"/>
    <n v="4"/>
    <n v="6"/>
    <s v="Yes"/>
    <n v="3100"/>
    <n v="750"/>
    <n v="1"/>
  </r>
  <r>
    <n v="32"/>
    <s v="Victoria"/>
    <s v="Regional"/>
    <n v="38"/>
    <s v="Couple with no Children"/>
    <n v="13000"/>
    <s v="Holiday"/>
    <x v="1"/>
    <s v="Yes"/>
    <n v="2"/>
    <n v="5"/>
    <s v="Yes"/>
    <n v="3500"/>
    <n v="700"/>
    <n v="0"/>
  </r>
  <r>
    <n v="33"/>
    <s v="Victoria"/>
    <s v="Metro"/>
    <n v="29"/>
    <s v="Single Person"/>
    <n v="14000"/>
    <s v="Work"/>
    <x v="2"/>
    <s v="Yes"/>
    <n v="3"/>
    <n v="7"/>
    <s v="Yes"/>
    <n v="3900"/>
    <n v="650"/>
    <n v="1"/>
  </r>
  <r>
    <n v="34"/>
    <s v="Queensland"/>
    <s v="Regional"/>
    <n v="56"/>
    <s v="Single Parent"/>
    <n v="15000"/>
    <s v="Private"/>
    <x v="4"/>
    <s v="Yes"/>
    <n v="5"/>
    <n v="3"/>
    <s v="No"/>
    <n v="2000"/>
    <n v="650"/>
    <n v="0"/>
  </r>
  <r>
    <n v="35"/>
    <s v="South Australia"/>
    <s v="Metro"/>
    <n v="42"/>
    <s v="Couple with Children"/>
    <n v="18000"/>
    <s v="Work"/>
    <x v="0"/>
    <s v="Yes"/>
    <n v="3"/>
    <n v="6"/>
    <s v="No"/>
    <n v="4500"/>
    <n v="850"/>
    <n v="1"/>
  </r>
  <r>
    <n v="36"/>
    <s v="New South Wales"/>
    <s v="Regional"/>
    <n v="35"/>
    <s v="Single Parent"/>
    <n v="10000"/>
    <s v="Private"/>
    <x v="1"/>
    <s v="No"/>
    <n v="4"/>
    <n v="7"/>
    <s v="Yes"/>
    <n v="3200"/>
    <n v="750"/>
    <n v="1"/>
  </r>
  <r>
    <n v="37"/>
    <s v="New South Wales"/>
    <s v="Metro"/>
    <n v="50"/>
    <s v="Couple with no Children"/>
    <n v="12000"/>
    <s v="Holiday"/>
    <x v="2"/>
    <s v="Yes"/>
    <n v="3"/>
    <n v="5"/>
    <s v="Yes"/>
    <n v="3800"/>
    <n v="800"/>
    <n v="0"/>
  </r>
  <r>
    <n v="38"/>
    <s v="Victoria"/>
    <s v="Regional"/>
    <n v="28"/>
    <s v="Single Person"/>
    <n v="8000"/>
    <s v="Work"/>
    <x v="3"/>
    <s v="Yes"/>
    <n v="5"/>
    <n v="4"/>
    <s v="Yes"/>
    <n v="2700"/>
    <n v="900"/>
    <n v="0"/>
  </r>
  <r>
    <n v="39"/>
    <s v="Victoria"/>
    <s v="Metro"/>
    <n v="55"/>
    <s v="Couple with Children"/>
    <n v="15000"/>
    <s v="Private"/>
    <x v="3"/>
    <s v="No"/>
    <n v="2"/>
    <n v="6"/>
    <s v="No"/>
    <n v="4100"/>
    <n v="850"/>
    <n v="1"/>
  </r>
  <r>
    <n v="40"/>
    <s v="Queensland"/>
    <s v="Regional"/>
    <n v="40"/>
    <s v="Couple with no Children"/>
    <n v="11000"/>
    <s v="Holiday"/>
    <x v="4"/>
    <s v="Yes"/>
    <n v="4"/>
    <n v="5"/>
    <s v="No"/>
    <n v="3500"/>
    <n v="800"/>
    <n v="0"/>
  </r>
  <r>
    <n v="41"/>
    <s v="Queensland"/>
    <s v="Metro"/>
    <n v="48"/>
    <s v="Single Parent"/>
    <n v="14000"/>
    <s v="Work"/>
    <x v="1"/>
    <s v="Yes"/>
    <n v="3"/>
    <n v="7"/>
    <s v="Yes"/>
    <n v="3900"/>
    <n v="900"/>
    <n v="1"/>
  </r>
  <r>
    <n v="42"/>
    <s v="Queensland"/>
    <s v="Regional"/>
    <n v="33"/>
    <s v="Couple with Children"/>
    <n v="13000"/>
    <s v="Private"/>
    <x v="0"/>
    <s v="Yes"/>
    <n v="4"/>
    <n v="5"/>
    <s v="No"/>
    <n v="3300"/>
    <n v="750"/>
    <n v="0"/>
  </r>
  <r>
    <n v="43"/>
    <s v="New South Wales"/>
    <s v="Metro"/>
    <n v="52"/>
    <s v="Single Person"/>
    <n v="12000"/>
    <s v="Holiday"/>
    <x v="1"/>
    <s v="Yes"/>
    <n v="3"/>
    <n v="6"/>
    <s v="Yes"/>
    <n v="3600"/>
    <n v="850"/>
    <n v="1"/>
  </r>
  <r>
    <n v="44"/>
    <s v="South Australia"/>
    <s v="Regional"/>
    <n v="30"/>
    <s v="Couple with no Children"/>
    <n v="9000"/>
    <s v="Work"/>
    <x v="2"/>
    <s v="Yes"/>
    <n v="5"/>
    <n v="4"/>
    <s v="Yes"/>
    <n v="2800"/>
    <n v="900"/>
    <n v="0"/>
  </r>
  <r>
    <n v="45"/>
    <s v="New South Wales"/>
    <s v="Metro"/>
    <n v="47"/>
    <s v="Couple with Children"/>
    <n v="16000"/>
    <s v="Private"/>
    <x v="3"/>
    <s v="No"/>
    <n v="2"/>
    <n v="7"/>
    <s v="No"/>
    <n v="4300"/>
    <n v="850"/>
    <n v="1"/>
  </r>
  <r>
    <n v="46"/>
    <s v="Western Australia"/>
    <s v="Regional"/>
    <n v="31"/>
    <s v="Single Parent"/>
    <n v="10000"/>
    <s v="Holiday"/>
    <x v="4"/>
    <s v="Yes"/>
    <n v="4"/>
    <n v="5"/>
    <s v="No"/>
    <n v="3400"/>
    <n v="800"/>
    <n v="0"/>
  </r>
  <r>
    <n v="47"/>
    <s v="Victoria"/>
    <s v="Metro"/>
    <n v="57"/>
    <s v="Couple with no Children"/>
    <n v="11000"/>
    <s v="Work"/>
    <x v="3"/>
    <s v="No"/>
    <n v="3"/>
    <n v="6"/>
    <s v="Yes"/>
    <n v="3800"/>
    <n v="750"/>
    <n v="1"/>
  </r>
  <r>
    <n v="48"/>
    <s v="New South Wales"/>
    <s v="Regional"/>
    <n v="37"/>
    <s v="Single Person"/>
    <n v="9000"/>
    <s v="Private"/>
    <x v="1"/>
    <s v="Yes"/>
    <n v="5"/>
    <n v="4"/>
    <s v="Yes"/>
    <n v="3100"/>
    <n v="900"/>
    <n v="0"/>
  </r>
  <r>
    <n v="49"/>
    <s v="South Australia"/>
    <s v="Metro"/>
    <n v="45"/>
    <s v="Couple with Children"/>
    <n v="13000"/>
    <s v="Holiday"/>
    <x v="0"/>
    <s v="Yes"/>
    <n v="3"/>
    <n v="7"/>
    <s v="No"/>
    <n v="4200"/>
    <n v="850"/>
    <n v="1"/>
  </r>
  <r>
    <n v="50"/>
    <s v="New South Wales"/>
    <s v="Regional"/>
    <n v="29"/>
    <s v="Single Parent"/>
    <n v="8000"/>
    <s v="Work"/>
    <x v="2"/>
    <s v="Yes"/>
    <n v="4"/>
    <n v="5"/>
    <s v="Yes"/>
    <n v="3300"/>
    <n v="800"/>
    <n v="0"/>
  </r>
  <r>
    <n v="51"/>
    <s v="New South Wales"/>
    <s v="Metro"/>
    <n v="50"/>
    <s v="Couple with no Children"/>
    <n v="14000"/>
    <s v="Private"/>
    <x v="4"/>
    <s v="Yes"/>
    <n v="2"/>
    <n v="6"/>
    <s v="No"/>
    <n v="3700"/>
    <n v="850"/>
    <n v="1"/>
  </r>
  <r>
    <n v="52"/>
    <s v="New South Wales"/>
    <s v="Regional"/>
    <n v="38"/>
    <s v="Couple with Children"/>
    <n v="12000"/>
    <s v="Holiday"/>
    <x v="3"/>
    <s v="No"/>
    <n v="4"/>
    <n v="7"/>
    <s v="No"/>
    <n v="4000"/>
    <n v="800"/>
    <n v="1"/>
  </r>
  <r>
    <n v="53"/>
    <s v="New South Wales"/>
    <s v="Metro"/>
    <n v="53"/>
    <s v="Single Person"/>
    <n v="10000"/>
    <s v="Work"/>
    <x v="1"/>
    <s v="Yes"/>
    <n v="3"/>
    <n v="5"/>
    <s v="Yes"/>
    <n v="3200"/>
    <n v="900"/>
    <n v="0"/>
  </r>
  <r>
    <n v="54"/>
    <s v="New South Wales"/>
    <s v="Regional"/>
    <n v="36"/>
    <s v="Couple with no Children"/>
    <n v="11000"/>
    <s v="Private"/>
    <x v="3"/>
    <s v="Yes"/>
    <n v="5"/>
    <n v="4"/>
    <s v="Yes"/>
    <n v="2800"/>
    <n v="950"/>
    <n v="0"/>
  </r>
  <r>
    <n v="55"/>
    <s v="New South Wales"/>
    <s v="Metro"/>
    <n v="46"/>
    <s v="Single Parent"/>
    <n v="9000"/>
    <s v="Holiday"/>
    <x v="0"/>
    <s v="Yes"/>
    <n v="2"/>
    <n v="6"/>
    <s v="No"/>
    <n v="3600"/>
    <n v="900"/>
    <n v="1"/>
  </r>
  <r>
    <n v="56"/>
    <s v="South Australia"/>
    <s v="Regional"/>
    <n v="32"/>
    <s v="Couple with Children"/>
    <n v="13000"/>
    <s v="Work"/>
    <x v="4"/>
    <s v="Yes"/>
    <n v="4"/>
    <n v="5"/>
    <s v="No"/>
    <n v="3900"/>
    <n v="850"/>
    <n v="0"/>
  </r>
  <r>
    <n v="57"/>
    <s v="Queensland"/>
    <s v="Metro"/>
    <n v="56"/>
    <s v="Single Person"/>
    <n v="15000"/>
    <s v="Private"/>
    <x v="3"/>
    <s v="No"/>
    <n v="3"/>
    <n v="7"/>
    <s v="No"/>
    <n v="4300"/>
    <n v="800"/>
    <n v="1"/>
  </r>
  <r>
    <n v="58"/>
    <s v="New South Wales"/>
    <s v="Regional"/>
    <n v="39"/>
    <s v="Couple with no Children"/>
    <n v="16000"/>
    <s v="Holiday"/>
    <x v="1"/>
    <s v="Yes"/>
    <n v="2"/>
    <n v="6"/>
    <s v="Yes"/>
    <n v="3500"/>
    <n v="850"/>
    <n v="1"/>
  </r>
  <r>
    <n v="59"/>
    <s v="Tasmania"/>
    <s v="Metro"/>
    <n v="33"/>
    <s v="Single Parent"/>
    <n v="8000"/>
    <s v="Work"/>
    <x v="2"/>
    <s v="Yes"/>
    <n v="5"/>
    <n v="4"/>
    <s v="Yes"/>
    <n v="3200"/>
    <n v="950"/>
    <n v="0"/>
  </r>
  <r>
    <n v="60"/>
    <s v="New South Wales"/>
    <s v="Regional"/>
    <n v="51"/>
    <s v="Couple with Children"/>
    <n v="10000"/>
    <s v="Private"/>
    <x v="3"/>
    <s v="Yes"/>
    <n v="4"/>
    <n v="7"/>
    <s v="Yes"/>
    <n v="4100"/>
    <n v="900"/>
    <n v="1"/>
  </r>
  <r>
    <n v="61"/>
    <s v="Victoria"/>
    <s v="Metro"/>
    <n v="47"/>
    <s v="Single Person"/>
    <n v="11000"/>
    <s v="Holiday"/>
    <x v="4"/>
    <s v="Yes"/>
    <n v="3"/>
    <n v="5"/>
    <s v="No"/>
    <n v="3400"/>
    <n v="950"/>
    <n v="0"/>
  </r>
  <r>
    <n v="62"/>
    <s v="Western Australia"/>
    <s v="Regional"/>
    <n v="31"/>
    <s v="Couple with no Children"/>
    <n v="12000"/>
    <s v="Work"/>
    <x v="3"/>
    <s v="No"/>
    <n v="5"/>
    <n v="6"/>
    <s v="No"/>
    <n v="3800"/>
    <n v="850"/>
    <n v="1"/>
  </r>
  <r>
    <n v="63"/>
    <s v="Queensland"/>
    <s v="Metro"/>
    <n v="54"/>
    <s v="Single Parent"/>
    <n v="14000"/>
    <s v="Private"/>
    <x v="0"/>
    <s v="Yes"/>
    <n v="2"/>
    <n v="5"/>
    <s v="No"/>
    <n v="3100"/>
    <n v="900"/>
    <n v="0"/>
  </r>
  <r>
    <n v="64"/>
    <s v="New South Wales"/>
    <s v="Regional"/>
    <n v="40"/>
    <s v="Couple with Children"/>
    <n v="15000"/>
    <s v="Holiday"/>
    <x v="1"/>
    <s v="Yes"/>
    <n v="3"/>
    <n v="7"/>
    <s v="Yes"/>
    <n v="4500"/>
    <n v="850"/>
    <n v="1"/>
  </r>
  <r>
    <n v="65"/>
    <s v="New South Wales"/>
    <s v="Metro"/>
    <n v="29"/>
    <s v="Couple with no Children"/>
    <n v="8000"/>
    <s v="Work"/>
    <x v="2"/>
    <s v="Yes"/>
    <n v="4"/>
    <n v="4"/>
    <s v="Yes"/>
    <n v="2800"/>
    <n v="950"/>
    <n v="0"/>
  </r>
  <r>
    <n v="66"/>
    <s v="Victoria"/>
    <s v="Regional"/>
    <n v="56"/>
    <s v="Single Person"/>
    <n v="9000"/>
    <s v="Private"/>
    <x v="4"/>
    <s v="Yes"/>
    <n v="5"/>
    <n v="6"/>
    <s v="No"/>
    <n v="4200"/>
    <n v="900"/>
    <n v="1"/>
  </r>
  <r>
    <n v="67"/>
    <s v="Western Australia"/>
    <s v="Metro"/>
    <n v="43"/>
    <s v="Couple with Children"/>
    <n v="10000"/>
    <s v="Holiday"/>
    <x v="3"/>
    <s v="No"/>
    <n v="3"/>
    <n v="5"/>
    <s v="No"/>
    <n v="3500"/>
    <n v="850"/>
    <n v="0"/>
  </r>
  <r>
    <n v="68"/>
    <s v="South Australia"/>
    <s v="Regional"/>
    <n v="30"/>
    <s v="Single Parent"/>
    <n v="11000"/>
    <s v="Work"/>
    <x v="0"/>
    <s v="Yes"/>
    <n v="5"/>
    <n v="7"/>
    <s v="No"/>
    <n v="2000"/>
    <n v="900"/>
    <n v="1"/>
  </r>
  <r>
    <n v="69"/>
    <s v="Victoria"/>
    <s v="Metro"/>
    <n v="42"/>
    <s v="Couple with Children"/>
    <n v="13000"/>
    <s v="Work"/>
    <x v="0"/>
    <s v="Yes"/>
    <n v="3"/>
    <n v="6"/>
    <s v="No"/>
    <n v="3200"/>
    <n v="750"/>
    <n v="1"/>
  </r>
  <r>
    <n v="70"/>
    <s v="Victoria"/>
    <s v="Regional"/>
    <n v="35"/>
    <s v="Couple with Children"/>
    <n v="11000"/>
    <s v="Private"/>
    <x v="1"/>
    <s v="Yes"/>
    <n v="4"/>
    <n v="5"/>
    <s v="Yes"/>
    <n v="3500"/>
    <n v="700"/>
    <n v="0"/>
  </r>
  <r>
    <n v="71"/>
    <s v="Queensland"/>
    <s v="Metro"/>
    <n v="49"/>
    <s v="Couple with no Children"/>
    <n v="12000"/>
    <s v="Holiday"/>
    <x v="2"/>
    <s v="Yes"/>
    <n v="2"/>
    <n v="7"/>
    <s v="Yes"/>
    <n v="3800"/>
    <n v="650"/>
    <n v="1"/>
  </r>
  <r>
    <n v="72"/>
    <s v="Victoria"/>
    <s v="Regional"/>
    <n v="27"/>
    <s v="Single Person"/>
    <n v="10000"/>
    <s v="Work"/>
    <x v="3"/>
    <s v="No"/>
    <n v="5"/>
    <n v="4"/>
    <s v="Yes"/>
    <n v="2800"/>
    <n v="800"/>
    <n v="0"/>
  </r>
  <r>
    <n v="73"/>
    <s v="South Australia"/>
    <s v="Metro"/>
    <n v="55"/>
    <s v="Single Parent"/>
    <n v="14000"/>
    <s v="Private"/>
    <x v="0"/>
    <s v="Yes"/>
    <n v="3"/>
    <n v="6"/>
    <s v="No"/>
    <n v="3300"/>
    <n v="750"/>
    <n v="1"/>
  </r>
  <r>
    <n v="74"/>
    <s v="New South Wales"/>
    <s v="Regional"/>
    <n v="41"/>
    <s v="Couple with Children"/>
    <n v="15000"/>
    <s v="Holiday"/>
    <x v="4"/>
    <s v="Yes"/>
    <n v="4"/>
    <n v="5"/>
    <s v="No"/>
    <n v="3700"/>
    <n v="700"/>
    <n v="0"/>
  </r>
  <r>
    <n v="75"/>
    <s v="South Australia"/>
    <s v="Metro"/>
    <n v="30"/>
    <s v="Couple with no Children"/>
    <n v="9000"/>
    <s v="Work"/>
    <x v="3"/>
    <s v="No"/>
    <n v="5"/>
    <n v="7"/>
    <s v="No"/>
    <n v="3000"/>
    <n v="850"/>
    <n v="1"/>
  </r>
  <r>
    <n v="76"/>
    <s v="New South Wales"/>
    <s v="Regional"/>
    <n v="47"/>
    <s v="Single Person"/>
    <n v="8000"/>
    <s v="Private"/>
    <x v="1"/>
    <s v="Yes"/>
    <n v="3"/>
    <n v="5"/>
    <s v="Yes"/>
    <n v="3500"/>
    <n v="750"/>
    <n v="0"/>
  </r>
  <r>
    <n v="77"/>
    <s v="South Australia"/>
    <s v="Metro"/>
    <n v="39"/>
    <s v="Single Parent"/>
    <n v="12000"/>
    <s v="Holiday"/>
    <x v="2"/>
    <s v="Yes"/>
    <n v="2"/>
    <n v="6"/>
    <s v="Yes"/>
    <n v="3100"/>
    <n v="800"/>
    <n v="1"/>
  </r>
  <r>
    <n v="78"/>
    <s v="Queensland"/>
    <s v="Regional"/>
    <n v="53"/>
    <s v="Couple with Children"/>
    <n v="13000"/>
    <s v="Work"/>
    <x v="3"/>
    <s v="No"/>
    <n v="4"/>
    <n v="5"/>
    <s v="Yes"/>
    <n v="3400"/>
    <n v="750"/>
    <n v="0"/>
  </r>
  <r>
    <n v="79"/>
    <s v="New South Wales"/>
    <s v="Metro"/>
    <n v="28"/>
    <s v="Couple with no Children"/>
    <n v="11000"/>
    <s v="Private"/>
    <x v="0"/>
    <s v="Yes"/>
    <n v="5"/>
    <n v="4"/>
    <s v="No"/>
    <n v="3800"/>
    <n v="700"/>
    <n v="0"/>
  </r>
  <r>
    <n v="80"/>
    <s v="Queensland"/>
    <s v="Regional"/>
    <n v="46"/>
    <s v="Single Person"/>
    <n v="10000"/>
    <s v="Holiday"/>
    <x v="4"/>
    <s v="Yes"/>
    <n v="3"/>
    <n v="7"/>
    <s v="No"/>
    <n v="3200"/>
    <n v="800"/>
    <n v="1"/>
  </r>
  <r>
    <n v="81"/>
    <s v="Western Australia"/>
    <s v="Metro"/>
    <n v="36"/>
    <s v="Couple with Children"/>
    <n v="14000"/>
    <s v="Work"/>
    <x v="3"/>
    <s v="No"/>
    <n v="2"/>
    <n v="6"/>
    <s v="No"/>
    <n v="3700"/>
    <n v="750"/>
    <n v="1"/>
  </r>
  <r>
    <n v="82"/>
    <s v="Queensland"/>
    <s v="Regional"/>
    <n v="50"/>
    <s v="Single Parent"/>
    <n v="15000"/>
    <s v="Private"/>
    <x v="1"/>
    <s v="Yes"/>
    <n v="4"/>
    <n v="5"/>
    <s v="Yes"/>
    <n v="3900"/>
    <n v="700"/>
    <n v="0"/>
  </r>
  <r>
    <n v="83"/>
    <s v="Queensland"/>
    <s v="Metro"/>
    <n v="32"/>
    <s v="Couple with no Children"/>
    <n v="9000"/>
    <s v="Holiday"/>
    <x v="2"/>
    <s v="Yes"/>
    <n v="3"/>
    <n v="7"/>
    <s v="Yes"/>
    <n v="3300"/>
    <n v="650"/>
    <n v="1"/>
  </r>
  <r>
    <n v="84"/>
    <s v="New South Wales"/>
    <s v="Regional"/>
    <n v="54"/>
    <s v="Single Person"/>
    <n v="12000"/>
    <s v="Work"/>
    <x v="3"/>
    <s v="No"/>
    <n v="5"/>
    <n v="4"/>
    <s v="Yes"/>
    <n v="2900"/>
    <n v="850"/>
    <n v="0"/>
  </r>
  <r>
    <n v="85"/>
    <s v="Victoria"/>
    <s v="Metro"/>
    <n v="40"/>
    <s v="Couple with Children"/>
    <n v="13000"/>
    <s v="Private"/>
    <x v="0"/>
    <s v="Yes"/>
    <n v="2"/>
    <n v="6"/>
    <s v="No"/>
    <n v="3500"/>
    <n v="750"/>
    <n v="1"/>
  </r>
  <r>
    <n v="86"/>
    <s v="New South Wales"/>
    <s v="Regional"/>
    <n v="29"/>
    <s v="Couple with no Children"/>
    <n v="11000"/>
    <s v="Holiday"/>
    <x v="4"/>
    <s v="Yes"/>
    <n v="4"/>
    <n v="5"/>
    <s v="No"/>
    <n v="3800"/>
    <n v="700"/>
    <n v="0"/>
  </r>
  <r>
    <n v="87"/>
    <s v="Queensland"/>
    <s v="Metro"/>
    <n v="45"/>
    <s v="Single Parent"/>
    <n v="10000"/>
    <s v="Work"/>
    <x v="3"/>
    <s v="No"/>
    <n v="3"/>
    <n v="7"/>
    <s v="No"/>
    <n v="3100"/>
    <n v="800"/>
    <n v="1"/>
  </r>
  <r>
    <n v="88"/>
    <s v="Victoria"/>
    <s v="Regional"/>
    <n v="37"/>
    <s v="Couple with Children"/>
    <n v="14000"/>
    <s v="Private"/>
    <x v="1"/>
    <s v="Yes"/>
    <n v="5"/>
    <n v="4"/>
    <s v="Yes"/>
    <n v="3300"/>
    <n v="750"/>
    <n v="0"/>
  </r>
  <r>
    <n v="89"/>
    <s v="Victoria"/>
    <s v="Metro"/>
    <n v="51"/>
    <s v="Single Person"/>
    <n v="15000"/>
    <s v="Holiday"/>
    <x v="2"/>
    <s v="Yes"/>
    <n v="2"/>
    <n v="6"/>
    <s v="Yes"/>
    <n v="3700"/>
    <n v="700"/>
    <n v="1"/>
  </r>
  <r>
    <n v="90"/>
    <s v="Victoria"/>
    <s v="Regional"/>
    <n v="33"/>
    <s v="Couple with no Children"/>
    <n v="9000"/>
    <s v="Work"/>
    <x v="3"/>
    <s v="No"/>
    <n v="4"/>
    <n v="5"/>
    <s v="Yes"/>
    <n v="3200"/>
    <n v="650"/>
    <n v="0"/>
  </r>
  <r>
    <n v="91"/>
    <s v="Queensland"/>
    <s v="Metro"/>
    <n v="48"/>
    <s v="Single Parent"/>
    <n v="12000"/>
    <s v="Private"/>
    <x v="0"/>
    <s v="Yes"/>
    <n v="3"/>
    <n v="7"/>
    <s v="No"/>
    <n v="3600"/>
    <n v="850"/>
    <n v="1"/>
  </r>
  <r>
    <n v="92"/>
    <s v="New South Wales"/>
    <s v="Regional"/>
    <n v="31"/>
    <s v="Couple with Children"/>
    <n v="13000"/>
    <s v="Holiday"/>
    <x v="4"/>
    <s v="Yes"/>
    <n v="4"/>
    <n v="5"/>
    <s v="No"/>
    <n v="3900"/>
    <n v="800"/>
    <n v="0"/>
  </r>
  <r>
    <n v="93"/>
    <s v="Queensland"/>
    <s v="Metro"/>
    <n v="56"/>
    <s v="Single Person"/>
    <n v="11000"/>
    <s v="Work"/>
    <x v="3"/>
    <s v="No"/>
    <n v="2"/>
    <n v="6"/>
    <s v="No"/>
    <n v="3300"/>
    <n v="750"/>
    <n v="1"/>
  </r>
  <r>
    <n v="94"/>
    <s v="Queensland"/>
    <s v="Regional"/>
    <n v="38"/>
    <s v="Couple with no Children"/>
    <n v="10000"/>
    <s v="Private"/>
    <x v="1"/>
    <s v="Yes"/>
    <n v="5"/>
    <n v="4"/>
    <s v="No"/>
    <n v="3100"/>
    <n v="700"/>
    <n v="0"/>
  </r>
  <r>
    <n v="95"/>
    <s v="New South Wales"/>
    <s v="Metro"/>
    <n v="44"/>
    <s v="Single Parent"/>
    <n v="14000"/>
    <s v="Holiday"/>
    <x v="2"/>
    <s v="Yes"/>
    <n v="3"/>
    <n v="7"/>
    <s v="Yes"/>
    <n v="3400"/>
    <n v="650"/>
    <n v="1"/>
  </r>
  <r>
    <n v="96"/>
    <s v="New South Wales"/>
    <s v="Metro"/>
    <n v="34"/>
    <s v="Couple with Children"/>
    <n v="15000"/>
    <s v="Work"/>
    <x v="3"/>
    <s v="No"/>
    <n v="4"/>
    <n v="5"/>
    <s v="Yes"/>
    <n v="2800"/>
    <n v="850"/>
    <n v="0"/>
  </r>
  <r>
    <n v="97"/>
    <s v="New South Wales"/>
    <s v="Metro"/>
    <n v="52"/>
    <s v="Single Person"/>
    <n v="9000"/>
    <s v="Private"/>
    <x v="0"/>
    <s v="Yes"/>
    <n v="3"/>
    <n v="6"/>
    <s v="No"/>
    <n v="3200"/>
    <n v="800"/>
    <n v="1"/>
  </r>
  <r>
    <n v="98"/>
    <s v="Queensland"/>
    <s v="Metro"/>
    <n v="30"/>
    <s v="Couple with no Children"/>
    <n v="12000"/>
    <s v="Holiday"/>
    <x v="4"/>
    <s v="Yes"/>
    <n v="2"/>
    <n v="5"/>
    <s v="No"/>
    <n v="3600"/>
    <n v="750"/>
    <n v="0"/>
  </r>
  <r>
    <n v="99"/>
    <s v="Australian Capital Territory"/>
    <s v="Metro"/>
    <n v="49"/>
    <s v="Single Parent"/>
    <n v="11000"/>
    <s v="Work"/>
    <x v="3"/>
    <s v="No"/>
    <n v="5"/>
    <n v="7"/>
    <s v="Yes"/>
    <n v="3000"/>
    <n v="700"/>
    <n v="1"/>
  </r>
  <r>
    <n v="100"/>
    <s v="South Australia"/>
    <s v="Metro"/>
    <n v="37"/>
    <s v="Couple with Children"/>
    <n v="10000"/>
    <s v="Private"/>
    <x v="1"/>
    <s v="Yes"/>
    <n v="4"/>
    <n v="6"/>
    <s v="Yes"/>
    <n v="3400"/>
    <n v="650"/>
    <n v="1"/>
  </r>
  <r>
    <n v="101"/>
    <s v="South Australia"/>
    <s v="Metro"/>
    <n v="45"/>
    <s v="Single Person"/>
    <n v="14000"/>
    <s v="Holiday"/>
    <x v="2"/>
    <s v="Yes"/>
    <n v="3"/>
    <n v="5"/>
    <s v="Yes"/>
    <n v="3700"/>
    <n v="850"/>
    <n v="0"/>
  </r>
  <r>
    <n v="102"/>
    <s v="Victoria"/>
    <s v="Metro"/>
    <n v="31"/>
    <s v="Couple with no Children"/>
    <n v="13000"/>
    <s v="Work"/>
    <x v="3"/>
    <s v="No"/>
    <n v="2"/>
    <n v="6"/>
    <s v="No"/>
    <n v="3100"/>
    <n v="75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n v="15000"/>
    <x v="0"/>
  </r>
  <r>
    <x v="0"/>
    <n v="10000"/>
    <x v="1"/>
  </r>
  <r>
    <x v="0"/>
    <n v="10000"/>
    <x v="2"/>
  </r>
  <r>
    <x v="1"/>
    <n v="9000"/>
    <x v="2"/>
  </r>
  <r>
    <x v="0"/>
    <n v="16000"/>
    <x v="0"/>
  </r>
  <r>
    <x v="1"/>
    <n v="15000"/>
    <x v="2"/>
  </r>
  <r>
    <x v="1"/>
    <n v="8000"/>
    <x v="1"/>
  </r>
  <r>
    <x v="1"/>
    <n v="12000"/>
    <x v="2"/>
  </r>
  <r>
    <x v="0"/>
    <n v="14000"/>
    <x v="1"/>
  </r>
  <r>
    <x v="1"/>
    <n v="15000"/>
    <x v="2"/>
  </r>
  <r>
    <x v="1"/>
    <n v="10000"/>
    <x v="1"/>
  </r>
  <r>
    <x v="0"/>
    <n v="10000"/>
    <x v="0"/>
  </r>
  <r>
    <x v="0"/>
    <n v="11000"/>
    <x v="1"/>
  </r>
  <r>
    <x v="1"/>
    <n v="10000"/>
    <x v="0"/>
  </r>
  <r>
    <x v="0"/>
    <n v="10000"/>
    <x v="2"/>
  </r>
  <r>
    <x v="1"/>
    <n v="14000"/>
    <x v="1"/>
  </r>
  <r>
    <x v="0"/>
    <n v="10000"/>
    <x v="0"/>
  </r>
  <r>
    <x v="0"/>
    <n v="9000"/>
    <x v="1"/>
  </r>
  <r>
    <x v="1"/>
    <n v="11000"/>
    <x v="0"/>
  </r>
  <r>
    <x v="0"/>
    <n v="11000"/>
    <x v="2"/>
  </r>
  <r>
    <x v="1"/>
    <n v="13000"/>
    <x v="1"/>
  </r>
  <r>
    <x v="0"/>
    <n v="14000"/>
    <x v="0"/>
  </r>
  <r>
    <x v="1"/>
    <n v="12000"/>
    <x v="1"/>
  </r>
  <r>
    <x v="0"/>
    <n v="12000"/>
    <x v="2"/>
  </r>
  <r>
    <x v="1"/>
    <n v="16000"/>
    <x v="2"/>
  </r>
  <r>
    <x v="1"/>
    <n v="9000"/>
    <x v="0"/>
  </r>
  <r>
    <x v="0"/>
    <n v="12000"/>
    <x v="2"/>
  </r>
  <r>
    <x v="1"/>
    <n v="11000"/>
    <x v="0"/>
  </r>
  <r>
    <x v="0"/>
    <n v="13000"/>
    <x v="1"/>
  </r>
  <r>
    <x v="1"/>
    <n v="90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5">
  <location ref="A107:B113" firstHeaderRow="1" firstDataRow="1" firstDataCol="1"/>
  <pivotFields count="15">
    <pivotField numFmtId="1" showAll="0"/>
    <pivotField showAll="0"/>
    <pivotField showAll="0"/>
    <pivotField numFmtId="1" showAll="0"/>
    <pivotField showAll="0"/>
    <pivotField numFmtId="1" showAll="0"/>
    <pivotField showAll="0"/>
    <pivotField axis="axisRow" showAll="0">
      <items count="6">
        <item x="2"/>
        <item x="0"/>
        <item x="3"/>
        <item x="4"/>
        <item x="1"/>
        <item t="default"/>
      </items>
    </pivotField>
    <pivotField showAll="0"/>
    <pivotField numFmtId="1" showAll="0"/>
    <pivotField numFmtId="1" showAll="0"/>
    <pivotField showAll="0"/>
    <pivotField numFmtId="1" showAll="0"/>
    <pivotField numFmtId="1" showAll="0"/>
    <pivotField dataField="1"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harge-At Home-&gt;5" fld="14" baseField="0" baseItem="0"/>
  </dataFields>
  <chartFormats count="1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E4:F13" firstHeaderRow="1" firstDataRow="1" firstDataCol="1"/>
  <pivotFields count="3">
    <pivotField axis="axisRow" showAll="0">
      <items count="3">
        <item x="0"/>
        <item x="1"/>
        <item t="default"/>
      </items>
    </pivotField>
    <pivotField dataField="1" numFmtId="1" showAll="0"/>
    <pivotField axis="axisRow" showAll="0">
      <items count="4">
        <item x="1"/>
        <item x="2"/>
        <item x="0"/>
        <item t="default"/>
      </items>
    </pivotField>
  </pivotFields>
  <rowFields count="2">
    <field x="0"/>
    <field x="2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Items count="1">
    <i/>
  </colItems>
  <dataFields count="1">
    <dataField name="Sum of Annual_KM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O103" totalsRowShown="0" headerRowDxfId="0" dataDxfId="1">
  <autoFilter ref="A1:O103"/>
  <tableColumns count="15">
    <tableColumn id="1" name="Index" dataDxfId="15"/>
    <tableColumn id="2" name="State" dataDxfId="14"/>
    <tableColumn id="3" name="Locality" dataDxfId="13"/>
    <tableColumn id="4" name="Age" dataDxfId="12"/>
    <tableColumn id="5" name="Household_Type" dataDxfId="11"/>
    <tableColumn id="6" name="Annual_KM" dataDxfId="10"/>
    <tableColumn id="7" name="Trip_Type" dataDxfId="9"/>
    <tableColumn id="8" name="Reason" dataDxfId="8"/>
    <tableColumn id="9" name="EV_Towing" dataDxfId="7"/>
    <tableColumn id="10" name="Charge_at_Work" dataDxfId="6"/>
    <tableColumn id="11" name="Charge_at_Home" dataDxfId="5"/>
    <tableColumn id="12" name="Calculate_Savings" dataDxfId="4"/>
    <tableColumn id="13" name="Fuel_Savings" dataDxfId="3"/>
    <tableColumn id="14" name="Maintenance_Savings" dataDxfId="2"/>
    <tableColumn id="15" name="Charge-At Home-&gt;5">
      <calculatedColumnFormula>IF(K2 &gt; 5, 1,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H14" sqref="H14"/>
    </sheetView>
  </sheetViews>
  <sheetFormatPr defaultRowHeight="15"/>
  <cols>
    <col min="1" max="1" width="19" bestFit="1" customWidth="1"/>
    <col min="2" max="2" width="79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29" sqref="E29"/>
    </sheetView>
  </sheetViews>
  <sheetFormatPr defaultRowHeight="15"/>
  <cols>
    <col min="1" max="1" width="15.42578125" bestFit="1" customWidth="1"/>
    <col min="3" max="3" width="18.28515625" customWidth="1"/>
    <col min="4" max="4" width="41.85546875" customWidth="1"/>
    <col min="5" max="5" width="19" bestFit="1" customWidth="1"/>
    <col min="10" max="10" width="19" bestFit="1" customWidth="1"/>
  </cols>
  <sheetData>
    <row r="1" spans="1:10">
      <c r="A1" s="5"/>
      <c r="B1" s="5"/>
      <c r="C1" s="8"/>
      <c r="D1" s="8"/>
      <c r="E1" s="9" t="s">
        <v>63</v>
      </c>
      <c r="F1" s="8"/>
      <c r="G1" s="8"/>
      <c r="H1" s="5"/>
      <c r="I1" s="8"/>
      <c r="J1" s="10" t="s">
        <v>64</v>
      </c>
    </row>
    <row r="2" spans="1:10">
      <c r="A2" s="5"/>
      <c r="B2" s="8" t="s">
        <v>55</v>
      </c>
      <c r="C2" s="8" t="s">
        <v>57</v>
      </c>
      <c r="D2" s="8" t="s">
        <v>59</v>
      </c>
      <c r="E2" s="10" t="s">
        <v>170</v>
      </c>
      <c r="F2" s="5"/>
      <c r="G2" s="8" t="s">
        <v>55</v>
      </c>
      <c r="H2" s="8" t="s">
        <v>57</v>
      </c>
      <c r="I2" s="8" t="s">
        <v>59</v>
      </c>
      <c r="J2" s="9" t="s">
        <v>171</v>
      </c>
    </row>
    <row r="3" spans="1:10">
      <c r="A3" s="5" t="s">
        <v>66</v>
      </c>
      <c r="B3" s="5">
        <v>7</v>
      </c>
      <c r="C3" s="5">
        <v>5</v>
      </c>
      <c r="D3" s="5">
        <v>8</v>
      </c>
      <c r="E3" s="11">
        <f>AVERAGE(B3:D3)</f>
        <v>6.666666666666667</v>
      </c>
      <c r="F3" s="5"/>
      <c r="G3" s="5">
        <v>6</v>
      </c>
      <c r="H3" s="5">
        <v>8</v>
      </c>
      <c r="I3" s="5">
        <v>9</v>
      </c>
      <c r="J3" s="12">
        <f t="shared" ref="J3:J14" si="0">AVERAGE(G3:I3)</f>
        <v>7.666666666666667</v>
      </c>
    </row>
    <row r="4" spans="1:10">
      <c r="A4" s="5" t="s">
        <v>67</v>
      </c>
      <c r="B4" s="5">
        <v>5</v>
      </c>
      <c r="C4" s="5">
        <v>7</v>
      </c>
      <c r="D4" s="5">
        <v>5</v>
      </c>
      <c r="E4" s="11">
        <f t="shared" ref="E4:E14" si="1">AVERAGE(B4:D4)</f>
        <v>5.666666666666667</v>
      </c>
      <c r="F4" s="5"/>
      <c r="G4" s="5">
        <v>7</v>
      </c>
      <c r="H4" s="5">
        <v>9</v>
      </c>
      <c r="I4" s="5">
        <v>8</v>
      </c>
      <c r="J4" s="12">
        <f t="shared" si="0"/>
        <v>8</v>
      </c>
    </row>
    <row r="5" spans="1:10">
      <c r="A5" s="5" t="s">
        <v>68</v>
      </c>
      <c r="B5" s="5">
        <v>9</v>
      </c>
      <c r="C5" s="5">
        <v>6</v>
      </c>
      <c r="D5" s="5">
        <v>6</v>
      </c>
      <c r="E5" s="11">
        <f t="shared" si="1"/>
        <v>7</v>
      </c>
      <c r="F5" s="5"/>
      <c r="G5" s="5">
        <v>8</v>
      </c>
      <c r="H5" s="5">
        <v>6</v>
      </c>
      <c r="I5" s="5">
        <v>6</v>
      </c>
      <c r="J5" s="12">
        <f t="shared" si="0"/>
        <v>6.666666666666667</v>
      </c>
    </row>
    <row r="6" spans="1:10">
      <c r="A6" s="5" t="s">
        <v>69</v>
      </c>
      <c r="B6" s="5">
        <v>2</v>
      </c>
      <c r="C6" s="5">
        <v>6</v>
      </c>
      <c r="D6" s="5">
        <v>3</v>
      </c>
      <c r="E6" s="11">
        <f t="shared" si="1"/>
        <v>3.6666666666666665</v>
      </c>
      <c r="F6" s="5"/>
      <c r="G6" s="5">
        <v>9</v>
      </c>
      <c r="H6" s="5">
        <v>8</v>
      </c>
      <c r="I6" s="5">
        <v>7</v>
      </c>
      <c r="J6" s="12">
        <f t="shared" si="0"/>
        <v>8</v>
      </c>
    </row>
    <row r="7" spans="1:10">
      <c r="A7" s="5" t="s">
        <v>70</v>
      </c>
      <c r="B7" s="5">
        <v>6</v>
      </c>
      <c r="C7" s="5">
        <v>5</v>
      </c>
      <c r="D7" s="5">
        <v>9</v>
      </c>
      <c r="E7" s="11">
        <f t="shared" si="1"/>
        <v>6.666666666666667</v>
      </c>
      <c r="F7" s="5"/>
      <c r="G7" s="5">
        <v>8</v>
      </c>
      <c r="H7" s="5">
        <v>7</v>
      </c>
      <c r="I7" s="5">
        <v>5</v>
      </c>
      <c r="J7" s="12">
        <f t="shared" si="0"/>
        <v>6.666666666666667</v>
      </c>
    </row>
    <row r="8" spans="1:10">
      <c r="A8" s="5" t="s">
        <v>71</v>
      </c>
      <c r="B8" s="5">
        <v>3</v>
      </c>
      <c r="C8" s="5">
        <v>9</v>
      </c>
      <c r="D8" s="5">
        <v>2</v>
      </c>
      <c r="E8" s="11">
        <f t="shared" si="1"/>
        <v>4.666666666666667</v>
      </c>
      <c r="F8" s="5"/>
      <c r="G8" s="5">
        <v>10</v>
      </c>
      <c r="H8" s="5">
        <v>9</v>
      </c>
      <c r="I8" s="5">
        <v>1</v>
      </c>
      <c r="J8" s="12">
        <f t="shared" si="0"/>
        <v>6.666666666666667</v>
      </c>
    </row>
    <row r="9" spans="1:10">
      <c r="A9" s="5" t="s">
        <v>72</v>
      </c>
      <c r="B9" s="5">
        <v>8</v>
      </c>
      <c r="C9" s="5">
        <v>1</v>
      </c>
      <c r="D9" s="5">
        <v>5</v>
      </c>
      <c r="E9" s="11">
        <f t="shared" si="1"/>
        <v>4.666666666666667</v>
      </c>
      <c r="F9" s="5"/>
      <c r="G9" s="5">
        <v>2</v>
      </c>
      <c r="H9" s="5">
        <v>8</v>
      </c>
      <c r="I9" s="5">
        <v>7</v>
      </c>
      <c r="J9" s="12">
        <f t="shared" si="0"/>
        <v>5.666666666666667</v>
      </c>
    </row>
    <row r="10" spans="1:10">
      <c r="A10" s="5" t="s">
        <v>73</v>
      </c>
      <c r="B10" s="5">
        <v>1</v>
      </c>
      <c r="C10" s="5">
        <v>8</v>
      </c>
      <c r="D10" s="5">
        <v>10</v>
      </c>
      <c r="E10" s="11">
        <f t="shared" si="1"/>
        <v>6.333333333333333</v>
      </c>
      <c r="F10" s="5"/>
      <c r="G10" s="5">
        <v>8</v>
      </c>
      <c r="H10" s="5">
        <v>10</v>
      </c>
      <c r="I10" s="5">
        <v>8</v>
      </c>
      <c r="J10" s="12">
        <f t="shared" si="0"/>
        <v>8.6666666666666661</v>
      </c>
    </row>
    <row r="11" spans="1:10">
      <c r="A11" s="5" t="s">
        <v>74</v>
      </c>
      <c r="B11" s="5">
        <v>4</v>
      </c>
      <c r="C11" s="5">
        <v>5</v>
      </c>
      <c r="D11" s="5">
        <v>7</v>
      </c>
      <c r="E11" s="11">
        <f t="shared" si="1"/>
        <v>5.333333333333333</v>
      </c>
      <c r="F11" s="5"/>
      <c r="G11" s="5">
        <v>7</v>
      </c>
      <c r="H11" s="5">
        <v>6</v>
      </c>
      <c r="I11" s="5">
        <v>1</v>
      </c>
      <c r="J11" s="12">
        <f t="shared" si="0"/>
        <v>4.666666666666667</v>
      </c>
    </row>
    <row r="12" spans="1:10">
      <c r="A12" s="5" t="s">
        <v>75</v>
      </c>
      <c r="B12" s="5">
        <v>7</v>
      </c>
      <c r="C12" s="5">
        <v>7</v>
      </c>
      <c r="D12" s="5">
        <v>4</v>
      </c>
      <c r="E12" s="11">
        <f t="shared" si="1"/>
        <v>6</v>
      </c>
      <c r="F12" s="5"/>
      <c r="G12" s="5">
        <v>10</v>
      </c>
      <c r="H12" s="5">
        <v>9</v>
      </c>
      <c r="I12" s="5">
        <v>1</v>
      </c>
      <c r="J12" s="12">
        <f t="shared" si="0"/>
        <v>6.666666666666667</v>
      </c>
    </row>
    <row r="13" spans="1:10">
      <c r="A13" s="5" t="s">
        <v>76</v>
      </c>
      <c r="B13" s="5">
        <v>5</v>
      </c>
      <c r="C13" s="5">
        <v>5</v>
      </c>
      <c r="D13" s="5">
        <v>8</v>
      </c>
      <c r="E13" s="11">
        <f t="shared" si="1"/>
        <v>6</v>
      </c>
      <c r="F13" s="5"/>
      <c r="G13" s="5">
        <v>8</v>
      </c>
      <c r="H13" s="5">
        <v>8</v>
      </c>
      <c r="I13" s="5">
        <v>6</v>
      </c>
      <c r="J13" s="12">
        <f t="shared" si="0"/>
        <v>7.333333333333333</v>
      </c>
    </row>
    <row r="14" spans="1:10">
      <c r="A14" s="5" t="s">
        <v>77</v>
      </c>
      <c r="B14" s="5">
        <v>7</v>
      </c>
      <c r="C14" s="5">
        <v>4</v>
      </c>
      <c r="D14" s="5">
        <v>1</v>
      </c>
      <c r="E14" s="11">
        <f t="shared" si="1"/>
        <v>4</v>
      </c>
      <c r="F14" s="5"/>
      <c r="G14" s="5">
        <v>7</v>
      </c>
      <c r="H14" s="5">
        <v>4</v>
      </c>
      <c r="I14" s="5">
        <v>5</v>
      </c>
      <c r="J14" s="12">
        <f t="shared" si="0"/>
        <v>5.333333333333333</v>
      </c>
    </row>
    <row r="19" spans="2:4">
      <c r="B19" t="s">
        <v>172</v>
      </c>
    </row>
    <row r="20" spans="2:4" ht="15.75" thickBot="1"/>
    <row r="21" spans="2:4">
      <c r="B21" s="16"/>
      <c r="C21" s="16" t="s">
        <v>170</v>
      </c>
      <c r="D21" s="16" t="s">
        <v>171</v>
      </c>
    </row>
    <row r="22" spans="2:4">
      <c r="B22" s="14" t="s">
        <v>111</v>
      </c>
      <c r="C22" s="14">
        <v>5.5555555555555562</v>
      </c>
      <c r="D22" s="14">
        <v>6.8333333333333321</v>
      </c>
    </row>
    <row r="23" spans="2:4">
      <c r="B23" s="14" t="s">
        <v>117</v>
      </c>
      <c r="C23" s="14">
        <v>1.1986531986531914</v>
      </c>
      <c r="D23" s="14">
        <v>1.404040404040426</v>
      </c>
    </row>
    <row r="24" spans="2:4">
      <c r="B24" s="14" t="s">
        <v>118</v>
      </c>
      <c r="C24" s="14">
        <v>12</v>
      </c>
      <c r="D24" s="14">
        <v>12</v>
      </c>
    </row>
    <row r="25" spans="2:4">
      <c r="B25" s="14" t="s">
        <v>173</v>
      </c>
      <c r="C25" s="14">
        <v>0.28030492536561169</v>
      </c>
      <c r="D25" s="14"/>
    </row>
    <row r="26" spans="2:4">
      <c r="B26" s="14" t="s">
        <v>119</v>
      </c>
      <c r="C26" s="14">
        <v>0</v>
      </c>
      <c r="D26" s="14"/>
    </row>
    <row r="27" spans="2:4">
      <c r="B27" s="14" t="s">
        <v>120</v>
      </c>
      <c r="C27" s="14">
        <v>11</v>
      </c>
      <c r="D27" s="14"/>
    </row>
    <row r="28" spans="2:4">
      <c r="B28" s="14" t="s">
        <v>121</v>
      </c>
      <c r="C28" s="14">
        <v>-3.232187757846821</v>
      </c>
      <c r="D28" s="14"/>
    </row>
    <row r="29" spans="2:4">
      <c r="B29" s="14" t="s">
        <v>122</v>
      </c>
      <c r="C29" s="14">
        <v>3.9920510243808991E-3</v>
      </c>
      <c r="D29" s="14"/>
    </row>
    <row r="30" spans="2:4">
      <c r="B30" s="14" t="s">
        <v>123</v>
      </c>
      <c r="C30" s="14">
        <v>1.7958848187040437</v>
      </c>
      <c r="D30" s="14"/>
    </row>
    <row r="31" spans="2:4">
      <c r="B31" s="14" t="s">
        <v>124</v>
      </c>
      <c r="C31" s="14">
        <v>7.9841020487617983E-3</v>
      </c>
      <c r="D31" s="14"/>
    </row>
    <row r="32" spans="2:4" ht="15.75" thickBot="1">
      <c r="B32" s="15" t="s">
        <v>125</v>
      </c>
      <c r="C32" s="15">
        <v>2.2009851600916384</v>
      </c>
      <c r="D3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C1" workbookViewId="0">
      <selection activeCell="C8" sqref="C8"/>
    </sheetView>
  </sheetViews>
  <sheetFormatPr defaultRowHeight="15"/>
  <cols>
    <col min="6" max="6" width="16.7109375" customWidth="1"/>
    <col min="7" max="7" width="16" customWidth="1"/>
    <col min="9" max="9" width="14.7109375" customWidth="1"/>
  </cols>
  <sheetData>
    <row r="1" spans="1:14">
      <c r="A1" s="2" t="s">
        <v>28</v>
      </c>
      <c r="B1" s="2" t="s">
        <v>2</v>
      </c>
      <c r="C1" s="2" t="s">
        <v>4</v>
      </c>
      <c r="D1" s="2" t="s">
        <v>29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30</v>
      </c>
      <c r="K1" s="2" t="s">
        <v>20</v>
      </c>
      <c r="L1" s="2" t="s">
        <v>22</v>
      </c>
      <c r="M1" s="2" t="s">
        <v>24</v>
      </c>
      <c r="N1" s="2" t="s">
        <v>26</v>
      </c>
    </row>
    <row r="2" spans="1:14">
      <c r="A2" s="3">
        <v>1</v>
      </c>
      <c r="B2" s="4" t="s">
        <v>31</v>
      </c>
      <c r="C2" s="4" t="s">
        <v>32</v>
      </c>
      <c r="D2" s="3">
        <v>45</v>
      </c>
      <c r="E2" s="4" t="s">
        <v>33</v>
      </c>
      <c r="F2" s="3">
        <v>15000</v>
      </c>
      <c r="G2" s="4" t="s">
        <v>34</v>
      </c>
      <c r="H2" s="4" t="s">
        <v>35</v>
      </c>
      <c r="I2" s="4" t="s">
        <v>36</v>
      </c>
      <c r="J2" s="3">
        <v>3</v>
      </c>
      <c r="K2" s="3">
        <v>7</v>
      </c>
      <c r="L2" s="4" t="s">
        <v>36</v>
      </c>
      <c r="M2" s="3">
        <v>4000</v>
      </c>
      <c r="N2" s="3">
        <v>600</v>
      </c>
    </row>
    <row r="3" spans="1:14">
      <c r="A3" s="3">
        <v>2</v>
      </c>
      <c r="B3" s="4" t="s">
        <v>37</v>
      </c>
      <c r="C3" s="4" t="s">
        <v>38</v>
      </c>
      <c r="D3" s="3">
        <v>32</v>
      </c>
      <c r="E3" s="4" t="s">
        <v>33</v>
      </c>
      <c r="F3" s="3">
        <v>12000</v>
      </c>
      <c r="G3" s="4" t="s">
        <v>39</v>
      </c>
      <c r="H3" s="4" t="s">
        <v>40</v>
      </c>
      <c r="I3" s="4" t="s">
        <v>41</v>
      </c>
      <c r="J3" s="3">
        <v>2</v>
      </c>
      <c r="K3" s="3">
        <v>5</v>
      </c>
      <c r="L3" s="4" t="s">
        <v>41</v>
      </c>
      <c r="M3" s="3">
        <v>3000</v>
      </c>
      <c r="N3" s="3">
        <v>750</v>
      </c>
    </row>
    <row r="4" spans="1:14">
      <c r="A4" s="3">
        <v>3</v>
      </c>
      <c r="B4" s="4" t="s">
        <v>42</v>
      </c>
      <c r="C4" s="4" t="s">
        <v>32</v>
      </c>
      <c r="D4" s="3">
        <v>50</v>
      </c>
      <c r="E4" s="4" t="s">
        <v>43</v>
      </c>
      <c r="F4" s="3">
        <v>10000</v>
      </c>
      <c r="G4" s="4" t="s">
        <v>44</v>
      </c>
      <c r="H4" s="4" t="s">
        <v>45</v>
      </c>
      <c r="I4" s="4" t="s">
        <v>41</v>
      </c>
      <c r="J4" s="3">
        <v>4</v>
      </c>
      <c r="K4" s="3">
        <v>6</v>
      </c>
      <c r="L4" s="4" t="s">
        <v>41</v>
      </c>
      <c r="M4" s="3">
        <v>3500</v>
      </c>
      <c r="N4" s="3">
        <v>700</v>
      </c>
    </row>
    <row r="5" spans="1:14">
      <c r="A5" s="3">
        <v>4</v>
      </c>
      <c r="B5" s="4" t="s">
        <v>46</v>
      </c>
      <c r="C5" s="4" t="s">
        <v>38</v>
      </c>
      <c r="D5" s="3">
        <v>28</v>
      </c>
      <c r="E5" s="4" t="s">
        <v>47</v>
      </c>
      <c r="F5" s="3">
        <v>8000</v>
      </c>
      <c r="G5" s="4" t="s">
        <v>34</v>
      </c>
      <c r="H5" s="4" t="s">
        <v>48</v>
      </c>
      <c r="I5" s="4" t="s">
        <v>36</v>
      </c>
      <c r="J5" s="3">
        <v>5</v>
      </c>
      <c r="K5" s="3">
        <v>4</v>
      </c>
      <c r="L5" s="4" t="s">
        <v>41</v>
      </c>
      <c r="M5" s="3">
        <v>2500</v>
      </c>
      <c r="N5" s="3">
        <v>850</v>
      </c>
    </row>
    <row r="6" spans="1:14">
      <c r="A6" s="3">
        <v>5</v>
      </c>
      <c r="B6" s="4" t="s">
        <v>42</v>
      </c>
      <c r="C6" s="4" t="s">
        <v>32</v>
      </c>
      <c r="D6" s="3">
        <v>55</v>
      </c>
      <c r="E6" s="4" t="s">
        <v>49</v>
      </c>
      <c r="F6" s="3">
        <v>9000</v>
      </c>
      <c r="G6" s="4" t="s">
        <v>39</v>
      </c>
      <c r="H6" s="4" t="s">
        <v>35</v>
      </c>
      <c r="I6" s="4" t="s">
        <v>41</v>
      </c>
      <c r="J6" s="3">
        <v>3</v>
      </c>
      <c r="K6" s="3">
        <v>7</v>
      </c>
      <c r="L6" s="4" t="s">
        <v>36</v>
      </c>
      <c r="M6" s="3">
        <v>2800</v>
      </c>
      <c r="N6" s="3">
        <v>800</v>
      </c>
    </row>
    <row r="7" spans="1:14">
      <c r="A7" s="3">
        <v>6</v>
      </c>
      <c r="B7" s="4" t="s">
        <v>42</v>
      </c>
      <c r="C7" s="4" t="s">
        <v>38</v>
      </c>
      <c r="D7" s="3">
        <v>40</v>
      </c>
      <c r="E7" s="4" t="s">
        <v>33</v>
      </c>
      <c r="F7" s="3">
        <v>11000</v>
      </c>
      <c r="G7" s="4" t="s">
        <v>34</v>
      </c>
      <c r="H7" s="4" t="s">
        <v>50</v>
      </c>
      <c r="I7" s="4" t="s">
        <v>41</v>
      </c>
      <c r="J7" s="3">
        <v>2</v>
      </c>
      <c r="K7" s="3">
        <v>5</v>
      </c>
      <c r="L7" s="4" t="s">
        <v>36</v>
      </c>
      <c r="M7" s="3">
        <v>3200</v>
      </c>
      <c r="N7" s="3">
        <v>750</v>
      </c>
    </row>
    <row r="8" spans="1:14">
      <c r="A8" s="3">
        <v>7</v>
      </c>
      <c r="B8" s="4" t="s">
        <v>42</v>
      </c>
      <c r="C8" s="4" t="s">
        <v>32</v>
      </c>
      <c r="D8" s="3">
        <v>38</v>
      </c>
      <c r="E8" s="4" t="s">
        <v>43</v>
      </c>
      <c r="F8" s="3">
        <v>13000</v>
      </c>
      <c r="G8" s="4" t="s">
        <v>39</v>
      </c>
      <c r="H8" s="4" t="s">
        <v>48</v>
      </c>
      <c r="I8" s="4" t="s">
        <v>36</v>
      </c>
      <c r="J8" s="3">
        <v>3</v>
      </c>
      <c r="K8" s="3">
        <v>6</v>
      </c>
      <c r="L8" s="4" t="s">
        <v>36</v>
      </c>
      <c r="M8" s="3">
        <v>3800</v>
      </c>
      <c r="N8" s="3">
        <v>700</v>
      </c>
    </row>
    <row r="9" spans="1:14">
      <c r="A9" s="3">
        <v>8</v>
      </c>
      <c r="B9" s="4" t="s">
        <v>46</v>
      </c>
      <c r="C9" s="4" t="s">
        <v>38</v>
      </c>
      <c r="D9" s="3">
        <v>48</v>
      </c>
      <c r="E9" s="4" t="s">
        <v>47</v>
      </c>
      <c r="F9" s="3">
        <v>14000</v>
      </c>
      <c r="G9" s="4" t="s">
        <v>44</v>
      </c>
      <c r="H9" s="4" t="s">
        <v>40</v>
      </c>
      <c r="I9" s="4" t="s">
        <v>41</v>
      </c>
      <c r="J9" s="3">
        <v>4</v>
      </c>
      <c r="K9" s="3">
        <v>4</v>
      </c>
      <c r="L9" s="4" t="s">
        <v>41</v>
      </c>
      <c r="M9" s="3">
        <v>4200</v>
      </c>
      <c r="N9" s="3">
        <v>650</v>
      </c>
    </row>
    <row r="10" spans="1:14">
      <c r="A10" s="3">
        <v>9</v>
      </c>
      <c r="B10" s="4" t="s">
        <v>42</v>
      </c>
      <c r="C10" s="4" t="s">
        <v>32</v>
      </c>
      <c r="D10" s="3">
        <v>42</v>
      </c>
      <c r="E10" s="4" t="s">
        <v>33</v>
      </c>
      <c r="F10" s="3">
        <v>16000</v>
      </c>
      <c r="G10" s="4" t="s">
        <v>34</v>
      </c>
      <c r="H10" s="4" t="s">
        <v>45</v>
      </c>
      <c r="I10" s="4" t="s">
        <v>41</v>
      </c>
      <c r="J10" s="3">
        <v>5</v>
      </c>
      <c r="K10" s="3">
        <v>3</v>
      </c>
      <c r="L10" s="4" t="s">
        <v>41</v>
      </c>
      <c r="M10" s="3">
        <v>3800</v>
      </c>
      <c r="N10" s="3">
        <v>750</v>
      </c>
    </row>
    <row r="11" spans="1:14">
      <c r="A11" s="3">
        <v>10</v>
      </c>
      <c r="B11" s="4" t="s">
        <v>46</v>
      </c>
      <c r="C11" s="4" t="s">
        <v>38</v>
      </c>
      <c r="D11" s="3">
        <v>30</v>
      </c>
      <c r="E11" s="4" t="s">
        <v>49</v>
      </c>
      <c r="F11" s="3">
        <v>10000</v>
      </c>
      <c r="G11" s="4" t="s">
        <v>39</v>
      </c>
      <c r="H11" s="4" t="s">
        <v>35</v>
      </c>
      <c r="I11" s="4" t="s">
        <v>41</v>
      </c>
      <c r="J11" s="3">
        <v>3</v>
      </c>
      <c r="K11" s="3">
        <v>6</v>
      </c>
      <c r="L11" s="4" t="s">
        <v>36</v>
      </c>
      <c r="M11" s="3">
        <v>2900</v>
      </c>
      <c r="N11" s="3">
        <v>800</v>
      </c>
    </row>
    <row r="12" spans="1:14">
      <c r="A12" s="3">
        <v>11</v>
      </c>
      <c r="B12" s="4" t="s">
        <v>31</v>
      </c>
      <c r="C12" s="4" t="s">
        <v>32</v>
      </c>
      <c r="D12" s="3">
        <v>52</v>
      </c>
      <c r="E12" s="4" t="s">
        <v>43</v>
      </c>
      <c r="F12" s="3">
        <v>12000</v>
      </c>
      <c r="G12" s="4" t="s">
        <v>44</v>
      </c>
      <c r="H12" s="4" t="s">
        <v>40</v>
      </c>
      <c r="I12" s="4" t="s">
        <v>41</v>
      </c>
      <c r="J12" s="3">
        <v>2</v>
      </c>
      <c r="K12" s="3">
        <v>7</v>
      </c>
      <c r="L12" s="4" t="s">
        <v>41</v>
      </c>
      <c r="M12" s="3">
        <v>3400</v>
      </c>
      <c r="N12" s="3">
        <v>700</v>
      </c>
    </row>
    <row r="13" spans="1:14">
      <c r="A13" s="3">
        <v>12</v>
      </c>
      <c r="B13" s="4" t="s">
        <v>42</v>
      </c>
      <c r="C13" s="4" t="s">
        <v>38</v>
      </c>
      <c r="D13" s="3">
        <v>35</v>
      </c>
      <c r="E13" s="4" t="s">
        <v>33</v>
      </c>
      <c r="F13" s="3">
        <v>11000</v>
      </c>
      <c r="G13" s="4" t="s">
        <v>34</v>
      </c>
      <c r="H13" s="4" t="s">
        <v>48</v>
      </c>
      <c r="I13" s="4" t="s">
        <v>36</v>
      </c>
      <c r="J13" s="3">
        <v>3</v>
      </c>
      <c r="K13" s="3">
        <v>5</v>
      </c>
      <c r="L13" s="4" t="s">
        <v>41</v>
      </c>
      <c r="M13" s="3">
        <v>3600</v>
      </c>
      <c r="N13" s="3">
        <v>750</v>
      </c>
    </row>
    <row r="14" spans="1:14">
      <c r="A14" s="3">
        <v>13</v>
      </c>
      <c r="B14" s="4" t="s">
        <v>42</v>
      </c>
      <c r="C14" s="4" t="s">
        <v>32</v>
      </c>
      <c r="D14" s="3">
        <v>47</v>
      </c>
      <c r="E14" s="4" t="s">
        <v>47</v>
      </c>
      <c r="F14" s="3">
        <v>9000</v>
      </c>
      <c r="G14" s="4" t="s">
        <v>39</v>
      </c>
      <c r="H14" s="4" t="s">
        <v>50</v>
      </c>
      <c r="I14" s="4" t="s">
        <v>41</v>
      </c>
      <c r="J14" s="3">
        <v>4</v>
      </c>
      <c r="K14" s="3">
        <v>4</v>
      </c>
      <c r="L14" s="4" t="s">
        <v>36</v>
      </c>
      <c r="M14" s="3">
        <v>4100</v>
      </c>
      <c r="N14" s="3">
        <v>650</v>
      </c>
    </row>
    <row r="15" spans="1:14">
      <c r="A15" s="3">
        <v>14</v>
      </c>
      <c r="B15" s="4" t="s">
        <v>31</v>
      </c>
      <c r="C15" s="4" t="s">
        <v>38</v>
      </c>
      <c r="D15" s="3">
        <v>33</v>
      </c>
      <c r="E15" s="4" t="s">
        <v>49</v>
      </c>
      <c r="F15" s="3">
        <v>8000</v>
      </c>
      <c r="G15" s="4" t="s">
        <v>44</v>
      </c>
      <c r="H15" s="4" t="s">
        <v>48</v>
      </c>
      <c r="I15" s="4" t="s">
        <v>36</v>
      </c>
      <c r="J15" s="3">
        <v>5</v>
      </c>
      <c r="K15" s="3">
        <v>6</v>
      </c>
      <c r="L15" s="4" t="s">
        <v>36</v>
      </c>
      <c r="M15" s="3">
        <v>2600</v>
      </c>
      <c r="N15" s="3">
        <v>850</v>
      </c>
    </row>
    <row r="16" spans="1:14">
      <c r="A16" s="3">
        <v>15</v>
      </c>
      <c r="B16" s="4" t="s">
        <v>46</v>
      </c>
      <c r="C16" s="4" t="s">
        <v>32</v>
      </c>
      <c r="D16" s="3">
        <v>57</v>
      </c>
      <c r="E16" s="4" t="s">
        <v>33</v>
      </c>
      <c r="F16" s="3">
        <v>13000</v>
      </c>
      <c r="G16" s="4" t="s">
        <v>34</v>
      </c>
      <c r="H16" s="4" t="s">
        <v>40</v>
      </c>
      <c r="I16" s="4" t="s">
        <v>41</v>
      </c>
      <c r="J16" s="3">
        <v>2</v>
      </c>
      <c r="K16" s="3">
        <v>5</v>
      </c>
      <c r="L16" s="4" t="s">
        <v>41</v>
      </c>
      <c r="M16" s="3">
        <v>3900</v>
      </c>
      <c r="N16" s="3">
        <v>700</v>
      </c>
    </row>
    <row r="17" spans="1:14">
      <c r="A17" s="3">
        <v>16</v>
      </c>
      <c r="B17" s="4" t="s">
        <v>31</v>
      </c>
      <c r="C17" s="4" t="s">
        <v>38</v>
      </c>
      <c r="D17" s="3">
        <v>37</v>
      </c>
      <c r="E17" s="4" t="s">
        <v>43</v>
      </c>
      <c r="F17" s="3">
        <v>15000</v>
      </c>
      <c r="G17" s="4" t="s">
        <v>39</v>
      </c>
      <c r="H17" s="4" t="s">
        <v>45</v>
      </c>
      <c r="I17" s="4" t="s">
        <v>41</v>
      </c>
      <c r="J17" s="3">
        <v>3</v>
      </c>
      <c r="K17" s="3">
        <v>6</v>
      </c>
      <c r="L17" s="4" t="s">
        <v>41</v>
      </c>
      <c r="M17" s="3">
        <v>3300</v>
      </c>
      <c r="N17" s="3">
        <v>750</v>
      </c>
    </row>
    <row r="18" spans="1:14">
      <c r="A18" s="3">
        <v>17</v>
      </c>
      <c r="B18" s="4" t="s">
        <v>42</v>
      </c>
      <c r="C18" s="4" t="s">
        <v>32</v>
      </c>
      <c r="D18" s="3">
        <v>45</v>
      </c>
      <c r="E18" s="4" t="s">
        <v>47</v>
      </c>
      <c r="F18" s="3">
        <v>14000</v>
      </c>
      <c r="G18" s="4" t="s">
        <v>44</v>
      </c>
      <c r="H18" s="4" t="s">
        <v>35</v>
      </c>
      <c r="I18" s="4" t="s">
        <v>41</v>
      </c>
      <c r="J18" s="3">
        <v>4</v>
      </c>
      <c r="K18" s="3">
        <v>7</v>
      </c>
      <c r="L18" s="4" t="s">
        <v>36</v>
      </c>
      <c r="M18" s="3">
        <v>3700</v>
      </c>
      <c r="N18" s="3">
        <v>700</v>
      </c>
    </row>
    <row r="19" spans="1:14">
      <c r="A19" s="3">
        <v>18</v>
      </c>
      <c r="B19" s="4" t="s">
        <v>42</v>
      </c>
      <c r="C19" s="4" t="s">
        <v>38</v>
      </c>
      <c r="D19" s="3">
        <v>31</v>
      </c>
      <c r="E19" s="4" t="s">
        <v>49</v>
      </c>
      <c r="F19" s="3">
        <v>11000</v>
      </c>
      <c r="G19" s="4" t="s">
        <v>34</v>
      </c>
      <c r="H19" s="4" t="s">
        <v>50</v>
      </c>
      <c r="I19" s="4" t="s">
        <v>41</v>
      </c>
      <c r="J19" s="3">
        <v>5</v>
      </c>
      <c r="K19" s="3">
        <v>4</v>
      </c>
      <c r="L19" s="4" t="s">
        <v>36</v>
      </c>
      <c r="M19" s="3">
        <v>4300</v>
      </c>
      <c r="N19" s="3">
        <v>650</v>
      </c>
    </row>
    <row r="20" spans="1:14">
      <c r="A20" s="3">
        <v>19</v>
      </c>
      <c r="B20" s="4" t="s">
        <v>51</v>
      </c>
      <c r="C20" s="4" t="s">
        <v>32</v>
      </c>
      <c r="D20" s="3">
        <v>50</v>
      </c>
      <c r="E20" s="4" t="s">
        <v>33</v>
      </c>
      <c r="F20" s="3">
        <v>12000</v>
      </c>
      <c r="G20" s="4" t="s">
        <v>39</v>
      </c>
      <c r="H20" s="4" t="s">
        <v>48</v>
      </c>
      <c r="I20" s="4" t="s">
        <v>36</v>
      </c>
      <c r="J20" s="3">
        <v>3</v>
      </c>
      <c r="K20" s="3">
        <v>6</v>
      </c>
      <c r="L20" s="4" t="s">
        <v>36</v>
      </c>
      <c r="M20" s="3">
        <v>3000</v>
      </c>
      <c r="N20" s="3">
        <v>800</v>
      </c>
    </row>
    <row r="21" spans="1:14">
      <c r="A21" s="3">
        <v>20</v>
      </c>
      <c r="B21" s="4" t="s">
        <v>42</v>
      </c>
      <c r="C21" s="4" t="s">
        <v>38</v>
      </c>
      <c r="D21" s="3">
        <v>29</v>
      </c>
      <c r="E21" s="4" t="s">
        <v>43</v>
      </c>
      <c r="F21" s="3">
        <v>10000</v>
      </c>
      <c r="G21" s="4" t="s">
        <v>44</v>
      </c>
      <c r="H21" s="4" t="s">
        <v>40</v>
      </c>
      <c r="I21" s="4" t="s">
        <v>41</v>
      </c>
      <c r="J21" s="3">
        <v>4</v>
      </c>
      <c r="K21" s="3">
        <v>5</v>
      </c>
      <c r="L21" s="4" t="s">
        <v>41</v>
      </c>
      <c r="M21" s="3">
        <v>3500</v>
      </c>
      <c r="N21" s="3">
        <v>750</v>
      </c>
    </row>
    <row r="22" spans="1:14">
      <c r="A22" s="3">
        <v>21</v>
      </c>
      <c r="B22" s="4" t="s">
        <v>46</v>
      </c>
      <c r="C22" s="4" t="s">
        <v>32</v>
      </c>
      <c r="D22" s="3">
        <v>53</v>
      </c>
      <c r="E22" s="4" t="s">
        <v>47</v>
      </c>
      <c r="F22" s="3">
        <v>8000</v>
      </c>
      <c r="G22" s="4" t="s">
        <v>34</v>
      </c>
      <c r="H22" s="4" t="s">
        <v>45</v>
      </c>
      <c r="I22" s="4" t="s">
        <v>41</v>
      </c>
      <c r="J22" s="3">
        <v>2</v>
      </c>
      <c r="K22" s="3">
        <v>7</v>
      </c>
      <c r="L22" s="4" t="s">
        <v>41</v>
      </c>
      <c r="M22" s="3">
        <v>2700</v>
      </c>
      <c r="N22" s="3">
        <v>850</v>
      </c>
    </row>
    <row r="23" spans="1:14">
      <c r="A23" s="3">
        <v>22</v>
      </c>
      <c r="B23" s="4" t="s">
        <v>37</v>
      </c>
      <c r="C23" s="4" t="s">
        <v>38</v>
      </c>
      <c r="D23" s="3">
        <v>39</v>
      </c>
      <c r="E23" s="4" t="s">
        <v>49</v>
      </c>
      <c r="F23" s="3">
        <v>9000</v>
      </c>
      <c r="G23" s="4" t="s">
        <v>39</v>
      </c>
      <c r="H23" s="4" t="s">
        <v>50</v>
      </c>
      <c r="I23" s="4" t="s">
        <v>41</v>
      </c>
      <c r="J23" s="3">
        <v>5</v>
      </c>
      <c r="K23" s="3">
        <v>4</v>
      </c>
      <c r="L23" s="4" t="s">
        <v>36</v>
      </c>
      <c r="M23" s="3">
        <v>3200</v>
      </c>
      <c r="N23" s="3">
        <v>800</v>
      </c>
    </row>
    <row r="24" spans="1:14">
      <c r="A24" s="3">
        <v>23</v>
      </c>
      <c r="B24" s="4" t="s">
        <v>42</v>
      </c>
      <c r="C24" s="4" t="s">
        <v>32</v>
      </c>
      <c r="D24" s="3">
        <v>46</v>
      </c>
      <c r="E24" s="4" t="s">
        <v>33</v>
      </c>
      <c r="F24" s="3">
        <v>11000</v>
      </c>
      <c r="G24" s="4" t="s">
        <v>44</v>
      </c>
      <c r="H24" s="4" t="s">
        <v>48</v>
      </c>
      <c r="I24" s="4" t="s">
        <v>36</v>
      </c>
      <c r="J24" s="3">
        <v>3</v>
      </c>
      <c r="K24" s="3">
        <v>5</v>
      </c>
      <c r="L24" s="4" t="s">
        <v>36</v>
      </c>
      <c r="M24" s="3">
        <v>3400</v>
      </c>
      <c r="N24" s="3">
        <v>750</v>
      </c>
    </row>
    <row r="25" spans="1:14">
      <c r="A25" s="3">
        <v>24</v>
      </c>
      <c r="B25" s="4" t="s">
        <v>42</v>
      </c>
      <c r="C25" s="4" t="s">
        <v>38</v>
      </c>
      <c r="D25" s="3">
        <v>34</v>
      </c>
      <c r="E25" s="4" t="s">
        <v>43</v>
      </c>
      <c r="F25" s="3">
        <v>13000</v>
      </c>
      <c r="G25" s="4" t="s">
        <v>34</v>
      </c>
      <c r="H25" s="4" t="s">
        <v>35</v>
      </c>
      <c r="I25" s="4" t="s">
        <v>41</v>
      </c>
      <c r="J25" s="3">
        <v>4</v>
      </c>
      <c r="K25" s="3">
        <v>6</v>
      </c>
      <c r="L25" s="4" t="s">
        <v>36</v>
      </c>
      <c r="M25" s="3">
        <v>3700</v>
      </c>
      <c r="N25" s="3">
        <v>700</v>
      </c>
    </row>
    <row r="26" spans="1:14">
      <c r="A26" s="3">
        <v>25</v>
      </c>
      <c r="B26" s="4" t="s">
        <v>42</v>
      </c>
      <c r="C26" s="4" t="s">
        <v>32</v>
      </c>
      <c r="D26" s="3">
        <v>56</v>
      </c>
      <c r="E26" s="4" t="s">
        <v>47</v>
      </c>
      <c r="F26" s="3">
        <v>15000</v>
      </c>
      <c r="G26" s="4" t="s">
        <v>39</v>
      </c>
      <c r="H26" s="4" t="s">
        <v>48</v>
      </c>
      <c r="I26" s="4" t="s">
        <v>36</v>
      </c>
      <c r="J26" s="3">
        <v>2</v>
      </c>
      <c r="K26" s="3">
        <v>4</v>
      </c>
      <c r="L26" s="4" t="s">
        <v>41</v>
      </c>
      <c r="M26" s="3">
        <v>2800</v>
      </c>
      <c r="N26" s="3">
        <v>850</v>
      </c>
    </row>
    <row r="27" spans="1:14">
      <c r="A27" s="3">
        <v>26</v>
      </c>
      <c r="B27" s="4" t="s">
        <v>52</v>
      </c>
      <c r="C27" s="4" t="s">
        <v>38</v>
      </c>
      <c r="D27" s="3">
        <v>36</v>
      </c>
      <c r="E27" s="4" t="s">
        <v>49</v>
      </c>
      <c r="F27" s="3">
        <v>14000</v>
      </c>
      <c r="G27" s="4" t="s">
        <v>44</v>
      </c>
      <c r="H27" s="4" t="s">
        <v>40</v>
      </c>
      <c r="I27" s="4" t="s">
        <v>41</v>
      </c>
      <c r="J27" s="3">
        <v>3</v>
      </c>
      <c r="K27" s="3">
        <v>5</v>
      </c>
      <c r="L27" s="4" t="s">
        <v>41</v>
      </c>
      <c r="M27" s="3">
        <v>3300</v>
      </c>
      <c r="N27" s="3">
        <v>800</v>
      </c>
    </row>
    <row r="28" spans="1:14">
      <c r="A28" s="3">
        <v>27</v>
      </c>
      <c r="B28" s="4" t="s">
        <v>52</v>
      </c>
      <c r="C28" s="4" t="s">
        <v>32</v>
      </c>
      <c r="D28" s="3">
        <v>32</v>
      </c>
      <c r="E28" s="4" t="s">
        <v>33</v>
      </c>
      <c r="F28" s="3">
        <v>10000</v>
      </c>
      <c r="G28" s="4" t="s">
        <v>34</v>
      </c>
      <c r="H28" s="4" t="s">
        <v>45</v>
      </c>
      <c r="I28" s="4" t="s">
        <v>41</v>
      </c>
      <c r="J28" s="3">
        <v>4</v>
      </c>
      <c r="K28" s="3">
        <v>6</v>
      </c>
      <c r="L28" s="4" t="s">
        <v>41</v>
      </c>
      <c r="M28" s="3">
        <v>3800</v>
      </c>
      <c r="N28" s="3">
        <v>750</v>
      </c>
    </row>
    <row r="29" spans="1:14">
      <c r="A29" s="3">
        <v>28</v>
      </c>
      <c r="B29" s="4" t="s">
        <v>46</v>
      </c>
      <c r="C29" s="4" t="s">
        <v>38</v>
      </c>
      <c r="D29" s="3">
        <v>51</v>
      </c>
      <c r="E29" s="4" t="s">
        <v>43</v>
      </c>
      <c r="F29" s="3">
        <v>8000</v>
      </c>
      <c r="G29" s="4" t="s">
        <v>39</v>
      </c>
      <c r="H29" s="4" t="s">
        <v>50</v>
      </c>
      <c r="I29" s="4" t="s">
        <v>41</v>
      </c>
      <c r="J29" s="3">
        <v>5</v>
      </c>
      <c r="K29" s="3">
        <v>7</v>
      </c>
      <c r="L29" s="4" t="s">
        <v>36</v>
      </c>
      <c r="M29" s="3">
        <v>4200</v>
      </c>
      <c r="N29" s="3">
        <v>700</v>
      </c>
    </row>
    <row r="30" spans="1:14">
      <c r="A30" s="3">
        <v>29</v>
      </c>
      <c r="B30" s="4" t="s">
        <v>31</v>
      </c>
      <c r="C30" s="4" t="s">
        <v>32</v>
      </c>
      <c r="D30" s="3">
        <v>47</v>
      </c>
      <c r="E30" s="4" t="s">
        <v>47</v>
      </c>
      <c r="F30" s="3">
        <v>9000</v>
      </c>
      <c r="G30" s="4" t="s">
        <v>44</v>
      </c>
      <c r="H30" s="4" t="s">
        <v>48</v>
      </c>
      <c r="I30" s="4" t="s">
        <v>36</v>
      </c>
      <c r="J30" s="3">
        <v>2</v>
      </c>
      <c r="K30" s="3">
        <v>5</v>
      </c>
      <c r="L30" s="4" t="s">
        <v>36</v>
      </c>
      <c r="M30" s="3">
        <v>3100</v>
      </c>
      <c r="N30" s="3">
        <v>850</v>
      </c>
    </row>
    <row r="31" spans="1:14">
      <c r="A31" s="3">
        <v>30</v>
      </c>
      <c r="B31" s="4" t="s">
        <v>46</v>
      </c>
      <c r="C31" s="4" t="s">
        <v>38</v>
      </c>
      <c r="D31" s="3">
        <v>31</v>
      </c>
      <c r="E31" s="4" t="s">
        <v>49</v>
      </c>
      <c r="F31" s="3">
        <v>11000</v>
      </c>
      <c r="G31" s="4" t="s">
        <v>34</v>
      </c>
      <c r="H31" s="4" t="s">
        <v>35</v>
      </c>
      <c r="I31" s="4" t="s">
        <v>41</v>
      </c>
      <c r="J31" s="3">
        <v>3</v>
      </c>
      <c r="K31" s="3">
        <v>4</v>
      </c>
      <c r="L31" s="4" t="s">
        <v>36</v>
      </c>
      <c r="M31" s="3">
        <v>3600</v>
      </c>
      <c r="N31" s="3">
        <v>800</v>
      </c>
    </row>
    <row r="32" spans="1:14">
      <c r="A32" s="3">
        <v>31</v>
      </c>
      <c r="B32" s="4" t="s">
        <v>46</v>
      </c>
      <c r="C32" s="4" t="s">
        <v>32</v>
      </c>
      <c r="D32" s="3">
        <v>54</v>
      </c>
      <c r="E32" s="4" t="s">
        <v>33</v>
      </c>
      <c r="F32" s="3">
        <v>12000</v>
      </c>
      <c r="G32" s="4" t="s">
        <v>39</v>
      </c>
      <c r="H32" s="4" t="s">
        <v>48</v>
      </c>
      <c r="I32" s="4" t="s">
        <v>36</v>
      </c>
      <c r="J32" s="3">
        <v>4</v>
      </c>
      <c r="K32" s="3">
        <v>6</v>
      </c>
      <c r="L32" s="4" t="s">
        <v>41</v>
      </c>
      <c r="M32" s="3">
        <v>3100</v>
      </c>
      <c r="N32" s="3">
        <v>750</v>
      </c>
    </row>
    <row r="33" spans="1:14">
      <c r="A33" s="3">
        <v>32</v>
      </c>
      <c r="B33" s="4" t="s">
        <v>46</v>
      </c>
      <c r="C33" s="4" t="s">
        <v>38</v>
      </c>
      <c r="D33" s="3">
        <v>38</v>
      </c>
      <c r="E33" s="4" t="s">
        <v>43</v>
      </c>
      <c r="F33" s="3">
        <v>13000</v>
      </c>
      <c r="G33" s="4" t="s">
        <v>44</v>
      </c>
      <c r="H33" s="4" t="s">
        <v>40</v>
      </c>
      <c r="I33" s="4" t="s">
        <v>41</v>
      </c>
      <c r="J33" s="3">
        <v>2</v>
      </c>
      <c r="K33" s="3">
        <v>5</v>
      </c>
      <c r="L33" s="4" t="s">
        <v>41</v>
      </c>
      <c r="M33" s="3">
        <v>3500</v>
      </c>
      <c r="N33" s="3">
        <v>700</v>
      </c>
    </row>
    <row r="34" spans="1:14">
      <c r="A34" s="3">
        <v>33</v>
      </c>
      <c r="B34" s="4" t="s">
        <v>46</v>
      </c>
      <c r="C34" s="4" t="s">
        <v>32</v>
      </c>
      <c r="D34" s="3">
        <v>29</v>
      </c>
      <c r="E34" s="4" t="s">
        <v>47</v>
      </c>
      <c r="F34" s="3">
        <v>14000</v>
      </c>
      <c r="G34" s="4" t="s">
        <v>34</v>
      </c>
      <c r="H34" s="4" t="s">
        <v>45</v>
      </c>
      <c r="I34" s="4" t="s">
        <v>41</v>
      </c>
      <c r="J34" s="3">
        <v>3</v>
      </c>
      <c r="K34" s="3">
        <v>7</v>
      </c>
      <c r="L34" s="4" t="s">
        <v>41</v>
      </c>
      <c r="M34" s="3">
        <v>3900</v>
      </c>
      <c r="N34" s="3">
        <v>650</v>
      </c>
    </row>
    <row r="35" spans="1:14">
      <c r="A35" s="3">
        <v>34</v>
      </c>
      <c r="B35" s="4" t="s">
        <v>31</v>
      </c>
      <c r="C35" s="4" t="s">
        <v>38</v>
      </c>
      <c r="D35" s="3">
        <v>56</v>
      </c>
      <c r="E35" s="4" t="s">
        <v>49</v>
      </c>
      <c r="F35" s="3">
        <v>15000</v>
      </c>
      <c r="G35" s="4" t="s">
        <v>39</v>
      </c>
      <c r="H35" s="4" t="s">
        <v>50</v>
      </c>
      <c r="I35" s="4" t="s">
        <v>41</v>
      </c>
      <c r="J35" s="3">
        <v>5</v>
      </c>
      <c r="K35" s="3">
        <v>3</v>
      </c>
      <c r="L35" s="4" t="s">
        <v>36</v>
      </c>
      <c r="M35" s="3">
        <v>2000</v>
      </c>
      <c r="N35" s="3">
        <v>650</v>
      </c>
    </row>
    <row r="36" spans="1:14">
      <c r="A36" s="3">
        <v>35</v>
      </c>
      <c r="B36" s="4" t="s">
        <v>53</v>
      </c>
      <c r="C36" s="4" t="s">
        <v>32</v>
      </c>
      <c r="D36" s="3">
        <v>42</v>
      </c>
      <c r="E36" s="4" t="s">
        <v>33</v>
      </c>
      <c r="F36" s="3">
        <v>18000</v>
      </c>
      <c r="G36" s="4" t="s">
        <v>34</v>
      </c>
      <c r="H36" s="4" t="s">
        <v>35</v>
      </c>
      <c r="I36" s="4" t="s">
        <v>41</v>
      </c>
      <c r="J36" s="3">
        <v>3</v>
      </c>
      <c r="K36" s="3">
        <v>6</v>
      </c>
      <c r="L36" s="4" t="s">
        <v>36</v>
      </c>
      <c r="M36" s="3">
        <v>4500</v>
      </c>
      <c r="N36" s="3">
        <v>850</v>
      </c>
    </row>
    <row r="37" spans="1:14">
      <c r="A37" s="3">
        <v>36</v>
      </c>
      <c r="B37" s="4" t="s">
        <v>42</v>
      </c>
      <c r="C37" s="4" t="s">
        <v>38</v>
      </c>
      <c r="D37" s="3">
        <v>35</v>
      </c>
      <c r="E37" s="4" t="s">
        <v>49</v>
      </c>
      <c r="F37" s="3">
        <v>10000</v>
      </c>
      <c r="G37" s="4" t="s">
        <v>39</v>
      </c>
      <c r="H37" s="4" t="s">
        <v>40</v>
      </c>
      <c r="I37" s="4" t="s">
        <v>36</v>
      </c>
      <c r="J37" s="3">
        <v>4</v>
      </c>
      <c r="K37" s="3">
        <v>7</v>
      </c>
      <c r="L37" s="4" t="s">
        <v>41</v>
      </c>
      <c r="M37" s="3">
        <v>3200</v>
      </c>
      <c r="N37" s="3">
        <v>750</v>
      </c>
    </row>
    <row r="38" spans="1:14">
      <c r="A38" s="3">
        <v>37</v>
      </c>
      <c r="B38" s="4" t="s">
        <v>42</v>
      </c>
      <c r="C38" s="4" t="s">
        <v>32</v>
      </c>
      <c r="D38" s="3">
        <v>50</v>
      </c>
      <c r="E38" s="4" t="s">
        <v>43</v>
      </c>
      <c r="F38" s="3">
        <v>12000</v>
      </c>
      <c r="G38" s="4" t="s">
        <v>44</v>
      </c>
      <c r="H38" s="4" t="s">
        <v>45</v>
      </c>
      <c r="I38" s="4" t="s">
        <v>41</v>
      </c>
      <c r="J38" s="3">
        <v>3</v>
      </c>
      <c r="K38" s="3">
        <v>5</v>
      </c>
      <c r="L38" s="4" t="s">
        <v>41</v>
      </c>
      <c r="M38" s="3">
        <v>3800</v>
      </c>
      <c r="N38" s="3">
        <v>800</v>
      </c>
    </row>
    <row r="39" spans="1:14">
      <c r="A39" s="3">
        <v>38</v>
      </c>
      <c r="B39" s="4" t="s">
        <v>46</v>
      </c>
      <c r="C39" s="4" t="s">
        <v>38</v>
      </c>
      <c r="D39" s="3">
        <v>28</v>
      </c>
      <c r="E39" s="4" t="s">
        <v>47</v>
      </c>
      <c r="F39" s="3">
        <v>8000</v>
      </c>
      <c r="G39" s="4" t="s">
        <v>34</v>
      </c>
      <c r="H39" s="4" t="s">
        <v>48</v>
      </c>
      <c r="I39" s="4" t="s">
        <v>41</v>
      </c>
      <c r="J39" s="3">
        <v>5</v>
      </c>
      <c r="K39" s="3">
        <v>4</v>
      </c>
      <c r="L39" s="4" t="s">
        <v>41</v>
      </c>
      <c r="M39" s="3">
        <v>2700</v>
      </c>
      <c r="N39" s="3">
        <v>900</v>
      </c>
    </row>
    <row r="40" spans="1:14">
      <c r="A40" s="3">
        <v>39</v>
      </c>
      <c r="B40" s="4" t="s">
        <v>46</v>
      </c>
      <c r="C40" s="4" t="s">
        <v>32</v>
      </c>
      <c r="D40" s="3">
        <v>55</v>
      </c>
      <c r="E40" s="4" t="s">
        <v>33</v>
      </c>
      <c r="F40" s="3">
        <v>15000</v>
      </c>
      <c r="G40" s="4" t="s">
        <v>39</v>
      </c>
      <c r="H40" s="4" t="s">
        <v>48</v>
      </c>
      <c r="I40" s="4" t="s">
        <v>36</v>
      </c>
      <c r="J40" s="3">
        <v>2</v>
      </c>
      <c r="K40" s="3">
        <v>6</v>
      </c>
      <c r="L40" s="4" t="s">
        <v>36</v>
      </c>
      <c r="M40" s="3">
        <v>4100</v>
      </c>
      <c r="N40" s="3">
        <v>850</v>
      </c>
    </row>
    <row r="41" spans="1:14">
      <c r="A41" s="3">
        <v>40</v>
      </c>
      <c r="B41" s="4" t="s">
        <v>31</v>
      </c>
      <c r="C41" s="4" t="s">
        <v>38</v>
      </c>
      <c r="D41" s="3">
        <v>40</v>
      </c>
      <c r="E41" s="4" t="s">
        <v>43</v>
      </c>
      <c r="F41" s="3">
        <v>11000</v>
      </c>
      <c r="G41" s="4" t="s">
        <v>44</v>
      </c>
      <c r="H41" s="4" t="s">
        <v>50</v>
      </c>
      <c r="I41" s="4" t="s">
        <v>41</v>
      </c>
      <c r="J41" s="3">
        <v>4</v>
      </c>
      <c r="K41" s="3">
        <v>5</v>
      </c>
      <c r="L41" s="4" t="s">
        <v>36</v>
      </c>
      <c r="M41" s="3">
        <v>3500</v>
      </c>
      <c r="N41" s="3">
        <v>800</v>
      </c>
    </row>
    <row r="42" spans="1:14">
      <c r="A42" s="3">
        <v>41</v>
      </c>
      <c r="B42" s="4" t="s">
        <v>31</v>
      </c>
      <c r="C42" s="4" t="s">
        <v>32</v>
      </c>
      <c r="D42" s="3">
        <v>48</v>
      </c>
      <c r="E42" s="4" t="s">
        <v>49</v>
      </c>
      <c r="F42" s="3">
        <v>14000</v>
      </c>
      <c r="G42" s="4" t="s">
        <v>34</v>
      </c>
      <c r="H42" s="4" t="s">
        <v>40</v>
      </c>
      <c r="I42" s="4" t="s">
        <v>41</v>
      </c>
      <c r="J42" s="3">
        <v>3</v>
      </c>
      <c r="K42" s="3">
        <v>7</v>
      </c>
      <c r="L42" s="4" t="s">
        <v>41</v>
      </c>
      <c r="M42" s="3">
        <v>3900</v>
      </c>
      <c r="N42" s="3">
        <v>900</v>
      </c>
    </row>
    <row r="43" spans="1:14">
      <c r="A43" s="3">
        <v>42</v>
      </c>
      <c r="B43" s="4" t="s">
        <v>31</v>
      </c>
      <c r="C43" s="4" t="s">
        <v>38</v>
      </c>
      <c r="D43" s="3">
        <v>33</v>
      </c>
      <c r="E43" s="4" t="s">
        <v>33</v>
      </c>
      <c r="F43" s="3">
        <v>13000</v>
      </c>
      <c r="G43" s="4" t="s">
        <v>39</v>
      </c>
      <c r="H43" s="4" t="s">
        <v>35</v>
      </c>
      <c r="I43" s="4" t="s">
        <v>41</v>
      </c>
      <c r="J43" s="3">
        <v>4</v>
      </c>
      <c r="K43" s="3">
        <v>5</v>
      </c>
      <c r="L43" s="4" t="s">
        <v>36</v>
      </c>
      <c r="M43" s="3">
        <v>3300</v>
      </c>
      <c r="N43" s="3">
        <v>750</v>
      </c>
    </row>
    <row r="44" spans="1:14">
      <c r="A44" s="3">
        <v>43</v>
      </c>
      <c r="B44" s="4" t="s">
        <v>42</v>
      </c>
      <c r="C44" s="4" t="s">
        <v>32</v>
      </c>
      <c r="D44" s="3">
        <v>52</v>
      </c>
      <c r="E44" s="4" t="s">
        <v>47</v>
      </c>
      <c r="F44" s="3">
        <v>12000</v>
      </c>
      <c r="G44" s="4" t="s">
        <v>44</v>
      </c>
      <c r="H44" s="4" t="s">
        <v>40</v>
      </c>
      <c r="I44" s="4" t="s">
        <v>41</v>
      </c>
      <c r="J44" s="3">
        <v>3</v>
      </c>
      <c r="K44" s="3">
        <v>6</v>
      </c>
      <c r="L44" s="4" t="s">
        <v>41</v>
      </c>
      <c r="M44" s="3">
        <v>3600</v>
      </c>
      <c r="N44" s="3">
        <v>850</v>
      </c>
    </row>
    <row r="45" spans="1:14">
      <c r="A45" s="3">
        <v>44</v>
      </c>
      <c r="B45" s="4" t="s">
        <v>53</v>
      </c>
      <c r="C45" s="4" t="s">
        <v>38</v>
      </c>
      <c r="D45" s="3">
        <v>30</v>
      </c>
      <c r="E45" s="4" t="s">
        <v>43</v>
      </c>
      <c r="F45" s="3">
        <v>9000</v>
      </c>
      <c r="G45" s="4" t="s">
        <v>34</v>
      </c>
      <c r="H45" s="4" t="s">
        <v>45</v>
      </c>
      <c r="I45" s="4" t="s">
        <v>41</v>
      </c>
      <c r="J45" s="3">
        <v>5</v>
      </c>
      <c r="K45" s="3">
        <v>4</v>
      </c>
      <c r="L45" s="4" t="s">
        <v>41</v>
      </c>
      <c r="M45" s="3">
        <v>2800</v>
      </c>
      <c r="N45" s="3">
        <v>900</v>
      </c>
    </row>
    <row r="46" spans="1:14">
      <c r="A46" s="3">
        <v>45</v>
      </c>
      <c r="B46" s="4" t="s">
        <v>42</v>
      </c>
      <c r="C46" s="4" t="s">
        <v>32</v>
      </c>
      <c r="D46" s="3">
        <v>47</v>
      </c>
      <c r="E46" s="4" t="s">
        <v>33</v>
      </c>
      <c r="F46" s="3">
        <v>16000</v>
      </c>
      <c r="G46" s="4" t="s">
        <v>39</v>
      </c>
      <c r="H46" s="4" t="s">
        <v>48</v>
      </c>
      <c r="I46" s="4" t="s">
        <v>36</v>
      </c>
      <c r="J46" s="3">
        <v>2</v>
      </c>
      <c r="K46" s="3">
        <v>7</v>
      </c>
      <c r="L46" s="4" t="s">
        <v>36</v>
      </c>
      <c r="M46" s="3">
        <v>4300</v>
      </c>
      <c r="N46" s="3">
        <v>850</v>
      </c>
    </row>
    <row r="47" spans="1:14">
      <c r="A47" s="3">
        <v>46</v>
      </c>
      <c r="B47" s="4" t="s">
        <v>51</v>
      </c>
      <c r="C47" s="4" t="s">
        <v>38</v>
      </c>
      <c r="D47" s="3">
        <v>31</v>
      </c>
      <c r="E47" s="4" t="s">
        <v>49</v>
      </c>
      <c r="F47" s="3">
        <v>10000</v>
      </c>
      <c r="G47" s="4" t="s">
        <v>44</v>
      </c>
      <c r="H47" s="4" t="s">
        <v>50</v>
      </c>
      <c r="I47" s="4" t="s">
        <v>41</v>
      </c>
      <c r="J47" s="3">
        <v>4</v>
      </c>
      <c r="K47" s="3">
        <v>5</v>
      </c>
      <c r="L47" s="4" t="s">
        <v>36</v>
      </c>
      <c r="M47" s="3">
        <v>3400</v>
      </c>
      <c r="N47" s="3">
        <v>800</v>
      </c>
    </row>
    <row r="48" spans="1:14">
      <c r="A48" s="3">
        <v>47</v>
      </c>
      <c r="B48" s="4" t="s">
        <v>46</v>
      </c>
      <c r="C48" s="4" t="s">
        <v>32</v>
      </c>
      <c r="D48" s="3">
        <v>57</v>
      </c>
      <c r="E48" s="4" t="s">
        <v>43</v>
      </c>
      <c r="F48" s="3">
        <v>11000</v>
      </c>
      <c r="G48" s="4" t="s">
        <v>34</v>
      </c>
      <c r="H48" s="4" t="s">
        <v>48</v>
      </c>
      <c r="I48" s="4" t="s">
        <v>36</v>
      </c>
      <c r="J48" s="3">
        <v>3</v>
      </c>
      <c r="K48" s="3">
        <v>6</v>
      </c>
      <c r="L48" s="4" t="s">
        <v>41</v>
      </c>
      <c r="M48" s="3">
        <v>3800</v>
      </c>
      <c r="N48" s="3">
        <v>750</v>
      </c>
    </row>
    <row r="49" spans="1:14">
      <c r="A49" s="3">
        <v>48</v>
      </c>
      <c r="B49" s="4" t="s">
        <v>42</v>
      </c>
      <c r="C49" s="4" t="s">
        <v>38</v>
      </c>
      <c r="D49" s="3">
        <v>37</v>
      </c>
      <c r="E49" s="4" t="s">
        <v>47</v>
      </c>
      <c r="F49" s="3">
        <v>9000</v>
      </c>
      <c r="G49" s="4" t="s">
        <v>39</v>
      </c>
      <c r="H49" s="4" t="s">
        <v>40</v>
      </c>
      <c r="I49" s="4" t="s">
        <v>41</v>
      </c>
      <c r="J49" s="3">
        <v>5</v>
      </c>
      <c r="K49" s="3">
        <v>4</v>
      </c>
      <c r="L49" s="4" t="s">
        <v>41</v>
      </c>
      <c r="M49" s="3">
        <v>3100</v>
      </c>
      <c r="N49" s="3">
        <v>900</v>
      </c>
    </row>
    <row r="50" spans="1:14">
      <c r="A50" s="3">
        <v>49</v>
      </c>
      <c r="B50" s="4" t="s">
        <v>53</v>
      </c>
      <c r="C50" s="4" t="s">
        <v>32</v>
      </c>
      <c r="D50" s="3">
        <v>45</v>
      </c>
      <c r="E50" s="4" t="s">
        <v>33</v>
      </c>
      <c r="F50" s="3">
        <v>13000</v>
      </c>
      <c r="G50" s="4" t="s">
        <v>44</v>
      </c>
      <c r="H50" s="4" t="s">
        <v>35</v>
      </c>
      <c r="I50" s="4" t="s">
        <v>41</v>
      </c>
      <c r="J50" s="3">
        <v>3</v>
      </c>
      <c r="K50" s="3">
        <v>7</v>
      </c>
      <c r="L50" s="4" t="s">
        <v>36</v>
      </c>
      <c r="M50" s="3">
        <v>4200</v>
      </c>
      <c r="N50" s="3">
        <v>850</v>
      </c>
    </row>
    <row r="51" spans="1:14">
      <c r="A51" s="3">
        <v>50</v>
      </c>
      <c r="B51" s="4" t="s">
        <v>42</v>
      </c>
      <c r="C51" s="4" t="s">
        <v>38</v>
      </c>
      <c r="D51" s="3">
        <v>29</v>
      </c>
      <c r="E51" s="4" t="s">
        <v>49</v>
      </c>
      <c r="F51" s="3">
        <v>8000</v>
      </c>
      <c r="G51" s="4" t="s">
        <v>34</v>
      </c>
      <c r="H51" s="4" t="s">
        <v>45</v>
      </c>
      <c r="I51" s="4" t="s">
        <v>41</v>
      </c>
      <c r="J51" s="3">
        <v>4</v>
      </c>
      <c r="K51" s="3">
        <v>5</v>
      </c>
      <c r="L51" s="4" t="s">
        <v>41</v>
      </c>
      <c r="M51" s="3">
        <v>3300</v>
      </c>
      <c r="N51" s="3">
        <v>800</v>
      </c>
    </row>
    <row r="52" spans="1:14">
      <c r="A52" s="3">
        <v>51</v>
      </c>
      <c r="B52" s="4" t="s">
        <v>42</v>
      </c>
      <c r="C52" s="4" t="s">
        <v>32</v>
      </c>
      <c r="D52" s="3">
        <v>50</v>
      </c>
      <c r="E52" s="4" t="s">
        <v>43</v>
      </c>
      <c r="F52" s="3">
        <v>14000</v>
      </c>
      <c r="G52" s="4" t="s">
        <v>39</v>
      </c>
      <c r="H52" s="4" t="s">
        <v>50</v>
      </c>
      <c r="I52" s="4" t="s">
        <v>41</v>
      </c>
      <c r="J52" s="3">
        <v>2</v>
      </c>
      <c r="K52" s="3">
        <v>6</v>
      </c>
      <c r="L52" s="4" t="s">
        <v>36</v>
      </c>
      <c r="M52" s="3">
        <v>3700</v>
      </c>
      <c r="N52" s="3">
        <v>850</v>
      </c>
    </row>
    <row r="53" spans="1:14">
      <c r="A53" s="3">
        <v>52</v>
      </c>
      <c r="B53" s="4" t="s">
        <v>42</v>
      </c>
      <c r="C53" s="4" t="s">
        <v>38</v>
      </c>
      <c r="D53" s="3">
        <v>38</v>
      </c>
      <c r="E53" s="4" t="s">
        <v>33</v>
      </c>
      <c r="F53" s="3">
        <v>12000</v>
      </c>
      <c r="G53" s="4" t="s">
        <v>44</v>
      </c>
      <c r="H53" s="4" t="s">
        <v>48</v>
      </c>
      <c r="I53" s="4" t="s">
        <v>36</v>
      </c>
      <c r="J53" s="3">
        <v>4</v>
      </c>
      <c r="K53" s="3">
        <v>7</v>
      </c>
      <c r="L53" s="4" t="s">
        <v>36</v>
      </c>
      <c r="M53" s="3">
        <v>4000</v>
      </c>
      <c r="N53" s="3">
        <v>800</v>
      </c>
    </row>
    <row r="54" spans="1:14">
      <c r="A54" s="3">
        <v>53</v>
      </c>
      <c r="B54" s="4" t="s">
        <v>42</v>
      </c>
      <c r="C54" s="4" t="s">
        <v>32</v>
      </c>
      <c r="D54" s="3">
        <v>53</v>
      </c>
      <c r="E54" s="4" t="s">
        <v>47</v>
      </c>
      <c r="F54" s="3">
        <v>10000</v>
      </c>
      <c r="G54" s="4" t="s">
        <v>34</v>
      </c>
      <c r="H54" s="4" t="s">
        <v>40</v>
      </c>
      <c r="I54" s="4" t="s">
        <v>41</v>
      </c>
      <c r="J54" s="3">
        <v>3</v>
      </c>
      <c r="K54" s="3">
        <v>5</v>
      </c>
      <c r="L54" s="4" t="s">
        <v>41</v>
      </c>
      <c r="M54" s="3">
        <v>3200</v>
      </c>
      <c r="N54" s="3">
        <v>900</v>
      </c>
    </row>
    <row r="55" spans="1:14">
      <c r="A55" s="3">
        <v>54</v>
      </c>
      <c r="B55" s="4" t="s">
        <v>42</v>
      </c>
      <c r="C55" s="4" t="s">
        <v>38</v>
      </c>
      <c r="D55" s="3">
        <v>36</v>
      </c>
      <c r="E55" s="4" t="s">
        <v>43</v>
      </c>
      <c r="F55" s="3">
        <v>11000</v>
      </c>
      <c r="G55" s="4" t="s">
        <v>39</v>
      </c>
      <c r="H55" s="4" t="s">
        <v>48</v>
      </c>
      <c r="I55" s="4" t="s">
        <v>41</v>
      </c>
      <c r="J55" s="3">
        <v>5</v>
      </c>
      <c r="K55" s="3">
        <v>4</v>
      </c>
      <c r="L55" s="4" t="s">
        <v>41</v>
      </c>
      <c r="M55" s="3">
        <v>2800</v>
      </c>
      <c r="N55" s="3">
        <v>950</v>
      </c>
    </row>
    <row r="56" spans="1:14">
      <c r="A56" s="3">
        <v>55</v>
      </c>
      <c r="B56" s="4" t="s">
        <v>42</v>
      </c>
      <c r="C56" s="4" t="s">
        <v>32</v>
      </c>
      <c r="D56" s="3">
        <v>46</v>
      </c>
      <c r="E56" s="4" t="s">
        <v>49</v>
      </c>
      <c r="F56" s="3">
        <v>9000</v>
      </c>
      <c r="G56" s="4" t="s">
        <v>44</v>
      </c>
      <c r="H56" s="4" t="s">
        <v>35</v>
      </c>
      <c r="I56" s="4" t="s">
        <v>41</v>
      </c>
      <c r="J56" s="3">
        <v>2</v>
      </c>
      <c r="K56" s="3">
        <v>6</v>
      </c>
      <c r="L56" s="4" t="s">
        <v>36</v>
      </c>
      <c r="M56" s="3">
        <v>3600</v>
      </c>
      <c r="N56" s="3">
        <v>900</v>
      </c>
    </row>
    <row r="57" spans="1:14">
      <c r="A57" s="3">
        <v>56</v>
      </c>
      <c r="B57" s="4" t="s">
        <v>53</v>
      </c>
      <c r="C57" s="4" t="s">
        <v>38</v>
      </c>
      <c r="D57" s="3">
        <v>32</v>
      </c>
      <c r="E57" s="4" t="s">
        <v>33</v>
      </c>
      <c r="F57" s="3">
        <v>13000</v>
      </c>
      <c r="G57" s="4" t="s">
        <v>34</v>
      </c>
      <c r="H57" s="4" t="s">
        <v>50</v>
      </c>
      <c r="I57" s="4" t="s">
        <v>41</v>
      </c>
      <c r="J57" s="3">
        <v>4</v>
      </c>
      <c r="K57" s="3">
        <v>5</v>
      </c>
      <c r="L57" s="4" t="s">
        <v>36</v>
      </c>
      <c r="M57" s="3">
        <v>3900</v>
      </c>
      <c r="N57" s="3">
        <v>850</v>
      </c>
    </row>
    <row r="58" spans="1:14">
      <c r="A58" s="3">
        <v>57</v>
      </c>
      <c r="B58" s="4" t="s">
        <v>31</v>
      </c>
      <c r="C58" s="4" t="s">
        <v>32</v>
      </c>
      <c r="D58" s="3">
        <v>56</v>
      </c>
      <c r="E58" s="4" t="s">
        <v>47</v>
      </c>
      <c r="F58" s="3">
        <v>15000</v>
      </c>
      <c r="G58" s="4" t="s">
        <v>39</v>
      </c>
      <c r="H58" s="4" t="s">
        <v>48</v>
      </c>
      <c r="I58" s="4" t="s">
        <v>36</v>
      </c>
      <c r="J58" s="3">
        <v>3</v>
      </c>
      <c r="K58" s="3">
        <v>7</v>
      </c>
      <c r="L58" s="4" t="s">
        <v>36</v>
      </c>
      <c r="M58" s="3">
        <v>4300</v>
      </c>
      <c r="N58" s="3">
        <v>800</v>
      </c>
    </row>
    <row r="59" spans="1:14">
      <c r="A59" s="3">
        <v>58</v>
      </c>
      <c r="B59" s="4" t="s">
        <v>42</v>
      </c>
      <c r="C59" s="4" t="s">
        <v>38</v>
      </c>
      <c r="D59" s="3">
        <v>39</v>
      </c>
      <c r="E59" s="4" t="s">
        <v>43</v>
      </c>
      <c r="F59" s="3">
        <v>16000</v>
      </c>
      <c r="G59" s="4" t="s">
        <v>44</v>
      </c>
      <c r="H59" s="4" t="s">
        <v>40</v>
      </c>
      <c r="I59" s="4" t="s">
        <v>41</v>
      </c>
      <c r="J59" s="3">
        <v>2</v>
      </c>
      <c r="K59" s="3">
        <v>6</v>
      </c>
      <c r="L59" s="4" t="s">
        <v>41</v>
      </c>
      <c r="M59" s="3">
        <v>3500</v>
      </c>
      <c r="N59" s="3">
        <v>850</v>
      </c>
    </row>
    <row r="60" spans="1:14">
      <c r="A60" s="3">
        <v>59</v>
      </c>
      <c r="B60" s="4" t="s">
        <v>37</v>
      </c>
      <c r="C60" s="4" t="s">
        <v>32</v>
      </c>
      <c r="D60" s="3">
        <v>33</v>
      </c>
      <c r="E60" s="4" t="s">
        <v>49</v>
      </c>
      <c r="F60" s="3">
        <v>8000</v>
      </c>
      <c r="G60" s="4" t="s">
        <v>34</v>
      </c>
      <c r="H60" s="4" t="s">
        <v>45</v>
      </c>
      <c r="I60" s="4" t="s">
        <v>41</v>
      </c>
      <c r="J60" s="3">
        <v>5</v>
      </c>
      <c r="K60" s="3">
        <v>4</v>
      </c>
      <c r="L60" s="4" t="s">
        <v>41</v>
      </c>
      <c r="M60" s="3">
        <v>3200</v>
      </c>
      <c r="N60" s="3">
        <v>950</v>
      </c>
    </row>
    <row r="61" spans="1:14">
      <c r="A61" s="3">
        <v>60</v>
      </c>
      <c r="B61" s="4" t="s">
        <v>42</v>
      </c>
      <c r="C61" s="4" t="s">
        <v>38</v>
      </c>
      <c r="D61" s="3">
        <v>51</v>
      </c>
      <c r="E61" s="4" t="s">
        <v>33</v>
      </c>
      <c r="F61" s="3">
        <v>10000</v>
      </c>
      <c r="G61" s="4" t="s">
        <v>39</v>
      </c>
      <c r="H61" s="4" t="s">
        <v>48</v>
      </c>
      <c r="I61" s="4" t="s">
        <v>41</v>
      </c>
      <c r="J61" s="3">
        <v>4</v>
      </c>
      <c r="K61" s="3">
        <v>7</v>
      </c>
      <c r="L61" s="4" t="s">
        <v>41</v>
      </c>
      <c r="M61" s="3">
        <v>4100</v>
      </c>
      <c r="N61" s="3">
        <v>900</v>
      </c>
    </row>
    <row r="62" spans="1:14">
      <c r="A62" s="3">
        <v>61</v>
      </c>
      <c r="B62" s="4" t="s">
        <v>46</v>
      </c>
      <c r="C62" s="4" t="s">
        <v>32</v>
      </c>
      <c r="D62" s="3">
        <v>47</v>
      </c>
      <c r="E62" s="4" t="s">
        <v>47</v>
      </c>
      <c r="F62" s="3">
        <v>11000</v>
      </c>
      <c r="G62" s="4" t="s">
        <v>44</v>
      </c>
      <c r="H62" s="4" t="s">
        <v>50</v>
      </c>
      <c r="I62" s="4" t="s">
        <v>41</v>
      </c>
      <c r="J62" s="3">
        <v>3</v>
      </c>
      <c r="K62" s="3">
        <v>5</v>
      </c>
      <c r="L62" s="4" t="s">
        <v>36</v>
      </c>
      <c r="M62" s="3">
        <v>3400</v>
      </c>
      <c r="N62" s="3">
        <v>950</v>
      </c>
    </row>
    <row r="63" spans="1:14">
      <c r="A63" s="3">
        <v>62</v>
      </c>
      <c r="B63" s="4" t="s">
        <v>51</v>
      </c>
      <c r="C63" s="4" t="s">
        <v>38</v>
      </c>
      <c r="D63" s="3">
        <v>31</v>
      </c>
      <c r="E63" s="4" t="s">
        <v>43</v>
      </c>
      <c r="F63" s="3">
        <v>12000</v>
      </c>
      <c r="G63" s="4" t="s">
        <v>34</v>
      </c>
      <c r="H63" s="4" t="s">
        <v>48</v>
      </c>
      <c r="I63" s="4" t="s">
        <v>36</v>
      </c>
      <c r="J63" s="3">
        <v>5</v>
      </c>
      <c r="K63" s="3">
        <v>6</v>
      </c>
      <c r="L63" s="4" t="s">
        <v>36</v>
      </c>
      <c r="M63" s="3">
        <v>3800</v>
      </c>
      <c r="N63" s="3">
        <v>850</v>
      </c>
    </row>
    <row r="64" spans="1:14">
      <c r="A64" s="3">
        <v>63</v>
      </c>
      <c r="B64" s="4" t="s">
        <v>31</v>
      </c>
      <c r="C64" s="4" t="s">
        <v>32</v>
      </c>
      <c r="D64" s="3">
        <v>54</v>
      </c>
      <c r="E64" s="4" t="s">
        <v>49</v>
      </c>
      <c r="F64" s="3">
        <v>14000</v>
      </c>
      <c r="G64" s="4" t="s">
        <v>39</v>
      </c>
      <c r="H64" s="4" t="s">
        <v>35</v>
      </c>
      <c r="I64" s="4" t="s">
        <v>41</v>
      </c>
      <c r="J64" s="3">
        <v>2</v>
      </c>
      <c r="K64" s="3">
        <v>5</v>
      </c>
      <c r="L64" s="4" t="s">
        <v>36</v>
      </c>
      <c r="M64" s="3">
        <v>3100</v>
      </c>
      <c r="N64" s="3">
        <v>900</v>
      </c>
    </row>
    <row r="65" spans="1:14">
      <c r="A65" s="3">
        <v>64</v>
      </c>
      <c r="B65" s="4" t="s">
        <v>42</v>
      </c>
      <c r="C65" s="4" t="s">
        <v>38</v>
      </c>
      <c r="D65" s="3">
        <v>40</v>
      </c>
      <c r="E65" s="4" t="s">
        <v>33</v>
      </c>
      <c r="F65" s="3">
        <v>15000</v>
      </c>
      <c r="G65" s="4" t="s">
        <v>44</v>
      </c>
      <c r="H65" s="4" t="s">
        <v>40</v>
      </c>
      <c r="I65" s="4" t="s">
        <v>41</v>
      </c>
      <c r="J65" s="3">
        <v>3</v>
      </c>
      <c r="K65" s="3">
        <v>7</v>
      </c>
      <c r="L65" s="4" t="s">
        <v>41</v>
      </c>
      <c r="M65" s="3">
        <v>4500</v>
      </c>
      <c r="N65" s="3">
        <v>850</v>
      </c>
    </row>
    <row r="66" spans="1:14">
      <c r="A66" s="3">
        <v>65</v>
      </c>
      <c r="B66" s="4" t="s">
        <v>42</v>
      </c>
      <c r="C66" s="4" t="s">
        <v>32</v>
      </c>
      <c r="D66" s="3">
        <v>29</v>
      </c>
      <c r="E66" s="4" t="s">
        <v>43</v>
      </c>
      <c r="F66" s="3">
        <v>8000</v>
      </c>
      <c r="G66" s="4" t="s">
        <v>34</v>
      </c>
      <c r="H66" s="4" t="s">
        <v>45</v>
      </c>
      <c r="I66" s="4" t="s">
        <v>41</v>
      </c>
      <c r="J66" s="3">
        <v>4</v>
      </c>
      <c r="K66" s="3">
        <v>4</v>
      </c>
      <c r="L66" s="4" t="s">
        <v>41</v>
      </c>
      <c r="M66" s="3">
        <v>2800</v>
      </c>
      <c r="N66" s="3">
        <v>950</v>
      </c>
    </row>
    <row r="67" spans="1:14">
      <c r="A67" s="3">
        <v>66</v>
      </c>
      <c r="B67" s="4" t="s">
        <v>46</v>
      </c>
      <c r="C67" s="4" t="s">
        <v>38</v>
      </c>
      <c r="D67" s="3">
        <v>56</v>
      </c>
      <c r="E67" s="4" t="s">
        <v>47</v>
      </c>
      <c r="F67" s="3">
        <v>9000</v>
      </c>
      <c r="G67" s="4" t="s">
        <v>39</v>
      </c>
      <c r="H67" s="4" t="s">
        <v>50</v>
      </c>
      <c r="I67" s="4" t="s">
        <v>41</v>
      </c>
      <c r="J67" s="3">
        <v>5</v>
      </c>
      <c r="K67" s="3">
        <v>6</v>
      </c>
      <c r="L67" s="4" t="s">
        <v>36</v>
      </c>
      <c r="M67" s="3">
        <v>4200</v>
      </c>
      <c r="N67" s="3">
        <v>900</v>
      </c>
    </row>
    <row r="68" spans="1:14">
      <c r="A68" s="3">
        <v>67</v>
      </c>
      <c r="B68" s="4" t="s">
        <v>51</v>
      </c>
      <c r="C68" s="4" t="s">
        <v>32</v>
      </c>
      <c r="D68" s="3">
        <v>43</v>
      </c>
      <c r="E68" s="4" t="s">
        <v>33</v>
      </c>
      <c r="F68" s="3">
        <v>10000</v>
      </c>
      <c r="G68" s="4" t="s">
        <v>44</v>
      </c>
      <c r="H68" s="4" t="s">
        <v>48</v>
      </c>
      <c r="I68" s="4" t="s">
        <v>36</v>
      </c>
      <c r="J68" s="3">
        <v>3</v>
      </c>
      <c r="K68" s="3">
        <v>5</v>
      </c>
      <c r="L68" s="4" t="s">
        <v>36</v>
      </c>
      <c r="M68" s="3">
        <v>3500</v>
      </c>
      <c r="N68" s="3">
        <v>850</v>
      </c>
    </row>
    <row r="69" spans="1:14">
      <c r="A69" s="3">
        <v>68</v>
      </c>
      <c r="B69" s="4" t="s">
        <v>53</v>
      </c>
      <c r="C69" s="4" t="s">
        <v>38</v>
      </c>
      <c r="D69" s="3">
        <v>30</v>
      </c>
      <c r="E69" s="4" t="s">
        <v>49</v>
      </c>
      <c r="F69" s="3">
        <v>11000</v>
      </c>
      <c r="G69" s="4" t="s">
        <v>34</v>
      </c>
      <c r="H69" s="4" t="s">
        <v>35</v>
      </c>
      <c r="I69" s="4" t="s">
        <v>41</v>
      </c>
      <c r="J69" s="3">
        <v>5</v>
      </c>
      <c r="K69" s="3">
        <v>7</v>
      </c>
      <c r="L69" s="4" t="s">
        <v>36</v>
      </c>
      <c r="M69" s="3">
        <v>2000</v>
      </c>
      <c r="N69" s="3">
        <v>900</v>
      </c>
    </row>
    <row r="70" spans="1:14">
      <c r="A70" s="3">
        <v>69</v>
      </c>
      <c r="B70" s="4" t="s">
        <v>46</v>
      </c>
      <c r="C70" s="4" t="s">
        <v>32</v>
      </c>
      <c r="D70" s="3">
        <v>42</v>
      </c>
      <c r="E70" s="4" t="s">
        <v>33</v>
      </c>
      <c r="F70" s="3">
        <v>13000</v>
      </c>
      <c r="G70" s="4" t="s">
        <v>34</v>
      </c>
      <c r="H70" s="4" t="s">
        <v>35</v>
      </c>
      <c r="I70" s="4" t="s">
        <v>41</v>
      </c>
      <c r="J70" s="3">
        <v>3</v>
      </c>
      <c r="K70" s="3">
        <v>6</v>
      </c>
      <c r="L70" s="4" t="s">
        <v>36</v>
      </c>
      <c r="M70" s="3">
        <v>3200</v>
      </c>
      <c r="N70" s="3">
        <v>750</v>
      </c>
    </row>
    <row r="71" spans="1:14">
      <c r="A71" s="3">
        <v>70</v>
      </c>
      <c r="B71" s="4" t="s">
        <v>46</v>
      </c>
      <c r="C71" s="4" t="s">
        <v>38</v>
      </c>
      <c r="D71" s="3">
        <v>35</v>
      </c>
      <c r="E71" s="4" t="s">
        <v>33</v>
      </c>
      <c r="F71" s="3">
        <v>11000</v>
      </c>
      <c r="G71" s="4" t="s">
        <v>39</v>
      </c>
      <c r="H71" s="4" t="s">
        <v>40</v>
      </c>
      <c r="I71" s="4" t="s">
        <v>41</v>
      </c>
      <c r="J71" s="3">
        <v>4</v>
      </c>
      <c r="K71" s="3">
        <v>5</v>
      </c>
      <c r="L71" s="4" t="s">
        <v>41</v>
      </c>
      <c r="M71" s="3">
        <v>3500</v>
      </c>
      <c r="N71" s="3">
        <v>700</v>
      </c>
    </row>
    <row r="72" spans="1:14">
      <c r="A72" s="3">
        <v>71</v>
      </c>
      <c r="B72" s="4" t="s">
        <v>31</v>
      </c>
      <c r="C72" s="4" t="s">
        <v>32</v>
      </c>
      <c r="D72" s="3">
        <v>49</v>
      </c>
      <c r="E72" s="4" t="s">
        <v>43</v>
      </c>
      <c r="F72" s="3">
        <v>12000</v>
      </c>
      <c r="G72" s="4" t="s">
        <v>44</v>
      </c>
      <c r="H72" s="4" t="s">
        <v>45</v>
      </c>
      <c r="I72" s="4" t="s">
        <v>41</v>
      </c>
      <c r="J72" s="3">
        <v>2</v>
      </c>
      <c r="K72" s="3">
        <v>7</v>
      </c>
      <c r="L72" s="4" t="s">
        <v>41</v>
      </c>
      <c r="M72" s="3">
        <v>3800</v>
      </c>
      <c r="N72" s="3">
        <v>650</v>
      </c>
    </row>
    <row r="73" spans="1:14">
      <c r="A73" s="3">
        <v>72</v>
      </c>
      <c r="B73" s="4" t="s">
        <v>46</v>
      </c>
      <c r="C73" s="4" t="s">
        <v>38</v>
      </c>
      <c r="D73" s="3">
        <v>27</v>
      </c>
      <c r="E73" s="4" t="s">
        <v>47</v>
      </c>
      <c r="F73" s="3">
        <v>10000</v>
      </c>
      <c r="G73" s="4" t="s">
        <v>34</v>
      </c>
      <c r="H73" s="4" t="s">
        <v>48</v>
      </c>
      <c r="I73" s="4" t="s">
        <v>36</v>
      </c>
      <c r="J73" s="3">
        <v>5</v>
      </c>
      <c r="K73" s="3">
        <v>4</v>
      </c>
      <c r="L73" s="4" t="s">
        <v>41</v>
      </c>
      <c r="M73" s="3">
        <v>2800</v>
      </c>
      <c r="N73" s="3">
        <v>800</v>
      </c>
    </row>
    <row r="74" spans="1:14">
      <c r="A74" s="3">
        <v>73</v>
      </c>
      <c r="B74" s="4" t="s">
        <v>53</v>
      </c>
      <c r="C74" s="4" t="s">
        <v>32</v>
      </c>
      <c r="D74" s="3">
        <v>55</v>
      </c>
      <c r="E74" s="4" t="s">
        <v>49</v>
      </c>
      <c r="F74" s="3">
        <v>14000</v>
      </c>
      <c r="G74" s="4" t="s">
        <v>39</v>
      </c>
      <c r="H74" s="4" t="s">
        <v>35</v>
      </c>
      <c r="I74" s="4" t="s">
        <v>41</v>
      </c>
      <c r="J74" s="3">
        <v>3</v>
      </c>
      <c r="K74" s="3">
        <v>6</v>
      </c>
      <c r="L74" s="4" t="s">
        <v>36</v>
      </c>
      <c r="M74" s="3">
        <v>3300</v>
      </c>
      <c r="N74" s="3">
        <v>750</v>
      </c>
    </row>
    <row r="75" spans="1:14">
      <c r="A75" s="3">
        <v>74</v>
      </c>
      <c r="B75" s="4" t="s">
        <v>42</v>
      </c>
      <c r="C75" s="4" t="s">
        <v>38</v>
      </c>
      <c r="D75" s="3">
        <v>41</v>
      </c>
      <c r="E75" s="4" t="s">
        <v>33</v>
      </c>
      <c r="F75" s="3">
        <v>15000</v>
      </c>
      <c r="G75" s="4" t="s">
        <v>44</v>
      </c>
      <c r="H75" s="4" t="s">
        <v>50</v>
      </c>
      <c r="I75" s="4" t="s">
        <v>41</v>
      </c>
      <c r="J75" s="3">
        <v>4</v>
      </c>
      <c r="K75" s="3">
        <v>5</v>
      </c>
      <c r="L75" s="4" t="s">
        <v>36</v>
      </c>
      <c r="M75" s="3">
        <v>3700</v>
      </c>
      <c r="N75" s="3">
        <v>700</v>
      </c>
    </row>
    <row r="76" spans="1:14">
      <c r="A76" s="3">
        <v>75</v>
      </c>
      <c r="B76" s="4" t="s">
        <v>53</v>
      </c>
      <c r="C76" s="4" t="s">
        <v>32</v>
      </c>
      <c r="D76" s="3">
        <v>30</v>
      </c>
      <c r="E76" s="4" t="s">
        <v>43</v>
      </c>
      <c r="F76" s="3">
        <v>9000</v>
      </c>
      <c r="G76" s="4" t="s">
        <v>34</v>
      </c>
      <c r="H76" s="4" t="s">
        <v>48</v>
      </c>
      <c r="I76" s="4" t="s">
        <v>36</v>
      </c>
      <c r="J76" s="3">
        <v>5</v>
      </c>
      <c r="K76" s="3">
        <v>7</v>
      </c>
      <c r="L76" s="4" t="s">
        <v>36</v>
      </c>
      <c r="M76" s="3">
        <v>3000</v>
      </c>
      <c r="N76" s="3">
        <v>850</v>
      </c>
    </row>
    <row r="77" spans="1:14">
      <c r="A77" s="3">
        <v>76</v>
      </c>
      <c r="B77" s="4" t="s">
        <v>42</v>
      </c>
      <c r="C77" s="4" t="s">
        <v>38</v>
      </c>
      <c r="D77" s="3">
        <v>47</v>
      </c>
      <c r="E77" s="4" t="s">
        <v>47</v>
      </c>
      <c r="F77" s="3">
        <v>8000</v>
      </c>
      <c r="G77" s="4" t="s">
        <v>39</v>
      </c>
      <c r="H77" s="4" t="s">
        <v>40</v>
      </c>
      <c r="I77" s="4" t="s">
        <v>41</v>
      </c>
      <c r="J77" s="3">
        <v>3</v>
      </c>
      <c r="K77" s="3">
        <v>5</v>
      </c>
      <c r="L77" s="4" t="s">
        <v>41</v>
      </c>
      <c r="M77" s="3">
        <v>3500</v>
      </c>
      <c r="N77" s="3">
        <v>750</v>
      </c>
    </row>
    <row r="78" spans="1:14">
      <c r="A78" s="3">
        <v>77</v>
      </c>
      <c r="B78" s="4" t="s">
        <v>53</v>
      </c>
      <c r="C78" s="4" t="s">
        <v>32</v>
      </c>
      <c r="D78" s="3">
        <v>39</v>
      </c>
      <c r="E78" s="4" t="s">
        <v>49</v>
      </c>
      <c r="F78" s="3">
        <v>12000</v>
      </c>
      <c r="G78" s="4" t="s">
        <v>44</v>
      </c>
      <c r="H78" s="4" t="s">
        <v>45</v>
      </c>
      <c r="I78" s="4" t="s">
        <v>41</v>
      </c>
      <c r="J78" s="3">
        <v>2</v>
      </c>
      <c r="K78" s="3">
        <v>6</v>
      </c>
      <c r="L78" s="4" t="s">
        <v>41</v>
      </c>
      <c r="M78" s="3">
        <v>3100</v>
      </c>
      <c r="N78" s="3">
        <v>800</v>
      </c>
    </row>
    <row r="79" spans="1:14">
      <c r="A79" s="3">
        <v>78</v>
      </c>
      <c r="B79" s="4" t="s">
        <v>31</v>
      </c>
      <c r="C79" s="4" t="s">
        <v>38</v>
      </c>
      <c r="D79" s="3">
        <v>53</v>
      </c>
      <c r="E79" s="4" t="s">
        <v>33</v>
      </c>
      <c r="F79" s="3">
        <v>13000</v>
      </c>
      <c r="G79" s="4" t="s">
        <v>34</v>
      </c>
      <c r="H79" s="4" t="s">
        <v>48</v>
      </c>
      <c r="I79" s="4" t="s">
        <v>36</v>
      </c>
      <c r="J79" s="3">
        <v>4</v>
      </c>
      <c r="K79" s="3">
        <v>5</v>
      </c>
      <c r="L79" s="4" t="s">
        <v>41</v>
      </c>
      <c r="M79" s="3">
        <v>3400</v>
      </c>
      <c r="N79" s="3">
        <v>750</v>
      </c>
    </row>
    <row r="80" spans="1:14">
      <c r="A80" s="3">
        <v>79</v>
      </c>
      <c r="B80" s="4" t="s">
        <v>42</v>
      </c>
      <c r="C80" s="4" t="s">
        <v>32</v>
      </c>
      <c r="D80" s="3">
        <v>28</v>
      </c>
      <c r="E80" s="4" t="s">
        <v>43</v>
      </c>
      <c r="F80" s="3">
        <v>11000</v>
      </c>
      <c r="G80" s="4" t="s">
        <v>39</v>
      </c>
      <c r="H80" s="4" t="s">
        <v>35</v>
      </c>
      <c r="I80" s="4" t="s">
        <v>41</v>
      </c>
      <c r="J80" s="3">
        <v>5</v>
      </c>
      <c r="K80" s="3">
        <v>4</v>
      </c>
      <c r="L80" s="4" t="s">
        <v>36</v>
      </c>
      <c r="M80" s="3">
        <v>3800</v>
      </c>
      <c r="N80" s="3">
        <v>700</v>
      </c>
    </row>
    <row r="81" spans="1:14">
      <c r="A81" s="3">
        <v>80</v>
      </c>
      <c r="B81" s="4" t="s">
        <v>31</v>
      </c>
      <c r="C81" s="4" t="s">
        <v>38</v>
      </c>
      <c r="D81" s="3">
        <v>46</v>
      </c>
      <c r="E81" s="4" t="s">
        <v>47</v>
      </c>
      <c r="F81" s="3">
        <v>10000</v>
      </c>
      <c r="G81" s="4" t="s">
        <v>44</v>
      </c>
      <c r="H81" s="4" t="s">
        <v>50</v>
      </c>
      <c r="I81" s="4" t="s">
        <v>41</v>
      </c>
      <c r="J81" s="3">
        <v>3</v>
      </c>
      <c r="K81" s="3">
        <v>7</v>
      </c>
      <c r="L81" s="4" t="s">
        <v>36</v>
      </c>
      <c r="M81" s="3">
        <v>3200</v>
      </c>
      <c r="N81" s="3">
        <v>800</v>
      </c>
    </row>
    <row r="82" spans="1:14">
      <c r="A82" s="3">
        <v>81</v>
      </c>
      <c r="B82" s="4" t="s">
        <v>51</v>
      </c>
      <c r="C82" s="4" t="s">
        <v>32</v>
      </c>
      <c r="D82" s="3">
        <v>36</v>
      </c>
      <c r="E82" s="4" t="s">
        <v>33</v>
      </c>
      <c r="F82" s="3">
        <v>14000</v>
      </c>
      <c r="G82" s="4" t="s">
        <v>34</v>
      </c>
      <c r="H82" s="4" t="s">
        <v>48</v>
      </c>
      <c r="I82" s="4" t="s">
        <v>36</v>
      </c>
      <c r="J82" s="3">
        <v>2</v>
      </c>
      <c r="K82" s="3">
        <v>6</v>
      </c>
      <c r="L82" s="4" t="s">
        <v>36</v>
      </c>
      <c r="M82" s="3">
        <v>3700</v>
      </c>
      <c r="N82" s="3">
        <v>750</v>
      </c>
    </row>
    <row r="83" spans="1:14">
      <c r="A83" s="3">
        <v>82</v>
      </c>
      <c r="B83" s="4" t="s">
        <v>31</v>
      </c>
      <c r="C83" s="4" t="s">
        <v>38</v>
      </c>
      <c r="D83" s="3">
        <v>50</v>
      </c>
      <c r="E83" s="4" t="s">
        <v>49</v>
      </c>
      <c r="F83" s="3">
        <v>15000</v>
      </c>
      <c r="G83" s="4" t="s">
        <v>39</v>
      </c>
      <c r="H83" s="4" t="s">
        <v>40</v>
      </c>
      <c r="I83" s="4" t="s">
        <v>41</v>
      </c>
      <c r="J83" s="3">
        <v>4</v>
      </c>
      <c r="K83" s="3">
        <v>5</v>
      </c>
      <c r="L83" s="4" t="s">
        <v>41</v>
      </c>
      <c r="M83" s="3">
        <v>3900</v>
      </c>
      <c r="N83" s="3">
        <v>700</v>
      </c>
    </row>
    <row r="84" spans="1:14">
      <c r="A84" s="3">
        <v>83</v>
      </c>
      <c r="B84" s="4" t="s">
        <v>31</v>
      </c>
      <c r="C84" s="4" t="s">
        <v>32</v>
      </c>
      <c r="D84" s="3">
        <v>32</v>
      </c>
      <c r="E84" s="4" t="s">
        <v>43</v>
      </c>
      <c r="F84" s="3">
        <v>9000</v>
      </c>
      <c r="G84" s="4" t="s">
        <v>44</v>
      </c>
      <c r="H84" s="4" t="s">
        <v>45</v>
      </c>
      <c r="I84" s="4" t="s">
        <v>41</v>
      </c>
      <c r="J84" s="3">
        <v>3</v>
      </c>
      <c r="K84" s="3">
        <v>7</v>
      </c>
      <c r="L84" s="4" t="s">
        <v>41</v>
      </c>
      <c r="M84" s="3">
        <v>3300</v>
      </c>
      <c r="N84" s="3">
        <v>650</v>
      </c>
    </row>
    <row r="85" spans="1:14">
      <c r="A85" s="3">
        <v>84</v>
      </c>
      <c r="B85" s="4" t="s">
        <v>42</v>
      </c>
      <c r="C85" s="4" t="s">
        <v>38</v>
      </c>
      <c r="D85" s="3">
        <v>54</v>
      </c>
      <c r="E85" s="4" t="s">
        <v>47</v>
      </c>
      <c r="F85" s="3">
        <v>12000</v>
      </c>
      <c r="G85" s="4" t="s">
        <v>34</v>
      </c>
      <c r="H85" s="4" t="s">
        <v>48</v>
      </c>
      <c r="I85" s="4" t="s">
        <v>36</v>
      </c>
      <c r="J85" s="3">
        <v>5</v>
      </c>
      <c r="K85" s="3">
        <v>4</v>
      </c>
      <c r="L85" s="4" t="s">
        <v>41</v>
      </c>
      <c r="M85" s="3">
        <v>2900</v>
      </c>
      <c r="N85" s="3">
        <v>850</v>
      </c>
    </row>
    <row r="86" spans="1:14">
      <c r="A86" s="3">
        <v>85</v>
      </c>
      <c r="B86" s="4" t="s">
        <v>46</v>
      </c>
      <c r="C86" s="4" t="s">
        <v>32</v>
      </c>
      <c r="D86" s="3">
        <v>40</v>
      </c>
      <c r="E86" s="4" t="s">
        <v>33</v>
      </c>
      <c r="F86" s="3">
        <v>13000</v>
      </c>
      <c r="G86" s="4" t="s">
        <v>39</v>
      </c>
      <c r="H86" s="4" t="s">
        <v>35</v>
      </c>
      <c r="I86" s="4" t="s">
        <v>41</v>
      </c>
      <c r="J86" s="3">
        <v>2</v>
      </c>
      <c r="K86" s="3">
        <v>6</v>
      </c>
      <c r="L86" s="4" t="s">
        <v>36</v>
      </c>
      <c r="M86" s="3">
        <v>3500</v>
      </c>
      <c r="N86" s="3">
        <v>750</v>
      </c>
    </row>
    <row r="87" spans="1:14">
      <c r="A87" s="3">
        <v>86</v>
      </c>
      <c r="B87" s="4" t="s">
        <v>42</v>
      </c>
      <c r="C87" s="4" t="s">
        <v>38</v>
      </c>
      <c r="D87" s="3">
        <v>29</v>
      </c>
      <c r="E87" s="4" t="s">
        <v>43</v>
      </c>
      <c r="F87" s="3">
        <v>11000</v>
      </c>
      <c r="G87" s="4" t="s">
        <v>44</v>
      </c>
      <c r="H87" s="4" t="s">
        <v>50</v>
      </c>
      <c r="I87" s="4" t="s">
        <v>41</v>
      </c>
      <c r="J87" s="3">
        <v>4</v>
      </c>
      <c r="K87" s="3">
        <v>5</v>
      </c>
      <c r="L87" s="4" t="s">
        <v>36</v>
      </c>
      <c r="M87" s="3">
        <v>3800</v>
      </c>
      <c r="N87" s="3">
        <v>700</v>
      </c>
    </row>
    <row r="88" spans="1:14">
      <c r="A88" s="3">
        <v>87</v>
      </c>
      <c r="B88" s="4" t="s">
        <v>31</v>
      </c>
      <c r="C88" s="4" t="s">
        <v>32</v>
      </c>
      <c r="D88" s="3">
        <v>45</v>
      </c>
      <c r="E88" s="4" t="s">
        <v>49</v>
      </c>
      <c r="F88" s="3">
        <v>10000</v>
      </c>
      <c r="G88" s="4" t="s">
        <v>34</v>
      </c>
      <c r="H88" s="4" t="s">
        <v>48</v>
      </c>
      <c r="I88" s="4" t="s">
        <v>36</v>
      </c>
      <c r="J88" s="3">
        <v>3</v>
      </c>
      <c r="K88" s="3">
        <v>7</v>
      </c>
      <c r="L88" s="4" t="s">
        <v>36</v>
      </c>
      <c r="M88" s="3">
        <v>3100</v>
      </c>
      <c r="N88" s="3">
        <v>800</v>
      </c>
    </row>
    <row r="89" spans="1:14">
      <c r="A89" s="3">
        <v>88</v>
      </c>
      <c r="B89" s="4" t="s">
        <v>46</v>
      </c>
      <c r="C89" s="4" t="s">
        <v>38</v>
      </c>
      <c r="D89" s="3">
        <v>37</v>
      </c>
      <c r="E89" s="4" t="s">
        <v>33</v>
      </c>
      <c r="F89" s="3">
        <v>14000</v>
      </c>
      <c r="G89" s="4" t="s">
        <v>39</v>
      </c>
      <c r="H89" s="4" t="s">
        <v>40</v>
      </c>
      <c r="I89" s="4" t="s">
        <v>41</v>
      </c>
      <c r="J89" s="3">
        <v>5</v>
      </c>
      <c r="K89" s="3">
        <v>4</v>
      </c>
      <c r="L89" s="4" t="s">
        <v>41</v>
      </c>
      <c r="M89" s="3">
        <v>3300</v>
      </c>
      <c r="N89" s="3">
        <v>750</v>
      </c>
    </row>
    <row r="90" spans="1:14">
      <c r="A90" s="3">
        <v>89</v>
      </c>
      <c r="B90" s="4" t="s">
        <v>46</v>
      </c>
      <c r="C90" s="4" t="s">
        <v>32</v>
      </c>
      <c r="D90" s="3">
        <v>51</v>
      </c>
      <c r="E90" s="4" t="s">
        <v>47</v>
      </c>
      <c r="F90" s="3">
        <v>15000</v>
      </c>
      <c r="G90" s="4" t="s">
        <v>44</v>
      </c>
      <c r="H90" s="4" t="s">
        <v>45</v>
      </c>
      <c r="I90" s="4" t="s">
        <v>41</v>
      </c>
      <c r="J90" s="3">
        <v>2</v>
      </c>
      <c r="K90" s="3">
        <v>6</v>
      </c>
      <c r="L90" s="4" t="s">
        <v>41</v>
      </c>
      <c r="M90" s="3">
        <v>3700</v>
      </c>
      <c r="N90" s="3">
        <v>700</v>
      </c>
    </row>
    <row r="91" spans="1:14">
      <c r="A91" s="3">
        <v>90</v>
      </c>
      <c r="B91" s="4" t="s">
        <v>46</v>
      </c>
      <c r="C91" s="4" t="s">
        <v>38</v>
      </c>
      <c r="D91" s="3">
        <v>33</v>
      </c>
      <c r="E91" s="4" t="s">
        <v>43</v>
      </c>
      <c r="F91" s="3">
        <v>9000</v>
      </c>
      <c r="G91" s="4" t="s">
        <v>34</v>
      </c>
      <c r="H91" s="4" t="s">
        <v>48</v>
      </c>
      <c r="I91" s="4" t="s">
        <v>36</v>
      </c>
      <c r="J91" s="3">
        <v>4</v>
      </c>
      <c r="K91" s="3">
        <v>5</v>
      </c>
      <c r="L91" s="4" t="s">
        <v>41</v>
      </c>
      <c r="M91" s="3">
        <v>3200</v>
      </c>
      <c r="N91" s="3">
        <v>650</v>
      </c>
    </row>
    <row r="92" spans="1:14">
      <c r="A92" s="3">
        <v>91</v>
      </c>
      <c r="B92" s="4" t="s">
        <v>31</v>
      </c>
      <c r="C92" s="4" t="s">
        <v>32</v>
      </c>
      <c r="D92" s="3">
        <v>48</v>
      </c>
      <c r="E92" s="4" t="s">
        <v>49</v>
      </c>
      <c r="F92" s="3">
        <v>12000</v>
      </c>
      <c r="G92" s="4" t="s">
        <v>39</v>
      </c>
      <c r="H92" s="4" t="s">
        <v>35</v>
      </c>
      <c r="I92" s="4" t="s">
        <v>41</v>
      </c>
      <c r="J92" s="3">
        <v>3</v>
      </c>
      <c r="K92" s="3">
        <v>7</v>
      </c>
      <c r="L92" s="4" t="s">
        <v>36</v>
      </c>
      <c r="M92" s="3">
        <v>3600</v>
      </c>
      <c r="N92" s="3">
        <v>850</v>
      </c>
    </row>
    <row r="93" spans="1:14">
      <c r="A93" s="3">
        <v>92</v>
      </c>
      <c r="B93" s="4" t="s">
        <v>42</v>
      </c>
      <c r="C93" s="4" t="s">
        <v>38</v>
      </c>
      <c r="D93" s="3">
        <v>31</v>
      </c>
      <c r="E93" s="4" t="s">
        <v>33</v>
      </c>
      <c r="F93" s="3">
        <v>13000</v>
      </c>
      <c r="G93" s="4" t="s">
        <v>44</v>
      </c>
      <c r="H93" s="4" t="s">
        <v>50</v>
      </c>
      <c r="I93" s="4" t="s">
        <v>41</v>
      </c>
      <c r="J93" s="3">
        <v>4</v>
      </c>
      <c r="K93" s="3">
        <v>5</v>
      </c>
      <c r="L93" s="4" t="s">
        <v>36</v>
      </c>
      <c r="M93" s="3">
        <v>3900</v>
      </c>
      <c r="N93" s="3">
        <v>800</v>
      </c>
    </row>
    <row r="94" spans="1:14">
      <c r="A94" s="3">
        <v>93</v>
      </c>
      <c r="B94" s="4" t="s">
        <v>31</v>
      </c>
      <c r="C94" s="4" t="s">
        <v>32</v>
      </c>
      <c r="D94" s="3">
        <v>56</v>
      </c>
      <c r="E94" s="4" t="s">
        <v>47</v>
      </c>
      <c r="F94" s="3">
        <v>11000</v>
      </c>
      <c r="G94" s="4" t="s">
        <v>34</v>
      </c>
      <c r="H94" s="4" t="s">
        <v>48</v>
      </c>
      <c r="I94" s="4" t="s">
        <v>36</v>
      </c>
      <c r="J94" s="3">
        <v>2</v>
      </c>
      <c r="K94" s="3">
        <v>6</v>
      </c>
      <c r="L94" s="4" t="s">
        <v>36</v>
      </c>
      <c r="M94" s="3">
        <v>3300</v>
      </c>
      <c r="N94" s="3">
        <v>750</v>
      </c>
    </row>
    <row r="95" spans="1:14">
      <c r="A95" s="3">
        <v>94</v>
      </c>
      <c r="B95" s="4" t="s">
        <v>31</v>
      </c>
      <c r="C95" s="4" t="s">
        <v>38</v>
      </c>
      <c r="D95" s="3">
        <v>38</v>
      </c>
      <c r="E95" s="4" t="s">
        <v>43</v>
      </c>
      <c r="F95" s="3">
        <v>10000</v>
      </c>
      <c r="G95" s="4" t="s">
        <v>39</v>
      </c>
      <c r="H95" s="4" t="s">
        <v>40</v>
      </c>
      <c r="I95" s="4" t="s">
        <v>41</v>
      </c>
      <c r="J95" s="3">
        <v>5</v>
      </c>
      <c r="K95" s="3">
        <v>4</v>
      </c>
      <c r="L95" s="4" t="s">
        <v>36</v>
      </c>
      <c r="M95" s="3">
        <v>3100</v>
      </c>
      <c r="N95" s="3">
        <v>700</v>
      </c>
    </row>
    <row r="96" spans="1:14">
      <c r="A96" s="3">
        <v>95</v>
      </c>
      <c r="B96" s="4" t="s">
        <v>42</v>
      </c>
      <c r="C96" s="4" t="s">
        <v>32</v>
      </c>
      <c r="D96" s="3">
        <v>44</v>
      </c>
      <c r="E96" s="4" t="s">
        <v>49</v>
      </c>
      <c r="F96" s="3">
        <v>14000</v>
      </c>
      <c r="G96" s="4" t="s">
        <v>44</v>
      </c>
      <c r="H96" s="4" t="s">
        <v>45</v>
      </c>
      <c r="I96" s="4" t="s">
        <v>41</v>
      </c>
      <c r="J96" s="3">
        <v>3</v>
      </c>
      <c r="K96" s="3">
        <v>7</v>
      </c>
      <c r="L96" s="4" t="s">
        <v>41</v>
      </c>
      <c r="M96" s="3">
        <v>3400</v>
      </c>
      <c r="N96" s="3">
        <v>650</v>
      </c>
    </row>
    <row r="97" spans="1:14">
      <c r="A97" s="3">
        <v>96</v>
      </c>
      <c r="B97" s="4" t="s">
        <v>42</v>
      </c>
      <c r="C97" s="4" t="s">
        <v>32</v>
      </c>
      <c r="D97" s="3">
        <v>34</v>
      </c>
      <c r="E97" s="4" t="s">
        <v>33</v>
      </c>
      <c r="F97" s="3">
        <v>15000</v>
      </c>
      <c r="G97" s="4" t="s">
        <v>34</v>
      </c>
      <c r="H97" s="4" t="s">
        <v>48</v>
      </c>
      <c r="I97" s="4" t="s">
        <v>36</v>
      </c>
      <c r="J97" s="3">
        <v>4</v>
      </c>
      <c r="K97" s="3">
        <v>5</v>
      </c>
      <c r="L97" s="4" t="s">
        <v>41</v>
      </c>
      <c r="M97" s="3">
        <v>2800</v>
      </c>
      <c r="N97" s="3">
        <v>850</v>
      </c>
    </row>
    <row r="98" spans="1:14">
      <c r="A98" s="3">
        <v>97</v>
      </c>
      <c r="B98" s="4" t="s">
        <v>42</v>
      </c>
      <c r="C98" s="4" t="s">
        <v>32</v>
      </c>
      <c r="D98" s="3">
        <v>52</v>
      </c>
      <c r="E98" s="4" t="s">
        <v>47</v>
      </c>
      <c r="F98" s="3">
        <v>9000</v>
      </c>
      <c r="G98" s="4" t="s">
        <v>39</v>
      </c>
      <c r="H98" s="4" t="s">
        <v>35</v>
      </c>
      <c r="I98" s="4" t="s">
        <v>41</v>
      </c>
      <c r="J98" s="3">
        <v>3</v>
      </c>
      <c r="K98" s="3">
        <v>6</v>
      </c>
      <c r="L98" s="4" t="s">
        <v>36</v>
      </c>
      <c r="M98" s="3">
        <v>3200</v>
      </c>
      <c r="N98" s="3">
        <v>800</v>
      </c>
    </row>
    <row r="99" spans="1:14">
      <c r="A99" s="3">
        <v>98</v>
      </c>
      <c r="B99" s="4" t="s">
        <v>31</v>
      </c>
      <c r="C99" s="4" t="s">
        <v>32</v>
      </c>
      <c r="D99" s="3">
        <v>30</v>
      </c>
      <c r="E99" s="4" t="s">
        <v>43</v>
      </c>
      <c r="F99" s="3">
        <v>12000</v>
      </c>
      <c r="G99" s="4" t="s">
        <v>44</v>
      </c>
      <c r="H99" s="4" t="s">
        <v>50</v>
      </c>
      <c r="I99" s="4" t="s">
        <v>41</v>
      </c>
      <c r="J99" s="3">
        <v>2</v>
      </c>
      <c r="K99" s="3">
        <v>5</v>
      </c>
      <c r="L99" s="4" t="s">
        <v>36</v>
      </c>
      <c r="M99" s="3">
        <v>3600</v>
      </c>
      <c r="N99" s="3">
        <v>750</v>
      </c>
    </row>
    <row r="100" spans="1:14">
      <c r="A100" s="3">
        <v>99</v>
      </c>
      <c r="B100" s="4" t="s">
        <v>52</v>
      </c>
      <c r="C100" s="4" t="s">
        <v>32</v>
      </c>
      <c r="D100" s="3">
        <v>49</v>
      </c>
      <c r="E100" s="4" t="s">
        <v>49</v>
      </c>
      <c r="F100" s="3">
        <v>11000</v>
      </c>
      <c r="G100" s="4" t="s">
        <v>34</v>
      </c>
      <c r="H100" s="4" t="s">
        <v>48</v>
      </c>
      <c r="I100" s="4" t="s">
        <v>36</v>
      </c>
      <c r="J100" s="3">
        <v>5</v>
      </c>
      <c r="K100" s="3">
        <v>7</v>
      </c>
      <c r="L100" s="4" t="s">
        <v>41</v>
      </c>
      <c r="M100" s="3">
        <v>3000</v>
      </c>
      <c r="N100" s="3">
        <v>700</v>
      </c>
    </row>
    <row r="101" spans="1:14">
      <c r="A101" s="3">
        <v>100</v>
      </c>
      <c r="B101" s="4" t="s">
        <v>53</v>
      </c>
      <c r="C101" s="4" t="s">
        <v>32</v>
      </c>
      <c r="D101" s="3">
        <v>37</v>
      </c>
      <c r="E101" s="4" t="s">
        <v>33</v>
      </c>
      <c r="F101" s="3">
        <v>10000</v>
      </c>
      <c r="G101" s="4" t="s">
        <v>39</v>
      </c>
      <c r="H101" s="4" t="s">
        <v>40</v>
      </c>
      <c r="I101" s="4" t="s">
        <v>41</v>
      </c>
      <c r="J101" s="3">
        <v>4</v>
      </c>
      <c r="K101" s="3">
        <v>6</v>
      </c>
      <c r="L101" s="4" t="s">
        <v>41</v>
      </c>
      <c r="M101" s="3">
        <v>3400</v>
      </c>
      <c r="N101" s="3">
        <v>650</v>
      </c>
    </row>
    <row r="102" spans="1:14">
      <c r="A102" s="3">
        <v>101</v>
      </c>
      <c r="B102" s="4" t="s">
        <v>53</v>
      </c>
      <c r="C102" s="4" t="s">
        <v>32</v>
      </c>
      <c r="D102" s="3">
        <v>45</v>
      </c>
      <c r="E102" s="4" t="s">
        <v>47</v>
      </c>
      <c r="F102" s="3">
        <v>14000</v>
      </c>
      <c r="G102" s="4" t="s">
        <v>44</v>
      </c>
      <c r="H102" s="4" t="s">
        <v>45</v>
      </c>
      <c r="I102" s="4" t="s">
        <v>41</v>
      </c>
      <c r="J102" s="3">
        <v>3</v>
      </c>
      <c r="K102" s="3">
        <v>5</v>
      </c>
      <c r="L102" s="4" t="s">
        <v>41</v>
      </c>
      <c r="M102" s="3">
        <v>3700</v>
      </c>
      <c r="N102" s="3">
        <v>850</v>
      </c>
    </row>
    <row r="103" spans="1:14">
      <c r="A103" s="3">
        <v>102</v>
      </c>
      <c r="B103" s="4" t="s">
        <v>46</v>
      </c>
      <c r="C103" s="4" t="s">
        <v>32</v>
      </c>
      <c r="D103" s="3">
        <v>31</v>
      </c>
      <c r="E103" s="4" t="s">
        <v>43</v>
      </c>
      <c r="F103" s="3">
        <v>13000</v>
      </c>
      <c r="G103" s="4" t="s">
        <v>34</v>
      </c>
      <c r="H103" s="4" t="s">
        <v>48</v>
      </c>
      <c r="I103" s="4" t="s">
        <v>36</v>
      </c>
      <c r="J103" s="3">
        <v>2</v>
      </c>
      <c r="K103" s="3">
        <v>6</v>
      </c>
      <c r="L103" s="4" t="s">
        <v>36</v>
      </c>
      <c r="M103" s="3">
        <v>3100</v>
      </c>
      <c r="N103" s="3">
        <v>750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M10" sqref="M10"/>
    </sheetView>
  </sheetViews>
  <sheetFormatPr defaultRowHeight="15"/>
  <sheetData>
    <row r="1" spans="1:12">
      <c r="A1" s="5"/>
      <c r="B1" s="6" t="s">
        <v>54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5" t="s">
        <v>55</v>
      </c>
      <c r="B2" s="7" t="s">
        <v>56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>
      <c r="A3" s="5" t="s">
        <v>57</v>
      </c>
      <c r="B3" s="7" t="s">
        <v>58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>
      <c r="A4" s="5" t="s">
        <v>59</v>
      </c>
      <c r="B4" s="7" t="s">
        <v>60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>
      <c r="A5" s="5" t="s">
        <v>61</v>
      </c>
      <c r="B5" s="5" t="s">
        <v>62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>
      <c r="A7" s="5"/>
      <c r="B7" s="5"/>
      <c r="C7" s="8"/>
      <c r="D7" s="8"/>
      <c r="E7" s="9" t="s">
        <v>63</v>
      </c>
      <c r="F7" s="8"/>
      <c r="G7" s="8"/>
      <c r="H7" s="5"/>
      <c r="I7" s="8"/>
      <c r="J7" s="10" t="s">
        <v>64</v>
      </c>
      <c r="K7" s="8"/>
      <c r="L7" s="8"/>
    </row>
    <row r="8" spans="1:12">
      <c r="A8" s="5"/>
      <c r="B8" s="8" t="s">
        <v>55</v>
      </c>
      <c r="C8" s="8" t="s">
        <v>57</v>
      </c>
      <c r="D8" s="8" t="s">
        <v>59</v>
      </c>
      <c r="E8" s="10" t="s">
        <v>65</v>
      </c>
      <c r="F8" s="5"/>
      <c r="G8" s="8" t="s">
        <v>55</v>
      </c>
      <c r="H8" s="8" t="s">
        <v>57</v>
      </c>
      <c r="I8" s="8" t="s">
        <v>59</v>
      </c>
      <c r="J8" s="9" t="s">
        <v>65</v>
      </c>
      <c r="K8" s="5"/>
      <c r="L8" s="5"/>
    </row>
    <row r="9" spans="1:12">
      <c r="A9" s="5" t="s">
        <v>66</v>
      </c>
      <c r="B9" s="5">
        <v>7</v>
      </c>
      <c r="C9" s="5">
        <v>5</v>
      </c>
      <c r="D9" s="5">
        <v>8</v>
      </c>
      <c r="E9" s="11">
        <f>AVERAGE(B9:D9)</f>
        <v>6.666666666666667</v>
      </c>
      <c r="F9" s="5"/>
      <c r="G9" s="5">
        <v>6</v>
      </c>
      <c r="H9" s="5">
        <v>8</v>
      </c>
      <c r="I9" s="5">
        <v>9</v>
      </c>
      <c r="J9" s="12">
        <f t="shared" ref="J9:J20" si="0">AVERAGE(G9:I9)</f>
        <v>7.666666666666667</v>
      </c>
      <c r="K9" s="5"/>
      <c r="L9" s="5"/>
    </row>
    <row r="10" spans="1:12">
      <c r="A10" s="5" t="s">
        <v>67</v>
      </c>
      <c r="B10" s="5">
        <v>5</v>
      </c>
      <c r="C10" s="5">
        <v>7</v>
      </c>
      <c r="D10" s="5">
        <v>5</v>
      </c>
      <c r="E10" s="11">
        <f t="shared" ref="E9:E20" si="1">AVERAGE(B10:D10)</f>
        <v>5.666666666666667</v>
      </c>
      <c r="F10" s="5"/>
      <c r="G10" s="5">
        <v>7</v>
      </c>
      <c r="H10" s="5">
        <v>9</v>
      </c>
      <c r="I10" s="5">
        <v>8</v>
      </c>
      <c r="J10" s="12">
        <f t="shared" si="0"/>
        <v>8</v>
      </c>
      <c r="K10" s="5"/>
      <c r="L10" s="5"/>
    </row>
    <row r="11" spans="1:12">
      <c r="A11" s="5" t="s">
        <v>68</v>
      </c>
      <c r="B11" s="5">
        <v>9</v>
      </c>
      <c r="C11" s="5">
        <v>6</v>
      </c>
      <c r="D11" s="5">
        <v>6</v>
      </c>
      <c r="E11" s="11">
        <f t="shared" si="1"/>
        <v>7</v>
      </c>
      <c r="F11" s="5"/>
      <c r="G11" s="5">
        <v>8</v>
      </c>
      <c r="H11" s="5">
        <v>6</v>
      </c>
      <c r="I11" s="5">
        <v>6</v>
      </c>
      <c r="J11" s="12">
        <f t="shared" si="0"/>
        <v>6.666666666666667</v>
      </c>
      <c r="K11" s="5"/>
      <c r="L11" s="5"/>
    </row>
    <row r="12" spans="1:12">
      <c r="A12" s="5" t="s">
        <v>69</v>
      </c>
      <c r="B12" s="5">
        <v>2</v>
      </c>
      <c r="C12" s="5">
        <v>6</v>
      </c>
      <c r="D12" s="5">
        <v>3</v>
      </c>
      <c r="E12" s="11">
        <f t="shared" si="1"/>
        <v>3.6666666666666665</v>
      </c>
      <c r="F12" s="5"/>
      <c r="G12" s="5">
        <v>9</v>
      </c>
      <c r="H12" s="5">
        <v>8</v>
      </c>
      <c r="I12" s="5">
        <v>7</v>
      </c>
      <c r="J12" s="12">
        <f t="shared" si="0"/>
        <v>8</v>
      </c>
      <c r="K12" s="5"/>
      <c r="L12" s="5"/>
    </row>
    <row r="13" spans="1:12">
      <c r="A13" s="5" t="s">
        <v>70</v>
      </c>
      <c r="B13" s="5">
        <v>6</v>
      </c>
      <c r="C13" s="5">
        <v>5</v>
      </c>
      <c r="D13" s="5">
        <v>9</v>
      </c>
      <c r="E13" s="11">
        <f t="shared" si="1"/>
        <v>6.666666666666667</v>
      </c>
      <c r="F13" s="5"/>
      <c r="G13" s="5">
        <v>8</v>
      </c>
      <c r="H13" s="5">
        <v>7</v>
      </c>
      <c r="I13" s="5">
        <v>5</v>
      </c>
      <c r="J13" s="12">
        <f t="shared" si="0"/>
        <v>6.666666666666667</v>
      </c>
      <c r="K13" s="5"/>
      <c r="L13" s="5"/>
    </row>
    <row r="14" spans="1:12">
      <c r="A14" s="5" t="s">
        <v>71</v>
      </c>
      <c r="B14" s="5">
        <v>3</v>
      </c>
      <c r="C14" s="5">
        <v>9</v>
      </c>
      <c r="D14" s="5">
        <v>2</v>
      </c>
      <c r="E14" s="11">
        <f t="shared" si="1"/>
        <v>4.666666666666667</v>
      </c>
      <c r="F14" s="5"/>
      <c r="G14" s="5">
        <v>10</v>
      </c>
      <c r="H14" s="5">
        <v>9</v>
      </c>
      <c r="I14" s="5">
        <v>1</v>
      </c>
      <c r="J14" s="12">
        <f t="shared" si="0"/>
        <v>6.666666666666667</v>
      </c>
      <c r="K14" s="5"/>
      <c r="L14" s="5"/>
    </row>
    <row r="15" spans="1:12">
      <c r="A15" s="5" t="s">
        <v>72</v>
      </c>
      <c r="B15" s="5">
        <v>8</v>
      </c>
      <c r="C15" s="5">
        <v>1</v>
      </c>
      <c r="D15" s="5">
        <v>5</v>
      </c>
      <c r="E15" s="11">
        <f t="shared" si="1"/>
        <v>4.666666666666667</v>
      </c>
      <c r="F15" s="5"/>
      <c r="G15" s="5">
        <v>2</v>
      </c>
      <c r="H15" s="5">
        <v>8</v>
      </c>
      <c r="I15" s="5">
        <v>7</v>
      </c>
      <c r="J15" s="12">
        <f t="shared" si="0"/>
        <v>5.666666666666667</v>
      </c>
      <c r="K15" s="5"/>
      <c r="L15" s="5"/>
    </row>
    <row r="16" spans="1:12">
      <c r="A16" s="5" t="s">
        <v>73</v>
      </c>
      <c r="B16" s="5">
        <v>1</v>
      </c>
      <c r="C16" s="5">
        <v>8</v>
      </c>
      <c r="D16" s="5">
        <v>10</v>
      </c>
      <c r="E16" s="11">
        <f t="shared" si="1"/>
        <v>6.333333333333333</v>
      </c>
      <c r="F16" s="5"/>
      <c r="G16" s="5">
        <v>8</v>
      </c>
      <c r="H16" s="5">
        <v>10</v>
      </c>
      <c r="I16" s="5">
        <v>8</v>
      </c>
      <c r="J16" s="12">
        <f t="shared" si="0"/>
        <v>8.6666666666666661</v>
      </c>
      <c r="K16" s="5"/>
      <c r="L16" s="5"/>
    </row>
    <row r="17" spans="1:12">
      <c r="A17" s="5" t="s">
        <v>74</v>
      </c>
      <c r="B17" s="5">
        <v>4</v>
      </c>
      <c r="C17" s="5">
        <v>5</v>
      </c>
      <c r="D17" s="5">
        <v>7</v>
      </c>
      <c r="E17" s="11">
        <f t="shared" si="1"/>
        <v>5.333333333333333</v>
      </c>
      <c r="F17" s="5"/>
      <c r="G17" s="5">
        <v>7</v>
      </c>
      <c r="H17" s="5">
        <v>6</v>
      </c>
      <c r="I17" s="5">
        <v>1</v>
      </c>
      <c r="J17" s="12">
        <f t="shared" si="0"/>
        <v>4.666666666666667</v>
      </c>
      <c r="K17" s="5"/>
      <c r="L17" s="5"/>
    </row>
    <row r="18" spans="1:12">
      <c r="A18" s="5" t="s">
        <v>75</v>
      </c>
      <c r="B18" s="5">
        <v>7</v>
      </c>
      <c r="C18" s="5">
        <v>7</v>
      </c>
      <c r="D18" s="5">
        <v>4</v>
      </c>
      <c r="E18" s="11">
        <f t="shared" si="1"/>
        <v>6</v>
      </c>
      <c r="F18" s="5"/>
      <c r="G18" s="5">
        <v>10</v>
      </c>
      <c r="H18" s="5">
        <v>9</v>
      </c>
      <c r="I18" s="5">
        <v>1</v>
      </c>
      <c r="J18" s="12">
        <f t="shared" si="0"/>
        <v>6.666666666666667</v>
      </c>
      <c r="K18" s="5"/>
      <c r="L18" s="5"/>
    </row>
    <row r="19" spans="1:12">
      <c r="A19" s="5" t="s">
        <v>76</v>
      </c>
      <c r="B19" s="5">
        <v>5</v>
      </c>
      <c r="C19" s="5">
        <v>5</v>
      </c>
      <c r="D19" s="5">
        <v>8</v>
      </c>
      <c r="E19" s="11">
        <f t="shared" si="1"/>
        <v>6</v>
      </c>
      <c r="F19" s="5"/>
      <c r="G19" s="5">
        <v>8</v>
      </c>
      <c r="H19" s="5">
        <v>8</v>
      </c>
      <c r="I19" s="5">
        <v>6</v>
      </c>
      <c r="J19" s="12">
        <f t="shared" si="0"/>
        <v>7.333333333333333</v>
      </c>
      <c r="K19" s="5"/>
      <c r="L19" s="5"/>
    </row>
    <row r="20" spans="1:12">
      <c r="A20" s="5" t="s">
        <v>77</v>
      </c>
      <c r="B20" s="5">
        <v>7</v>
      </c>
      <c r="C20" s="5">
        <v>4</v>
      </c>
      <c r="D20" s="5">
        <v>1</v>
      </c>
      <c r="E20" s="11">
        <f t="shared" si="1"/>
        <v>4</v>
      </c>
      <c r="F20" s="5"/>
      <c r="G20" s="5">
        <v>7</v>
      </c>
      <c r="H20" s="5">
        <v>4</v>
      </c>
      <c r="I20" s="5">
        <v>5</v>
      </c>
      <c r="J20" s="12">
        <f t="shared" si="0"/>
        <v>5.333333333333333</v>
      </c>
      <c r="K20" s="5"/>
      <c r="L20" s="5"/>
    </row>
    <row r="21" spans="1:12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" workbookViewId="0">
      <selection activeCell="G48" sqref="G48"/>
    </sheetView>
  </sheetViews>
  <sheetFormatPr defaultRowHeight="15"/>
  <cols>
    <col min="6" max="6" width="15.85546875" customWidth="1"/>
    <col min="7" max="7" width="12.85546875" customWidth="1"/>
    <col min="8" max="8" width="19.28515625" customWidth="1"/>
    <col min="9" max="9" width="20.140625" customWidth="1"/>
  </cols>
  <sheetData>
    <row r="1" spans="1:14">
      <c r="A1" s="2" t="s">
        <v>28</v>
      </c>
      <c r="B1" s="2" t="s">
        <v>2</v>
      </c>
      <c r="C1" s="2" t="s">
        <v>4</v>
      </c>
      <c r="D1" s="2" t="s">
        <v>29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30</v>
      </c>
      <c r="K1" s="2" t="s">
        <v>20</v>
      </c>
      <c r="L1" s="2" t="s">
        <v>22</v>
      </c>
      <c r="M1" s="2" t="s">
        <v>24</v>
      </c>
      <c r="N1" s="2" t="s">
        <v>26</v>
      </c>
    </row>
    <row r="2" spans="1:14">
      <c r="A2" s="3" t="s">
        <v>78</v>
      </c>
      <c r="B2" s="4" t="s">
        <v>31</v>
      </c>
      <c r="C2" s="4" t="s">
        <v>32</v>
      </c>
      <c r="D2" s="3">
        <v>45</v>
      </c>
      <c r="E2" s="4" t="s">
        <v>33</v>
      </c>
      <c r="F2" s="3">
        <v>15000</v>
      </c>
      <c r="G2" s="4" t="s">
        <v>34</v>
      </c>
      <c r="H2" s="4" t="s">
        <v>35</v>
      </c>
      <c r="I2" s="4" t="s">
        <v>36</v>
      </c>
      <c r="J2" s="3">
        <v>3</v>
      </c>
      <c r="K2" s="3">
        <v>7</v>
      </c>
      <c r="L2" s="4" t="s">
        <v>36</v>
      </c>
      <c r="M2" s="3">
        <v>4000</v>
      </c>
      <c r="N2" s="3">
        <v>600</v>
      </c>
    </row>
    <row r="3" spans="1:14">
      <c r="A3" s="3" t="s">
        <v>79</v>
      </c>
      <c r="B3" s="4" t="s">
        <v>42</v>
      </c>
      <c r="C3" s="4" t="s">
        <v>32</v>
      </c>
      <c r="D3" s="3">
        <v>50</v>
      </c>
      <c r="E3" s="4" t="s">
        <v>43</v>
      </c>
      <c r="F3" s="3">
        <v>10000</v>
      </c>
      <c r="G3" s="4" t="s">
        <v>44</v>
      </c>
      <c r="H3" s="4" t="s">
        <v>45</v>
      </c>
      <c r="I3" s="4" t="s">
        <v>41</v>
      </c>
      <c r="J3" s="3">
        <v>4</v>
      </c>
      <c r="K3" s="3">
        <v>6</v>
      </c>
      <c r="L3" s="4" t="s">
        <v>41</v>
      </c>
      <c r="M3" s="3">
        <v>3500</v>
      </c>
      <c r="N3" s="3">
        <v>700</v>
      </c>
    </row>
    <row r="4" spans="1:14">
      <c r="A4" s="3" t="s">
        <v>80</v>
      </c>
      <c r="B4" s="4" t="s">
        <v>42</v>
      </c>
      <c r="C4" s="4" t="s">
        <v>32</v>
      </c>
      <c r="D4" s="3">
        <v>55</v>
      </c>
      <c r="E4" s="4" t="s">
        <v>49</v>
      </c>
      <c r="F4" s="3">
        <v>10000</v>
      </c>
      <c r="G4" s="4" t="s">
        <v>39</v>
      </c>
      <c r="H4" s="4" t="s">
        <v>35</v>
      </c>
      <c r="I4" s="4" t="s">
        <v>41</v>
      </c>
      <c r="J4" s="3">
        <v>3</v>
      </c>
      <c r="K4" s="3">
        <v>7</v>
      </c>
      <c r="L4" s="4" t="s">
        <v>36</v>
      </c>
      <c r="M4" s="3">
        <v>2800</v>
      </c>
      <c r="N4" s="3">
        <v>800</v>
      </c>
    </row>
    <row r="5" spans="1:14">
      <c r="A5" s="3" t="s">
        <v>81</v>
      </c>
      <c r="B5" s="4" t="s">
        <v>42</v>
      </c>
      <c r="C5" s="4" t="s">
        <v>38</v>
      </c>
      <c r="D5" s="3">
        <v>38</v>
      </c>
      <c r="E5" s="4" t="s">
        <v>43</v>
      </c>
      <c r="F5" s="3">
        <v>9000</v>
      </c>
      <c r="G5" s="4" t="s">
        <v>39</v>
      </c>
      <c r="H5" s="4" t="s">
        <v>35</v>
      </c>
      <c r="I5" s="4" t="s">
        <v>36</v>
      </c>
      <c r="J5" s="3">
        <v>3</v>
      </c>
      <c r="K5" s="3">
        <v>6</v>
      </c>
      <c r="L5" s="4" t="s">
        <v>36</v>
      </c>
      <c r="M5" s="3">
        <v>3800</v>
      </c>
      <c r="N5" s="3">
        <v>700</v>
      </c>
    </row>
    <row r="6" spans="1:14">
      <c r="A6" s="3" t="s">
        <v>82</v>
      </c>
      <c r="B6" s="4" t="s">
        <v>42</v>
      </c>
      <c r="C6" s="4" t="s">
        <v>32</v>
      </c>
      <c r="D6" s="3">
        <v>42</v>
      </c>
      <c r="E6" s="4" t="s">
        <v>33</v>
      </c>
      <c r="F6" s="3">
        <v>16000</v>
      </c>
      <c r="G6" s="4" t="s">
        <v>34</v>
      </c>
      <c r="H6" s="4" t="s">
        <v>45</v>
      </c>
      <c r="I6" s="4" t="s">
        <v>41</v>
      </c>
      <c r="J6" s="3">
        <v>5</v>
      </c>
      <c r="K6" s="3">
        <v>3</v>
      </c>
      <c r="L6" s="4" t="s">
        <v>41</v>
      </c>
      <c r="M6" s="3">
        <v>3800</v>
      </c>
      <c r="N6" s="3">
        <v>750</v>
      </c>
    </row>
    <row r="7" spans="1:14">
      <c r="A7" s="3" t="s">
        <v>83</v>
      </c>
      <c r="B7" s="4" t="s">
        <v>46</v>
      </c>
      <c r="C7" s="4" t="s">
        <v>38</v>
      </c>
      <c r="D7" s="3">
        <v>30</v>
      </c>
      <c r="E7" s="4" t="s">
        <v>49</v>
      </c>
      <c r="F7" s="3">
        <v>15000</v>
      </c>
      <c r="G7" s="4" t="s">
        <v>39</v>
      </c>
      <c r="H7" s="4" t="s">
        <v>35</v>
      </c>
      <c r="I7" s="4" t="s">
        <v>41</v>
      </c>
      <c r="J7" s="3">
        <v>3</v>
      </c>
      <c r="K7" s="3">
        <v>6</v>
      </c>
      <c r="L7" s="4" t="s">
        <v>36</v>
      </c>
      <c r="M7" s="3">
        <v>2900</v>
      </c>
      <c r="N7" s="3">
        <v>800</v>
      </c>
    </row>
    <row r="8" spans="1:14">
      <c r="A8" s="3" t="s">
        <v>84</v>
      </c>
      <c r="B8" s="4" t="s">
        <v>31</v>
      </c>
      <c r="C8" s="4" t="s">
        <v>38</v>
      </c>
      <c r="D8" s="3">
        <v>33</v>
      </c>
      <c r="E8" s="4" t="s">
        <v>49</v>
      </c>
      <c r="F8" s="3">
        <v>8000</v>
      </c>
      <c r="G8" s="4" t="s">
        <v>44</v>
      </c>
      <c r="H8" s="4" t="s">
        <v>48</v>
      </c>
      <c r="I8" s="4" t="s">
        <v>36</v>
      </c>
      <c r="J8" s="3">
        <v>5</v>
      </c>
      <c r="K8" s="3">
        <v>6</v>
      </c>
      <c r="L8" s="4" t="s">
        <v>36</v>
      </c>
      <c r="M8" s="3">
        <v>2600</v>
      </c>
      <c r="N8" s="3">
        <v>850</v>
      </c>
    </row>
    <row r="9" spans="1:14">
      <c r="A9" s="3" t="s">
        <v>85</v>
      </c>
      <c r="B9" s="4" t="s">
        <v>31</v>
      </c>
      <c r="C9" s="4" t="s">
        <v>38</v>
      </c>
      <c r="D9" s="3">
        <v>37</v>
      </c>
      <c r="E9" s="4" t="s">
        <v>43</v>
      </c>
      <c r="F9" s="3">
        <v>12000</v>
      </c>
      <c r="G9" s="4" t="s">
        <v>39</v>
      </c>
      <c r="H9" s="4" t="s">
        <v>45</v>
      </c>
      <c r="I9" s="4" t="s">
        <v>41</v>
      </c>
      <c r="J9" s="3">
        <v>3</v>
      </c>
      <c r="K9" s="3">
        <v>6</v>
      </c>
      <c r="L9" s="4" t="s">
        <v>41</v>
      </c>
      <c r="M9" s="3">
        <v>3300</v>
      </c>
      <c r="N9" s="3">
        <v>750</v>
      </c>
    </row>
    <row r="10" spans="1:14">
      <c r="A10" s="3" t="s">
        <v>86</v>
      </c>
      <c r="B10" s="4" t="s">
        <v>42</v>
      </c>
      <c r="C10" s="4" t="s">
        <v>32</v>
      </c>
      <c r="D10" s="3">
        <v>45</v>
      </c>
      <c r="E10" s="4" t="s">
        <v>47</v>
      </c>
      <c r="F10" s="3">
        <v>14000</v>
      </c>
      <c r="G10" s="4" t="s">
        <v>44</v>
      </c>
      <c r="H10" s="4" t="s">
        <v>35</v>
      </c>
      <c r="I10" s="4" t="s">
        <v>41</v>
      </c>
      <c r="J10" s="3">
        <v>4</v>
      </c>
      <c r="K10" s="3">
        <v>7</v>
      </c>
      <c r="L10" s="4" t="s">
        <v>36</v>
      </c>
      <c r="M10" s="3">
        <v>3700</v>
      </c>
      <c r="N10" s="3">
        <v>700</v>
      </c>
    </row>
    <row r="11" spans="1:14">
      <c r="A11" s="3" t="s">
        <v>87</v>
      </c>
      <c r="B11" s="4" t="s">
        <v>51</v>
      </c>
      <c r="C11" s="4" t="s">
        <v>38</v>
      </c>
      <c r="D11" s="3">
        <v>50</v>
      </c>
      <c r="E11" s="4" t="s">
        <v>33</v>
      </c>
      <c r="F11" s="3">
        <v>15000</v>
      </c>
      <c r="G11" s="4" t="s">
        <v>39</v>
      </c>
      <c r="H11" s="4" t="s">
        <v>45</v>
      </c>
      <c r="I11" s="4" t="s">
        <v>36</v>
      </c>
      <c r="J11" s="3">
        <v>3</v>
      </c>
      <c r="K11" s="3">
        <v>6</v>
      </c>
      <c r="L11" s="4" t="s">
        <v>36</v>
      </c>
      <c r="M11" s="3">
        <v>3000</v>
      </c>
      <c r="N11" s="3">
        <v>800</v>
      </c>
    </row>
    <row r="12" spans="1:14">
      <c r="A12" s="3" t="s">
        <v>88</v>
      </c>
      <c r="B12" s="4" t="s">
        <v>42</v>
      </c>
      <c r="C12" s="4" t="s">
        <v>38</v>
      </c>
      <c r="D12" s="3">
        <v>29</v>
      </c>
      <c r="E12" s="4" t="s">
        <v>43</v>
      </c>
      <c r="F12" s="3">
        <v>10000</v>
      </c>
      <c r="G12" s="4" t="s">
        <v>44</v>
      </c>
      <c r="H12" s="4" t="s">
        <v>40</v>
      </c>
      <c r="I12" s="4" t="s">
        <v>41</v>
      </c>
      <c r="J12" s="3">
        <v>4</v>
      </c>
      <c r="K12" s="3">
        <v>5</v>
      </c>
      <c r="L12" s="4" t="s">
        <v>41</v>
      </c>
      <c r="M12" s="3">
        <v>3500</v>
      </c>
      <c r="N12" s="3">
        <v>750</v>
      </c>
    </row>
    <row r="13" spans="1:14">
      <c r="A13" s="3" t="s">
        <v>89</v>
      </c>
      <c r="B13" s="4" t="s">
        <v>46</v>
      </c>
      <c r="C13" s="4" t="s">
        <v>32</v>
      </c>
      <c r="D13" s="3">
        <v>53</v>
      </c>
      <c r="E13" s="4" t="s">
        <v>47</v>
      </c>
      <c r="F13" s="3">
        <v>10000</v>
      </c>
      <c r="G13" s="4" t="s">
        <v>34</v>
      </c>
      <c r="H13" s="4" t="s">
        <v>45</v>
      </c>
      <c r="I13" s="4" t="s">
        <v>41</v>
      </c>
      <c r="J13" s="3">
        <v>2</v>
      </c>
      <c r="K13" s="3">
        <v>7</v>
      </c>
      <c r="L13" s="4" t="s">
        <v>41</v>
      </c>
      <c r="M13" s="3">
        <v>2700</v>
      </c>
      <c r="N13" s="3">
        <v>850</v>
      </c>
    </row>
    <row r="14" spans="1:14">
      <c r="A14" s="3" t="s">
        <v>90</v>
      </c>
      <c r="B14" s="4" t="s">
        <v>42</v>
      </c>
      <c r="C14" s="4" t="s">
        <v>32</v>
      </c>
      <c r="D14" s="3">
        <v>46</v>
      </c>
      <c r="E14" s="4" t="s">
        <v>33</v>
      </c>
      <c r="F14" s="3">
        <v>11000</v>
      </c>
      <c r="G14" s="4" t="s">
        <v>44</v>
      </c>
      <c r="H14" s="4" t="s">
        <v>50</v>
      </c>
      <c r="I14" s="4" t="s">
        <v>36</v>
      </c>
      <c r="J14" s="3">
        <v>3</v>
      </c>
      <c r="K14" s="3">
        <v>5</v>
      </c>
      <c r="L14" s="4" t="s">
        <v>36</v>
      </c>
      <c r="M14" s="3">
        <v>3400</v>
      </c>
      <c r="N14" s="3">
        <v>750</v>
      </c>
    </row>
    <row r="15" spans="1:14">
      <c r="A15" s="3" t="s">
        <v>91</v>
      </c>
      <c r="B15" s="4" t="s">
        <v>42</v>
      </c>
      <c r="C15" s="4" t="s">
        <v>38</v>
      </c>
      <c r="D15" s="3">
        <v>34</v>
      </c>
      <c r="E15" s="4" t="s">
        <v>43</v>
      </c>
      <c r="F15" s="3">
        <v>10000</v>
      </c>
      <c r="G15" s="4" t="s">
        <v>34</v>
      </c>
      <c r="H15" s="4" t="s">
        <v>35</v>
      </c>
      <c r="I15" s="4" t="s">
        <v>41</v>
      </c>
      <c r="J15" s="3">
        <v>4</v>
      </c>
      <c r="K15" s="3">
        <v>6</v>
      </c>
      <c r="L15" s="4" t="s">
        <v>36</v>
      </c>
      <c r="M15" s="3">
        <v>3700</v>
      </c>
      <c r="N15" s="3">
        <v>700</v>
      </c>
    </row>
    <row r="16" spans="1:14">
      <c r="A16" s="3" t="s">
        <v>92</v>
      </c>
      <c r="B16" s="4" t="s">
        <v>42</v>
      </c>
      <c r="C16" s="4" t="s">
        <v>32</v>
      </c>
      <c r="D16" s="3">
        <v>56</v>
      </c>
      <c r="E16" s="4" t="s">
        <v>47</v>
      </c>
      <c r="F16" s="3">
        <v>10000</v>
      </c>
      <c r="G16" s="4" t="s">
        <v>39</v>
      </c>
      <c r="H16" s="4" t="s">
        <v>48</v>
      </c>
      <c r="I16" s="4" t="s">
        <v>36</v>
      </c>
      <c r="J16" s="3">
        <v>2</v>
      </c>
      <c r="K16" s="3">
        <v>4</v>
      </c>
      <c r="L16" s="4" t="s">
        <v>41</v>
      </c>
      <c r="M16" s="3">
        <v>2800</v>
      </c>
      <c r="N16" s="3">
        <v>850</v>
      </c>
    </row>
    <row r="17" spans="1:14">
      <c r="A17" s="3" t="s">
        <v>93</v>
      </c>
      <c r="B17" s="4" t="s">
        <v>52</v>
      </c>
      <c r="C17" s="4" t="s">
        <v>38</v>
      </c>
      <c r="D17" s="3">
        <v>36</v>
      </c>
      <c r="E17" s="4" t="s">
        <v>49</v>
      </c>
      <c r="F17" s="3">
        <v>14000</v>
      </c>
      <c r="G17" s="4" t="s">
        <v>44</v>
      </c>
      <c r="H17" s="4" t="s">
        <v>40</v>
      </c>
      <c r="I17" s="4" t="s">
        <v>41</v>
      </c>
      <c r="J17" s="3">
        <v>3</v>
      </c>
      <c r="K17" s="3">
        <v>5</v>
      </c>
      <c r="L17" s="4" t="s">
        <v>41</v>
      </c>
      <c r="M17" s="3">
        <v>3300</v>
      </c>
      <c r="N17" s="3">
        <v>800</v>
      </c>
    </row>
    <row r="18" spans="1:14">
      <c r="A18" s="3" t="s">
        <v>94</v>
      </c>
      <c r="B18" s="4" t="s">
        <v>52</v>
      </c>
      <c r="C18" s="4" t="s">
        <v>32</v>
      </c>
      <c r="D18" s="3">
        <v>32</v>
      </c>
      <c r="E18" s="4" t="s">
        <v>33</v>
      </c>
      <c r="F18" s="3">
        <v>10000</v>
      </c>
      <c r="G18" s="4" t="s">
        <v>34</v>
      </c>
      <c r="H18" s="4" t="s">
        <v>45</v>
      </c>
      <c r="I18" s="4" t="s">
        <v>41</v>
      </c>
      <c r="J18" s="3">
        <v>4</v>
      </c>
      <c r="K18" s="3">
        <v>6</v>
      </c>
      <c r="L18" s="4" t="s">
        <v>41</v>
      </c>
      <c r="M18" s="3">
        <v>3800</v>
      </c>
      <c r="N18" s="3">
        <v>750</v>
      </c>
    </row>
    <row r="19" spans="1:14">
      <c r="A19" s="3" t="s">
        <v>95</v>
      </c>
      <c r="B19" s="4" t="s">
        <v>31</v>
      </c>
      <c r="C19" s="4" t="s">
        <v>32</v>
      </c>
      <c r="D19" s="3">
        <v>47</v>
      </c>
      <c r="E19" s="4" t="s">
        <v>47</v>
      </c>
      <c r="F19" s="3">
        <v>9000</v>
      </c>
      <c r="G19" s="4" t="s">
        <v>44</v>
      </c>
      <c r="H19" s="4" t="s">
        <v>48</v>
      </c>
      <c r="I19" s="4" t="s">
        <v>36</v>
      </c>
      <c r="J19" s="3">
        <v>2</v>
      </c>
      <c r="K19" s="3">
        <v>5</v>
      </c>
      <c r="L19" s="4" t="s">
        <v>36</v>
      </c>
      <c r="M19" s="3">
        <v>3100</v>
      </c>
      <c r="N19" s="3">
        <v>850</v>
      </c>
    </row>
    <row r="20" spans="1:14">
      <c r="A20" s="3" t="s">
        <v>96</v>
      </c>
      <c r="B20" s="4" t="s">
        <v>46</v>
      </c>
      <c r="C20" s="4" t="s">
        <v>38</v>
      </c>
      <c r="D20" s="3">
        <v>31</v>
      </c>
      <c r="E20" s="4" t="s">
        <v>49</v>
      </c>
      <c r="F20" s="3">
        <v>11000</v>
      </c>
      <c r="G20" s="4" t="s">
        <v>34</v>
      </c>
      <c r="H20" s="4" t="s">
        <v>35</v>
      </c>
      <c r="I20" s="4" t="s">
        <v>41</v>
      </c>
      <c r="J20" s="3">
        <v>3</v>
      </c>
      <c r="K20" s="3">
        <v>4</v>
      </c>
      <c r="L20" s="4" t="s">
        <v>36</v>
      </c>
      <c r="M20" s="3">
        <v>3600</v>
      </c>
      <c r="N20" s="3">
        <v>800</v>
      </c>
    </row>
    <row r="21" spans="1:14">
      <c r="A21" s="3" t="s">
        <v>97</v>
      </c>
      <c r="B21" s="4" t="s">
        <v>46</v>
      </c>
      <c r="C21" s="4" t="s">
        <v>32</v>
      </c>
      <c r="D21" s="3">
        <v>54</v>
      </c>
      <c r="E21" s="4" t="s">
        <v>33</v>
      </c>
      <c r="F21" s="3">
        <v>11000</v>
      </c>
      <c r="G21" s="4" t="s">
        <v>39</v>
      </c>
      <c r="H21" s="4" t="s">
        <v>48</v>
      </c>
      <c r="I21" s="4" t="s">
        <v>36</v>
      </c>
      <c r="J21" s="3">
        <v>4</v>
      </c>
      <c r="K21" s="3">
        <v>6</v>
      </c>
      <c r="L21" s="4" t="s">
        <v>41</v>
      </c>
      <c r="M21" s="3">
        <v>3100</v>
      </c>
      <c r="N21" s="3">
        <v>750</v>
      </c>
    </row>
    <row r="22" spans="1:14">
      <c r="A22" s="3" t="s">
        <v>98</v>
      </c>
      <c r="B22" s="4" t="s">
        <v>46</v>
      </c>
      <c r="C22" s="4" t="s">
        <v>38</v>
      </c>
      <c r="D22" s="3">
        <v>38</v>
      </c>
      <c r="E22" s="4" t="s">
        <v>43</v>
      </c>
      <c r="F22" s="3">
        <v>13000</v>
      </c>
      <c r="G22" s="4" t="s">
        <v>44</v>
      </c>
      <c r="H22" s="4" t="s">
        <v>40</v>
      </c>
      <c r="I22" s="4" t="s">
        <v>41</v>
      </c>
      <c r="J22" s="3">
        <v>2</v>
      </c>
      <c r="K22" s="3">
        <v>5</v>
      </c>
      <c r="L22" s="4" t="s">
        <v>41</v>
      </c>
      <c r="M22" s="3">
        <v>3500</v>
      </c>
      <c r="N22" s="3">
        <v>700</v>
      </c>
    </row>
    <row r="23" spans="1:14">
      <c r="A23" s="3" t="s">
        <v>99</v>
      </c>
      <c r="B23" s="4" t="s">
        <v>46</v>
      </c>
      <c r="C23" s="4" t="s">
        <v>32</v>
      </c>
      <c r="D23" s="3">
        <v>29</v>
      </c>
      <c r="E23" s="4" t="s">
        <v>47</v>
      </c>
      <c r="F23" s="3">
        <v>14000</v>
      </c>
      <c r="G23" s="4" t="s">
        <v>34</v>
      </c>
      <c r="H23" s="4" t="s">
        <v>45</v>
      </c>
      <c r="I23" s="4" t="s">
        <v>41</v>
      </c>
      <c r="J23" s="3">
        <v>3</v>
      </c>
      <c r="K23" s="3">
        <v>7</v>
      </c>
      <c r="L23" s="4" t="s">
        <v>41</v>
      </c>
      <c r="M23" s="3">
        <v>3900</v>
      </c>
      <c r="N23" s="3">
        <v>650</v>
      </c>
    </row>
    <row r="24" spans="1:14">
      <c r="A24" s="3" t="s">
        <v>100</v>
      </c>
      <c r="B24" s="4" t="s">
        <v>42</v>
      </c>
      <c r="C24" s="4" t="s">
        <v>38</v>
      </c>
      <c r="D24" s="3">
        <v>50</v>
      </c>
      <c r="E24" s="4" t="s">
        <v>43</v>
      </c>
      <c r="F24" s="3">
        <v>12000</v>
      </c>
      <c r="G24" s="4" t="s">
        <v>44</v>
      </c>
      <c r="H24" s="4" t="s">
        <v>45</v>
      </c>
      <c r="I24" s="4" t="s">
        <v>41</v>
      </c>
      <c r="J24" s="3">
        <v>3</v>
      </c>
      <c r="K24" s="3">
        <v>5</v>
      </c>
      <c r="L24" s="4" t="s">
        <v>41</v>
      </c>
      <c r="M24" s="3">
        <v>3800</v>
      </c>
      <c r="N24" s="3">
        <v>800</v>
      </c>
    </row>
    <row r="25" spans="1:14">
      <c r="A25" s="3" t="s">
        <v>101</v>
      </c>
      <c r="B25" s="4" t="s">
        <v>46</v>
      </c>
      <c r="C25" s="4" t="s">
        <v>32</v>
      </c>
      <c r="D25" s="3">
        <v>55</v>
      </c>
      <c r="E25" s="4" t="s">
        <v>33</v>
      </c>
      <c r="F25" s="3">
        <v>12000</v>
      </c>
      <c r="G25" s="4" t="s">
        <v>39</v>
      </c>
      <c r="H25" s="4" t="s">
        <v>48</v>
      </c>
      <c r="I25" s="4" t="s">
        <v>36</v>
      </c>
      <c r="J25" s="3">
        <v>2</v>
      </c>
      <c r="K25" s="3">
        <v>6</v>
      </c>
      <c r="L25" s="4" t="s">
        <v>36</v>
      </c>
      <c r="M25" s="3">
        <v>4100</v>
      </c>
      <c r="N25" s="3">
        <v>850</v>
      </c>
    </row>
    <row r="26" spans="1:14">
      <c r="A26" s="3" t="s">
        <v>102</v>
      </c>
      <c r="B26" s="4" t="s">
        <v>31</v>
      </c>
      <c r="C26" s="4" t="s">
        <v>38</v>
      </c>
      <c r="D26" s="3">
        <v>33</v>
      </c>
      <c r="E26" s="4" t="s">
        <v>33</v>
      </c>
      <c r="F26" s="3">
        <v>16000</v>
      </c>
      <c r="G26" s="4" t="s">
        <v>39</v>
      </c>
      <c r="H26" s="4" t="s">
        <v>35</v>
      </c>
      <c r="I26" s="4" t="s">
        <v>41</v>
      </c>
      <c r="J26" s="3">
        <v>4</v>
      </c>
      <c r="K26" s="3">
        <v>5</v>
      </c>
      <c r="L26" s="4" t="s">
        <v>36</v>
      </c>
      <c r="M26" s="3">
        <v>3300</v>
      </c>
      <c r="N26" s="3">
        <v>750</v>
      </c>
    </row>
    <row r="27" spans="1:14">
      <c r="A27" s="3" t="s">
        <v>103</v>
      </c>
      <c r="B27" s="4" t="s">
        <v>53</v>
      </c>
      <c r="C27" s="4" t="s">
        <v>38</v>
      </c>
      <c r="D27" s="3">
        <v>30</v>
      </c>
      <c r="E27" s="4" t="s">
        <v>43</v>
      </c>
      <c r="F27" s="3">
        <v>9000</v>
      </c>
      <c r="G27" s="4" t="s">
        <v>34</v>
      </c>
      <c r="H27" s="4" t="s">
        <v>45</v>
      </c>
      <c r="I27" s="4" t="s">
        <v>41</v>
      </c>
      <c r="J27" s="3">
        <v>5</v>
      </c>
      <c r="K27" s="3">
        <v>4</v>
      </c>
      <c r="L27" s="4" t="s">
        <v>41</v>
      </c>
      <c r="M27" s="3">
        <v>2800</v>
      </c>
      <c r="N27" s="3">
        <v>900</v>
      </c>
    </row>
    <row r="28" spans="1:14">
      <c r="A28" s="3" t="s">
        <v>104</v>
      </c>
      <c r="B28" s="4" t="s">
        <v>42</v>
      </c>
      <c r="C28" s="4" t="s">
        <v>32</v>
      </c>
      <c r="D28" s="3">
        <v>47</v>
      </c>
      <c r="E28" s="4" t="s">
        <v>33</v>
      </c>
      <c r="F28" s="3">
        <v>12000</v>
      </c>
      <c r="G28" s="4" t="s">
        <v>39</v>
      </c>
      <c r="H28" s="4" t="s">
        <v>48</v>
      </c>
      <c r="I28" s="4" t="s">
        <v>36</v>
      </c>
      <c r="J28" s="3">
        <v>2</v>
      </c>
      <c r="K28" s="3">
        <v>7</v>
      </c>
      <c r="L28" s="4" t="s">
        <v>36</v>
      </c>
      <c r="M28" s="3">
        <v>4300</v>
      </c>
      <c r="N28" s="3">
        <v>850</v>
      </c>
    </row>
    <row r="29" spans="1:14">
      <c r="A29" s="3" t="s">
        <v>105</v>
      </c>
      <c r="B29" s="4" t="s">
        <v>46</v>
      </c>
      <c r="C29" s="4" t="s">
        <v>38</v>
      </c>
      <c r="D29" s="3">
        <v>57</v>
      </c>
      <c r="E29" s="4" t="s">
        <v>43</v>
      </c>
      <c r="F29" s="3">
        <v>11000</v>
      </c>
      <c r="G29" s="4" t="s">
        <v>34</v>
      </c>
      <c r="H29" s="4" t="s">
        <v>48</v>
      </c>
      <c r="I29" s="4" t="s">
        <v>36</v>
      </c>
      <c r="J29" s="3">
        <v>3</v>
      </c>
      <c r="K29" s="3">
        <v>6</v>
      </c>
      <c r="L29" s="4" t="s">
        <v>41</v>
      </c>
      <c r="M29" s="3">
        <v>3800</v>
      </c>
      <c r="N29" s="3">
        <v>750</v>
      </c>
    </row>
    <row r="30" spans="1:14">
      <c r="A30" s="3" t="s">
        <v>106</v>
      </c>
      <c r="B30" s="4" t="s">
        <v>53</v>
      </c>
      <c r="C30" s="4" t="s">
        <v>32</v>
      </c>
      <c r="D30" s="3">
        <v>45</v>
      </c>
      <c r="E30" s="4" t="s">
        <v>33</v>
      </c>
      <c r="F30" s="3">
        <v>13000</v>
      </c>
      <c r="G30" s="4" t="s">
        <v>44</v>
      </c>
      <c r="H30" s="4" t="s">
        <v>35</v>
      </c>
      <c r="I30" s="4" t="s">
        <v>41</v>
      </c>
      <c r="J30" s="3">
        <v>3</v>
      </c>
      <c r="K30" s="3">
        <v>7</v>
      </c>
      <c r="L30" s="4" t="s">
        <v>36</v>
      </c>
      <c r="M30" s="3">
        <v>4200</v>
      </c>
      <c r="N30" s="3">
        <v>850</v>
      </c>
    </row>
    <row r="31" spans="1:14">
      <c r="A31" s="3" t="s">
        <v>107</v>
      </c>
      <c r="B31" s="4" t="s">
        <v>42</v>
      </c>
      <c r="C31" s="4" t="s">
        <v>38</v>
      </c>
      <c r="D31" s="3">
        <v>29</v>
      </c>
      <c r="E31" s="4" t="s">
        <v>49</v>
      </c>
      <c r="F31" s="3">
        <v>9000</v>
      </c>
      <c r="G31" s="4" t="s">
        <v>34</v>
      </c>
      <c r="H31" s="4" t="s">
        <v>45</v>
      </c>
      <c r="I31" s="4" t="s">
        <v>41</v>
      </c>
      <c r="J31" s="3">
        <v>4</v>
      </c>
      <c r="K31" s="3">
        <v>5</v>
      </c>
      <c r="L31" s="4" t="s">
        <v>41</v>
      </c>
      <c r="M31" s="3">
        <v>3300</v>
      </c>
      <c r="N31" s="3">
        <v>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E58" sqref="E58"/>
    </sheetView>
  </sheetViews>
  <sheetFormatPr defaultRowHeight="15"/>
  <cols>
    <col min="1" max="1" width="17" bestFit="1" customWidth="1"/>
    <col min="2" max="2" width="22.5703125" bestFit="1" customWidth="1"/>
    <col min="4" max="4" width="14.42578125" bestFit="1" customWidth="1"/>
    <col min="5" max="5" width="19.42578125" bestFit="1" customWidth="1"/>
    <col min="7" max="7" width="45.140625" bestFit="1" customWidth="1"/>
    <col min="8" max="9" width="20.42578125" customWidth="1"/>
  </cols>
  <sheetData>
    <row r="1" spans="1:9">
      <c r="A1" s="2" t="s">
        <v>4</v>
      </c>
      <c r="B1" s="2" t="s">
        <v>114</v>
      </c>
      <c r="D1" s="2" t="s">
        <v>4</v>
      </c>
      <c r="E1" s="2" t="s">
        <v>115</v>
      </c>
    </row>
    <row r="2" spans="1:9">
      <c r="A2" s="4" t="s">
        <v>38</v>
      </c>
      <c r="B2" s="3">
        <v>12000</v>
      </c>
      <c r="D2" s="4" t="s">
        <v>32</v>
      </c>
      <c r="E2" s="3">
        <v>15000</v>
      </c>
      <c r="G2" t="s">
        <v>116</v>
      </c>
    </row>
    <row r="3" spans="1:9" ht="15.75" thickBot="1">
      <c r="A3" s="4" t="s">
        <v>38</v>
      </c>
      <c r="B3" s="3">
        <v>8000</v>
      </c>
      <c r="D3" s="4" t="s">
        <v>32</v>
      </c>
      <c r="E3" s="3">
        <v>10000</v>
      </c>
    </row>
    <row r="4" spans="1:9">
      <c r="A4" s="4" t="s">
        <v>38</v>
      </c>
      <c r="B4" s="3">
        <v>11000</v>
      </c>
      <c r="D4" s="4" t="s">
        <v>32</v>
      </c>
      <c r="E4" s="3">
        <v>9000</v>
      </c>
      <c r="G4" s="16"/>
      <c r="H4" s="16" t="s">
        <v>114</v>
      </c>
      <c r="I4" s="16" t="s">
        <v>115</v>
      </c>
    </row>
    <row r="5" spans="1:9">
      <c r="A5" s="4" t="s">
        <v>38</v>
      </c>
      <c r="B5" s="3">
        <v>14000</v>
      </c>
      <c r="D5" s="4" t="s">
        <v>32</v>
      </c>
      <c r="E5" s="3">
        <v>13000</v>
      </c>
      <c r="G5" s="14" t="s">
        <v>111</v>
      </c>
      <c r="H5" s="14">
        <v>11297.872340425532</v>
      </c>
      <c r="I5" s="14">
        <v>12090.90909090909</v>
      </c>
    </row>
    <row r="6" spans="1:9">
      <c r="A6" s="4" t="s">
        <v>38</v>
      </c>
      <c r="B6" s="3">
        <v>10000</v>
      </c>
      <c r="D6" s="4" t="s">
        <v>32</v>
      </c>
      <c r="E6" s="3">
        <v>16000</v>
      </c>
      <c r="G6" s="14" t="s">
        <v>117</v>
      </c>
      <c r="H6" s="14">
        <v>5170212.7659574384</v>
      </c>
      <c r="I6" s="14">
        <v>5639730.6397306481</v>
      </c>
    </row>
    <row r="7" spans="1:9">
      <c r="A7" s="4" t="s">
        <v>38</v>
      </c>
      <c r="B7" s="3">
        <v>11000</v>
      </c>
      <c r="D7" s="4" t="s">
        <v>32</v>
      </c>
      <c r="E7" s="3">
        <v>12000</v>
      </c>
      <c r="G7" s="14" t="s">
        <v>118</v>
      </c>
      <c r="H7" s="14">
        <v>47</v>
      </c>
      <c r="I7" s="14">
        <v>55</v>
      </c>
    </row>
    <row r="8" spans="1:9">
      <c r="A8" s="4" t="s">
        <v>38</v>
      </c>
      <c r="B8" s="3">
        <v>8000</v>
      </c>
      <c r="D8" s="4" t="s">
        <v>32</v>
      </c>
      <c r="E8" s="3">
        <v>9000</v>
      </c>
      <c r="G8" s="14" t="s">
        <v>119</v>
      </c>
      <c r="H8" s="14">
        <v>0</v>
      </c>
      <c r="I8" s="14"/>
    </row>
    <row r="9" spans="1:9">
      <c r="A9" s="4" t="s">
        <v>38</v>
      </c>
      <c r="B9" s="3">
        <v>15000</v>
      </c>
      <c r="D9" s="4" t="s">
        <v>32</v>
      </c>
      <c r="E9" s="3">
        <v>13000</v>
      </c>
      <c r="G9" s="14" t="s">
        <v>120</v>
      </c>
      <c r="H9" s="14">
        <v>99</v>
      </c>
      <c r="I9" s="14"/>
    </row>
    <row r="10" spans="1:9">
      <c r="A10" s="4" t="s">
        <v>38</v>
      </c>
      <c r="B10" s="3">
        <v>11000</v>
      </c>
      <c r="D10" s="4" t="s">
        <v>32</v>
      </c>
      <c r="E10" s="3">
        <v>14000</v>
      </c>
      <c r="G10" s="14" t="s">
        <v>121</v>
      </c>
      <c r="H10" s="14">
        <v>-1.7201557889593782</v>
      </c>
      <c r="I10" s="14"/>
    </row>
    <row r="11" spans="1:9">
      <c r="A11" s="4" t="s">
        <v>38</v>
      </c>
      <c r="B11" s="3">
        <v>10000</v>
      </c>
      <c r="D11" s="4" t="s">
        <v>32</v>
      </c>
      <c r="E11" s="3">
        <v>12000</v>
      </c>
      <c r="G11" s="14" t="s">
        <v>122</v>
      </c>
      <c r="H11" s="14">
        <v>4.4264303174225063E-2</v>
      </c>
      <c r="I11" s="14"/>
    </row>
    <row r="12" spans="1:9">
      <c r="A12" s="4" t="s">
        <v>38</v>
      </c>
      <c r="B12" s="3">
        <v>9000</v>
      </c>
      <c r="D12" s="4" t="s">
        <v>32</v>
      </c>
      <c r="E12" s="3">
        <v>8000</v>
      </c>
      <c r="G12" s="14" t="s">
        <v>123</v>
      </c>
      <c r="H12" s="14">
        <v>1.6603911560169928</v>
      </c>
      <c r="I12" s="14"/>
    </row>
    <row r="13" spans="1:9">
      <c r="A13" s="4" t="s">
        <v>38</v>
      </c>
      <c r="B13" s="3">
        <v>13000</v>
      </c>
      <c r="D13" s="4" t="s">
        <v>32</v>
      </c>
      <c r="E13" s="3">
        <v>11000</v>
      </c>
      <c r="G13" s="14" t="s">
        <v>124</v>
      </c>
      <c r="H13" s="14">
        <v>8.8528606348450126E-2</v>
      </c>
      <c r="I13" s="14"/>
    </row>
    <row r="14" spans="1:9" ht="15.75" thickBot="1">
      <c r="A14" s="4" t="s">
        <v>38</v>
      </c>
      <c r="B14" s="3">
        <v>14000</v>
      </c>
      <c r="D14" s="4" t="s">
        <v>32</v>
      </c>
      <c r="E14" s="3">
        <v>15000</v>
      </c>
      <c r="G14" s="15" t="s">
        <v>125</v>
      </c>
      <c r="H14" s="15">
        <v>1.9842169515864165</v>
      </c>
      <c r="I14" s="15"/>
    </row>
    <row r="15" spans="1:9">
      <c r="A15" s="4" t="s">
        <v>38</v>
      </c>
      <c r="B15" s="3">
        <v>8000</v>
      </c>
      <c r="D15" s="4" t="s">
        <v>32</v>
      </c>
      <c r="E15" s="3">
        <v>10000</v>
      </c>
    </row>
    <row r="16" spans="1:9">
      <c r="A16" s="4" t="s">
        <v>38</v>
      </c>
      <c r="B16" s="3">
        <v>11000</v>
      </c>
      <c r="D16" s="4" t="s">
        <v>32</v>
      </c>
      <c r="E16" s="3">
        <v>9000</v>
      </c>
    </row>
    <row r="17" spans="1:5">
      <c r="A17" s="4" t="s">
        <v>38</v>
      </c>
      <c r="B17" s="3">
        <v>13000</v>
      </c>
      <c r="D17" s="4" t="s">
        <v>32</v>
      </c>
      <c r="E17" s="3">
        <v>12000</v>
      </c>
    </row>
    <row r="18" spans="1:5">
      <c r="A18" s="4" t="s">
        <v>38</v>
      </c>
      <c r="B18" s="3">
        <v>15000</v>
      </c>
      <c r="D18" s="4" t="s">
        <v>32</v>
      </c>
      <c r="E18" s="3">
        <v>14000</v>
      </c>
    </row>
    <row r="19" spans="1:5">
      <c r="A19" s="4" t="s">
        <v>38</v>
      </c>
      <c r="B19" s="3">
        <v>10000</v>
      </c>
      <c r="D19" s="4" t="s">
        <v>32</v>
      </c>
      <c r="E19" s="3">
        <v>18000</v>
      </c>
    </row>
    <row r="20" spans="1:5">
      <c r="A20" s="4" t="s">
        <v>38</v>
      </c>
      <c r="B20" s="3">
        <v>8000</v>
      </c>
      <c r="D20" s="4" t="s">
        <v>32</v>
      </c>
      <c r="E20" s="3">
        <v>12000</v>
      </c>
    </row>
    <row r="21" spans="1:5">
      <c r="A21" s="4" t="s">
        <v>38</v>
      </c>
      <c r="B21" s="3">
        <v>11000</v>
      </c>
      <c r="D21" s="4" t="s">
        <v>32</v>
      </c>
      <c r="E21" s="3">
        <v>15000</v>
      </c>
    </row>
    <row r="22" spans="1:5">
      <c r="A22" s="4" t="s">
        <v>38</v>
      </c>
      <c r="B22" s="3">
        <v>13000</v>
      </c>
      <c r="D22" s="4" t="s">
        <v>32</v>
      </c>
      <c r="E22" s="3">
        <v>14000</v>
      </c>
    </row>
    <row r="23" spans="1:5">
      <c r="A23" s="4" t="s">
        <v>38</v>
      </c>
      <c r="B23" s="3">
        <v>9000</v>
      </c>
      <c r="D23" s="4" t="s">
        <v>32</v>
      </c>
      <c r="E23" s="3">
        <v>12000</v>
      </c>
    </row>
    <row r="24" spans="1:5">
      <c r="A24" s="4" t="s">
        <v>38</v>
      </c>
      <c r="B24" s="3">
        <v>10000</v>
      </c>
      <c r="D24" s="4" t="s">
        <v>32</v>
      </c>
      <c r="E24" s="3">
        <v>16000</v>
      </c>
    </row>
    <row r="25" spans="1:5">
      <c r="A25" s="4" t="s">
        <v>38</v>
      </c>
      <c r="B25" s="3">
        <v>9000</v>
      </c>
      <c r="D25" s="4" t="s">
        <v>32</v>
      </c>
      <c r="E25" s="3">
        <v>11000</v>
      </c>
    </row>
    <row r="26" spans="1:5">
      <c r="A26" s="4" t="s">
        <v>38</v>
      </c>
      <c r="B26" s="3">
        <v>8000</v>
      </c>
      <c r="D26" s="4" t="s">
        <v>32</v>
      </c>
      <c r="E26" s="3">
        <v>13000</v>
      </c>
    </row>
    <row r="27" spans="1:5">
      <c r="A27" s="4" t="s">
        <v>38</v>
      </c>
      <c r="B27" s="3">
        <v>12000</v>
      </c>
      <c r="D27" s="4" t="s">
        <v>32</v>
      </c>
      <c r="E27" s="3">
        <v>14000</v>
      </c>
    </row>
    <row r="28" spans="1:5">
      <c r="A28" s="4" t="s">
        <v>38</v>
      </c>
      <c r="B28" s="3">
        <v>11000</v>
      </c>
      <c r="D28" s="4" t="s">
        <v>32</v>
      </c>
      <c r="E28" s="3">
        <v>10000</v>
      </c>
    </row>
    <row r="29" spans="1:5">
      <c r="A29" s="4" t="s">
        <v>38</v>
      </c>
      <c r="B29" s="3">
        <v>13000</v>
      </c>
      <c r="D29" s="4" t="s">
        <v>32</v>
      </c>
      <c r="E29" s="3">
        <v>9000</v>
      </c>
    </row>
    <row r="30" spans="1:5">
      <c r="A30" s="4" t="s">
        <v>38</v>
      </c>
      <c r="B30" s="3">
        <v>16000</v>
      </c>
      <c r="D30" s="4" t="s">
        <v>32</v>
      </c>
      <c r="E30" s="3">
        <v>15000</v>
      </c>
    </row>
    <row r="31" spans="1:5">
      <c r="A31" s="4" t="s">
        <v>38</v>
      </c>
      <c r="B31" s="3">
        <v>10000</v>
      </c>
      <c r="D31" s="4" t="s">
        <v>32</v>
      </c>
      <c r="E31" s="3">
        <v>8000</v>
      </c>
    </row>
    <row r="32" spans="1:5">
      <c r="A32" s="4" t="s">
        <v>38</v>
      </c>
      <c r="B32" s="3">
        <v>12000</v>
      </c>
      <c r="D32" s="4" t="s">
        <v>32</v>
      </c>
      <c r="E32" s="3">
        <v>11000</v>
      </c>
    </row>
    <row r="33" spans="1:5">
      <c r="A33" s="4" t="s">
        <v>38</v>
      </c>
      <c r="B33" s="3">
        <v>15000</v>
      </c>
      <c r="D33" s="4" t="s">
        <v>32</v>
      </c>
      <c r="E33" s="3">
        <v>14000</v>
      </c>
    </row>
    <row r="34" spans="1:5">
      <c r="A34" s="4" t="s">
        <v>38</v>
      </c>
      <c r="B34" s="3">
        <v>9000</v>
      </c>
      <c r="D34" s="4" t="s">
        <v>32</v>
      </c>
      <c r="E34" s="3">
        <v>8000</v>
      </c>
    </row>
    <row r="35" spans="1:5">
      <c r="A35" s="4" t="s">
        <v>38</v>
      </c>
      <c r="B35" s="3">
        <v>11000</v>
      </c>
      <c r="D35" s="4" t="s">
        <v>32</v>
      </c>
      <c r="E35" s="3">
        <v>10000</v>
      </c>
    </row>
    <row r="36" spans="1:5">
      <c r="A36" s="4" t="s">
        <v>38</v>
      </c>
      <c r="B36" s="3">
        <v>11000</v>
      </c>
      <c r="D36" s="4" t="s">
        <v>32</v>
      </c>
      <c r="E36" s="3">
        <v>13000</v>
      </c>
    </row>
    <row r="37" spans="1:5">
      <c r="A37" s="4" t="s">
        <v>38</v>
      </c>
      <c r="B37" s="3">
        <v>10000</v>
      </c>
      <c r="D37" s="4" t="s">
        <v>32</v>
      </c>
      <c r="E37" s="3">
        <v>12000</v>
      </c>
    </row>
    <row r="38" spans="1:5">
      <c r="A38" s="4" t="s">
        <v>38</v>
      </c>
      <c r="B38" s="3">
        <v>15000</v>
      </c>
      <c r="D38" s="4" t="s">
        <v>32</v>
      </c>
      <c r="E38" s="3">
        <v>14000</v>
      </c>
    </row>
    <row r="39" spans="1:5">
      <c r="A39" s="4" t="s">
        <v>38</v>
      </c>
      <c r="B39" s="3">
        <v>8000</v>
      </c>
      <c r="D39" s="4" t="s">
        <v>32</v>
      </c>
      <c r="E39" s="3">
        <v>9000</v>
      </c>
    </row>
    <row r="40" spans="1:5">
      <c r="A40" s="4" t="s">
        <v>38</v>
      </c>
      <c r="B40" s="3">
        <v>13000</v>
      </c>
      <c r="D40" s="4" t="s">
        <v>32</v>
      </c>
      <c r="E40" s="3">
        <v>12000</v>
      </c>
    </row>
    <row r="41" spans="1:5">
      <c r="A41" s="4" t="s">
        <v>38</v>
      </c>
      <c r="B41" s="3">
        <v>10000</v>
      </c>
      <c r="D41" s="4" t="s">
        <v>32</v>
      </c>
      <c r="E41" s="3">
        <v>11000</v>
      </c>
    </row>
    <row r="42" spans="1:5">
      <c r="A42" s="4" t="s">
        <v>38</v>
      </c>
      <c r="B42" s="3">
        <v>15000</v>
      </c>
      <c r="D42" s="4" t="s">
        <v>32</v>
      </c>
      <c r="E42" s="3">
        <v>14000</v>
      </c>
    </row>
    <row r="43" spans="1:5">
      <c r="A43" s="4" t="s">
        <v>38</v>
      </c>
      <c r="B43" s="3">
        <v>12000</v>
      </c>
      <c r="D43" s="4" t="s">
        <v>32</v>
      </c>
      <c r="E43" s="3">
        <v>9000</v>
      </c>
    </row>
    <row r="44" spans="1:5">
      <c r="A44" s="4" t="s">
        <v>38</v>
      </c>
      <c r="B44" s="3">
        <v>11000</v>
      </c>
      <c r="D44" s="4" t="s">
        <v>32</v>
      </c>
      <c r="E44" s="3">
        <v>13000</v>
      </c>
    </row>
    <row r="45" spans="1:5">
      <c r="A45" s="4" t="s">
        <v>38</v>
      </c>
      <c r="B45" s="3">
        <v>14000</v>
      </c>
      <c r="D45" s="4" t="s">
        <v>32</v>
      </c>
      <c r="E45" s="3">
        <v>10000</v>
      </c>
    </row>
    <row r="46" spans="1:5">
      <c r="A46" s="4" t="s">
        <v>38</v>
      </c>
      <c r="B46" s="3">
        <v>9000</v>
      </c>
      <c r="D46" s="4" t="s">
        <v>32</v>
      </c>
      <c r="E46" s="3">
        <v>15000</v>
      </c>
    </row>
    <row r="47" spans="1:5">
      <c r="A47" s="4" t="s">
        <v>38</v>
      </c>
      <c r="B47" s="3">
        <v>13000</v>
      </c>
      <c r="D47" s="4" t="s">
        <v>32</v>
      </c>
      <c r="E47" s="3">
        <v>12000</v>
      </c>
    </row>
    <row r="48" spans="1:5">
      <c r="A48" s="4" t="s">
        <v>38</v>
      </c>
      <c r="B48" s="3">
        <v>10000</v>
      </c>
      <c r="D48" s="4" t="s">
        <v>32</v>
      </c>
      <c r="E48" s="3">
        <v>11000</v>
      </c>
    </row>
    <row r="49" spans="1:5">
      <c r="D49" s="4" t="s">
        <v>32</v>
      </c>
      <c r="E49" s="3">
        <v>14000</v>
      </c>
    </row>
    <row r="50" spans="1:5">
      <c r="D50" s="4" t="s">
        <v>32</v>
      </c>
      <c r="E50" s="3">
        <v>15000</v>
      </c>
    </row>
    <row r="51" spans="1:5">
      <c r="D51" s="4" t="s">
        <v>32</v>
      </c>
      <c r="E51" s="3">
        <v>9000</v>
      </c>
    </row>
    <row r="52" spans="1:5">
      <c r="D52" s="4" t="s">
        <v>32</v>
      </c>
      <c r="E52" s="3">
        <v>12000</v>
      </c>
    </row>
    <row r="53" spans="1:5">
      <c r="D53" s="4" t="s">
        <v>32</v>
      </c>
      <c r="E53" s="3">
        <v>11000</v>
      </c>
    </row>
    <row r="54" spans="1:5">
      <c r="D54" s="4" t="s">
        <v>32</v>
      </c>
      <c r="E54" s="3">
        <v>10000</v>
      </c>
    </row>
    <row r="55" spans="1:5">
      <c r="D55" s="4" t="s">
        <v>32</v>
      </c>
      <c r="E55" s="3">
        <v>14000</v>
      </c>
    </row>
    <row r="56" spans="1:5">
      <c r="D56" s="4" t="s">
        <v>32</v>
      </c>
      <c r="E56" s="3">
        <v>13000</v>
      </c>
    </row>
    <row r="58" spans="1:5">
      <c r="A58" t="s">
        <v>109</v>
      </c>
      <c r="B58" s="13">
        <f>AVERAGE(B2,B2:B48)</f>
        <v>11312.5</v>
      </c>
      <c r="D58" s="4" t="s">
        <v>108</v>
      </c>
      <c r="E58" s="13">
        <f>AVERAGE(E2:E56)</f>
        <v>12090.90909090909</v>
      </c>
    </row>
    <row r="60" spans="1:5">
      <c r="A60" t="s">
        <v>110</v>
      </c>
      <c r="B60" t="e">
        <f>_xlfn.T.TEST(B58, E58, 2, 2)</f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76" workbookViewId="0">
      <selection activeCell="E87" sqref="E87"/>
    </sheetView>
  </sheetViews>
  <sheetFormatPr defaultRowHeight="15"/>
  <cols>
    <col min="1" max="1" width="26.28515625" customWidth="1"/>
    <col min="2" max="2" width="17" bestFit="1" customWidth="1"/>
    <col min="3" max="3" width="17" customWidth="1"/>
    <col min="4" max="4" width="14.42578125" bestFit="1" customWidth="1"/>
    <col min="7" max="7" width="17.7109375" bestFit="1" customWidth="1"/>
    <col min="8" max="8" width="22.42578125" bestFit="1" customWidth="1"/>
    <col min="9" max="9" width="22.42578125" customWidth="1"/>
    <col min="10" max="10" width="14.85546875" customWidth="1"/>
  </cols>
  <sheetData>
    <row r="1" spans="1:10">
      <c r="A1" s="2" t="s">
        <v>4</v>
      </c>
      <c r="B1" s="2"/>
      <c r="C1" s="2"/>
      <c r="D1" s="2" t="s">
        <v>4</v>
      </c>
      <c r="H1" s="2" t="s">
        <v>128</v>
      </c>
      <c r="I1" s="2"/>
      <c r="J1" s="2" t="s">
        <v>129</v>
      </c>
    </row>
    <row r="2" spans="1:10">
      <c r="A2" s="4" t="s">
        <v>38</v>
      </c>
      <c r="B2" s="4"/>
      <c r="C2" s="4"/>
      <c r="D2" s="4" t="s">
        <v>32</v>
      </c>
      <c r="H2" s="4" t="s">
        <v>41</v>
      </c>
      <c r="I2" s="4"/>
      <c r="J2" s="4" t="s">
        <v>36</v>
      </c>
    </row>
    <row r="3" spans="1:10">
      <c r="A3" s="4" t="s">
        <v>38</v>
      </c>
      <c r="B3" s="4"/>
      <c r="C3" s="4"/>
      <c r="D3" s="4" t="s">
        <v>32</v>
      </c>
      <c r="H3" s="4" t="s">
        <v>36</v>
      </c>
      <c r="I3" s="4"/>
      <c r="J3" s="4" t="s">
        <v>41</v>
      </c>
    </row>
    <row r="4" spans="1:10">
      <c r="A4" s="4" t="s">
        <v>38</v>
      </c>
      <c r="B4" s="4"/>
      <c r="C4" s="4"/>
      <c r="D4" s="4" t="s">
        <v>32</v>
      </c>
      <c r="H4" s="4" t="s">
        <v>41</v>
      </c>
      <c r="I4" s="4"/>
      <c r="J4" s="4" t="s">
        <v>41</v>
      </c>
    </row>
    <row r="5" spans="1:10">
      <c r="A5" s="4" t="s">
        <v>38</v>
      </c>
      <c r="B5" s="4"/>
      <c r="C5" s="4"/>
      <c r="D5" s="4" t="s">
        <v>32</v>
      </c>
      <c r="H5" s="4" t="s">
        <v>41</v>
      </c>
      <c r="I5" s="4"/>
      <c r="J5" s="4" t="s">
        <v>36</v>
      </c>
    </row>
    <row r="6" spans="1:10">
      <c r="A6" s="4" t="s">
        <v>38</v>
      </c>
      <c r="B6" s="4"/>
      <c r="C6" s="4"/>
      <c r="D6" s="4" t="s">
        <v>32</v>
      </c>
      <c r="H6" s="4" t="s">
        <v>41</v>
      </c>
      <c r="I6" s="4"/>
      <c r="J6" s="4" t="s">
        <v>41</v>
      </c>
    </row>
    <row r="7" spans="1:10">
      <c r="A7" s="4" t="s">
        <v>38</v>
      </c>
      <c r="B7" s="4"/>
      <c r="C7" s="4"/>
      <c r="D7" s="4" t="s">
        <v>32</v>
      </c>
      <c r="H7" s="4" t="s">
        <v>36</v>
      </c>
      <c r="I7" s="4"/>
      <c r="J7" s="4" t="s">
        <v>41</v>
      </c>
    </row>
    <row r="8" spans="1:10">
      <c r="A8" s="4" t="s">
        <v>38</v>
      </c>
      <c r="B8" s="4"/>
      <c r="C8" s="4"/>
      <c r="D8" s="4" t="s">
        <v>32</v>
      </c>
      <c r="H8" s="4" t="s">
        <v>36</v>
      </c>
      <c r="I8" s="4"/>
      <c r="J8" s="4" t="s">
        <v>41</v>
      </c>
    </row>
    <row r="9" spans="1:10">
      <c r="A9" s="4" t="s">
        <v>38</v>
      </c>
      <c r="B9" s="4"/>
      <c r="C9" s="4"/>
      <c r="D9" s="4" t="s">
        <v>32</v>
      </c>
      <c r="H9" s="4" t="s">
        <v>41</v>
      </c>
      <c r="I9" s="4"/>
      <c r="J9" s="4" t="s">
        <v>41</v>
      </c>
    </row>
    <row r="10" spans="1:10">
      <c r="A10" s="4" t="s">
        <v>38</v>
      </c>
      <c r="B10" s="4"/>
      <c r="C10" s="4"/>
      <c r="D10" s="4" t="s">
        <v>32</v>
      </c>
      <c r="H10" s="4" t="s">
        <v>41</v>
      </c>
      <c r="I10" s="4"/>
      <c r="J10" s="4" t="s">
        <v>41</v>
      </c>
    </row>
    <row r="11" spans="1:10">
      <c r="A11" s="4" t="s">
        <v>38</v>
      </c>
      <c r="B11" s="4"/>
      <c r="C11" s="4"/>
      <c r="D11" s="4" t="s">
        <v>32</v>
      </c>
      <c r="H11" s="4" t="s">
        <v>41</v>
      </c>
      <c r="I11" s="4"/>
      <c r="J11" s="4" t="s">
        <v>36</v>
      </c>
    </row>
    <row r="12" spans="1:10">
      <c r="A12" s="4" t="s">
        <v>38</v>
      </c>
      <c r="B12" s="4"/>
      <c r="C12" s="4"/>
      <c r="D12" s="4" t="s">
        <v>32</v>
      </c>
      <c r="H12" s="4" t="s">
        <v>41</v>
      </c>
      <c r="I12" s="4"/>
      <c r="J12" s="4" t="s">
        <v>41</v>
      </c>
    </row>
    <row r="13" spans="1:10">
      <c r="A13" s="4" t="s">
        <v>38</v>
      </c>
      <c r="B13" s="4"/>
      <c r="C13" s="4"/>
      <c r="D13" s="4" t="s">
        <v>32</v>
      </c>
      <c r="H13" s="4" t="s">
        <v>41</v>
      </c>
      <c r="I13" s="4"/>
      <c r="J13" s="4" t="s">
        <v>36</v>
      </c>
    </row>
    <row r="14" spans="1:10">
      <c r="A14" s="4" t="s">
        <v>38</v>
      </c>
      <c r="B14" s="4"/>
      <c r="C14" s="4"/>
      <c r="D14" s="4" t="s">
        <v>32</v>
      </c>
      <c r="H14" s="4" t="s">
        <v>41</v>
      </c>
      <c r="I14" s="4"/>
      <c r="J14" s="4" t="s">
        <v>36</v>
      </c>
    </row>
    <row r="15" spans="1:10">
      <c r="A15" s="4" t="s">
        <v>38</v>
      </c>
      <c r="B15" s="4"/>
      <c r="C15" s="4"/>
      <c r="D15" s="4" t="s">
        <v>32</v>
      </c>
      <c r="H15" s="4" t="s">
        <v>41</v>
      </c>
      <c r="I15" s="4"/>
      <c r="J15" s="4" t="s">
        <v>41</v>
      </c>
    </row>
    <row r="16" spans="1:10">
      <c r="A16" s="4" t="s">
        <v>38</v>
      </c>
      <c r="B16" s="4"/>
      <c r="C16" s="4"/>
      <c r="D16" s="4" t="s">
        <v>32</v>
      </c>
      <c r="H16" s="4" t="s">
        <v>41</v>
      </c>
      <c r="I16" s="4"/>
      <c r="J16" s="4" t="s">
        <v>36</v>
      </c>
    </row>
    <row r="17" spans="1:10">
      <c r="A17" s="4" t="s">
        <v>38</v>
      </c>
      <c r="B17" s="4"/>
      <c r="C17" s="4"/>
      <c r="D17" s="4" t="s">
        <v>32</v>
      </c>
      <c r="H17" s="4" t="s">
        <v>41</v>
      </c>
      <c r="I17" s="4"/>
      <c r="J17" s="4" t="s">
        <v>36</v>
      </c>
    </row>
    <row r="18" spans="1:10">
      <c r="A18" s="4" t="s">
        <v>38</v>
      </c>
      <c r="B18" s="4"/>
      <c r="C18" s="4"/>
      <c r="D18" s="4" t="s">
        <v>32</v>
      </c>
      <c r="H18" s="4" t="s">
        <v>41</v>
      </c>
      <c r="I18" s="4"/>
      <c r="J18" s="4" t="s">
        <v>41</v>
      </c>
    </row>
    <row r="19" spans="1:10">
      <c r="A19" s="4" t="s">
        <v>38</v>
      </c>
      <c r="B19" s="4"/>
      <c r="C19" s="4"/>
      <c r="D19" s="4" t="s">
        <v>32</v>
      </c>
      <c r="H19" s="4" t="s">
        <v>36</v>
      </c>
      <c r="I19" s="4"/>
      <c r="J19" s="4" t="s">
        <v>41</v>
      </c>
    </row>
    <row r="20" spans="1:10">
      <c r="A20" s="4" t="s">
        <v>38</v>
      </c>
      <c r="B20" s="4"/>
      <c r="C20" s="4"/>
      <c r="D20" s="4" t="s">
        <v>32</v>
      </c>
      <c r="H20" s="4" t="s">
        <v>41</v>
      </c>
      <c r="I20" s="4"/>
      <c r="J20" s="4" t="s">
        <v>41</v>
      </c>
    </row>
    <row r="21" spans="1:10">
      <c r="A21" s="4" t="s">
        <v>38</v>
      </c>
      <c r="B21" s="4"/>
      <c r="C21" s="4"/>
      <c r="D21" s="4" t="s">
        <v>32</v>
      </c>
      <c r="H21" s="4" t="s">
        <v>41</v>
      </c>
      <c r="I21" s="4"/>
      <c r="J21" s="4" t="s">
        <v>36</v>
      </c>
    </row>
    <row r="22" spans="1:10">
      <c r="A22" s="4" t="s">
        <v>38</v>
      </c>
      <c r="B22" s="4"/>
      <c r="C22" s="4"/>
      <c r="D22" s="4" t="s">
        <v>32</v>
      </c>
      <c r="H22" s="4" t="s">
        <v>41</v>
      </c>
      <c r="I22" s="4"/>
      <c r="J22" s="4" t="s">
        <v>41</v>
      </c>
    </row>
    <row r="23" spans="1:10">
      <c r="A23" s="4" t="s">
        <v>38</v>
      </c>
      <c r="B23" s="4"/>
      <c r="C23" s="4"/>
      <c r="D23" s="4" t="s">
        <v>32</v>
      </c>
      <c r="H23" s="4" t="s">
        <v>41</v>
      </c>
      <c r="I23" s="4"/>
      <c r="J23" s="4" t="s">
        <v>41</v>
      </c>
    </row>
    <row r="24" spans="1:10">
      <c r="A24" s="4" t="s">
        <v>38</v>
      </c>
      <c r="B24" s="4"/>
      <c r="C24" s="4"/>
      <c r="D24" s="4" t="s">
        <v>32</v>
      </c>
      <c r="H24" s="4" t="s">
        <v>41</v>
      </c>
      <c r="I24" s="4"/>
      <c r="J24" s="4" t="s">
        <v>36</v>
      </c>
    </row>
    <row r="25" spans="1:10">
      <c r="A25" s="4" t="s">
        <v>38</v>
      </c>
      <c r="B25" s="4"/>
      <c r="C25" s="4"/>
      <c r="D25" s="4" t="s">
        <v>32</v>
      </c>
      <c r="H25" s="4" t="s">
        <v>41</v>
      </c>
      <c r="I25" s="4"/>
      <c r="J25" s="4" t="s">
        <v>36</v>
      </c>
    </row>
    <row r="26" spans="1:10">
      <c r="A26" s="4" t="s">
        <v>38</v>
      </c>
      <c r="B26" s="4"/>
      <c r="C26" s="4"/>
      <c r="D26" s="4" t="s">
        <v>32</v>
      </c>
      <c r="H26" s="4" t="s">
        <v>41</v>
      </c>
      <c r="I26" s="4"/>
      <c r="J26" s="4" t="s">
        <v>41</v>
      </c>
    </row>
    <row r="27" spans="1:10">
      <c r="A27" s="4" t="s">
        <v>38</v>
      </c>
      <c r="B27" s="4"/>
      <c r="C27" s="4"/>
      <c r="D27" s="4" t="s">
        <v>32</v>
      </c>
      <c r="H27" s="4" t="s">
        <v>36</v>
      </c>
      <c r="I27" s="4"/>
      <c r="J27" s="4" t="s">
        <v>41</v>
      </c>
    </row>
    <row r="28" spans="1:10">
      <c r="A28" s="4" t="s">
        <v>38</v>
      </c>
      <c r="B28" s="4"/>
      <c r="C28" s="4"/>
      <c r="D28" s="4" t="s">
        <v>32</v>
      </c>
      <c r="H28" s="4" t="s">
        <v>41</v>
      </c>
      <c r="I28" s="4"/>
      <c r="J28" s="4" t="s">
        <v>41</v>
      </c>
    </row>
    <row r="29" spans="1:10">
      <c r="A29" s="4" t="s">
        <v>38</v>
      </c>
      <c r="B29" s="4"/>
      <c r="C29" s="4"/>
      <c r="D29" s="4" t="s">
        <v>32</v>
      </c>
      <c r="H29" s="4" t="s">
        <v>41</v>
      </c>
      <c r="I29" s="4"/>
      <c r="J29" s="4" t="s">
        <v>41</v>
      </c>
    </row>
    <row r="30" spans="1:10">
      <c r="A30" s="4" t="s">
        <v>38</v>
      </c>
      <c r="B30" s="4"/>
      <c r="C30" s="4"/>
      <c r="D30" s="4" t="s">
        <v>32</v>
      </c>
      <c r="H30" s="4" t="s">
        <v>41</v>
      </c>
      <c r="I30" s="4"/>
      <c r="J30" s="4" t="s">
        <v>36</v>
      </c>
    </row>
    <row r="31" spans="1:10">
      <c r="A31" s="4" t="s">
        <v>38</v>
      </c>
      <c r="B31" s="4"/>
      <c r="C31" s="4"/>
      <c r="D31" s="4" t="s">
        <v>32</v>
      </c>
      <c r="H31" s="4" t="s">
        <v>41</v>
      </c>
      <c r="I31" s="4"/>
      <c r="J31" s="4" t="s">
        <v>41</v>
      </c>
    </row>
    <row r="32" spans="1:10">
      <c r="A32" s="4" t="s">
        <v>38</v>
      </c>
      <c r="B32" s="4"/>
      <c r="C32" s="4"/>
      <c r="D32" s="4" t="s">
        <v>32</v>
      </c>
      <c r="H32" s="4" t="s">
        <v>36</v>
      </c>
      <c r="I32" s="4"/>
      <c r="J32" s="4" t="s">
        <v>41</v>
      </c>
    </row>
    <row r="33" spans="1:10">
      <c r="A33" s="4" t="s">
        <v>38</v>
      </c>
      <c r="B33" s="4"/>
      <c r="C33" s="4"/>
      <c r="D33" s="4" t="s">
        <v>32</v>
      </c>
      <c r="H33" s="4" t="s">
        <v>41</v>
      </c>
      <c r="I33" s="4"/>
      <c r="J33" s="4" t="s">
        <v>41</v>
      </c>
    </row>
    <row r="34" spans="1:10">
      <c r="A34" s="4" t="s">
        <v>38</v>
      </c>
      <c r="B34" s="4"/>
      <c r="C34" s="4"/>
      <c r="D34" s="4" t="s">
        <v>32</v>
      </c>
      <c r="H34" s="4" t="s">
        <v>41</v>
      </c>
      <c r="I34" s="4"/>
      <c r="J34" s="4" t="s">
        <v>41</v>
      </c>
    </row>
    <row r="35" spans="1:10">
      <c r="A35" s="4" t="s">
        <v>38</v>
      </c>
      <c r="B35" s="4"/>
      <c r="C35" s="4"/>
      <c r="D35" s="4" t="s">
        <v>32</v>
      </c>
      <c r="H35" s="4" t="s">
        <v>41</v>
      </c>
      <c r="I35" s="4"/>
      <c r="J35" s="4" t="s">
        <v>36</v>
      </c>
    </row>
    <row r="36" spans="1:10">
      <c r="A36" s="4" t="s">
        <v>38</v>
      </c>
      <c r="B36" s="4"/>
      <c r="C36" s="4"/>
      <c r="D36" s="4" t="s">
        <v>32</v>
      </c>
      <c r="H36" s="4" t="s">
        <v>41</v>
      </c>
      <c r="I36" s="4"/>
      <c r="J36" s="4" t="s">
        <v>41</v>
      </c>
    </row>
    <row r="37" spans="1:10">
      <c r="A37" s="4" t="s">
        <v>38</v>
      </c>
      <c r="B37" s="4"/>
      <c r="C37" s="4"/>
      <c r="D37" s="4" t="s">
        <v>32</v>
      </c>
      <c r="H37" s="4" t="s">
        <v>36</v>
      </c>
      <c r="I37" s="4"/>
      <c r="J37" s="4" t="s">
        <v>41</v>
      </c>
    </row>
    <row r="38" spans="1:10">
      <c r="A38" s="4" t="s">
        <v>38</v>
      </c>
      <c r="B38" s="4"/>
      <c r="C38" s="4"/>
      <c r="D38" s="4" t="s">
        <v>32</v>
      </c>
      <c r="H38" s="4" t="s">
        <v>41</v>
      </c>
      <c r="I38" s="4"/>
      <c r="J38" s="4" t="s">
        <v>41</v>
      </c>
    </row>
    <row r="39" spans="1:10">
      <c r="A39" s="4" t="s">
        <v>38</v>
      </c>
      <c r="B39" s="4"/>
      <c r="C39" s="4"/>
      <c r="D39" s="4" t="s">
        <v>32</v>
      </c>
      <c r="H39" s="4" t="s">
        <v>41</v>
      </c>
      <c r="I39" s="4"/>
      <c r="J39" s="4" t="s">
        <v>36</v>
      </c>
    </row>
    <row r="40" spans="1:10">
      <c r="A40" s="4" t="s">
        <v>38</v>
      </c>
      <c r="B40" s="4"/>
      <c r="C40" s="4"/>
      <c r="D40" s="4" t="s">
        <v>32</v>
      </c>
      <c r="H40" s="4" t="s">
        <v>36</v>
      </c>
      <c r="I40" s="4"/>
      <c r="J40" s="4" t="s">
        <v>41</v>
      </c>
    </row>
    <row r="41" spans="1:10">
      <c r="A41" s="4" t="s">
        <v>38</v>
      </c>
      <c r="B41" s="4"/>
      <c r="C41" s="4"/>
      <c r="D41" s="4" t="s">
        <v>32</v>
      </c>
      <c r="H41" s="4" t="s">
        <v>41</v>
      </c>
      <c r="I41" s="4"/>
      <c r="J41" s="4" t="s">
        <v>41</v>
      </c>
    </row>
    <row r="42" spans="1:10">
      <c r="A42" s="4" t="s">
        <v>38</v>
      </c>
      <c r="B42" s="4"/>
      <c r="C42" s="4"/>
      <c r="D42" s="4" t="s">
        <v>32</v>
      </c>
      <c r="H42" s="4" t="s">
        <v>41</v>
      </c>
      <c r="I42" s="4"/>
      <c r="J42" s="4" t="s">
        <v>36</v>
      </c>
    </row>
    <row r="43" spans="1:10">
      <c r="A43" s="4" t="s">
        <v>38</v>
      </c>
      <c r="B43" s="4"/>
      <c r="C43" s="4"/>
      <c r="D43" s="4" t="s">
        <v>32</v>
      </c>
      <c r="H43" s="4" t="s">
        <v>36</v>
      </c>
      <c r="I43" s="4"/>
      <c r="J43" s="4" t="s">
        <v>41</v>
      </c>
    </row>
    <row r="44" spans="1:10">
      <c r="A44" s="4" t="s">
        <v>38</v>
      </c>
      <c r="B44" s="4"/>
      <c r="C44" s="4"/>
      <c r="D44" s="4" t="s">
        <v>32</v>
      </c>
      <c r="H44" s="4" t="s">
        <v>41</v>
      </c>
      <c r="I44" s="4"/>
      <c r="J44" s="4" t="s">
        <v>41</v>
      </c>
    </row>
    <row r="45" spans="1:10">
      <c r="A45" s="4" t="s">
        <v>38</v>
      </c>
      <c r="B45" s="4"/>
      <c r="C45" s="4"/>
      <c r="D45" s="4" t="s">
        <v>32</v>
      </c>
      <c r="H45" s="4" t="s">
        <v>41</v>
      </c>
      <c r="I45" s="4"/>
      <c r="J45" s="4" t="s">
        <v>36</v>
      </c>
    </row>
    <row r="46" spans="1:10">
      <c r="A46" s="4" t="s">
        <v>38</v>
      </c>
      <c r="B46" s="4"/>
      <c r="C46" s="4"/>
      <c r="D46" s="4" t="s">
        <v>32</v>
      </c>
      <c r="H46" s="4" t="s">
        <v>36</v>
      </c>
      <c r="I46" s="4"/>
      <c r="J46" s="4" t="s">
        <v>41</v>
      </c>
    </row>
    <row r="47" spans="1:10">
      <c r="A47" s="4" t="s">
        <v>38</v>
      </c>
      <c r="B47" s="4"/>
      <c r="C47" s="4"/>
      <c r="D47" s="4" t="s">
        <v>32</v>
      </c>
      <c r="H47" s="4" t="s">
        <v>41</v>
      </c>
      <c r="I47" s="4"/>
      <c r="J47" s="4" t="s">
        <v>41</v>
      </c>
    </row>
    <row r="48" spans="1:10">
      <c r="A48" s="4" t="s">
        <v>38</v>
      </c>
      <c r="B48" s="4"/>
      <c r="C48" s="4"/>
      <c r="D48" s="4" t="s">
        <v>32</v>
      </c>
      <c r="H48" s="4" t="s">
        <v>41</v>
      </c>
      <c r="I48" s="4"/>
      <c r="J48" s="4" t="s">
        <v>36</v>
      </c>
    </row>
    <row r="49" spans="1:10">
      <c r="D49" s="4" t="s">
        <v>32</v>
      </c>
      <c r="J49" s="4" t="s">
        <v>41</v>
      </c>
    </row>
    <row r="50" spans="1:10">
      <c r="D50" s="4" t="s">
        <v>32</v>
      </c>
      <c r="J50" s="4" t="s">
        <v>36</v>
      </c>
    </row>
    <row r="51" spans="1:10">
      <c r="D51" s="4" t="s">
        <v>32</v>
      </c>
      <c r="J51" s="4" t="s">
        <v>41</v>
      </c>
    </row>
    <row r="52" spans="1:10">
      <c r="D52" s="4" t="s">
        <v>32</v>
      </c>
      <c r="J52" s="4" t="s">
        <v>41</v>
      </c>
    </row>
    <row r="53" spans="1:10">
      <c r="D53" s="4" t="s">
        <v>32</v>
      </c>
      <c r="J53" s="4" t="s">
        <v>36</v>
      </c>
    </row>
    <row r="54" spans="1:10">
      <c r="D54" s="4" t="s">
        <v>32</v>
      </c>
      <c r="J54" s="4" t="s">
        <v>41</v>
      </c>
    </row>
    <row r="55" spans="1:10">
      <c r="D55" s="4" t="s">
        <v>32</v>
      </c>
      <c r="J55" s="4" t="s">
        <v>41</v>
      </c>
    </row>
    <row r="56" spans="1:10">
      <c r="D56" s="4" t="s">
        <v>32</v>
      </c>
      <c r="J56" s="4" t="s">
        <v>36</v>
      </c>
    </row>
    <row r="58" spans="1:10">
      <c r="A58" t="s">
        <v>126</v>
      </c>
      <c r="B58">
        <f>COUNTIF(A1:A52, "Regional")</f>
        <v>47</v>
      </c>
      <c r="C58" t="s">
        <v>127</v>
      </c>
      <c r="D58" s="4">
        <f>COUNTIF(D1:D56,"Metro")</f>
        <v>55</v>
      </c>
      <c r="G58" t="s">
        <v>130</v>
      </c>
      <c r="H58" s="4">
        <f>COUNTIF(H1:H57,"Yes")</f>
        <v>37</v>
      </c>
      <c r="I58" s="4" t="s">
        <v>131</v>
      </c>
      <c r="J58">
        <f>COUNTIF(J1:J57,"Yes")</f>
        <v>36</v>
      </c>
    </row>
    <row r="60" spans="1:10">
      <c r="A60" t="s">
        <v>133</v>
      </c>
      <c r="B60" s="17">
        <f>(H58/B58)</f>
        <v>0.78723404255319152</v>
      </c>
      <c r="C60" t="s">
        <v>132</v>
      </c>
      <c r="D60" s="17">
        <f>(J58/D58)</f>
        <v>0.65454545454545454</v>
      </c>
    </row>
    <row r="61" spans="1:10" ht="31.5">
      <c r="A61" s="23" t="s">
        <v>142</v>
      </c>
    </row>
    <row r="62" spans="1:10" ht="17.25">
      <c r="A62" t="s">
        <v>136</v>
      </c>
      <c r="B62" s="20" t="s">
        <v>137</v>
      </c>
    </row>
    <row r="63" spans="1:10" ht="18.75">
      <c r="A63" s="21" t="s">
        <v>140</v>
      </c>
      <c r="B63" s="20"/>
    </row>
    <row r="64" spans="1:10">
      <c r="B64" t="s">
        <v>134</v>
      </c>
      <c r="C64" t="s">
        <v>135</v>
      </c>
    </row>
    <row r="65" spans="1:4">
      <c r="A65" t="s">
        <v>32</v>
      </c>
      <c r="B65" s="19">
        <f>J58</f>
        <v>36</v>
      </c>
      <c r="C65">
        <f>D58-J58</f>
        <v>19</v>
      </c>
      <c r="D65">
        <f>SUM(B65:C65)</f>
        <v>55</v>
      </c>
    </row>
    <row r="66" spans="1:4">
      <c r="A66" t="s">
        <v>38</v>
      </c>
      <c r="B66">
        <f>H58</f>
        <v>37</v>
      </c>
      <c r="C66">
        <f>B58-H58</f>
        <v>10</v>
      </c>
      <c r="D66">
        <f>SUM(B66:C66)</f>
        <v>47</v>
      </c>
    </row>
    <row r="67" spans="1:4">
      <c r="B67">
        <f>SUM(B65:B66)</f>
        <v>73</v>
      </c>
      <c r="C67">
        <f>SUM(C65:C66)</f>
        <v>29</v>
      </c>
      <c r="D67">
        <f>SUM(D65:D66)</f>
        <v>102</v>
      </c>
    </row>
    <row r="69" spans="1:4">
      <c r="A69" t="s">
        <v>138</v>
      </c>
      <c r="B69" t="s">
        <v>139</v>
      </c>
    </row>
    <row r="70" spans="1:4" ht="18.75">
      <c r="A70" s="21" t="s">
        <v>141</v>
      </c>
    </row>
    <row r="71" spans="1:4">
      <c r="B71" t="s">
        <v>134</v>
      </c>
      <c r="C71" t="s">
        <v>135</v>
      </c>
    </row>
    <row r="72" spans="1:4">
      <c r="A72" t="s">
        <v>32</v>
      </c>
      <c r="B72">
        <f>(D65*B67)/D67</f>
        <v>39.362745098039213</v>
      </c>
      <c r="C72">
        <f>(D65*C67)/D67</f>
        <v>15.637254901960784</v>
      </c>
    </row>
    <row r="73" spans="1:4">
      <c r="A73" t="s">
        <v>38</v>
      </c>
      <c r="B73">
        <f>(D66*B67)/D67</f>
        <v>33.637254901960787</v>
      </c>
      <c r="C73">
        <f>(D66*C67)/D67</f>
        <v>13.362745098039216</v>
      </c>
    </row>
    <row r="75" spans="1:4">
      <c r="A75" t="s">
        <v>143</v>
      </c>
    </row>
    <row r="76" spans="1:4" ht="18.75">
      <c r="A76" s="21" t="s">
        <v>144</v>
      </c>
    </row>
    <row r="77" spans="1:4">
      <c r="B77" t="s">
        <v>134</v>
      </c>
      <c r="C77" t="s">
        <v>135</v>
      </c>
    </row>
    <row r="78" spans="1:4">
      <c r="A78" t="s">
        <v>32</v>
      </c>
      <c r="B78">
        <f>(B65-B72)^2/B72</f>
        <v>0.28727809928454517</v>
      </c>
      <c r="C78">
        <f>(C65-C72)^2/C72</f>
        <v>0.72314831888868425</v>
      </c>
    </row>
    <row r="79" spans="1:4">
      <c r="A79" t="s">
        <v>38</v>
      </c>
      <c r="B79">
        <f>(B66-B73)^2/B73</f>
        <v>0.3361764991627656</v>
      </c>
      <c r="C79">
        <f>(C66-C73)^2/C73</f>
        <v>0.84623739444420498</v>
      </c>
    </row>
    <row r="81" spans="1:2">
      <c r="A81" t="s">
        <v>145</v>
      </c>
      <c r="B81">
        <f>SUM(B78:C79)</f>
        <v>2.1928403117802002</v>
      </c>
    </row>
    <row r="82" spans="1:2">
      <c r="A82" t="s">
        <v>120</v>
      </c>
      <c r="B82">
        <v>1</v>
      </c>
    </row>
    <row r="83" spans="1:2">
      <c r="A83" t="s">
        <v>146</v>
      </c>
      <c r="B83">
        <f>_xlfn.CHISQ.DIST.RT(B81,B82)</f>
        <v>0.13865342599143501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22" workbookViewId="0">
      <selection activeCell="F37" sqref="F37"/>
    </sheetView>
  </sheetViews>
  <sheetFormatPr defaultRowHeight="15"/>
  <cols>
    <col min="1" max="1" width="20.42578125" bestFit="1" customWidth="1"/>
    <col min="2" max="2" width="14.85546875" bestFit="1" customWidth="1"/>
    <col min="3" max="3" width="31.28515625" bestFit="1" customWidth="1"/>
    <col min="6" max="6" width="20.85546875" bestFit="1" customWidth="1"/>
    <col min="7" max="7" width="26" bestFit="1" customWidth="1"/>
    <col min="8" max="8" width="14.85546875" bestFit="1" customWidth="1"/>
    <col min="9" max="9" width="15.42578125" bestFit="1" customWidth="1"/>
  </cols>
  <sheetData>
    <row r="1" spans="1:9">
      <c r="A1" s="2" t="s">
        <v>8</v>
      </c>
      <c r="B1" s="2" t="s">
        <v>24</v>
      </c>
      <c r="F1" s="27" t="s">
        <v>148</v>
      </c>
      <c r="G1" s="28" t="s">
        <v>43</v>
      </c>
      <c r="H1" s="28" t="s">
        <v>49</v>
      </c>
      <c r="I1" s="28" t="s">
        <v>47</v>
      </c>
    </row>
    <row r="2" spans="1:9" ht="15.75">
      <c r="A2" s="4" t="s">
        <v>33</v>
      </c>
      <c r="B2" s="3">
        <v>4000</v>
      </c>
      <c r="C2" s="24" t="s">
        <v>147</v>
      </c>
      <c r="F2" s="3">
        <v>4000</v>
      </c>
      <c r="G2" s="3">
        <v>3500</v>
      </c>
      <c r="H2" s="3">
        <v>2800</v>
      </c>
      <c r="I2" s="3">
        <v>2500</v>
      </c>
    </row>
    <row r="3" spans="1:9">
      <c r="A3" s="4" t="s">
        <v>33</v>
      </c>
      <c r="B3" s="3">
        <v>3000</v>
      </c>
      <c r="C3" s="25" t="s">
        <v>148</v>
      </c>
      <c r="D3" s="13">
        <f>AVERAGE(B2:B31)</f>
        <v>3653.3333333333335</v>
      </c>
      <c r="F3" s="3">
        <v>3000</v>
      </c>
      <c r="G3" s="3">
        <v>3800</v>
      </c>
      <c r="H3" s="3">
        <v>2900</v>
      </c>
      <c r="I3" s="3">
        <v>4200</v>
      </c>
    </row>
    <row r="4" spans="1:9">
      <c r="A4" s="4" t="s">
        <v>33</v>
      </c>
      <c r="B4" s="3">
        <v>3200</v>
      </c>
      <c r="C4" s="26" t="s">
        <v>43</v>
      </c>
      <c r="D4" s="13">
        <f>AVERAGE(B32:B57)</f>
        <v>3465.3846153846152</v>
      </c>
      <c r="F4" s="3">
        <v>3200</v>
      </c>
      <c r="G4" s="3">
        <v>3400</v>
      </c>
      <c r="H4" s="3">
        <v>2600</v>
      </c>
      <c r="I4" s="3">
        <v>4100</v>
      </c>
    </row>
    <row r="5" spans="1:9">
      <c r="A5" s="4" t="s">
        <v>33</v>
      </c>
      <c r="B5" s="3">
        <v>3800</v>
      </c>
      <c r="C5" s="26" t="s">
        <v>49</v>
      </c>
      <c r="D5" s="13">
        <f>AVERAGE(B58:B80)</f>
        <v>3208.695652173913</v>
      </c>
      <c r="F5" s="3">
        <v>3800</v>
      </c>
      <c r="G5" s="3">
        <v>3300</v>
      </c>
      <c r="H5" s="3">
        <v>4300</v>
      </c>
      <c r="I5" s="3">
        <v>3700</v>
      </c>
    </row>
    <row r="6" spans="1:9">
      <c r="A6" s="4" t="s">
        <v>33</v>
      </c>
      <c r="B6" s="3">
        <v>3600</v>
      </c>
      <c r="C6" s="26" t="s">
        <v>47</v>
      </c>
      <c r="D6" s="13">
        <f>AVERAGE(B81:B103)</f>
        <v>3382.608695652174</v>
      </c>
      <c r="F6" s="3">
        <v>3600</v>
      </c>
      <c r="G6" s="3">
        <v>3500</v>
      </c>
      <c r="H6" s="3">
        <v>3200</v>
      </c>
      <c r="I6" s="3">
        <v>2700</v>
      </c>
    </row>
    <row r="7" spans="1:9">
      <c r="A7" s="4" t="s">
        <v>33</v>
      </c>
      <c r="B7" s="3">
        <v>3900</v>
      </c>
      <c r="F7" s="3">
        <v>3900</v>
      </c>
      <c r="G7" s="3">
        <v>3700</v>
      </c>
      <c r="H7" s="3">
        <v>3300</v>
      </c>
      <c r="I7" s="3">
        <v>2800</v>
      </c>
    </row>
    <row r="8" spans="1:9">
      <c r="A8" s="4" t="s">
        <v>33</v>
      </c>
      <c r="B8" s="3">
        <v>3000</v>
      </c>
      <c r="F8" s="3">
        <v>3000</v>
      </c>
      <c r="G8" s="3">
        <v>4200</v>
      </c>
      <c r="H8" s="3">
        <v>3600</v>
      </c>
      <c r="I8" s="3">
        <v>3100</v>
      </c>
    </row>
    <row r="9" spans="1:9">
      <c r="A9" s="4" t="s">
        <v>33</v>
      </c>
      <c r="B9" s="3">
        <v>3400</v>
      </c>
      <c r="F9" s="3">
        <v>3400</v>
      </c>
      <c r="G9" s="3">
        <v>3500</v>
      </c>
      <c r="H9" s="3">
        <v>2000</v>
      </c>
      <c r="I9" s="3">
        <v>3900</v>
      </c>
    </row>
    <row r="10" spans="1:9">
      <c r="A10" s="4" t="s">
        <v>33</v>
      </c>
      <c r="B10" s="3">
        <v>3800</v>
      </c>
      <c r="F10" s="3">
        <v>3800</v>
      </c>
      <c r="G10" s="3">
        <v>3800</v>
      </c>
      <c r="H10" s="3">
        <v>3200</v>
      </c>
      <c r="I10" s="3">
        <v>2700</v>
      </c>
    </row>
    <row r="11" spans="1:9">
      <c r="A11" s="4" t="s">
        <v>33</v>
      </c>
      <c r="B11" s="3">
        <v>3100</v>
      </c>
      <c r="F11" s="3">
        <v>3100</v>
      </c>
      <c r="G11" s="3">
        <v>3500</v>
      </c>
      <c r="H11" s="3">
        <v>3900</v>
      </c>
      <c r="I11" s="3">
        <v>3600</v>
      </c>
    </row>
    <row r="12" spans="1:9">
      <c r="A12" s="4" t="s">
        <v>33</v>
      </c>
      <c r="B12" s="3">
        <v>4500</v>
      </c>
      <c r="F12" s="3">
        <v>4500</v>
      </c>
      <c r="G12" s="3">
        <v>2800</v>
      </c>
      <c r="H12" s="3">
        <v>3400</v>
      </c>
      <c r="I12" s="3">
        <v>3100</v>
      </c>
    </row>
    <row r="13" spans="1:9">
      <c r="A13" s="4" t="s">
        <v>33</v>
      </c>
      <c r="B13" s="3">
        <v>4100</v>
      </c>
      <c r="F13" s="3">
        <v>4100</v>
      </c>
      <c r="G13" s="3">
        <v>3800</v>
      </c>
      <c r="H13" s="3">
        <v>3300</v>
      </c>
      <c r="I13" s="3">
        <v>3200</v>
      </c>
    </row>
    <row r="14" spans="1:9">
      <c r="A14" s="4" t="s">
        <v>33</v>
      </c>
      <c r="B14" s="3">
        <v>3300</v>
      </c>
      <c r="F14" s="3">
        <v>3300</v>
      </c>
      <c r="G14" s="3">
        <v>3700</v>
      </c>
      <c r="H14" s="3">
        <v>3600</v>
      </c>
      <c r="I14" s="3">
        <v>4300</v>
      </c>
    </row>
    <row r="15" spans="1:9">
      <c r="A15" s="4" t="s">
        <v>33</v>
      </c>
      <c r="B15" s="3">
        <v>4300</v>
      </c>
      <c r="F15" s="3">
        <v>4300</v>
      </c>
      <c r="G15" s="3">
        <v>2800</v>
      </c>
      <c r="H15" s="3">
        <v>3200</v>
      </c>
      <c r="I15" s="3">
        <v>3400</v>
      </c>
    </row>
    <row r="16" spans="1:9">
      <c r="A16" s="4" t="s">
        <v>33</v>
      </c>
      <c r="B16" s="3">
        <v>4200</v>
      </c>
      <c r="F16" s="3">
        <v>4200</v>
      </c>
      <c r="G16" s="3">
        <v>3500</v>
      </c>
      <c r="H16" s="3">
        <v>3100</v>
      </c>
      <c r="I16" s="3">
        <v>4200</v>
      </c>
    </row>
    <row r="17" spans="1:9">
      <c r="A17" s="4" t="s">
        <v>33</v>
      </c>
      <c r="B17" s="3">
        <v>4000</v>
      </c>
      <c r="F17" s="3">
        <v>4000</v>
      </c>
      <c r="G17" s="3">
        <v>3800</v>
      </c>
      <c r="H17" s="3">
        <v>2000</v>
      </c>
      <c r="I17" s="3">
        <v>2800</v>
      </c>
    </row>
    <row r="18" spans="1:9">
      <c r="A18" s="4" t="s">
        <v>33</v>
      </c>
      <c r="B18" s="3">
        <v>3900</v>
      </c>
      <c r="F18" s="3">
        <v>3900</v>
      </c>
      <c r="G18" s="3">
        <v>2800</v>
      </c>
      <c r="H18" s="3">
        <v>3300</v>
      </c>
      <c r="I18" s="3">
        <v>3500</v>
      </c>
    </row>
    <row r="19" spans="1:9">
      <c r="A19" s="4" t="s">
        <v>33</v>
      </c>
      <c r="B19" s="3">
        <v>4100</v>
      </c>
      <c r="F19" s="3">
        <v>4100</v>
      </c>
      <c r="G19" s="3">
        <v>3800</v>
      </c>
      <c r="H19" s="3">
        <v>3100</v>
      </c>
      <c r="I19" s="3">
        <v>3200</v>
      </c>
    </row>
    <row r="20" spans="1:9">
      <c r="A20" s="4" t="s">
        <v>33</v>
      </c>
      <c r="B20" s="3">
        <v>4500</v>
      </c>
      <c r="F20" s="3">
        <v>4500</v>
      </c>
      <c r="G20" s="3">
        <v>3000</v>
      </c>
      <c r="H20" s="3">
        <v>3900</v>
      </c>
      <c r="I20" s="3">
        <v>2900</v>
      </c>
    </row>
    <row r="21" spans="1:9">
      <c r="A21" s="4" t="s">
        <v>33</v>
      </c>
      <c r="B21" s="3">
        <v>3500</v>
      </c>
      <c r="F21" s="3">
        <v>3500</v>
      </c>
      <c r="G21" s="3">
        <v>3800</v>
      </c>
      <c r="H21" s="3">
        <v>3100</v>
      </c>
      <c r="I21" s="3">
        <v>3700</v>
      </c>
    </row>
    <row r="22" spans="1:9">
      <c r="A22" s="4" t="s">
        <v>33</v>
      </c>
      <c r="B22" s="3">
        <v>3200</v>
      </c>
      <c r="F22" s="3">
        <v>3200</v>
      </c>
      <c r="G22" s="3">
        <v>3300</v>
      </c>
      <c r="H22" s="3">
        <v>3600</v>
      </c>
      <c r="I22" s="3">
        <v>3300</v>
      </c>
    </row>
    <row r="23" spans="1:9">
      <c r="A23" s="4" t="s">
        <v>33</v>
      </c>
      <c r="B23" s="3">
        <v>3500</v>
      </c>
      <c r="F23" s="3">
        <v>3500</v>
      </c>
      <c r="G23" s="3">
        <v>3800</v>
      </c>
      <c r="H23" s="3">
        <v>3400</v>
      </c>
      <c r="I23" s="3">
        <v>3200</v>
      </c>
    </row>
    <row r="24" spans="1:9">
      <c r="A24" s="4" t="s">
        <v>33</v>
      </c>
      <c r="B24" s="3">
        <v>3700</v>
      </c>
      <c r="F24" s="3">
        <v>3700</v>
      </c>
      <c r="G24" s="3">
        <v>3200</v>
      </c>
      <c r="H24" s="3">
        <v>3000</v>
      </c>
      <c r="I24" s="3">
        <v>3700</v>
      </c>
    </row>
    <row r="25" spans="1:9">
      <c r="A25" s="4" t="s">
        <v>33</v>
      </c>
      <c r="B25" s="3">
        <v>3400</v>
      </c>
      <c r="F25" s="3">
        <v>3400</v>
      </c>
      <c r="G25" s="3">
        <v>3100</v>
      </c>
    </row>
    <row r="26" spans="1:9">
      <c r="A26" s="4" t="s">
        <v>33</v>
      </c>
      <c r="B26" s="3">
        <v>3700</v>
      </c>
      <c r="F26" s="3">
        <v>3700</v>
      </c>
      <c r="G26" s="3">
        <v>3600</v>
      </c>
    </row>
    <row r="27" spans="1:9">
      <c r="A27" s="4" t="s">
        <v>33</v>
      </c>
      <c r="B27" s="3">
        <v>3500</v>
      </c>
      <c r="F27" s="3">
        <v>3500</v>
      </c>
      <c r="G27" s="3">
        <v>3100</v>
      </c>
    </row>
    <row r="28" spans="1:9">
      <c r="A28" s="4" t="s">
        <v>33</v>
      </c>
      <c r="B28" s="3">
        <v>3300</v>
      </c>
      <c r="F28" s="3">
        <v>3300</v>
      </c>
    </row>
    <row r="29" spans="1:9">
      <c r="A29" s="4" t="s">
        <v>33</v>
      </c>
      <c r="B29" s="3">
        <v>3900</v>
      </c>
      <c r="F29" s="3">
        <v>3900</v>
      </c>
    </row>
    <row r="30" spans="1:9">
      <c r="A30" s="4" t="s">
        <v>33</v>
      </c>
      <c r="B30" s="3">
        <v>2800</v>
      </c>
      <c r="F30" s="3">
        <v>2800</v>
      </c>
    </row>
    <row r="31" spans="1:9">
      <c r="A31" s="4" t="s">
        <v>33</v>
      </c>
      <c r="B31" s="3">
        <v>3400</v>
      </c>
      <c r="F31" s="3">
        <v>3400</v>
      </c>
    </row>
    <row r="32" spans="1:9">
      <c r="A32" s="4" t="s">
        <v>43</v>
      </c>
      <c r="B32" s="3">
        <v>3500</v>
      </c>
    </row>
    <row r="33" spans="1:12">
      <c r="A33" s="4" t="s">
        <v>43</v>
      </c>
      <c r="B33" s="3">
        <v>3800</v>
      </c>
    </row>
    <row r="34" spans="1:12">
      <c r="A34" s="4" t="s">
        <v>43</v>
      </c>
      <c r="B34" s="3">
        <v>3400</v>
      </c>
    </row>
    <row r="35" spans="1:12">
      <c r="A35" s="4" t="s">
        <v>43</v>
      </c>
      <c r="B35" s="3">
        <v>3300</v>
      </c>
      <c r="F35" t="s">
        <v>149</v>
      </c>
    </row>
    <row r="36" spans="1:12">
      <c r="A36" s="4" t="s">
        <v>43</v>
      </c>
      <c r="B36" s="3">
        <v>3500</v>
      </c>
    </row>
    <row r="37" spans="1:12" ht="15.75" thickBot="1">
      <c r="A37" s="4" t="s">
        <v>43</v>
      </c>
      <c r="B37" s="3">
        <v>3700</v>
      </c>
      <c r="F37" t="s">
        <v>150</v>
      </c>
    </row>
    <row r="38" spans="1:12">
      <c r="A38" s="4" t="s">
        <v>43</v>
      </c>
      <c r="B38" s="3">
        <v>4200</v>
      </c>
      <c r="F38" s="16" t="s">
        <v>151</v>
      </c>
      <c r="G38" s="16" t="s">
        <v>113</v>
      </c>
      <c r="H38" s="16" t="s">
        <v>112</v>
      </c>
      <c r="I38" s="16" t="s">
        <v>147</v>
      </c>
      <c r="J38" s="16" t="s">
        <v>117</v>
      </c>
    </row>
    <row r="39" spans="1:12">
      <c r="A39" s="4" t="s">
        <v>43</v>
      </c>
      <c r="B39" s="3">
        <v>3500</v>
      </c>
      <c r="F39" s="14" t="s">
        <v>148</v>
      </c>
      <c r="G39" s="14">
        <v>30</v>
      </c>
      <c r="H39" s="14">
        <v>109600</v>
      </c>
      <c r="I39" s="14">
        <v>3653.3333333333335</v>
      </c>
      <c r="J39" s="14">
        <v>201195.40229885126</v>
      </c>
    </row>
    <row r="40" spans="1:12">
      <c r="A40" s="4" t="s">
        <v>43</v>
      </c>
      <c r="B40" s="3">
        <v>3800</v>
      </c>
      <c r="F40" s="14" t="s">
        <v>43</v>
      </c>
      <c r="G40" s="14">
        <v>26</v>
      </c>
      <c r="H40" s="14">
        <v>90100</v>
      </c>
      <c r="I40" s="14">
        <v>3465.3846153846152</v>
      </c>
      <c r="J40" s="14">
        <v>135953.84615384578</v>
      </c>
    </row>
    <row r="41" spans="1:12">
      <c r="A41" s="4" t="s">
        <v>43</v>
      </c>
      <c r="B41" s="3">
        <v>3500</v>
      </c>
      <c r="F41" s="14" t="s">
        <v>49</v>
      </c>
      <c r="G41" s="14">
        <v>23</v>
      </c>
      <c r="H41" s="14">
        <v>73800</v>
      </c>
      <c r="I41" s="14">
        <v>3208.695652173913</v>
      </c>
      <c r="J41" s="14">
        <v>288102.766798419</v>
      </c>
    </row>
    <row r="42" spans="1:12" ht="15.75" thickBot="1">
      <c r="A42" s="4" t="s">
        <v>43</v>
      </c>
      <c r="B42" s="3">
        <v>2800</v>
      </c>
      <c r="F42" s="15" t="s">
        <v>47</v>
      </c>
      <c r="G42" s="15">
        <v>23</v>
      </c>
      <c r="H42" s="15">
        <v>77800</v>
      </c>
      <c r="I42" s="15">
        <v>3382.608695652174</v>
      </c>
      <c r="J42" s="15">
        <v>282411.06719367614</v>
      </c>
    </row>
    <row r="43" spans="1:12">
      <c r="A43" s="4" t="s">
        <v>43</v>
      </c>
      <c r="B43" s="3">
        <v>3800</v>
      </c>
    </row>
    <row r="44" spans="1:12">
      <c r="A44" s="4" t="s">
        <v>43</v>
      </c>
      <c r="B44" s="3">
        <v>3700</v>
      </c>
    </row>
    <row r="45" spans="1:12" ht="15.75" thickBot="1">
      <c r="A45" s="4" t="s">
        <v>43</v>
      </c>
      <c r="B45" s="3">
        <v>2800</v>
      </c>
      <c r="F45" t="s">
        <v>152</v>
      </c>
    </row>
    <row r="46" spans="1:12">
      <c r="A46" s="4" t="s">
        <v>43</v>
      </c>
      <c r="B46" s="3">
        <v>3500</v>
      </c>
      <c r="F46" s="16" t="s">
        <v>153</v>
      </c>
      <c r="G46" s="16" t="s">
        <v>154</v>
      </c>
      <c r="H46" s="16" t="s">
        <v>120</v>
      </c>
      <c r="I46" s="16" t="s">
        <v>155</v>
      </c>
      <c r="J46" s="16" t="s">
        <v>156</v>
      </c>
      <c r="K46" s="16" t="s">
        <v>157</v>
      </c>
      <c r="L46" s="16" t="s">
        <v>158</v>
      </c>
    </row>
    <row r="47" spans="1:12">
      <c r="A47" s="4" t="s">
        <v>43</v>
      </c>
      <c r="B47" s="3">
        <v>3800</v>
      </c>
      <c r="F47" s="14" t="s">
        <v>159</v>
      </c>
      <c r="G47" s="14">
        <v>2686653.4198963866</v>
      </c>
      <c r="H47" s="14">
        <v>3</v>
      </c>
      <c r="I47" s="14">
        <v>895551.13996546215</v>
      </c>
      <c r="J47" s="14">
        <v>4.0286779107867678</v>
      </c>
      <c r="K47" s="14">
        <v>9.5069995445393653E-3</v>
      </c>
      <c r="L47" s="14">
        <v>2.6974232197581554</v>
      </c>
    </row>
    <row r="48" spans="1:12">
      <c r="A48" s="4" t="s">
        <v>43</v>
      </c>
      <c r="B48" s="3">
        <v>2800</v>
      </c>
      <c r="F48" s="14" t="s">
        <v>160</v>
      </c>
      <c r="G48" s="14">
        <v>21784817.168338906</v>
      </c>
      <c r="H48" s="14">
        <v>98</v>
      </c>
      <c r="I48" s="14">
        <v>222294.0527381521</v>
      </c>
      <c r="J48" s="14"/>
      <c r="K48" s="14"/>
      <c r="L48" s="14"/>
    </row>
    <row r="49" spans="1:12">
      <c r="A49" s="4" t="s">
        <v>43</v>
      </c>
      <c r="B49" s="3">
        <v>3800</v>
      </c>
      <c r="F49" s="14"/>
      <c r="G49" s="14"/>
      <c r="H49" s="14"/>
      <c r="I49" s="14"/>
      <c r="J49" s="14"/>
      <c r="K49" s="14"/>
      <c r="L49" s="14"/>
    </row>
    <row r="50" spans="1:12" ht="15.75" thickBot="1">
      <c r="A50" s="4" t="s">
        <v>43</v>
      </c>
      <c r="B50" s="3">
        <v>3000</v>
      </c>
      <c r="F50" s="15" t="s">
        <v>161</v>
      </c>
      <c r="G50" s="15">
        <v>24471470.588235293</v>
      </c>
      <c r="H50" s="15">
        <v>101</v>
      </c>
      <c r="I50" s="15"/>
      <c r="J50" s="15"/>
      <c r="K50" s="15"/>
      <c r="L50" s="15"/>
    </row>
    <row r="51" spans="1:12">
      <c r="A51" s="4" t="s">
        <v>43</v>
      </c>
      <c r="B51" s="3">
        <v>3800</v>
      </c>
    </row>
    <row r="52" spans="1:12">
      <c r="A52" s="4" t="s">
        <v>43</v>
      </c>
      <c r="B52" s="3">
        <v>3300</v>
      </c>
    </row>
    <row r="53" spans="1:12">
      <c r="A53" s="4" t="s">
        <v>43</v>
      </c>
      <c r="B53" s="3">
        <v>3800</v>
      </c>
    </row>
    <row r="54" spans="1:12">
      <c r="A54" s="4" t="s">
        <v>43</v>
      </c>
      <c r="B54" s="3">
        <v>3200</v>
      </c>
    </row>
    <row r="55" spans="1:12">
      <c r="A55" s="4" t="s">
        <v>43</v>
      </c>
      <c r="B55" s="3">
        <v>3100</v>
      </c>
    </row>
    <row r="56" spans="1:12">
      <c r="A56" s="4" t="s">
        <v>43</v>
      </c>
      <c r="B56" s="3">
        <v>3600</v>
      </c>
    </row>
    <row r="57" spans="1:12">
      <c r="A57" s="4" t="s">
        <v>43</v>
      </c>
      <c r="B57" s="3">
        <v>3100</v>
      </c>
    </row>
    <row r="58" spans="1:12">
      <c r="A58" s="4" t="s">
        <v>49</v>
      </c>
      <c r="B58" s="3">
        <v>2800</v>
      </c>
    </row>
    <row r="59" spans="1:12">
      <c r="A59" s="4" t="s">
        <v>49</v>
      </c>
      <c r="B59" s="3">
        <v>2900</v>
      </c>
    </row>
    <row r="60" spans="1:12">
      <c r="A60" s="4" t="s">
        <v>49</v>
      </c>
      <c r="B60" s="3">
        <v>2600</v>
      </c>
    </row>
    <row r="61" spans="1:12">
      <c r="A61" s="4" t="s">
        <v>49</v>
      </c>
      <c r="B61" s="3">
        <v>4300</v>
      </c>
    </row>
    <row r="62" spans="1:12">
      <c r="A62" s="4" t="s">
        <v>49</v>
      </c>
      <c r="B62" s="3">
        <v>3200</v>
      </c>
    </row>
    <row r="63" spans="1:12">
      <c r="A63" s="4" t="s">
        <v>49</v>
      </c>
      <c r="B63" s="3">
        <v>3300</v>
      </c>
    </row>
    <row r="64" spans="1:12">
      <c r="A64" s="4" t="s">
        <v>49</v>
      </c>
      <c r="B64" s="3">
        <v>3600</v>
      </c>
    </row>
    <row r="65" spans="1:2">
      <c r="A65" s="4" t="s">
        <v>49</v>
      </c>
      <c r="B65" s="3">
        <v>2000</v>
      </c>
    </row>
    <row r="66" spans="1:2">
      <c r="A66" s="4" t="s">
        <v>49</v>
      </c>
      <c r="B66" s="3">
        <v>3200</v>
      </c>
    </row>
    <row r="67" spans="1:2">
      <c r="A67" s="4" t="s">
        <v>49</v>
      </c>
      <c r="B67" s="3">
        <v>3900</v>
      </c>
    </row>
    <row r="68" spans="1:2">
      <c r="A68" s="4" t="s">
        <v>49</v>
      </c>
      <c r="B68" s="3">
        <v>3400</v>
      </c>
    </row>
    <row r="69" spans="1:2">
      <c r="A69" s="4" t="s">
        <v>49</v>
      </c>
      <c r="B69" s="3">
        <v>3300</v>
      </c>
    </row>
    <row r="70" spans="1:2">
      <c r="A70" s="4" t="s">
        <v>49</v>
      </c>
      <c r="B70" s="3">
        <v>3600</v>
      </c>
    </row>
    <row r="71" spans="1:2">
      <c r="A71" s="4" t="s">
        <v>49</v>
      </c>
      <c r="B71" s="3">
        <v>3200</v>
      </c>
    </row>
    <row r="72" spans="1:2">
      <c r="A72" s="4" t="s">
        <v>49</v>
      </c>
      <c r="B72" s="3">
        <v>3100</v>
      </c>
    </row>
    <row r="73" spans="1:2">
      <c r="A73" s="4" t="s">
        <v>49</v>
      </c>
      <c r="B73" s="3">
        <v>2000</v>
      </c>
    </row>
    <row r="74" spans="1:2">
      <c r="A74" s="4" t="s">
        <v>49</v>
      </c>
      <c r="B74" s="3">
        <v>3300</v>
      </c>
    </row>
    <row r="75" spans="1:2">
      <c r="A75" s="4" t="s">
        <v>49</v>
      </c>
      <c r="B75" s="3">
        <v>3100</v>
      </c>
    </row>
    <row r="76" spans="1:2">
      <c r="A76" s="4" t="s">
        <v>49</v>
      </c>
      <c r="B76" s="3">
        <v>3900</v>
      </c>
    </row>
    <row r="77" spans="1:2">
      <c r="A77" s="4" t="s">
        <v>49</v>
      </c>
      <c r="B77" s="3">
        <v>3100</v>
      </c>
    </row>
    <row r="78" spans="1:2">
      <c r="A78" s="4" t="s">
        <v>49</v>
      </c>
      <c r="B78" s="3">
        <v>3600</v>
      </c>
    </row>
    <row r="79" spans="1:2">
      <c r="A79" s="4" t="s">
        <v>49</v>
      </c>
      <c r="B79" s="3">
        <v>3400</v>
      </c>
    </row>
    <row r="80" spans="1:2">
      <c r="A80" s="4" t="s">
        <v>49</v>
      </c>
      <c r="B80" s="3">
        <v>3000</v>
      </c>
    </row>
    <row r="81" spans="1:2">
      <c r="A81" s="4" t="s">
        <v>47</v>
      </c>
      <c r="B81" s="3">
        <v>2500</v>
      </c>
    </row>
    <row r="82" spans="1:2">
      <c r="A82" s="4" t="s">
        <v>47</v>
      </c>
      <c r="B82" s="3">
        <v>4200</v>
      </c>
    </row>
    <row r="83" spans="1:2">
      <c r="A83" s="4" t="s">
        <v>47</v>
      </c>
      <c r="B83" s="3">
        <v>4100</v>
      </c>
    </row>
    <row r="84" spans="1:2">
      <c r="A84" s="4" t="s">
        <v>47</v>
      </c>
      <c r="B84" s="3">
        <v>3700</v>
      </c>
    </row>
    <row r="85" spans="1:2">
      <c r="A85" s="4" t="s">
        <v>47</v>
      </c>
      <c r="B85" s="3">
        <v>2700</v>
      </c>
    </row>
    <row r="86" spans="1:2">
      <c r="A86" s="4" t="s">
        <v>47</v>
      </c>
      <c r="B86" s="3">
        <v>2800</v>
      </c>
    </row>
    <row r="87" spans="1:2">
      <c r="A87" s="4" t="s">
        <v>47</v>
      </c>
      <c r="B87" s="3">
        <v>3100</v>
      </c>
    </row>
    <row r="88" spans="1:2">
      <c r="A88" s="4" t="s">
        <v>47</v>
      </c>
      <c r="B88" s="3">
        <v>3900</v>
      </c>
    </row>
    <row r="89" spans="1:2">
      <c r="A89" s="4" t="s">
        <v>47</v>
      </c>
      <c r="B89" s="3">
        <v>2700</v>
      </c>
    </row>
    <row r="90" spans="1:2">
      <c r="A90" s="4" t="s">
        <v>47</v>
      </c>
      <c r="B90" s="3">
        <v>3600</v>
      </c>
    </row>
    <row r="91" spans="1:2">
      <c r="A91" s="4" t="s">
        <v>47</v>
      </c>
      <c r="B91" s="3">
        <v>3100</v>
      </c>
    </row>
    <row r="92" spans="1:2">
      <c r="A92" s="4" t="s">
        <v>47</v>
      </c>
      <c r="B92" s="3">
        <v>3200</v>
      </c>
    </row>
    <row r="93" spans="1:2">
      <c r="A93" s="4" t="s">
        <v>47</v>
      </c>
      <c r="B93" s="3">
        <v>4300</v>
      </c>
    </row>
    <row r="94" spans="1:2">
      <c r="A94" s="4" t="s">
        <v>47</v>
      </c>
      <c r="B94" s="3">
        <v>3400</v>
      </c>
    </row>
    <row r="95" spans="1:2">
      <c r="A95" s="4" t="s">
        <v>47</v>
      </c>
      <c r="B95" s="3">
        <v>4200</v>
      </c>
    </row>
    <row r="96" spans="1:2">
      <c r="A96" s="4" t="s">
        <v>47</v>
      </c>
      <c r="B96" s="3">
        <v>2800</v>
      </c>
    </row>
    <row r="97" spans="1:2">
      <c r="A97" s="4" t="s">
        <v>47</v>
      </c>
      <c r="B97" s="3">
        <v>3500</v>
      </c>
    </row>
    <row r="98" spans="1:2">
      <c r="A98" s="4" t="s">
        <v>47</v>
      </c>
      <c r="B98" s="3">
        <v>3200</v>
      </c>
    </row>
    <row r="99" spans="1:2">
      <c r="A99" s="4" t="s">
        <v>47</v>
      </c>
      <c r="B99" s="3">
        <v>2900</v>
      </c>
    </row>
    <row r="100" spans="1:2">
      <c r="A100" s="4" t="s">
        <v>47</v>
      </c>
      <c r="B100" s="3">
        <v>3700</v>
      </c>
    </row>
    <row r="101" spans="1:2">
      <c r="A101" s="4" t="s">
        <v>47</v>
      </c>
      <c r="B101" s="3">
        <v>3300</v>
      </c>
    </row>
    <row r="102" spans="1:2">
      <c r="A102" s="4" t="s">
        <v>47</v>
      </c>
      <c r="B102" s="3">
        <v>3200</v>
      </c>
    </row>
    <row r="103" spans="1:2">
      <c r="A103" s="4" t="s">
        <v>47</v>
      </c>
      <c r="B103" s="3">
        <v>3700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"/>
  <sheetViews>
    <sheetView topLeftCell="A106" workbookViewId="0">
      <selection activeCell="B117" sqref="B117"/>
    </sheetView>
  </sheetViews>
  <sheetFormatPr defaultRowHeight="15"/>
  <cols>
    <col min="1" max="1" width="13.140625" customWidth="1"/>
    <col min="2" max="2" width="25.28515625" bestFit="1" customWidth="1"/>
    <col min="3" max="3" width="12.5703125" customWidth="1"/>
    <col min="5" max="5" width="21.5703125" customWidth="1"/>
    <col min="6" max="6" width="16.7109375" customWidth="1"/>
    <col min="7" max="7" width="16" customWidth="1"/>
    <col min="8" max="8" width="17" customWidth="1"/>
    <col min="9" max="9" width="14.7109375" customWidth="1"/>
    <col min="10" max="10" width="20.140625" customWidth="1"/>
    <col min="11" max="11" width="20.5703125" customWidth="1"/>
    <col min="12" max="12" width="21.85546875" customWidth="1"/>
    <col min="13" max="13" width="17.140625" customWidth="1"/>
    <col min="14" max="14" width="25.42578125" customWidth="1"/>
    <col min="15" max="15" width="22.85546875" customWidth="1"/>
  </cols>
  <sheetData>
    <row r="1" spans="1:15">
      <c r="A1" s="2" t="s">
        <v>28</v>
      </c>
      <c r="B1" s="2" t="s">
        <v>2</v>
      </c>
      <c r="C1" s="2" t="s">
        <v>4</v>
      </c>
      <c r="D1" s="2" t="s">
        <v>29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30</v>
      </c>
      <c r="K1" s="2" t="s">
        <v>20</v>
      </c>
      <c r="L1" s="2" t="s">
        <v>22</v>
      </c>
      <c r="M1" s="2" t="s">
        <v>24</v>
      </c>
      <c r="N1" s="2" t="s">
        <v>26</v>
      </c>
      <c r="O1" s="28" t="s">
        <v>162</v>
      </c>
    </row>
    <row r="2" spans="1:15">
      <c r="A2" s="3">
        <v>1</v>
      </c>
      <c r="B2" s="4" t="s">
        <v>31</v>
      </c>
      <c r="C2" s="4" t="s">
        <v>32</v>
      </c>
      <c r="D2" s="3">
        <v>45</v>
      </c>
      <c r="E2" s="4" t="s">
        <v>33</v>
      </c>
      <c r="F2" s="3">
        <v>15000</v>
      </c>
      <c r="G2" s="4" t="s">
        <v>34</v>
      </c>
      <c r="H2" s="4" t="s">
        <v>35</v>
      </c>
      <c r="I2" s="4" t="s">
        <v>36</v>
      </c>
      <c r="J2" s="3">
        <v>3</v>
      </c>
      <c r="K2" s="3">
        <v>7</v>
      </c>
      <c r="L2" s="4" t="s">
        <v>36</v>
      </c>
      <c r="M2" s="3">
        <v>4000</v>
      </c>
      <c r="N2" s="3">
        <v>600</v>
      </c>
      <c r="O2">
        <f>IF(K2 &gt; 5, 1, 0)</f>
        <v>1</v>
      </c>
    </row>
    <row r="3" spans="1:15">
      <c r="A3" s="3">
        <v>2</v>
      </c>
      <c r="B3" s="4" t="s">
        <v>37</v>
      </c>
      <c r="C3" s="4" t="s">
        <v>38</v>
      </c>
      <c r="D3" s="3">
        <v>32</v>
      </c>
      <c r="E3" s="4" t="s">
        <v>33</v>
      </c>
      <c r="F3" s="3">
        <v>12000</v>
      </c>
      <c r="G3" s="4" t="s">
        <v>39</v>
      </c>
      <c r="H3" s="4" t="s">
        <v>40</v>
      </c>
      <c r="I3" s="4" t="s">
        <v>41</v>
      </c>
      <c r="J3" s="3">
        <v>2</v>
      </c>
      <c r="K3" s="3">
        <v>5</v>
      </c>
      <c r="L3" s="4" t="s">
        <v>41</v>
      </c>
      <c r="M3" s="3">
        <v>3000</v>
      </c>
      <c r="N3" s="3">
        <v>750</v>
      </c>
      <c r="O3">
        <f t="shared" ref="O3:O66" si="0">IF(K3 &gt; 5, 1, 0)</f>
        <v>0</v>
      </c>
    </row>
    <row r="4" spans="1:15">
      <c r="A4" s="3">
        <v>3</v>
      </c>
      <c r="B4" s="4" t="s">
        <v>42</v>
      </c>
      <c r="C4" s="4" t="s">
        <v>32</v>
      </c>
      <c r="D4" s="3">
        <v>50</v>
      </c>
      <c r="E4" s="4" t="s">
        <v>43</v>
      </c>
      <c r="F4" s="3">
        <v>10000</v>
      </c>
      <c r="G4" s="4" t="s">
        <v>44</v>
      </c>
      <c r="H4" s="4" t="s">
        <v>45</v>
      </c>
      <c r="I4" s="4" t="s">
        <v>41</v>
      </c>
      <c r="J4" s="3">
        <v>4</v>
      </c>
      <c r="K4" s="3">
        <v>6</v>
      </c>
      <c r="L4" s="4" t="s">
        <v>41</v>
      </c>
      <c r="M4" s="3">
        <v>3500</v>
      </c>
      <c r="N4" s="3">
        <v>700</v>
      </c>
      <c r="O4">
        <f>IF(K4 &gt; 5, 1, 0)</f>
        <v>1</v>
      </c>
    </row>
    <row r="5" spans="1:15">
      <c r="A5" s="3">
        <v>4</v>
      </c>
      <c r="B5" s="4" t="s">
        <v>46</v>
      </c>
      <c r="C5" s="4" t="s">
        <v>38</v>
      </c>
      <c r="D5" s="3">
        <v>28</v>
      </c>
      <c r="E5" s="4" t="s">
        <v>47</v>
      </c>
      <c r="F5" s="3">
        <v>8000</v>
      </c>
      <c r="G5" s="4" t="s">
        <v>34</v>
      </c>
      <c r="H5" s="4" t="s">
        <v>48</v>
      </c>
      <c r="I5" s="4" t="s">
        <v>36</v>
      </c>
      <c r="J5" s="3">
        <v>5</v>
      </c>
      <c r="K5" s="3">
        <v>4</v>
      </c>
      <c r="L5" s="4" t="s">
        <v>41</v>
      </c>
      <c r="M5" s="3">
        <v>2500</v>
      </c>
      <c r="N5" s="3">
        <v>850</v>
      </c>
      <c r="O5">
        <f t="shared" si="0"/>
        <v>0</v>
      </c>
    </row>
    <row r="6" spans="1:15">
      <c r="A6" s="3">
        <v>5</v>
      </c>
      <c r="B6" s="4" t="s">
        <v>42</v>
      </c>
      <c r="C6" s="4" t="s">
        <v>32</v>
      </c>
      <c r="D6" s="3">
        <v>55</v>
      </c>
      <c r="E6" s="4" t="s">
        <v>49</v>
      </c>
      <c r="F6" s="3">
        <v>9000</v>
      </c>
      <c r="G6" s="4" t="s">
        <v>39</v>
      </c>
      <c r="H6" s="4" t="s">
        <v>35</v>
      </c>
      <c r="I6" s="4" t="s">
        <v>41</v>
      </c>
      <c r="J6" s="3">
        <v>3</v>
      </c>
      <c r="K6" s="3">
        <v>7</v>
      </c>
      <c r="L6" s="4" t="s">
        <v>36</v>
      </c>
      <c r="M6" s="3">
        <v>2800</v>
      </c>
      <c r="N6" s="3">
        <v>800</v>
      </c>
      <c r="O6">
        <f t="shared" si="0"/>
        <v>1</v>
      </c>
    </row>
    <row r="7" spans="1:15">
      <c r="A7" s="3">
        <v>6</v>
      </c>
      <c r="B7" s="4" t="s">
        <v>42</v>
      </c>
      <c r="C7" s="4" t="s">
        <v>38</v>
      </c>
      <c r="D7" s="3">
        <v>40</v>
      </c>
      <c r="E7" s="4" t="s">
        <v>33</v>
      </c>
      <c r="F7" s="3">
        <v>11000</v>
      </c>
      <c r="G7" s="4" t="s">
        <v>34</v>
      </c>
      <c r="H7" s="4" t="s">
        <v>50</v>
      </c>
      <c r="I7" s="4" t="s">
        <v>41</v>
      </c>
      <c r="J7" s="3">
        <v>2</v>
      </c>
      <c r="K7" s="3">
        <v>5</v>
      </c>
      <c r="L7" s="4" t="s">
        <v>36</v>
      </c>
      <c r="M7" s="3">
        <v>3200</v>
      </c>
      <c r="N7" s="3">
        <v>750</v>
      </c>
      <c r="O7">
        <f t="shared" si="0"/>
        <v>0</v>
      </c>
    </row>
    <row r="8" spans="1:15">
      <c r="A8" s="3">
        <v>7</v>
      </c>
      <c r="B8" s="4" t="s">
        <v>42</v>
      </c>
      <c r="C8" s="4" t="s">
        <v>32</v>
      </c>
      <c r="D8" s="3">
        <v>38</v>
      </c>
      <c r="E8" s="4" t="s">
        <v>43</v>
      </c>
      <c r="F8" s="3">
        <v>13000</v>
      </c>
      <c r="G8" s="4" t="s">
        <v>39</v>
      </c>
      <c r="H8" s="4" t="s">
        <v>48</v>
      </c>
      <c r="I8" s="4" t="s">
        <v>36</v>
      </c>
      <c r="J8" s="3">
        <v>3</v>
      </c>
      <c r="K8" s="3">
        <v>6</v>
      </c>
      <c r="L8" s="4" t="s">
        <v>36</v>
      </c>
      <c r="M8" s="3">
        <v>3800</v>
      </c>
      <c r="N8" s="3">
        <v>700</v>
      </c>
      <c r="O8">
        <f t="shared" si="0"/>
        <v>1</v>
      </c>
    </row>
    <row r="9" spans="1:15">
      <c r="A9" s="3">
        <v>8</v>
      </c>
      <c r="B9" s="4" t="s">
        <v>46</v>
      </c>
      <c r="C9" s="4" t="s">
        <v>38</v>
      </c>
      <c r="D9" s="3">
        <v>48</v>
      </c>
      <c r="E9" s="4" t="s">
        <v>47</v>
      </c>
      <c r="F9" s="3">
        <v>14000</v>
      </c>
      <c r="G9" s="4" t="s">
        <v>44</v>
      </c>
      <c r="H9" s="4" t="s">
        <v>40</v>
      </c>
      <c r="I9" s="4" t="s">
        <v>41</v>
      </c>
      <c r="J9" s="3">
        <v>4</v>
      </c>
      <c r="K9" s="3">
        <v>4</v>
      </c>
      <c r="L9" s="4" t="s">
        <v>41</v>
      </c>
      <c r="M9" s="3">
        <v>4200</v>
      </c>
      <c r="N9" s="3">
        <v>650</v>
      </c>
      <c r="O9">
        <f t="shared" si="0"/>
        <v>0</v>
      </c>
    </row>
    <row r="10" spans="1:15">
      <c r="A10" s="3">
        <v>9</v>
      </c>
      <c r="B10" s="4" t="s">
        <v>42</v>
      </c>
      <c r="C10" s="4" t="s">
        <v>32</v>
      </c>
      <c r="D10" s="3">
        <v>42</v>
      </c>
      <c r="E10" s="4" t="s">
        <v>33</v>
      </c>
      <c r="F10" s="3">
        <v>16000</v>
      </c>
      <c r="G10" s="4" t="s">
        <v>34</v>
      </c>
      <c r="H10" s="4" t="s">
        <v>45</v>
      </c>
      <c r="I10" s="4" t="s">
        <v>41</v>
      </c>
      <c r="J10" s="3">
        <v>5</v>
      </c>
      <c r="K10" s="3">
        <v>3</v>
      </c>
      <c r="L10" s="4" t="s">
        <v>41</v>
      </c>
      <c r="M10" s="3">
        <v>3800</v>
      </c>
      <c r="N10" s="3">
        <v>750</v>
      </c>
      <c r="O10">
        <f t="shared" si="0"/>
        <v>0</v>
      </c>
    </row>
    <row r="11" spans="1:15">
      <c r="A11" s="3">
        <v>10</v>
      </c>
      <c r="B11" s="4" t="s">
        <v>46</v>
      </c>
      <c r="C11" s="4" t="s">
        <v>38</v>
      </c>
      <c r="D11" s="3">
        <v>30</v>
      </c>
      <c r="E11" s="4" t="s">
        <v>49</v>
      </c>
      <c r="F11" s="3">
        <v>10000</v>
      </c>
      <c r="G11" s="4" t="s">
        <v>39</v>
      </c>
      <c r="H11" s="4" t="s">
        <v>35</v>
      </c>
      <c r="I11" s="4" t="s">
        <v>41</v>
      </c>
      <c r="J11" s="3">
        <v>3</v>
      </c>
      <c r="K11" s="3">
        <v>6</v>
      </c>
      <c r="L11" s="4" t="s">
        <v>36</v>
      </c>
      <c r="M11" s="3">
        <v>2900</v>
      </c>
      <c r="N11" s="3">
        <v>800</v>
      </c>
      <c r="O11">
        <f t="shared" si="0"/>
        <v>1</v>
      </c>
    </row>
    <row r="12" spans="1:15">
      <c r="A12" s="3">
        <v>11</v>
      </c>
      <c r="B12" s="4" t="s">
        <v>31</v>
      </c>
      <c r="C12" s="4" t="s">
        <v>32</v>
      </c>
      <c r="D12" s="3">
        <v>52</v>
      </c>
      <c r="E12" s="4" t="s">
        <v>43</v>
      </c>
      <c r="F12" s="3">
        <v>12000</v>
      </c>
      <c r="G12" s="4" t="s">
        <v>44</v>
      </c>
      <c r="H12" s="4" t="s">
        <v>40</v>
      </c>
      <c r="I12" s="4" t="s">
        <v>41</v>
      </c>
      <c r="J12" s="3">
        <v>2</v>
      </c>
      <c r="K12" s="3">
        <v>7</v>
      </c>
      <c r="L12" s="4" t="s">
        <v>41</v>
      </c>
      <c r="M12" s="3">
        <v>3400</v>
      </c>
      <c r="N12" s="3">
        <v>700</v>
      </c>
      <c r="O12">
        <f t="shared" si="0"/>
        <v>1</v>
      </c>
    </row>
    <row r="13" spans="1:15">
      <c r="A13" s="3">
        <v>12</v>
      </c>
      <c r="B13" s="4" t="s">
        <v>42</v>
      </c>
      <c r="C13" s="4" t="s">
        <v>38</v>
      </c>
      <c r="D13" s="3">
        <v>35</v>
      </c>
      <c r="E13" s="4" t="s">
        <v>33</v>
      </c>
      <c r="F13" s="3">
        <v>11000</v>
      </c>
      <c r="G13" s="4" t="s">
        <v>34</v>
      </c>
      <c r="H13" s="4" t="s">
        <v>48</v>
      </c>
      <c r="I13" s="4" t="s">
        <v>36</v>
      </c>
      <c r="J13" s="3">
        <v>3</v>
      </c>
      <c r="K13" s="3">
        <v>5</v>
      </c>
      <c r="L13" s="4" t="s">
        <v>41</v>
      </c>
      <c r="M13" s="3">
        <v>3600</v>
      </c>
      <c r="N13" s="3">
        <v>750</v>
      </c>
      <c r="O13">
        <f t="shared" si="0"/>
        <v>0</v>
      </c>
    </row>
    <row r="14" spans="1:15">
      <c r="A14" s="3">
        <v>13</v>
      </c>
      <c r="B14" s="4" t="s">
        <v>42</v>
      </c>
      <c r="C14" s="4" t="s">
        <v>32</v>
      </c>
      <c r="D14" s="3">
        <v>47</v>
      </c>
      <c r="E14" s="4" t="s">
        <v>47</v>
      </c>
      <c r="F14" s="3">
        <v>9000</v>
      </c>
      <c r="G14" s="4" t="s">
        <v>39</v>
      </c>
      <c r="H14" s="4" t="s">
        <v>50</v>
      </c>
      <c r="I14" s="4" t="s">
        <v>41</v>
      </c>
      <c r="J14" s="3">
        <v>4</v>
      </c>
      <c r="K14" s="3">
        <v>4</v>
      </c>
      <c r="L14" s="4" t="s">
        <v>36</v>
      </c>
      <c r="M14" s="3">
        <v>4100</v>
      </c>
      <c r="N14" s="3">
        <v>650</v>
      </c>
      <c r="O14">
        <f t="shared" si="0"/>
        <v>0</v>
      </c>
    </row>
    <row r="15" spans="1:15">
      <c r="A15" s="3">
        <v>14</v>
      </c>
      <c r="B15" s="4" t="s">
        <v>31</v>
      </c>
      <c r="C15" s="4" t="s">
        <v>38</v>
      </c>
      <c r="D15" s="3">
        <v>33</v>
      </c>
      <c r="E15" s="4" t="s">
        <v>49</v>
      </c>
      <c r="F15" s="3">
        <v>8000</v>
      </c>
      <c r="G15" s="4" t="s">
        <v>44</v>
      </c>
      <c r="H15" s="4" t="s">
        <v>48</v>
      </c>
      <c r="I15" s="4" t="s">
        <v>36</v>
      </c>
      <c r="J15" s="3">
        <v>5</v>
      </c>
      <c r="K15" s="3">
        <v>6</v>
      </c>
      <c r="L15" s="4" t="s">
        <v>36</v>
      </c>
      <c r="M15" s="3">
        <v>2600</v>
      </c>
      <c r="N15" s="3">
        <v>850</v>
      </c>
      <c r="O15">
        <f t="shared" si="0"/>
        <v>1</v>
      </c>
    </row>
    <row r="16" spans="1:15">
      <c r="A16" s="3">
        <v>15</v>
      </c>
      <c r="B16" s="4" t="s">
        <v>46</v>
      </c>
      <c r="C16" s="4" t="s">
        <v>32</v>
      </c>
      <c r="D16" s="3">
        <v>57</v>
      </c>
      <c r="E16" s="4" t="s">
        <v>33</v>
      </c>
      <c r="F16" s="3">
        <v>13000</v>
      </c>
      <c r="G16" s="4" t="s">
        <v>34</v>
      </c>
      <c r="H16" s="4" t="s">
        <v>40</v>
      </c>
      <c r="I16" s="4" t="s">
        <v>41</v>
      </c>
      <c r="J16" s="3">
        <v>2</v>
      </c>
      <c r="K16" s="3">
        <v>5</v>
      </c>
      <c r="L16" s="4" t="s">
        <v>41</v>
      </c>
      <c r="M16" s="3">
        <v>3900</v>
      </c>
      <c r="N16" s="3">
        <v>700</v>
      </c>
      <c r="O16">
        <f>IF(K16 &gt; 5, 1, 0)</f>
        <v>0</v>
      </c>
    </row>
    <row r="17" spans="1:15">
      <c r="A17" s="3">
        <v>16</v>
      </c>
      <c r="B17" s="4" t="s">
        <v>31</v>
      </c>
      <c r="C17" s="4" t="s">
        <v>38</v>
      </c>
      <c r="D17" s="3">
        <v>37</v>
      </c>
      <c r="E17" s="4" t="s">
        <v>43</v>
      </c>
      <c r="F17" s="3">
        <v>15000</v>
      </c>
      <c r="G17" s="4" t="s">
        <v>39</v>
      </c>
      <c r="H17" s="4" t="s">
        <v>45</v>
      </c>
      <c r="I17" s="4" t="s">
        <v>41</v>
      </c>
      <c r="J17" s="3">
        <v>3</v>
      </c>
      <c r="K17" s="3">
        <v>6</v>
      </c>
      <c r="L17" s="4" t="s">
        <v>41</v>
      </c>
      <c r="M17" s="3">
        <v>3300</v>
      </c>
      <c r="N17" s="3">
        <v>750</v>
      </c>
      <c r="O17">
        <f t="shared" si="0"/>
        <v>1</v>
      </c>
    </row>
    <row r="18" spans="1:15">
      <c r="A18" s="3">
        <v>17</v>
      </c>
      <c r="B18" s="4" t="s">
        <v>42</v>
      </c>
      <c r="C18" s="4" t="s">
        <v>32</v>
      </c>
      <c r="D18" s="3">
        <v>45</v>
      </c>
      <c r="E18" s="4" t="s">
        <v>47</v>
      </c>
      <c r="F18" s="3">
        <v>14000</v>
      </c>
      <c r="G18" s="4" t="s">
        <v>44</v>
      </c>
      <c r="H18" s="4" t="s">
        <v>35</v>
      </c>
      <c r="I18" s="4" t="s">
        <v>41</v>
      </c>
      <c r="J18" s="3">
        <v>4</v>
      </c>
      <c r="K18" s="3">
        <v>7</v>
      </c>
      <c r="L18" s="4" t="s">
        <v>36</v>
      </c>
      <c r="M18" s="3">
        <v>3700</v>
      </c>
      <c r="N18" s="3">
        <v>700</v>
      </c>
      <c r="O18">
        <f t="shared" si="0"/>
        <v>1</v>
      </c>
    </row>
    <row r="19" spans="1:15">
      <c r="A19" s="3">
        <v>18</v>
      </c>
      <c r="B19" s="4" t="s">
        <v>42</v>
      </c>
      <c r="C19" s="4" t="s">
        <v>38</v>
      </c>
      <c r="D19" s="3">
        <v>31</v>
      </c>
      <c r="E19" s="4" t="s">
        <v>49</v>
      </c>
      <c r="F19" s="3">
        <v>11000</v>
      </c>
      <c r="G19" s="4" t="s">
        <v>34</v>
      </c>
      <c r="H19" s="4" t="s">
        <v>50</v>
      </c>
      <c r="I19" s="4" t="s">
        <v>41</v>
      </c>
      <c r="J19" s="3">
        <v>5</v>
      </c>
      <c r="K19" s="3">
        <v>4</v>
      </c>
      <c r="L19" s="4" t="s">
        <v>36</v>
      </c>
      <c r="M19" s="3">
        <v>4300</v>
      </c>
      <c r="N19" s="3">
        <v>650</v>
      </c>
      <c r="O19">
        <f t="shared" si="0"/>
        <v>0</v>
      </c>
    </row>
    <row r="20" spans="1:15">
      <c r="A20" s="3">
        <v>19</v>
      </c>
      <c r="B20" s="4" t="s">
        <v>51</v>
      </c>
      <c r="C20" s="4" t="s">
        <v>32</v>
      </c>
      <c r="D20" s="3">
        <v>50</v>
      </c>
      <c r="E20" s="4" t="s">
        <v>33</v>
      </c>
      <c r="F20" s="3">
        <v>12000</v>
      </c>
      <c r="G20" s="4" t="s">
        <v>39</v>
      </c>
      <c r="H20" s="4" t="s">
        <v>48</v>
      </c>
      <c r="I20" s="4" t="s">
        <v>36</v>
      </c>
      <c r="J20" s="3">
        <v>3</v>
      </c>
      <c r="K20" s="3">
        <v>6</v>
      </c>
      <c r="L20" s="4" t="s">
        <v>36</v>
      </c>
      <c r="M20" s="3">
        <v>3000</v>
      </c>
      <c r="N20" s="3">
        <v>800</v>
      </c>
      <c r="O20">
        <f>IF(K20 &gt; 5, 1, 0)</f>
        <v>1</v>
      </c>
    </row>
    <row r="21" spans="1:15">
      <c r="A21" s="3">
        <v>20</v>
      </c>
      <c r="B21" s="4" t="s">
        <v>42</v>
      </c>
      <c r="C21" s="4" t="s">
        <v>38</v>
      </c>
      <c r="D21" s="3">
        <v>29</v>
      </c>
      <c r="E21" s="4" t="s">
        <v>43</v>
      </c>
      <c r="F21" s="3">
        <v>10000</v>
      </c>
      <c r="G21" s="4" t="s">
        <v>44</v>
      </c>
      <c r="H21" s="4" t="s">
        <v>40</v>
      </c>
      <c r="I21" s="4" t="s">
        <v>41</v>
      </c>
      <c r="J21" s="3">
        <v>4</v>
      </c>
      <c r="K21" s="3">
        <v>5</v>
      </c>
      <c r="L21" s="4" t="s">
        <v>41</v>
      </c>
      <c r="M21" s="3">
        <v>3500</v>
      </c>
      <c r="N21" s="3">
        <v>750</v>
      </c>
      <c r="O21">
        <f t="shared" si="0"/>
        <v>0</v>
      </c>
    </row>
    <row r="22" spans="1:15">
      <c r="A22" s="3">
        <v>21</v>
      </c>
      <c r="B22" s="4" t="s">
        <v>46</v>
      </c>
      <c r="C22" s="4" t="s">
        <v>32</v>
      </c>
      <c r="D22" s="3">
        <v>53</v>
      </c>
      <c r="E22" s="4" t="s">
        <v>47</v>
      </c>
      <c r="F22" s="3">
        <v>8000</v>
      </c>
      <c r="G22" s="4" t="s">
        <v>34</v>
      </c>
      <c r="H22" s="4" t="s">
        <v>45</v>
      </c>
      <c r="I22" s="4" t="s">
        <v>41</v>
      </c>
      <c r="J22" s="3">
        <v>2</v>
      </c>
      <c r="K22" s="3">
        <v>7</v>
      </c>
      <c r="L22" s="4" t="s">
        <v>41</v>
      </c>
      <c r="M22" s="3">
        <v>2700</v>
      </c>
      <c r="N22" s="3">
        <v>850</v>
      </c>
      <c r="O22">
        <f t="shared" si="0"/>
        <v>1</v>
      </c>
    </row>
    <row r="23" spans="1:15">
      <c r="A23" s="3">
        <v>22</v>
      </c>
      <c r="B23" s="4" t="s">
        <v>37</v>
      </c>
      <c r="C23" s="4" t="s">
        <v>38</v>
      </c>
      <c r="D23" s="3">
        <v>39</v>
      </c>
      <c r="E23" s="4" t="s">
        <v>49</v>
      </c>
      <c r="F23" s="3">
        <v>9000</v>
      </c>
      <c r="G23" s="4" t="s">
        <v>39</v>
      </c>
      <c r="H23" s="4" t="s">
        <v>50</v>
      </c>
      <c r="I23" s="4" t="s">
        <v>41</v>
      </c>
      <c r="J23" s="3">
        <v>5</v>
      </c>
      <c r="K23" s="3">
        <v>4</v>
      </c>
      <c r="L23" s="4" t="s">
        <v>36</v>
      </c>
      <c r="M23" s="3">
        <v>3200</v>
      </c>
      <c r="N23" s="3">
        <v>800</v>
      </c>
      <c r="O23">
        <f t="shared" si="0"/>
        <v>0</v>
      </c>
    </row>
    <row r="24" spans="1:15">
      <c r="A24" s="3">
        <v>23</v>
      </c>
      <c r="B24" s="4" t="s">
        <v>42</v>
      </c>
      <c r="C24" s="4" t="s">
        <v>32</v>
      </c>
      <c r="D24" s="3">
        <v>46</v>
      </c>
      <c r="E24" s="4" t="s">
        <v>33</v>
      </c>
      <c r="F24" s="3">
        <v>11000</v>
      </c>
      <c r="G24" s="4" t="s">
        <v>44</v>
      </c>
      <c r="H24" s="4" t="s">
        <v>48</v>
      </c>
      <c r="I24" s="4" t="s">
        <v>36</v>
      </c>
      <c r="J24" s="3">
        <v>3</v>
      </c>
      <c r="K24" s="3">
        <v>5</v>
      </c>
      <c r="L24" s="4" t="s">
        <v>36</v>
      </c>
      <c r="M24" s="3">
        <v>3400</v>
      </c>
      <c r="N24" s="3">
        <v>750</v>
      </c>
      <c r="O24">
        <f t="shared" si="0"/>
        <v>0</v>
      </c>
    </row>
    <row r="25" spans="1:15">
      <c r="A25" s="3">
        <v>24</v>
      </c>
      <c r="B25" s="4" t="s">
        <v>42</v>
      </c>
      <c r="C25" s="4" t="s">
        <v>38</v>
      </c>
      <c r="D25" s="3">
        <v>34</v>
      </c>
      <c r="E25" s="4" t="s">
        <v>43</v>
      </c>
      <c r="F25" s="3">
        <v>13000</v>
      </c>
      <c r="G25" s="4" t="s">
        <v>34</v>
      </c>
      <c r="H25" s="4" t="s">
        <v>35</v>
      </c>
      <c r="I25" s="4" t="s">
        <v>41</v>
      </c>
      <c r="J25" s="3">
        <v>4</v>
      </c>
      <c r="K25" s="3">
        <v>6</v>
      </c>
      <c r="L25" s="4" t="s">
        <v>36</v>
      </c>
      <c r="M25" s="3">
        <v>3700</v>
      </c>
      <c r="N25" s="3">
        <v>700</v>
      </c>
      <c r="O25">
        <f t="shared" si="0"/>
        <v>1</v>
      </c>
    </row>
    <row r="26" spans="1:15">
      <c r="A26" s="3">
        <v>25</v>
      </c>
      <c r="B26" s="4" t="s">
        <v>42</v>
      </c>
      <c r="C26" s="4" t="s">
        <v>32</v>
      </c>
      <c r="D26" s="3">
        <v>56</v>
      </c>
      <c r="E26" s="4" t="s">
        <v>47</v>
      </c>
      <c r="F26" s="3">
        <v>15000</v>
      </c>
      <c r="G26" s="4" t="s">
        <v>39</v>
      </c>
      <c r="H26" s="4" t="s">
        <v>48</v>
      </c>
      <c r="I26" s="4" t="s">
        <v>36</v>
      </c>
      <c r="J26" s="3">
        <v>2</v>
      </c>
      <c r="K26" s="3">
        <v>4</v>
      </c>
      <c r="L26" s="4" t="s">
        <v>41</v>
      </c>
      <c r="M26" s="3">
        <v>2800</v>
      </c>
      <c r="N26" s="3">
        <v>850</v>
      </c>
      <c r="O26">
        <f t="shared" si="0"/>
        <v>0</v>
      </c>
    </row>
    <row r="27" spans="1:15">
      <c r="A27" s="3">
        <v>26</v>
      </c>
      <c r="B27" s="4" t="s">
        <v>52</v>
      </c>
      <c r="C27" s="4" t="s">
        <v>38</v>
      </c>
      <c r="D27" s="3">
        <v>36</v>
      </c>
      <c r="E27" s="4" t="s">
        <v>49</v>
      </c>
      <c r="F27" s="3">
        <v>14000</v>
      </c>
      <c r="G27" s="4" t="s">
        <v>44</v>
      </c>
      <c r="H27" s="4" t="s">
        <v>40</v>
      </c>
      <c r="I27" s="4" t="s">
        <v>41</v>
      </c>
      <c r="J27" s="3">
        <v>3</v>
      </c>
      <c r="K27" s="3">
        <v>5</v>
      </c>
      <c r="L27" s="4" t="s">
        <v>41</v>
      </c>
      <c r="M27" s="3">
        <v>3300</v>
      </c>
      <c r="N27" s="3">
        <v>800</v>
      </c>
      <c r="O27">
        <f t="shared" si="0"/>
        <v>0</v>
      </c>
    </row>
    <row r="28" spans="1:15">
      <c r="A28" s="3">
        <v>27</v>
      </c>
      <c r="B28" s="4" t="s">
        <v>52</v>
      </c>
      <c r="C28" s="4" t="s">
        <v>32</v>
      </c>
      <c r="D28" s="3">
        <v>32</v>
      </c>
      <c r="E28" s="4" t="s">
        <v>33</v>
      </c>
      <c r="F28" s="3">
        <v>10000</v>
      </c>
      <c r="G28" s="4" t="s">
        <v>34</v>
      </c>
      <c r="H28" s="4" t="s">
        <v>45</v>
      </c>
      <c r="I28" s="4" t="s">
        <v>41</v>
      </c>
      <c r="J28" s="3">
        <v>4</v>
      </c>
      <c r="K28" s="3">
        <v>6</v>
      </c>
      <c r="L28" s="4" t="s">
        <v>41</v>
      </c>
      <c r="M28" s="3">
        <v>3800</v>
      </c>
      <c r="N28" s="3">
        <v>750</v>
      </c>
      <c r="O28">
        <f t="shared" si="0"/>
        <v>1</v>
      </c>
    </row>
    <row r="29" spans="1:15">
      <c r="A29" s="3">
        <v>28</v>
      </c>
      <c r="B29" s="4" t="s">
        <v>46</v>
      </c>
      <c r="C29" s="4" t="s">
        <v>38</v>
      </c>
      <c r="D29" s="3">
        <v>51</v>
      </c>
      <c r="E29" s="4" t="s">
        <v>43</v>
      </c>
      <c r="F29" s="3">
        <v>8000</v>
      </c>
      <c r="G29" s="4" t="s">
        <v>39</v>
      </c>
      <c r="H29" s="4" t="s">
        <v>50</v>
      </c>
      <c r="I29" s="4" t="s">
        <v>41</v>
      </c>
      <c r="J29" s="3">
        <v>5</v>
      </c>
      <c r="K29" s="3">
        <v>7</v>
      </c>
      <c r="L29" s="4" t="s">
        <v>36</v>
      </c>
      <c r="M29" s="3">
        <v>4200</v>
      </c>
      <c r="N29" s="3">
        <v>700</v>
      </c>
      <c r="O29">
        <f t="shared" si="0"/>
        <v>1</v>
      </c>
    </row>
    <row r="30" spans="1:15">
      <c r="A30" s="3">
        <v>29</v>
      </c>
      <c r="B30" s="4" t="s">
        <v>31</v>
      </c>
      <c r="C30" s="4" t="s">
        <v>32</v>
      </c>
      <c r="D30" s="3">
        <v>47</v>
      </c>
      <c r="E30" s="4" t="s">
        <v>47</v>
      </c>
      <c r="F30" s="3">
        <v>9000</v>
      </c>
      <c r="G30" s="4" t="s">
        <v>44</v>
      </c>
      <c r="H30" s="4" t="s">
        <v>48</v>
      </c>
      <c r="I30" s="4" t="s">
        <v>36</v>
      </c>
      <c r="J30" s="3">
        <v>2</v>
      </c>
      <c r="K30" s="3">
        <v>5</v>
      </c>
      <c r="L30" s="4" t="s">
        <v>36</v>
      </c>
      <c r="M30" s="3">
        <v>3100</v>
      </c>
      <c r="N30" s="3">
        <v>850</v>
      </c>
      <c r="O30">
        <f t="shared" si="0"/>
        <v>0</v>
      </c>
    </row>
    <row r="31" spans="1:15">
      <c r="A31" s="3">
        <v>30</v>
      </c>
      <c r="B31" s="4" t="s">
        <v>46</v>
      </c>
      <c r="C31" s="4" t="s">
        <v>38</v>
      </c>
      <c r="D31" s="3">
        <v>31</v>
      </c>
      <c r="E31" s="4" t="s">
        <v>49</v>
      </c>
      <c r="F31" s="3">
        <v>11000</v>
      </c>
      <c r="G31" s="4" t="s">
        <v>34</v>
      </c>
      <c r="H31" s="4" t="s">
        <v>35</v>
      </c>
      <c r="I31" s="4" t="s">
        <v>41</v>
      </c>
      <c r="J31" s="3">
        <v>3</v>
      </c>
      <c r="K31" s="3">
        <v>4</v>
      </c>
      <c r="L31" s="4" t="s">
        <v>36</v>
      </c>
      <c r="M31" s="3">
        <v>3600</v>
      </c>
      <c r="N31" s="3">
        <v>800</v>
      </c>
      <c r="O31">
        <f t="shared" si="0"/>
        <v>0</v>
      </c>
    </row>
    <row r="32" spans="1:15">
      <c r="A32" s="3">
        <v>31</v>
      </c>
      <c r="B32" s="4" t="s">
        <v>46</v>
      </c>
      <c r="C32" s="4" t="s">
        <v>32</v>
      </c>
      <c r="D32" s="3">
        <v>54</v>
      </c>
      <c r="E32" s="4" t="s">
        <v>33</v>
      </c>
      <c r="F32" s="3">
        <v>12000</v>
      </c>
      <c r="G32" s="4" t="s">
        <v>39</v>
      </c>
      <c r="H32" s="4" t="s">
        <v>48</v>
      </c>
      <c r="I32" s="4" t="s">
        <v>36</v>
      </c>
      <c r="J32" s="3">
        <v>4</v>
      </c>
      <c r="K32" s="3">
        <v>6</v>
      </c>
      <c r="L32" s="4" t="s">
        <v>41</v>
      </c>
      <c r="M32" s="3">
        <v>3100</v>
      </c>
      <c r="N32" s="3">
        <v>750</v>
      </c>
      <c r="O32">
        <f t="shared" si="0"/>
        <v>1</v>
      </c>
    </row>
    <row r="33" spans="1:15">
      <c r="A33" s="3">
        <v>32</v>
      </c>
      <c r="B33" s="4" t="s">
        <v>46</v>
      </c>
      <c r="C33" s="4" t="s">
        <v>38</v>
      </c>
      <c r="D33" s="3">
        <v>38</v>
      </c>
      <c r="E33" s="4" t="s">
        <v>43</v>
      </c>
      <c r="F33" s="3">
        <v>13000</v>
      </c>
      <c r="G33" s="4" t="s">
        <v>44</v>
      </c>
      <c r="H33" s="4" t="s">
        <v>40</v>
      </c>
      <c r="I33" s="4" t="s">
        <v>41</v>
      </c>
      <c r="J33" s="3">
        <v>2</v>
      </c>
      <c r="K33" s="3">
        <v>5</v>
      </c>
      <c r="L33" s="4" t="s">
        <v>41</v>
      </c>
      <c r="M33" s="3">
        <v>3500</v>
      </c>
      <c r="N33" s="3">
        <v>700</v>
      </c>
      <c r="O33">
        <f t="shared" si="0"/>
        <v>0</v>
      </c>
    </row>
    <row r="34" spans="1:15">
      <c r="A34" s="3">
        <v>33</v>
      </c>
      <c r="B34" s="4" t="s">
        <v>46</v>
      </c>
      <c r="C34" s="4" t="s">
        <v>32</v>
      </c>
      <c r="D34" s="3">
        <v>29</v>
      </c>
      <c r="E34" s="4" t="s">
        <v>47</v>
      </c>
      <c r="F34" s="3">
        <v>14000</v>
      </c>
      <c r="G34" s="4" t="s">
        <v>34</v>
      </c>
      <c r="H34" s="4" t="s">
        <v>45</v>
      </c>
      <c r="I34" s="4" t="s">
        <v>41</v>
      </c>
      <c r="J34" s="3">
        <v>3</v>
      </c>
      <c r="K34" s="3">
        <v>7</v>
      </c>
      <c r="L34" s="4" t="s">
        <v>41</v>
      </c>
      <c r="M34" s="3">
        <v>3900</v>
      </c>
      <c r="N34" s="3">
        <v>650</v>
      </c>
      <c r="O34">
        <f t="shared" si="0"/>
        <v>1</v>
      </c>
    </row>
    <row r="35" spans="1:15">
      <c r="A35" s="3">
        <v>34</v>
      </c>
      <c r="B35" s="4" t="s">
        <v>31</v>
      </c>
      <c r="C35" s="4" t="s">
        <v>38</v>
      </c>
      <c r="D35" s="3">
        <v>56</v>
      </c>
      <c r="E35" s="4" t="s">
        <v>49</v>
      </c>
      <c r="F35" s="3">
        <v>15000</v>
      </c>
      <c r="G35" s="4" t="s">
        <v>39</v>
      </c>
      <c r="H35" s="4" t="s">
        <v>50</v>
      </c>
      <c r="I35" s="4" t="s">
        <v>41</v>
      </c>
      <c r="J35" s="3">
        <v>5</v>
      </c>
      <c r="K35" s="3">
        <v>3</v>
      </c>
      <c r="L35" s="4" t="s">
        <v>36</v>
      </c>
      <c r="M35" s="3">
        <v>2000</v>
      </c>
      <c r="N35" s="3">
        <v>650</v>
      </c>
      <c r="O35">
        <f t="shared" si="0"/>
        <v>0</v>
      </c>
    </row>
    <row r="36" spans="1:15">
      <c r="A36" s="3">
        <v>35</v>
      </c>
      <c r="B36" s="4" t="s">
        <v>53</v>
      </c>
      <c r="C36" s="4" t="s">
        <v>32</v>
      </c>
      <c r="D36" s="3">
        <v>42</v>
      </c>
      <c r="E36" s="4" t="s">
        <v>33</v>
      </c>
      <c r="F36" s="3">
        <v>18000</v>
      </c>
      <c r="G36" s="4" t="s">
        <v>34</v>
      </c>
      <c r="H36" s="4" t="s">
        <v>35</v>
      </c>
      <c r="I36" s="4" t="s">
        <v>41</v>
      </c>
      <c r="J36" s="3">
        <v>3</v>
      </c>
      <c r="K36" s="3">
        <v>6</v>
      </c>
      <c r="L36" s="4" t="s">
        <v>36</v>
      </c>
      <c r="M36" s="3">
        <v>4500</v>
      </c>
      <c r="N36" s="3">
        <v>850</v>
      </c>
      <c r="O36">
        <f t="shared" si="0"/>
        <v>1</v>
      </c>
    </row>
    <row r="37" spans="1:15">
      <c r="A37" s="3">
        <v>36</v>
      </c>
      <c r="B37" s="4" t="s">
        <v>42</v>
      </c>
      <c r="C37" s="4" t="s">
        <v>38</v>
      </c>
      <c r="D37" s="3">
        <v>35</v>
      </c>
      <c r="E37" s="4" t="s">
        <v>49</v>
      </c>
      <c r="F37" s="3">
        <v>10000</v>
      </c>
      <c r="G37" s="4" t="s">
        <v>39</v>
      </c>
      <c r="H37" s="4" t="s">
        <v>40</v>
      </c>
      <c r="I37" s="4" t="s">
        <v>36</v>
      </c>
      <c r="J37" s="3">
        <v>4</v>
      </c>
      <c r="K37" s="3">
        <v>7</v>
      </c>
      <c r="L37" s="4" t="s">
        <v>41</v>
      </c>
      <c r="M37" s="3">
        <v>3200</v>
      </c>
      <c r="N37" s="3">
        <v>750</v>
      </c>
      <c r="O37">
        <f t="shared" si="0"/>
        <v>1</v>
      </c>
    </row>
    <row r="38" spans="1:15">
      <c r="A38" s="3">
        <v>37</v>
      </c>
      <c r="B38" s="4" t="s">
        <v>42</v>
      </c>
      <c r="C38" s="4" t="s">
        <v>32</v>
      </c>
      <c r="D38" s="3">
        <v>50</v>
      </c>
      <c r="E38" s="4" t="s">
        <v>43</v>
      </c>
      <c r="F38" s="3">
        <v>12000</v>
      </c>
      <c r="G38" s="4" t="s">
        <v>44</v>
      </c>
      <c r="H38" s="4" t="s">
        <v>45</v>
      </c>
      <c r="I38" s="4" t="s">
        <v>41</v>
      </c>
      <c r="J38" s="3">
        <v>3</v>
      </c>
      <c r="K38" s="3">
        <v>5</v>
      </c>
      <c r="L38" s="4" t="s">
        <v>41</v>
      </c>
      <c r="M38" s="3">
        <v>3800</v>
      </c>
      <c r="N38" s="3">
        <v>800</v>
      </c>
      <c r="O38">
        <f t="shared" si="0"/>
        <v>0</v>
      </c>
    </row>
    <row r="39" spans="1:15">
      <c r="A39" s="3">
        <v>38</v>
      </c>
      <c r="B39" s="4" t="s">
        <v>46</v>
      </c>
      <c r="C39" s="4" t="s">
        <v>38</v>
      </c>
      <c r="D39" s="3">
        <v>28</v>
      </c>
      <c r="E39" s="4" t="s">
        <v>47</v>
      </c>
      <c r="F39" s="3">
        <v>8000</v>
      </c>
      <c r="G39" s="4" t="s">
        <v>34</v>
      </c>
      <c r="H39" s="4" t="s">
        <v>48</v>
      </c>
      <c r="I39" s="4" t="s">
        <v>41</v>
      </c>
      <c r="J39" s="3">
        <v>5</v>
      </c>
      <c r="K39" s="3">
        <v>4</v>
      </c>
      <c r="L39" s="4" t="s">
        <v>41</v>
      </c>
      <c r="M39" s="3">
        <v>2700</v>
      </c>
      <c r="N39" s="3">
        <v>900</v>
      </c>
      <c r="O39">
        <f t="shared" si="0"/>
        <v>0</v>
      </c>
    </row>
    <row r="40" spans="1:15">
      <c r="A40" s="3">
        <v>39</v>
      </c>
      <c r="B40" s="4" t="s">
        <v>46</v>
      </c>
      <c r="C40" s="4" t="s">
        <v>32</v>
      </c>
      <c r="D40" s="3">
        <v>55</v>
      </c>
      <c r="E40" s="4" t="s">
        <v>33</v>
      </c>
      <c r="F40" s="3">
        <v>15000</v>
      </c>
      <c r="G40" s="4" t="s">
        <v>39</v>
      </c>
      <c r="H40" s="4" t="s">
        <v>48</v>
      </c>
      <c r="I40" s="4" t="s">
        <v>36</v>
      </c>
      <c r="J40" s="3">
        <v>2</v>
      </c>
      <c r="K40" s="3">
        <v>6</v>
      </c>
      <c r="L40" s="4" t="s">
        <v>36</v>
      </c>
      <c r="M40" s="3">
        <v>4100</v>
      </c>
      <c r="N40" s="3">
        <v>850</v>
      </c>
      <c r="O40">
        <f t="shared" si="0"/>
        <v>1</v>
      </c>
    </row>
    <row r="41" spans="1:15">
      <c r="A41" s="3">
        <v>40</v>
      </c>
      <c r="B41" s="4" t="s">
        <v>31</v>
      </c>
      <c r="C41" s="4" t="s">
        <v>38</v>
      </c>
      <c r="D41" s="3">
        <v>40</v>
      </c>
      <c r="E41" s="4" t="s">
        <v>43</v>
      </c>
      <c r="F41" s="3">
        <v>11000</v>
      </c>
      <c r="G41" s="4" t="s">
        <v>44</v>
      </c>
      <c r="H41" s="4" t="s">
        <v>50</v>
      </c>
      <c r="I41" s="4" t="s">
        <v>41</v>
      </c>
      <c r="J41" s="3">
        <v>4</v>
      </c>
      <c r="K41" s="3">
        <v>5</v>
      </c>
      <c r="L41" s="4" t="s">
        <v>36</v>
      </c>
      <c r="M41" s="3">
        <v>3500</v>
      </c>
      <c r="N41" s="3">
        <v>800</v>
      </c>
      <c r="O41">
        <f t="shared" si="0"/>
        <v>0</v>
      </c>
    </row>
    <row r="42" spans="1:15">
      <c r="A42" s="3">
        <v>41</v>
      </c>
      <c r="B42" s="4" t="s">
        <v>31</v>
      </c>
      <c r="C42" s="4" t="s">
        <v>32</v>
      </c>
      <c r="D42" s="3">
        <v>48</v>
      </c>
      <c r="E42" s="4" t="s">
        <v>49</v>
      </c>
      <c r="F42" s="3">
        <v>14000</v>
      </c>
      <c r="G42" s="4" t="s">
        <v>34</v>
      </c>
      <c r="H42" s="4" t="s">
        <v>40</v>
      </c>
      <c r="I42" s="4" t="s">
        <v>41</v>
      </c>
      <c r="J42" s="3">
        <v>3</v>
      </c>
      <c r="K42" s="3">
        <v>7</v>
      </c>
      <c r="L42" s="4" t="s">
        <v>41</v>
      </c>
      <c r="M42" s="3">
        <v>3900</v>
      </c>
      <c r="N42" s="3">
        <v>900</v>
      </c>
      <c r="O42">
        <f t="shared" si="0"/>
        <v>1</v>
      </c>
    </row>
    <row r="43" spans="1:15">
      <c r="A43" s="3">
        <v>42</v>
      </c>
      <c r="B43" s="4" t="s">
        <v>31</v>
      </c>
      <c r="C43" s="4" t="s">
        <v>38</v>
      </c>
      <c r="D43" s="3">
        <v>33</v>
      </c>
      <c r="E43" s="4" t="s">
        <v>33</v>
      </c>
      <c r="F43" s="3">
        <v>13000</v>
      </c>
      <c r="G43" s="4" t="s">
        <v>39</v>
      </c>
      <c r="H43" s="4" t="s">
        <v>35</v>
      </c>
      <c r="I43" s="4" t="s">
        <v>41</v>
      </c>
      <c r="J43" s="3">
        <v>4</v>
      </c>
      <c r="K43" s="3">
        <v>5</v>
      </c>
      <c r="L43" s="4" t="s">
        <v>36</v>
      </c>
      <c r="M43" s="3">
        <v>3300</v>
      </c>
      <c r="N43" s="3">
        <v>750</v>
      </c>
      <c r="O43">
        <f t="shared" si="0"/>
        <v>0</v>
      </c>
    </row>
    <row r="44" spans="1:15">
      <c r="A44" s="3">
        <v>43</v>
      </c>
      <c r="B44" s="4" t="s">
        <v>42</v>
      </c>
      <c r="C44" s="4" t="s">
        <v>32</v>
      </c>
      <c r="D44" s="3">
        <v>52</v>
      </c>
      <c r="E44" s="4" t="s">
        <v>47</v>
      </c>
      <c r="F44" s="3">
        <v>12000</v>
      </c>
      <c r="G44" s="4" t="s">
        <v>44</v>
      </c>
      <c r="H44" s="4" t="s">
        <v>40</v>
      </c>
      <c r="I44" s="4" t="s">
        <v>41</v>
      </c>
      <c r="J44" s="3">
        <v>3</v>
      </c>
      <c r="K44" s="3">
        <v>6</v>
      </c>
      <c r="L44" s="4" t="s">
        <v>41</v>
      </c>
      <c r="M44" s="3">
        <v>3600</v>
      </c>
      <c r="N44" s="3">
        <v>850</v>
      </c>
      <c r="O44">
        <f t="shared" si="0"/>
        <v>1</v>
      </c>
    </row>
    <row r="45" spans="1:15">
      <c r="A45" s="3">
        <v>44</v>
      </c>
      <c r="B45" s="4" t="s">
        <v>53</v>
      </c>
      <c r="C45" s="4" t="s">
        <v>38</v>
      </c>
      <c r="D45" s="3">
        <v>30</v>
      </c>
      <c r="E45" s="4" t="s">
        <v>43</v>
      </c>
      <c r="F45" s="3">
        <v>9000</v>
      </c>
      <c r="G45" s="4" t="s">
        <v>34</v>
      </c>
      <c r="H45" s="4" t="s">
        <v>45</v>
      </c>
      <c r="I45" s="4" t="s">
        <v>41</v>
      </c>
      <c r="J45" s="3">
        <v>5</v>
      </c>
      <c r="K45" s="3">
        <v>4</v>
      </c>
      <c r="L45" s="4" t="s">
        <v>41</v>
      </c>
      <c r="M45" s="3">
        <v>2800</v>
      </c>
      <c r="N45" s="3">
        <v>900</v>
      </c>
      <c r="O45">
        <f t="shared" si="0"/>
        <v>0</v>
      </c>
    </row>
    <row r="46" spans="1:15">
      <c r="A46" s="3">
        <v>45</v>
      </c>
      <c r="B46" s="4" t="s">
        <v>42</v>
      </c>
      <c r="C46" s="4" t="s">
        <v>32</v>
      </c>
      <c r="D46" s="3">
        <v>47</v>
      </c>
      <c r="E46" s="4" t="s">
        <v>33</v>
      </c>
      <c r="F46" s="3">
        <v>16000</v>
      </c>
      <c r="G46" s="4" t="s">
        <v>39</v>
      </c>
      <c r="H46" s="4" t="s">
        <v>48</v>
      </c>
      <c r="I46" s="4" t="s">
        <v>36</v>
      </c>
      <c r="J46" s="3">
        <v>2</v>
      </c>
      <c r="K46" s="3">
        <v>7</v>
      </c>
      <c r="L46" s="4" t="s">
        <v>36</v>
      </c>
      <c r="M46" s="3">
        <v>4300</v>
      </c>
      <c r="N46" s="3">
        <v>850</v>
      </c>
      <c r="O46">
        <f t="shared" si="0"/>
        <v>1</v>
      </c>
    </row>
    <row r="47" spans="1:15">
      <c r="A47" s="3">
        <v>46</v>
      </c>
      <c r="B47" s="4" t="s">
        <v>51</v>
      </c>
      <c r="C47" s="4" t="s">
        <v>38</v>
      </c>
      <c r="D47" s="3">
        <v>31</v>
      </c>
      <c r="E47" s="4" t="s">
        <v>49</v>
      </c>
      <c r="F47" s="3">
        <v>10000</v>
      </c>
      <c r="G47" s="4" t="s">
        <v>44</v>
      </c>
      <c r="H47" s="4" t="s">
        <v>50</v>
      </c>
      <c r="I47" s="4" t="s">
        <v>41</v>
      </c>
      <c r="J47" s="3">
        <v>4</v>
      </c>
      <c r="K47" s="3">
        <v>5</v>
      </c>
      <c r="L47" s="4" t="s">
        <v>36</v>
      </c>
      <c r="M47" s="3">
        <v>3400</v>
      </c>
      <c r="N47" s="3">
        <v>800</v>
      </c>
      <c r="O47">
        <f t="shared" si="0"/>
        <v>0</v>
      </c>
    </row>
    <row r="48" spans="1:15">
      <c r="A48" s="3">
        <v>47</v>
      </c>
      <c r="B48" s="4" t="s">
        <v>46</v>
      </c>
      <c r="C48" s="4" t="s">
        <v>32</v>
      </c>
      <c r="D48" s="3">
        <v>57</v>
      </c>
      <c r="E48" s="4" t="s">
        <v>43</v>
      </c>
      <c r="F48" s="3">
        <v>11000</v>
      </c>
      <c r="G48" s="4" t="s">
        <v>34</v>
      </c>
      <c r="H48" s="4" t="s">
        <v>48</v>
      </c>
      <c r="I48" s="4" t="s">
        <v>36</v>
      </c>
      <c r="J48" s="3">
        <v>3</v>
      </c>
      <c r="K48" s="3">
        <v>6</v>
      </c>
      <c r="L48" s="4" t="s">
        <v>41</v>
      </c>
      <c r="M48" s="3">
        <v>3800</v>
      </c>
      <c r="N48" s="3">
        <v>750</v>
      </c>
      <c r="O48">
        <f t="shared" si="0"/>
        <v>1</v>
      </c>
    </row>
    <row r="49" spans="1:15">
      <c r="A49" s="3">
        <v>48</v>
      </c>
      <c r="B49" s="4" t="s">
        <v>42</v>
      </c>
      <c r="C49" s="4" t="s">
        <v>38</v>
      </c>
      <c r="D49" s="3">
        <v>37</v>
      </c>
      <c r="E49" s="4" t="s">
        <v>47</v>
      </c>
      <c r="F49" s="3">
        <v>9000</v>
      </c>
      <c r="G49" s="4" t="s">
        <v>39</v>
      </c>
      <c r="H49" s="4" t="s">
        <v>40</v>
      </c>
      <c r="I49" s="4" t="s">
        <v>41</v>
      </c>
      <c r="J49" s="3">
        <v>5</v>
      </c>
      <c r="K49" s="3">
        <v>4</v>
      </c>
      <c r="L49" s="4" t="s">
        <v>41</v>
      </c>
      <c r="M49" s="3">
        <v>3100</v>
      </c>
      <c r="N49" s="3">
        <v>900</v>
      </c>
      <c r="O49">
        <f t="shared" si="0"/>
        <v>0</v>
      </c>
    </row>
    <row r="50" spans="1:15">
      <c r="A50" s="3">
        <v>49</v>
      </c>
      <c r="B50" s="4" t="s">
        <v>53</v>
      </c>
      <c r="C50" s="4" t="s">
        <v>32</v>
      </c>
      <c r="D50" s="3">
        <v>45</v>
      </c>
      <c r="E50" s="4" t="s">
        <v>33</v>
      </c>
      <c r="F50" s="3">
        <v>13000</v>
      </c>
      <c r="G50" s="4" t="s">
        <v>44</v>
      </c>
      <c r="H50" s="4" t="s">
        <v>35</v>
      </c>
      <c r="I50" s="4" t="s">
        <v>41</v>
      </c>
      <c r="J50" s="3">
        <v>3</v>
      </c>
      <c r="K50" s="3">
        <v>7</v>
      </c>
      <c r="L50" s="4" t="s">
        <v>36</v>
      </c>
      <c r="M50" s="3">
        <v>4200</v>
      </c>
      <c r="N50" s="3">
        <v>850</v>
      </c>
      <c r="O50">
        <f t="shared" si="0"/>
        <v>1</v>
      </c>
    </row>
    <row r="51" spans="1:15">
      <c r="A51" s="3">
        <v>50</v>
      </c>
      <c r="B51" s="4" t="s">
        <v>42</v>
      </c>
      <c r="C51" s="4" t="s">
        <v>38</v>
      </c>
      <c r="D51" s="3">
        <v>29</v>
      </c>
      <c r="E51" s="4" t="s">
        <v>49</v>
      </c>
      <c r="F51" s="3">
        <v>8000</v>
      </c>
      <c r="G51" s="4" t="s">
        <v>34</v>
      </c>
      <c r="H51" s="4" t="s">
        <v>45</v>
      </c>
      <c r="I51" s="4" t="s">
        <v>41</v>
      </c>
      <c r="J51" s="3">
        <v>4</v>
      </c>
      <c r="K51" s="3">
        <v>5</v>
      </c>
      <c r="L51" s="4" t="s">
        <v>41</v>
      </c>
      <c r="M51" s="3">
        <v>3300</v>
      </c>
      <c r="N51" s="3">
        <v>800</v>
      </c>
      <c r="O51">
        <f t="shared" si="0"/>
        <v>0</v>
      </c>
    </row>
    <row r="52" spans="1:15">
      <c r="A52" s="3">
        <v>51</v>
      </c>
      <c r="B52" s="4" t="s">
        <v>42</v>
      </c>
      <c r="C52" s="4" t="s">
        <v>32</v>
      </c>
      <c r="D52" s="3">
        <v>50</v>
      </c>
      <c r="E52" s="4" t="s">
        <v>43</v>
      </c>
      <c r="F52" s="3">
        <v>14000</v>
      </c>
      <c r="G52" s="4" t="s">
        <v>39</v>
      </c>
      <c r="H52" s="4" t="s">
        <v>50</v>
      </c>
      <c r="I52" s="4" t="s">
        <v>41</v>
      </c>
      <c r="J52" s="3">
        <v>2</v>
      </c>
      <c r="K52" s="3">
        <v>6</v>
      </c>
      <c r="L52" s="4" t="s">
        <v>36</v>
      </c>
      <c r="M52" s="3">
        <v>3700</v>
      </c>
      <c r="N52" s="3">
        <v>850</v>
      </c>
      <c r="O52">
        <f t="shared" si="0"/>
        <v>1</v>
      </c>
    </row>
    <row r="53" spans="1:15">
      <c r="A53" s="3">
        <v>52</v>
      </c>
      <c r="B53" s="4" t="s">
        <v>42</v>
      </c>
      <c r="C53" s="4" t="s">
        <v>38</v>
      </c>
      <c r="D53" s="3">
        <v>38</v>
      </c>
      <c r="E53" s="4" t="s">
        <v>33</v>
      </c>
      <c r="F53" s="3">
        <v>12000</v>
      </c>
      <c r="G53" s="4" t="s">
        <v>44</v>
      </c>
      <c r="H53" s="4" t="s">
        <v>48</v>
      </c>
      <c r="I53" s="4" t="s">
        <v>36</v>
      </c>
      <c r="J53" s="3">
        <v>4</v>
      </c>
      <c r="K53" s="3">
        <v>7</v>
      </c>
      <c r="L53" s="4" t="s">
        <v>36</v>
      </c>
      <c r="M53" s="3">
        <v>4000</v>
      </c>
      <c r="N53" s="3">
        <v>800</v>
      </c>
      <c r="O53">
        <f t="shared" si="0"/>
        <v>1</v>
      </c>
    </row>
    <row r="54" spans="1:15">
      <c r="A54" s="3">
        <v>53</v>
      </c>
      <c r="B54" s="4" t="s">
        <v>42</v>
      </c>
      <c r="C54" s="4" t="s">
        <v>32</v>
      </c>
      <c r="D54" s="3">
        <v>53</v>
      </c>
      <c r="E54" s="4" t="s">
        <v>47</v>
      </c>
      <c r="F54" s="3">
        <v>10000</v>
      </c>
      <c r="G54" s="4" t="s">
        <v>34</v>
      </c>
      <c r="H54" s="4" t="s">
        <v>40</v>
      </c>
      <c r="I54" s="4" t="s">
        <v>41</v>
      </c>
      <c r="J54" s="3">
        <v>3</v>
      </c>
      <c r="K54" s="3">
        <v>5</v>
      </c>
      <c r="L54" s="4" t="s">
        <v>41</v>
      </c>
      <c r="M54" s="3">
        <v>3200</v>
      </c>
      <c r="N54" s="3">
        <v>900</v>
      </c>
      <c r="O54">
        <f t="shared" si="0"/>
        <v>0</v>
      </c>
    </row>
    <row r="55" spans="1:15">
      <c r="A55" s="3">
        <v>54</v>
      </c>
      <c r="B55" s="4" t="s">
        <v>42</v>
      </c>
      <c r="C55" s="4" t="s">
        <v>38</v>
      </c>
      <c r="D55" s="3">
        <v>36</v>
      </c>
      <c r="E55" s="4" t="s">
        <v>43</v>
      </c>
      <c r="F55" s="3">
        <v>11000</v>
      </c>
      <c r="G55" s="4" t="s">
        <v>39</v>
      </c>
      <c r="H55" s="4" t="s">
        <v>48</v>
      </c>
      <c r="I55" s="4" t="s">
        <v>41</v>
      </c>
      <c r="J55" s="3">
        <v>5</v>
      </c>
      <c r="K55" s="3">
        <v>4</v>
      </c>
      <c r="L55" s="4" t="s">
        <v>41</v>
      </c>
      <c r="M55" s="3">
        <v>2800</v>
      </c>
      <c r="N55" s="3">
        <v>950</v>
      </c>
      <c r="O55">
        <f t="shared" si="0"/>
        <v>0</v>
      </c>
    </row>
    <row r="56" spans="1:15">
      <c r="A56" s="3">
        <v>55</v>
      </c>
      <c r="B56" s="4" t="s">
        <v>42</v>
      </c>
      <c r="C56" s="4" t="s">
        <v>32</v>
      </c>
      <c r="D56" s="3">
        <v>46</v>
      </c>
      <c r="E56" s="4" t="s">
        <v>49</v>
      </c>
      <c r="F56" s="3">
        <v>9000</v>
      </c>
      <c r="G56" s="4" t="s">
        <v>44</v>
      </c>
      <c r="H56" s="4" t="s">
        <v>35</v>
      </c>
      <c r="I56" s="4" t="s">
        <v>41</v>
      </c>
      <c r="J56" s="3">
        <v>2</v>
      </c>
      <c r="K56" s="3">
        <v>6</v>
      </c>
      <c r="L56" s="4" t="s">
        <v>36</v>
      </c>
      <c r="M56" s="3">
        <v>3600</v>
      </c>
      <c r="N56" s="3">
        <v>900</v>
      </c>
      <c r="O56">
        <f t="shared" si="0"/>
        <v>1</v>
      </c>
    </row>
    <row r="57" spans="1:15">
      <c r="A57" s="3">
        <v>56</v>
      </c>
      <c r="B57" s="4" t="s">
        <v>53</v>
      </c>
      <c r="C57" s="4" t="s">
        <v>38</v>
      </c>
      <c r="D57" s="3">
        <v>32</v>
      </c>
      <c r="E57" s="4" t="s">
        <v>33</v>
      </c>
      <c r="F57" s="3">
        <v>13000</v>
      </c>
      <c r="G57" s="4" t="s">
        <v>34</v>
      </c>
      <c r="H57" s="4" t="s">
        <v>50</v>
      </c>
      <c r="I57" s="4" t="s">
        <v>41</v>
      </c>
      <c r="J57" s="3">
        <v>4</v>
      </c>
      <c r="K57" s="3">
        <v>5</v>
      </c>
      <c r="L57" s="4" t="s">
        <v>36</v>
      </c>
      <c r="M57" s="3">
        <v>3900</v>
      </c>
      <c r="N57" s="3">
        <v>850</v>
      </c>
      <c r="O57">
        <f t="shared" si="0"/>
        <v>0</v>
      </c>
    </row>
    <row r="58" spans="1:15">
      <c r="A58" s="3">
        <v>57</v>
      </c>
      <c r="B58" s="4" t="s">
        <v>31</v>
      </c>
      <c r="C58" s="4" t="s">
        <v>32</v>
      </c>
      <c r="D58" s="3">
        <v>56</v>
      </c>
      <c r="E58" s="4" t="s">
        <v>47</v>
      </c>
      <c r="F58" s="3">
        <v>15000</v>
      </c>
      <c r="G58" s="4" t="s">
        <v>39</v>
      </c>
      <c r="H58" s="4" t="s">
        <v>48</v>
      </c>
      <c r="I58" s="4" t="s">
        <v>36</v>
      </c>
      <c r="J58" s="3">
        <v>3</v>
      </c>
      <c r="K58" s="3">
        <v>7</v>
      </c>
      <c r="L58" s="4" t="s">
        <v>36</v>
      </c>
      <c r="M58" s="3">
        <v>4300</v>
      </c>
      <c r="N58" s="3">
        <v>800</v>
      </c>
      <c r="O58">
        <f t="shared" si="0"/>
        <v>1</v>
      </c>
    </row>
    <row r="59" spans="1:15">
      <c r="A59" s="3">
        <v>58</v>
      </c>
      <c r="B59" s="4" t="s">
        <v>42</v>
      </c>
      <c r="C59" s="4" t="s">
        <v>38</v>
      </c>
      <c r="D59" s="3">
        <v>39</v>
      </c>
      <c r="E59" s="4" t="s">
        <v>43</v>
      </c>
      <c r="F59" s="3">
        <v>16000</v>
      </c>
      <c r="G59" s="4" t="s">
        <v>44</v>
      </c>
      <c r="H59" s="4" t="s">
        <v>40</v>
      </c>
      <c r="I59" s="4" t="s">
        <v>41</v>
      </c>
      <c r="J59" s="3">
        <v>2</v>
      </c>
      <c r="K59" s="3">
        <v>6</v>
      </c>
      <c r="L59" s="4" t="s">
        <v>41</v>
      </c>
      <c r="M59" s="3">
        <v>3500</v>
      </c>
      <c r="N59" s="3">
        <v>850</v>
      </c>
      <c r="O59">
        <f t="shared" si="0"/>
        <v>1</v>
      </c>
    </row>
    <row r="60" spans="1:15">
      <c r="A60" s="3">
        <v>59</v>
      </c>
      <c r="B60" s="4" t="s">
        <v>37</v>
      </c>
      <c r="C60" s="4" t="s">
        <v>32</v>
      </c>
      <c r="D60" s="3">
        <v>33</v>
      </c>
      <c r="E60" s="4" t="s">
        <v>49</v>
      </c>
      <c r="F60" s="3">
        <v>8000</v>
      </c>
      <c r="G60" s="4" t="s">
        <v>34</v>
      </c>
      <c r="H60" s="4" t="s">
        <v>45</v>
      </c>
      <c r="I60" s="4" t="s">
        <v>41</v>
      </c>
      <c r="J60" s="3">
        <v>5</v>
      </c>
      <c r="K60" s="3">
        <v>4</v>
      </c>
      <c r="L60" s="4" t="s">
        <v>41</v>
      </c>
      <c r="M60" s="3">
        <v>3200</v>
      </c>
      <c r="N60" s="3">
        <v>950</v>
      </c>
      <c r="O60">
        <f t="shared" si="0"/>
        <v>0</v>
      </c>
    </row>
    <row r="61" spans="1:15">
      <c r="A61" s="3">
        <v>60</v>
      </c>
      <c r="B61" s="4" t="s">
        <v>42</v>
      </c>
      <c r="C61" s="4" t="s">
        <v>38</v>
      </c>
      <c r="D61" s="3">
        <v>51</v>
      </c>
      <c r="E61" s="4" t="s">
        <v>33</v>
      </c>
      <c r="F61" s="3">
        <v>10000</v>
      </c>
      <c r="G61" s="4" t="s">
        <v>39</v>
      </c>
      <c r="H61" s="4" t="s">
        <v>48</v>
      </c>
      <c r="I61" s="4" t="s">
        <v>41</v>
      </c>
      <c r="J61" s="3">
        <v>4</v>
      </c>
      <c r="K61" s="3">
        <v>7</v>
      </c>
      <c r="L61" s="4" t="s">
        <v>41</v>
      </c>
      <c r="M61" s="3">
        <v>4100</v>
      </c>
      <c r="N61" s="3">
        <v>900</v>
      </c>
      <c r="O61">
        <f t="shared" si="0"/>
        <v>1</v>
      </c>
    </row>
    <row r="62" spans="1:15">
      <c r="A62" s="3">
        <v>61</v>
      </c>
      <c r="B62" s="4" t="s">
        <v>46</v>
      </c>
      <c r="C62" s="4" t="s">
        <v>32</v>
      </c>
      <c r="D62" s="3">
        <v>47</v>
      </c>
      <c r="E62" s="4" t="s">
        <v>47</v>
      </c>
      <c r="F62" s="3">
        <v>11000</v>
      </c>
      <c r="G62" s="4" t="s">
        <v>44</v>
      </c>
      <c r="H62" s="4" t="s">
        <v>50</v>
      </c>
      <c r="I62" s="4" t="s">
        <v>41</v>
      </c>
      <c r="J62" s="3">
        <v>3</v>
      </c>
      <c r="K62" s="3">
        <v>5</v>
      </c>
      <c r="L62" s="4" t="s">
        <v>36</v>
      </c>
      <c r="M62" s="3">
        <v>3400</v>
      </c>
      <c r="N62" s="3">
        <v>950</v>
      </c>
      <c r="O62">
        <f t="shared" si="0"/>
        <v>0</v>
      </c>
    </row>
    <row r="63" spans="1:15">
      <c r="A63" s="3">
        <v>62</v>
      </c>
      <c r="B63" s="4" t="s">
        <v>51</v>
      </c>
      <c r="C63" s="4" t="s">
        <v>38</v>
      </c>
      <c r="D63" s="3">
        <v>31</v>
      </c>
      <c r="E63" s="4" t="s">
        <v>43</v>
      </c>
      <c r="F63" s="3">
        <v>12000</v>
      </c>
      <c r="G63" s="4" t="s">
        <v>34</v>
      </c>
      <c r="H63" s="4" t="s">
        <v>48</v>
      </c>
      <c r="I63" s="4" t="s">
        <v>36</v>
      </c>
      <c r="J63" s="3">
        <v>5</v>
      </c>
      <c r="K63" s="3">
        <v>6</v>
      </c>
      <c r="L63" s="4" t="s">
        <v>36</v>
      </c>
      <c r="M63" s="3">
        <v>3800</v>
      </c>
      <c r="N63" s="3">
        <v>850</v>
      </c>
      <c r="O63">
        <f t="shared" si="0"/>
        <v>1</v>
      </c>
    </row>
    <row r="64" spans="1:15">
      <c r="A64" s="3">
        <v>63</v>
      </c>
      <c r="B64" s="4" t="s">
        <v>31</v>
      </c>
      <c r="C64" s="4" t="s">
        <v>32</v>
      </c>
      <c r="D64" s="3">
        <v>54</v>
      </c>
      <c r="E64" s="4" t="s">
        <v>49</v>
      </c>
      <c r="F64" s="3">
        <v>14000</v>
      </c>
      <c r="G64" s="4" t="s">
        <v>39</v>
      </c>
      <c r="H64" s="4" t="s">
        <v>35</v>
      </c>
      <c r="I64" s="4" t="s">
        <v>41</v>
      </c>
      <c r="J64" s="3">
        <v>2</v>
      </c>
      <c r="K64" s="3">
        <v>5</v>
      </c>
      <c r="L64" s="4" t="s">
        <v>36</v>
      </c>
      <c r="M64" s="3">
        <v>3100</v>
      </c>
      <c r="N64" s="3">
        <v>900</v>
      </c>
      <c r="O64">
        <f t="shared" si="0"/>
        <v>0</v>
      </c>
    </row>
    <row r="65" spans="1:15">
      <c r="A65" s="3">
        <v>64</v>
      </c>
      <c r="B65" s="4" t="s">
        <v>42</v>
      </c>
      <c r="C65" s="4" t="s">
        <v>38</v>
      </c>
      <c r="D65" s="3">
        <v>40</v>
      </c>
      <c r="E65" s="4" t="s">
        <v>33</v>
      </c>
      <c r="F65" s="3">
        <v>15000</v>
      </c>
      <c r="G65" s="4" t="s">
        <v>44</v>
      </c>
      <c r="H65" s="4" t="s">
        <v>40</v>
      </c>
      <c r="I65" s="4" t="s">
        <v>41</v>
      </c>
      <c r="J65" s="3">
        <v>3</v>
      </c>
      <c r="K65" s="3">
        <v>7</v>
      </c>
      <c r="L65" s="4" t="s">
        <v>41</v>
      </c>
      <c r="M65" s="3">
        <v>4500</v>
      </c>
      <c r="N65" s="3">
        <v>850</v>
      </c>
      <c r="O65">
        <f t="shared" si="0"/>
        <v>1</v>
      </c>
    </row>
    <row r="66" spans="1:15">
      <c r="A66" s="3">
        <v>65</v>
      </c>
      <c r="B66" s="4" t="s">
        <v>42</v>
      </c>
      <c r="C66" s="4" t="s">
        <v>32</v>
      </c>
      <c r="D66" s="3">
        <v>29</v>
      </c>
      <c r="E66" s="4" t="s">
        <v>43</v>
      </c>
      <c r="F66" s="3">
        <v>8000</v>
      </c>
      <c r="G66" s="4" t="s">
        <v>34</v>
      </c>
      <c r="H66" s="4" t="s">
        <v>45</v>
      </c>
      <c r="I66" s="4" t="s">
        <v>41</v>
      </c>
      <c r="J66" s="3">
        <v>4</v>
      </c>
      <c r="K66" s="3">
        <v>4</v>
      </c>
      <c r="L66" s="4" t="s">
        <v>41</v>
      </c>
      <c r="M66" s="3">
        <v>2800</v>
      </c>
      <c r="N66" s="3">
        <v>950</v>
      </c>
      <c r="O66">
        <f t="shared" si="0"/>
        <v>0</v>
      </c>
    </row>
    <row r="67" spans="1:15">
      <c r="A67" s="3">
        <v>66</v>
      </c>
      <c r="B67" s="4" t="s">
        <v>46</v>
      </c>
      <c r="C67" s="4" t="s">
        <v>38</v>
      </c>
      <c r="D67" s="3">
        <v>56</v>
      </c>
      <c r="E67" s="4" t="s">
        <v>47</v>
      </c>
      <c r="F67" s="3">
        <v>9000</v>
      </c>
      <c r="G67" s="4" t="s">
        <v>39</v>
      </c>
      <c r="H67" s="4" t="s">
        <v>50</v>
      </c>
      <c r="I67" s="4" t="s">
        <v>41</v>
      </c>
      <c r="J67" s="3">
        <v>5</v>
      </c>
      <c r="K67" s="3">
        <v>6</v>
      </c>
      <c r="L67" s="4" t="s">
        <v>36</v>
      </c>
      <c r="M67" s="3">
        <v>4200</v>
      </c>
      <c r="N67" s="3">
        <v>900</v>
      </c>
      <c r="O67">
        <f t="shared" ref="O67:O103" si="1">IF(K67 &gt; 5, 1, 0)</f>
        <v>1</v>
      </c>
    </row>
    <row r="68" spans="1:15">
      <c r="A68" s="3">
        <v>67</v>
      </c>
      <c r="B68" s="4" t="s">
        <v>51</v>
      </c>
      <c r="C68" s="4" t="s">
        <v>32</v>
      </c>
      <c r="D68" s="3">
        <v>43</v>
      </c>
      <c r="E68" s="4" t="s">
        <v>33</v>
      </c>
      <c r="F68" s="3">
        <v>10000</v>
      </c>
      <c r="G68" s="4" t="s">
        <v>44</v>
      </c>
      <c r="H68" s="4" t="s">
        <v>48</v>
      </c>
      <c r="I68" s="4" t="s">
        <v>36</v>
      </c>
      <c r="J68" s="3">
        <v>3</v>
      </c>
      <c r="K68" s="3">
        <v>5</v>
      </c>
      <c r="L68" s="4" t="s">
        <v>36</v>
      </c>
      <c r="M68" s="3">
        <v>3500</v>
      </c>
      <c r="N68" s="3">
        <v>850</v>
      </c>
      <c r="O68">
        <f t="shared" si="1"/>
        <v>0</v>
      </c>
    </row>
    <row r="69" spans="1:15">
      <c r="A69" s="3">
        <v>68</v>
      </c>
      <c r="B69" s="4" t="s">
        <v>53</v>
      </c>
      <c r="C69" s="4" t="s">
        <v>38</v>
      </c>
      <c r="D69" s="3">
        <v>30</v>
      </c>
      <c r="E69" s="4" t="s">
        <v>49</v>
      </c>
      <c r="F69" s="3">
        <v>11000</v>
      </c>
      <c r="G69" s="4" t="s">
        <v>34</v>
      </c>
      <c r="H69" s="4" t="s">
        <v>35</v>
      </c>
      <c r="I69" s="4" t="s">
        <v>41</v>
      </c>
      <c r="J69" s="3">
        <v>5</v>
      </c>
      <c r="K69" s="3">
        <v>7</v>
      </c>
      <c r="L69" s="4" t="s">
        <v>36</v>
      </c>
      <c r="M69" s="3">
        <v>2000</v>
      </c>
      <c r="N69" s="3">
        <v>900</v>
      </c>
      <c r="O69">
        <f t="shared" si="1"/>
        <v>1</v>
      </c>
    </row>
    <row r="70" spans="1:15">
      <c r="A70" s="3">
        <v>69</v>
      </c>
      <c r="B70" s="4" t="s">
        <v>46</v>
      </c>
      <c r="C70" s="4" t="s">
        <v>32</v>
      </c>
      <c r="D70" s="3">
        <v>42</v>
      </c>
      <c r="E70" s="4" t="s">
        <v>33</v>
      </c>
      <c r="F70" s="3">
        <v>13000</v>
      </c>
      <c r="G70" s="4" t="s">
        <v>34</v>
      </c>
      <c r="H70" s="4" t="s">
        <v>35</v>
      </c>
      <c r="I70" s="4" t="s">
        <v>41</v>
      </c>
      <c r="J70" s="3">
        <v>3</v>
      </c>
      <c r="K70" s="3">
        <v>6</v>
      </c>
      <c r="L70" s="4" t="s">
        <v>36</v>
      </c>
      <c r="M70" s="3">
        <v>3200</v>
      </c>
      <c r="N70" s="3">
        <v>750</v>
      </c>
      <c r="O70">
        <f t="shared" si="1"/>
        <v>1</v>
      </c>
    </row>
    <row r="71" spans="1:15">
      <c r="A71" s="3">
        <v>70</v>
      </c>
      <c r="B71" s="4" t="s">
        <v>46</v>
      </c>
      <c r="C71" s="4" t="s">
        <v>38</v>
      </c>
      <c r="D71" s="3">
        <v>35</v>
      </c>
      <c r="E71" s="4" t="s">
        <v>33</v>
      </c>
      <c r="F71" s="3">
        <v>11000</v>
      </c>
      <c r="G71" s="4" t="s">
        <v>39</v>
      </c>
      <c r="H71" s="4" t="s">
        <v>40</v>
      </c>
      <c r="I71" s="4" t="s">
        <v>41</v>
      </c>
      <c r="J71" s="3">
        <v>4</v>
      </c>
      <c r="K71" s="3">
        <v>5</v>
      </c>
      <c r="L71" s="4" t="s">
        <v>41</v>
      </c>
      <c r="M71" s="3">
        <v>3500</v>
      </c>
      <c r="N71" s="3">
        <v>700</v>
      </c>
      <c r="O71">
        <f t="shared" si="1"/>
        <v>0</v>
      </c>
    </row>
    <row r="72" spans="1:15">
      <c r="A72" s="3">
        <v>71</v>
      </c>
      <c r="B72" s="4" t="s">
        <v>31</v>
      </c>
      <c r="C72" s="4" t="s">
        <v>32</v>
      </c>
      <c r="D72" s="3">
        <v>49</v>
      </c>
      <c r="E72" s="4" t="s">
        <v>43</v>
      </c>
      <c r="F72" s="3">
        <v>12000</v>
      </c>
      <c r="G72" s="4" t="s">
        <v>44</v>
      </c>
      <c r="H72" s="4" t="s">
        <v>45</v>
      </c>
      <c r="I72" s="4" t="s">
        <v>41</v>
      </c>
      <c r="J72" s="3">
        <v>2</v>
      </c>
      <c r="K72" s="3">
        <v>7</v>
      </c>
      <c r="L72" s="4" t="s">
        <v>41</v>
      </c>
      <c r="M72" s="3">
        <v>3800</v>
      </c>
      <c r="N72" s="3">
        <v>650</v>
      </c>
      <c r="O72">
        <f t="shared" si="1"/>
        <v>1</v>
      </c>
    </row>
    <row r="73" spans="1:15">
      <c r="A73" s="3">
        <v>72</v>
      </c>
      <c r="B73" s="4" t="s">
        <v>46</v>
      </c>
      <c r="C73" s="4" t="s">
        <v>38</v>
      </c>
      <c r="D73" s="3">
        <v>27</v>
      </c>
      <c r="E73" s="4" t="s">
        <v>47</v>
      </c>
      <c r="F73" s="3">
        <v>10000</v>
      </c>
      <c r="G73" s="4" t="s">
        <v>34</v>
      </c>
      <c r="H73" s="4" t="s">
        <v>48</v>
      </c>
      <c r="I73" s="4" t="s">
        <v>36</v>
      </c>
      <c r="J73" s="3">
        <v>5</v>
      </c>
      <c r="K73" s="3">
        <v>4</v>
      </c>
      <c r="L73" s="4" t="s">
        <v>41</v>
      </c>
      <c r="M73" s="3">
        <v>2800</v>
      </c>
      <c r="N73" s="3">
        <v>800</v>
      </c>
      <c r="O73">
        <f t="shared" si="1"/>
        <v>0</v>
      </c>
    </row>
    <row r="74" spans="1:15">
      <c r="A74" s="3">
        <v>73</v>
      </c>
      <c r="B74" s="4" t="s">
        <v>53</v>
      </c>
      <c r="C74" s="4" t="s">
        <v>32</v>
      </c>
      <c r="D74" s="3">
        <v>55</v>
      </c>
      <c r="E74" s="4" t="s">
        <v>49</v>
      </c>
      <c r="F74" s="3">
        <v>14000</v>
      </c>
      <c r="G74" s="4" t="s">
        <v>39</v>
      </c>
      <c r="H74" s="4" t="s">
        <v>35</v>
      </c>
      <c r="I74" s="4" t="s">
        <v>41</v>
      </c>
      <c r="J74" s="3">
        <v>3</v>
      </c>
      <c r="K74" s="3">
        <v>6</v>
      </c>
      <c r="L74" s="4" t="s">
        <v>36</v>
      </c>
      <c r="M74" s="3">
        <v>3300</v>
      </c>
      <c r="N74" s="3">
        <v>750</v>
      </c>
      <c r="O74">
        <f t="shared" si="1"/>
        <v>1</v>
      </c>
    </row>
    <row r="75" spans="1:15">
      <c r="A75" s="3">
        <v>74</v>
      </c>
      <c r="B75" s="4" t="s">
        <v>42</v>
      </c>
      <c r="C75" s="4" t="s">
        <v>38</v>
      </c>
      <c r="D75" s="3">
        <v>41</v>
      </c>
      <c r="E75" s="4" t="s">
        <v>33</v>
      </c>
      <c r="F75" s="3">
        <v>15000</v>
      </c>
      <c r="G75" s="4" t="s">
        <v>44</v>
      </c>
      <c r="H75" s="4" t="s">
        <v>50</v>
      </c>
      <c r="I75" s="4" t="s">
        <v>41</v>
      </c>
      <c r="J75" s="3">
        <v>4</v>
      </c>
      <c r="K75" s="3">
        <v>5</v>
      </c>
      <c r="L75" s="4" t="s">
        <v>36</v>
      </c>
      <c r="M75" s="3">
        <v>3700</v>
      </c>
      <c r="N75" s="3">
        <v>700</v>
      </c>
      <c r="O75">
        <f t="shared" si="1"/>
        <v>0</v>
      </c>
    </row>
    <row r="76" spans="1:15">
      <c r="A76" s="3">
        <v>75</v>
      </c>
      <c r="B76" s="4" t="s">
        <v>53</v>
      </c>
      <c r="C76" s="4" t="s">
        <v>32</v>
      </c>
      <c r="D76" s="3">
        <v>30</v>
      </c>
      <c r="E76" s="4" t="s">
        <v>43</v>
      </c>
      <c r="F76" s="3">
        <v>9000</v>
      </c>
      <c r="G76" s="4" t="s">
        <v>34</v>
      </c>
      <c r="H76" s="4" t="s">
        <v>48</v>
      </c>
      <c r="I76" s="4" t="s">
        <v>36</v>
      </c>
      <c r="J76" s="3">
        <v>5</v>
      </c>
      <c r="K76" s="3">
        <v>7</v>
      </c>
      <c r="L76" s="4" t="s">
        <v>36</v>
      </c>
      <c r="M76" s="3">
        <v>3000</v>
      </c>
      <c r="N76" s="3">
        <v>850</v>
      </c>
      <c r="O76">
        <f t="shared" si="1"/>
        <v>1</v>
      </c>
    </row>
    <row r="77" spans="1:15">
      <c r="A77" s="3">
        <v>76</v>
      </c>
      <c r="B77" s="4" t="s">
        <v>42</v>
      </c>
      <c r="C77" s="4" t="s">
        <v>38</v>
      </c>
      <c r="D77" s="3">
        <v>47</v>
      </c>
      <c r="E77" s="4" t="s">
        <v>47</v>
      </c>
      <c r="F77" s="3">
        <v>8000</v>
      </c>
      <c r="G77" s="4" t="s">
        <v>39</v>
      </c>
      <c r="H77" s="4" t="s">
        <v>40</v>
      </c>
      <c r="I77" s="4" t="s">
        <v>41</v>
      </c>
      <c r="J77" s="3">
        <v>3</v>
      </c>
      <c r="K77" s="3">
        <v>5</v>
      </c>
      <c r="L77" s="4" t="s">
        <v>41</v>
      </c>
      <c r="M77" s="3">
        <v>3500</v>
      </c>
      <c r="N77" s="3">
        <v>750</v>
      </c>
      <c r="O77">
        <f t="shared" si="1"/>
        <v>0</v>
      </c>
    </row>
    <row r="78" spans="1:15">
      <c r="A78" s="3">
        <v>77</v>
      </c>
      <c r="B78" s="4" t="s">
        <v>53</v>
      </c>
      <c r="C78" s="4" t="s">
        <v>32</v>
      </c>
      <c r="D78" s="3">
        <v>39</v>
      </c>
      <c r="E78" s="4" t="s">
        <v>49</v>
      </c>
      <c r="F78" s="3">
        <v>12000</v>
      </c>
      <c r="G78" s="4" t="s">
        <v>44</v>
      </c>
      <c r="H78" s="4" t="s">
        <v>45</v>
      </c>
      <c r="I78" s="4" t="s">
        <v>41</v>
      </c>
      <c r="J78" s="3">
        <v>2</v>
      </c>
      <c r="K78" s="3">
        <v>6</v>
      </c>
      <c r="L78" s="4" t="s">
        <v>41</v>
      </c>
      <c r="M78" s="3">
        <v>3100</v>
      </c>
      <c r="N78" s="3">
        <v>800</v>
      </c>
      <c r="O78">
        <f t="shared" si="1"/>
        <v>1</v>
      </c>
    </row>
    <row r="79" spans="1:15">
      <c r="A79" s="3">
        <v>78</v>
      </c>
      <c r="B79" s="4" t="s">
        <v>31</v>
      </c>
      <c r="C79" s="4" t="s">
        <v>38</v>
      </c>
      <c r="D79" s="3">
        <v>53</v>
      </c>
      <c r="E79" s="4" t="s">
        <v>33</v>
      </c>
      <c r="F79" s="3">
        <v>13000</v>
      </c>
      <c r="G79" s="4" t="s">
        <v>34</v>
      </c>
      <c r="H79" s="4" t="s">
        <v>48</v>
      </c>
      <c r="I79" s="4" t="s">
        <v>36</v>
      </c>
      <c r="J79" s="3">
        <v>4</v>
      </c>
      <c r="K79" s="3">
        <v>5</v>
      </c>
      <c r="L79" s="4" t="s">
        <v>41</v>
      </c>
      <c r="M79" s="3">
        <v>3400</v>
      </c>
      <c r="N79" s="3">
        <v>750</v>
      </c>
      <c r="O79">
        <f t="shared" si="1"/>
        <v>0</v>
      </c>
    </row>
    <row r="80" spans="1:15">
      <c r="A80" s="3">
        <v>79</v>
      </c>
      <c r="B80" s="4" t="s">
        <v>42</v>
      </c>
      <c r="C80" s="4" t="s">
        <v>32</v>
      </c>
      <c r="D80" s="3">
        <v>28</v>
      </c>
      <c r="E80" s="4" t="s">
        <v>43</v>
      </c>
      <c r="F80" s="3">
        <v>11000</v>
      </c>
      <c r="G80" s="4" t="s">
        <v>39</v>
      </c>
      <c r="H80" s="4" t="s">
        <v>35</v>
      </c>
      <c r="I80" s="4" t="s">
        <v>41</v>
      </c>
      <c r="J80" s="3">
        <v>5</v>
      </c>
      <c r="K80" s="3">
        <v>4</v>
      </c>
      <c r="L80" s="4" t="s">
        <v>36</v>
      </c>
      <c r="M80" s="3">
        <v>3800</v>
      </c>
      <c r="N80" s="3">
        <v>700</v>
      </c>
      <c r="O80">
        <f t="shared" si="1"/>
        <v>0</v>
      </c>
    </row>
    <row r="81" spans="1:15">
      <c r="A81" s="3">
        <v>80</v>
      </c>
      <c r="B81" s="4" t="s">
        <v>31</v>
      </c>
      <c r="C81" s="4" t="s">
        <v>38</v>
      </c>
      <c r="D81" s="3">
        <v>46</v>
      </c>
      <c r="E81" s="4" t="s">
        <v>47</v>
      </c>
      <c r="F81" s="3">
        <v>10000</v>
      </c>
      <c r="G81" s="4" t="s">
        <v>44</v>
      </c>
      <c r="H81" s="4" t="s">
        <v>50</v>
      </c>
      <c r="I81" s="4" t="s">
        <v>41</v>
      </c>
      <c r="J81" s="3">
        <v>3</v>
      </c>
      <c r="K81" s="3">
        <v>7</v>
      </c>
      <c r="L81" s="4" t="s">
        <v>36</v>
      </c>
      <c r="M81" s="3">
        <v>3200</v>
      </c>
      <c r="N81" s="3">
        <v>800</v>
      </c>
      <c r="O81">
        <f t="shared" si="1"/>
        <v>1</v>
      </c>
    </row>
    <row r="82" spans="1:15">
      <c r="A82" s="3">
        <v>81</v>
      </c>
      <c r="B82" s="4" t="s">
        <v>51</v>
      </c>
      <c r="C82" s="4" t="s">
        <v>32</v>
      </c>
      <c r="D82" s="3">
        <v>36</v>
      </c>
      <c r="E82" s="4" t="s">
        <v>33</v>
      </c>
      <c r="F82" s="3">
        <v>14000</v>
      </c>
      <c r="G82" s="4" t="s">
        <v>34</v>
      </c>
      <c r="H82" s="4" t="s">
        <v>48</v>
      </c>
      <c r="I82" s="4" t="s">
        <v>36</v>
      </c>
      <c r="J82" s="3">
        <v>2</v>
      </c>
      <c r="K82" s="3">
        <v>6</v>
      </c>
      <c r="L82" s="4" t="s">
        <v>36</v>
      </c>
      <c r="M82" s="3">
        <v>3700</v>
      </c>
      <c r="N82" s="3">
        <v>750</v>
      </c>
      <c r="O82">
        <f t="shared" si="1"/>
        <v>1</v>
      </c>
    </row>
    <row r="83" spans="1:15">
      <c r="A83" s="3">
        <v>82</v>
      </c>
      <c r="B83" s="4" t="s">
        <v>31</v>
      </c>
      <c r="C83" s="4" t="s">
        <v>38</v>
      </c>
      <c r="D83" s="3">
        <v>50</v>
      </c>
      <c r="E83" s="4" t="s">
        <v>49</v>
      </c>
      <c r="F83" s="3">
        <v>15000</v>
      </c>
      <c r="G83" s="4" t="s">
        <v>39</v>
      </c>
      <c r="H83" s="4" t="s">
        <v>40</v>
      </c>
      <c r="I83" s="4" t="s">
        <v>41</v>
      </c>
      <c r="J83" s="3">
        <v>4</v>
      </c>
      <c r="K83" s="3">
        <v>5</v>
      </c>
      <c r="L83" s="4" t="s">
        <v>41</v>
      </c>
      <c r="M83" s="3">
        <v>3900</v>
      </c>
      <c r="N83" s="3">
        <v>700</v>
      </c>
      <c r="O83">
        <f t="shared" si="1"/>
        <v>0</v>
      </c>
    </row>
    <row r="84" spans="1:15">
      <c r="A84" s="3">
        <v>83</v>
      </c>
      <c r="B84" s="4" t="s">
        <v>31</v>
      </c>
      <c r="C84" s="4" t="s">
        <v>32</v>
      </c>
      <c r="D84" s="3">
        <v>32</v>
      </c>
      <c r="E84" s="4" t="s">
        <v>43</v>
      </c>
      <c r="F84" s="3">
        <v>9000</v>
      </c>
      <c r="G84" s="4" t="s">
        <v>44</v>
      </c>
      <c r="H84" s="4" t="s">
        <v>45</v>
      </c>
      <c r="I84" s="4" t="s">
        <v>41</v>
      </c>
      <c r="J84" s="3">
        <v>3</v>
      </c>
      <c r="K84" s="3">
        <v>7</v>
      </c>
      <c r="L84" s="4" t="s">
        <v>41</v>
      </c>
      <c r="M84" s="3">
        <v>3300</v>
      </c>
      <c r="N84" s="3">
        <v>650</v>
      </c>
      <c r="O84">
        <f t="shared" si="1"/>
        <v>1</v>
      </c>
    </row>
    <row r="85" spans="1:15">
      <c r="A85" s="3">
        <v>84</v>
      </c>
      <c r="B85" s="4" t="s">
        <v>42</v>
      </c>
      <c r="C85" s="4" t="s">
        <v>38</v>
      </c>
      <c r="D85" s="3">
        <v>54</v>
      </c>
      <c r="E85" s="4" t="s">
        <v>47</v>
      </c>
      <c r="F85" s="3">
        <v>12000</v>
      </c>
      <c r="G85" s="4" t="s">
        <v>34</v>
      </c>
      <c r="H85" s="4" t="s">
        <v>48</v>
      </c>
      <c r="I85" s="4" t="s">
        <v>36</v>
      </c>
      <c r="J85" s="3">
        <v>5</v>
      </c>
      <c r="K85" s="3">
        <v>4</v>
      </c>
      <c r="L85" s="4" t="s">
        <v>41</v>
      </c>
      <c r="M85" s="3">
        <v>2900</v>
      </c>
      <c r="N85" s="3">
        <v>850</v>
      </c>
      <c r="O85">
        <f t="shared" si="1"/>
        <v>0</v>
      </c>
    </row>
    <row r="86" spans="1:15">
      <c r="A86" s="3">
        <v>85</v>
      </c>
      <c r="B86" s="4" t="s">
        <v>46</v>
      </c>
      <c r="C86" s="4" t="s">
        <v>32</v>
      </c>
      <c r="D86" s="3">
        <v>40</v>
      </c>
      <c r="E86" s="4" t="s">
        <v>33</v>
      </c>
      <c r="F86" s="3">
        <v>13000</v>
      </c>
      <c r="G86" s="4" t="s">
        <v>39</v>
      </c>
      <c r="H86" s="4" t="s">
        <v>35</v>
      </c>
      <c r="I86" s="4" t="s">
        <v>41</v>
      </c>
      <c r="J86" s="3">
        <v>2</v>
      </c>
      <c r="K86" s="3">
        <v>6</v>
      </c>
      <c r="L86" s="4" t="s">
        <v>36</v>
      </c>
      <c r="M86" s="3">
        <v>3500</v>
      </c>
      <c r="N86" s="3">
        <v>750</v>
      </c>
      <c r="O86">
        <f t="shared" si="1"/>
        <v>1</v>
      </c>
    </row>
    <row r="87" spans="1:15">
      <c r="A87" s="3">
        <v>86</v>
      </c>
      <c r="B87" s="4" t="s">
        <v>42</v>
      </c>
      <c r="C87" s="4" t="s">
        <v>38</v>
      </c>
      <c r="D87" s="3">
        <v>29</v>
      </c>
      <c r="E87" s="4" t="s">
        <v>43</v>
      </c>
      <c r="F87" s="3">
        <v>11000</v>
      </c>
      <c r="G87" s="4" t="s">
        <v>44</v>
      </c>
      <c r="H87" s="4" t="s">
        <v>50</v>
      </c>
      <c r="I87" s="4" t="s">
        <v>41</v>
      </c>
      <c r="J87" s="3">
        <v>4</v>
      </c>
      <c r="K87" s="3">
        <v>5</v>
      </c>
      <c r="L87" s="4" t="s">
        <v>36</v>
      </c>
      <c r="M87" s="3">
        <v>3800</v>
      </c>
      <c r="N87" s="3">
        <v>700</v>
      </c>
      <c r="O87">
        <f t="shared" si="1"/>
        <v>0</v>
      </c>
    </row>
    <row r="88" spans="1:15">
      <c r="A88" s="3">
        <v>87</v>
      </c>
      <c r="B88" s="4" t="s">
        <v>31</v>
      </c>
      <c r="C88" s="4" t="s">
        <v>32</v>
      </c>
      <c r="D88" s="3">
        <v>45</v>
      </c>
      <c r="E88" s="4" t="s">
        <v>49</v>
      </c>
      <c r="F88" s="3">
        <v>10000</v>
      </c>
      <c r="G88" s="4" t="s">
        <v>34</v>
      </c>
      <c r="H88" s="4" t="s">
        <v>48</v>
      </c>
      <c r="I88" s="4" t="s">
        <v>36</v>
      </c>
      <c r="J88" s="3">
        <v>3</v>
      </c>
      <c r="K88" s="3">
        <v>7</v>
      </c>
      <c r="L88" s="4" t="s">
        <v>36</v>
      </c>
      <c r="M88" s="3">
        <v>3100</v>
      </c>
      <c r="N88" s="3">
        <v>800</v>
      </c>
      <c r="O88">
        <f t="shared" si="1"/>
        <v>1</v>
      </c>
    </row>
    <row r="89" spans="1:15">
      <c r="A89" s="3">
        <v>88</v>
      </c>
      <c r="B89" s="4" t="s">
        <v>46</v>
      </c>
      <c r="C89" s="4" t="s">
        <v>38</v>
      </c>
      <c r="D89" s="3">
        <v>37</v>
      </c>
      <c r="E89" s="4" t="s">
        <v>33</v>
      </c>
      <c r="F89" s="3">
        <v>14000</v>
      </c>
      <c r="G89" s="4" t="s">
        <v>39</v>
      </c>
      <c r="H89" s="4" t="s">
        <v>40</v>
      </c>
      <c r="I89" s="4" t="s">
        <v>41</v>
      </c>
      <c r="J89" s="3">
        <v>5</v>
      </c>
      <c r="K89" s="3">
        <v>4</v>
      </c>
      <c r="L89" s="4" t="s">
        <v>41</v>
      </c>
      <c r="M89" s="3">
        <v>3300</v>
      </c>
      <c r="N89" s="3">
        <v>750</v>
      </c>
      <c r="O89">
        <f t="shared" si="1"/>
        <v>0</v>
      </c>
    </row>
    <row r="90" spans="1:15">
      <c r="A90" s="3">
        <v>89</v>
      </c>
      <c r="B90" s="4" t="s">
        <v>46</v>
      </c>
      <c r="C90" s="4" t="s">
        <v>32</v>
      </c>
      <c r="D90" s="3">
        <v>51</v>
      </c>
      <c r="E90" s="4" t="s">
        <v>47</v>
      </c>
      <c r="F90" s="3">
        <v>15000</v>
      </c>
      <c r="G90" s="4" t="s">
        <v>44</v>
      </c>
      <c r="H90" s="4" t="s">
        <v>45</v>
      </c>
      <c r="I90" s="4" t="s">
        <v>41</v>
      </c>
      <c r="J90" s="3">
        <v>2</v>
      </c>
      <c r="K90" s="3">
        <v>6</v>
      </c>
      <c r="L90" s="4" t="s">
        <v>41</v>
      </c>
      <c r="M90" s="3">
        <v>3700</v>
      </c>
      <c r="N90" s="3">
        <v>700</v>
      </c>
      <c r="O90">
        <f t="shared" si="1"/>
        <v>1</v>
      </c>
    </row>
    <row r="91" spans="1:15">
      <c r="A91" s="3">
        <v>90</v>
      </c>
      <c r="B91" s="4" t="s">
        <v>46</v>
      </c>
      <c r="C91" s="4" t="s">
        <v>38</v>
      </c>
      <c r="D91" s="3">
        <v>33</v>
      </c>
      <c r="E91" s="4" t="s">
        <v>43</v>
      </c>
      <c r="F91" s="3">
        <v>9000</v>
      </c>
      <c r="G91" s="4" t="s">
        <v>34</v>
      </c>
      <c r="H91" s="4" t="s">
        <v>48</v>
      </c>
      <c r="I91" s="4" t="s">
        <v>36</v>
      </c>
      <c r="J91" s="3">
        <v>4</v>
      </c>
      <c r="K91" s="3">
        <v>5</v>
      </c>
      <c r="L91" s="4" t="s">
        <v>41</v>
      </c>
      <c r="M91" s="3">
        <v>3200</v>
      </c>
      <c r="N91" s="3">
        <v>650</v>
      </c>
      <c r="O91">
        <f t="shared" si="1"/>
        <v>0</v>
      </c>
    </row>
    <row r="92" spans="1:15">
      <c r="A92" s="3">
        <v>91</v>
      </c>
      <c r="B92" s="4" t="s">
        <v>31</v>
      </c>
      <c r="C92" s="4" t="s">
        <v>32</v>
      </c>
      <c r="D92" s="3">
        <v>48</v>
      </c>
      <c r="E92" s="4" t="s">
        <v>49</v>
      </c>
      <c r="F92" s="3">
        <v>12000</v>
      </c>
      <c r="G92" s="4" t="s">
        <v>39</v>
      </c>
      <c r="H92" s="4" t="s">
        <v>35</v>
      </c>
      <c r="I92" s="4" t="s">
        <v>41</v>
      </c>
      <c r="J92" s="3">
        <v>3</v>
      </c>
      <c r="K92" s="3">
        <v>7</v>
      </c>
      <c r="L92" s="4" t="s">
        <v>36</v>
      </c>
      <c r="M92" s="3">
        <v>3600</v>
      </c>
      <c r="N92" s="3">
        <v>850</v>
      </c>
      <c r="O92">
        <f t="shared" si="1"/>
        <v>1</v>
      </c>
    </row>
    <row r="93" spans="1:15">
      <c r="A93" s="3">
        <v>92</v>
      </c>
      <c r="B93" s="4" t="s">
        <v>42</v>
      </c>
      <c r="C93" s="4" t="s">
        <v>38</v>
      </c>
      <c r="D93" s="3">
        <v>31</v>
      </c>
      <c r="E93" s="4" t="s">
        <v>33</v>
      </c>
      <c r="F93" s="3">
        <v>13000</v>
      </c>
      <c r="G93" s="4" t="s">
        <v>44</v>
      </c>
      <c r="H93" s="4" t="s">
        <v>50</v>
      </c>
      <c r="I93" s="4" t="s">
        <v>41</v>
      </c>
      <c r="J93" s="3">
        <v>4</v>
      </c>
      <c r="K93" s="3">
        <v>5</v>
      </c>
      <c r="L93" s="4" t="s">
        <v>36</v>
      </c>
      <c r="M93" s="3">
        <v>3900</v>
      </c>
      <c r="N93" s="3">
        <v>800</v>
      </c>
      <c r="O93">
        <f t="shared" si="1"/>
        <v>0</v>
      </c>
    </row>
    <row r="94" spans="1:15">
      <c r="A94" s="3">
        <v>93</v>
      </c>
      <c r="B94" s="4" t="s">
        <v>31</v>
      </c>
      <c r="C94" s="4" t="s">
        <v>32</v>
      </c>
      <c r="D94" s="3">
        <v>56</v>
      </c>
      <c r="E94" s="4" t="s">
        <v>47</v>
      </c>
      <c r="F94" s="3">
        <v>11000</v>
      </c>
      <c r="G94" s="4" t="s">
        <v>34</v>
      </c>
      <c r="H94" s="4" t="s">
        <v>48</v>
      </c>
      <c r="I94" s="4" t="s">
        <v>36</v>
      </c>
      <c r="J94" s="3">
        <v>2</v>
      </c>
      <c r="K94" s="3">
        <v>6</v>
      </c>
      <c r="L94" s="4" t="s">
        <v>36</v>
      </c>
      <c r="M94" s="3">
        <v>3300</v>
      </c>
      <c r="N94" s="3">
        <v>750</v>
      </c>
      <c r="O94">
        <f t="shared" si="1"/>
        <v>1</v>
      </c>
    </row>
    <row r="95" spans="1:15">
      <c r="A95" s="3">
        <v>94</v>
      </c>
      <c r="B95" s="4" t="s">
        <v>31</v>
      </c>
      <c r="C95" s="4" t="s">
        <v>38</v>
      </c>
      <c r="D95" s="3">
        <v>38</v>
      </c>
      <c r="E95" s="4" t="s">
        <v>43</v>
      </c>
      <c r="F95" s="3">
        <v>10000</v>
      </c>
      <c r="G95" s="4" t="s">
        <v>39</v>
      </c>
      <c r="H95" s="4" t="s">
        <v>40</v>
      </c>
      <c r="I95" s="4" t="s">
        <v>41</v>
      </c>
      <c r="J95" s="3">
        <v>5</v>
      </c>
      <c r="K95" s="3">
        <v>4</v>
      </c>
      <c r="L95" s="4" t="s">
        <v>36</v>
      </c>
      <c r="M95" s="3">
        <v>3100</v>
      </c>
      <c r="N95" s="3">
        <v>700</v>
      </c>
      <c r="O95">
        <f t="shared" si="1"/>
        <v>0</v>
      </c>
    </row>
    <row r="96" spans="1:15">
      <c r="A96" s="3">
        <v>95</v>
      </c>
      <c r="B96" s="4" t="s">
        <v>42</v>
      </c>
      <c r="C96" s="4" t="s">
        <v>32</v>
      </c>
      <c r="D96" s="3">
        <v>44</v>
      </c>
      <c r="E96" s="4" t="s">
        <v>49</v>
      </c>
      <c r="F96" s="3">
        <v>14000</v>
      </c>
      <c r="G96" s="4" t="s">
        <v>44</v>
      </c>
      <c r="H96" s="4" t="s">
        <v>45</v>
      </c>
      <c r="I96" s="4" t="s">
        <v>41</v>
      </c>
      <c r="J96" s="3">
        <v>3</v>
      </c>
      <c r="K96" s="3">
        <v>7</v>
      </c>
      <c r="L96" s="4" t="s">
        <v>41</v>
      </c>
      <c r="M96" s="3">
        <v>3400</v>
      </c>
      <c r="N96" s="3">
        <v>650</v>
      </c>
      <c r="O96">
        <f t="shared" si="1"/>
        <v>1</v>
      </c>
    </row>
    <row r="97" spans="1:15">
      <c r="A97" s="3">
        <v>96</v>
      </c>
      <c r="B97" s="4" t="s">
        <v>42</v>
      </c>
      <c r="C97" s="4" t="s">
        <v>32</v>
      </c>
      <c r="D97" s="3">
        <v>34</v>
      </c>
      <c r="E97" s="4" t="s">
        <v>33</v>
      </c>
      <c r="F97" s="3">
        <v>15000</v>
      </c>
      <c r="G97" s="4" t="s">
        <v>34</v>
      </c>
      <c r="H97" s="4" t="s">
        <v>48</v>
      </c>
      <c r="I97" s="4" t="s">
        <v>36</v>
      </c>
      <c r="J97" s="3">
        <v>4</v>
      </c>
      <c r="K97" s="3">
        <v>5</v>
      </c>
      <c r="L97" s="4" t="s">
        <v>41</v>
      </c>
      <c r="M97" s="3">
        <v>2800</v>
      </c>
      <c r="N97" s="3">
        <v>850</v>
      </c>
      <c r="O97">
        <f t="shared" si="1"/>
        <v>0</v>
      </c>
    </row>
    <row r="98" spans="1:15">
      <c r="A98" s="3">
        <v>97</v>
      </c>
      <c r="B98" s="4" t="s">
        <v>42</v>
      </c>
      <c r="C98" s="4" t="s">
        <v>32</v>
      </c>
      <c r="D98" s="3">
        <v>52</v>
      </c>
      <c r="E98" s="4" t="s">
        <v>47</v>
      </c>
      <c r="F98" s="3">
        <v>9000</v>
      </c>
      <c r="G98" s="4" t="s">
        <v>39</v>
      </c>
      <c r="H98" s="4" t="s">
        <v>35</v>
      </c>
      <c r="I98" s="4" t="s">
        <v>41</v>
      </c>
      <c r="J98" s="3">
        <v>3</v>
      </c>
      <c r="K98" s="3">
        <v>6</v>
      </c>
      <c r="L98" s="4" t="s">
        <v>36</v>
      </c>
      <c r="M98" s="3">
        <v>3200</v>
      </c>
      <c r="N98" s="3">
        <v>800</v>
      </c>
      <c r="O98">
        <f t="shared" si="1"/>
        <v>1</v>
      </c>
    </row>
    <row r="99" spans="1:15">
      <c r="A99" s="3">
        <v>98</v>
      </c>
      <c r="B99" s="4" t="s">
        <v>31</v>
      </c>
      <c r="C99" s="4" t="s">
        <v>32</v>
      </c>
      <c r="D99" s="3">
        <v>30</v>
      </c>
      <c r="E99" s="4" t="s">
        <v>43</v>
      </c>
      <c r="F99" s="3">
        <v>12000</v>
      </c>
      <c r="G99" s="4" t="s">
        <v>44</v>
      </c>
      <c r="H99" s="4" t="s">
        <v>50</v>
      </c>
      <c r="I99" s="4" t="s">
        <v>41</v>
      </c>
      <c r="J99" s="3">
        <v>2</v>
      </c>
      <c r="K99" s="3">
        <v>5</v>
      </c>
      <c r="L99" s="4" t="s">
        <v>36</v>
      </c>
      <c r="M99" s="3">
        <v>3600</v>
      </c>
      <c r="N99" s="3">
        <v>750</v>
      </c>
      <c r="O99">
        <f t="shared" si="1"/>
        <v>0</v>
      </c>
    </row>
    <row r="100" spans="1:15">
      <c r="A100" s="3">
        <v>99</v>
      </c>
      <c r="B100" s="4" t="s">
        <v>52</v>
      </c>
      <c r="C100" s="4" t="s">
        <v>32</v>
      </c>
      <c r="D100" s="3">
        <v>49</v>
      </c>
      <c r="E100" s="4" t="s">
        <v>49</v>
      </c>
      <c r="F100" s="3">
        <v>11000</v>
      </c>
      <c r="G100" s="4" t="s">
        <v>34</v>
      </c>
      <c r="H100" s="4" t="s">
        <v>48</v>
      </c>
      <c r="I100" s="4" t="s">
        <v>36</v>
      </c>
      <c r="J100" s="3">
        <v>5</v>
      </c>
      <c r="K100" s="3">
        <v>7</v>
      </c>
      <c r="L100" s="4" t="s">
        <v>41</v>
      </c>
      <c r="M100" s="3">
        <v>3000</v>
      </c>
      <c r="N100" s="3">
        <v>700</v>
      </c>
      <c r="O100">
        <f t="shared" si="1"/>
        <v>1</v>
      </c>
    </row>
    <row r="101" spans="1:15">
      <c r="A101" s="3">
        <v>100</v>
      </c>
      <c r="B101" s="4" t="s">
        <v>53</v>
      </c>
      <c r="C101" s="4" t="s">
        <v>32</v>
      </c>
      <c r="D101" s="3">
        <v>37</v>
      </c>
      <c r="E101" s="4" t="s">
        <v>33</v>
      </c>
      <c r="F101" s="3">
        <v>10000</v>
      </c>
      <c r="G101" s="4" t="s">
        <v>39</v>
      </c>
      <c r="H101" s="4" t="s">
        <v>40</v>
      </c>
      <c r="I101" s="4" t="s">
        <v>41</v>
      </c>
      <c r="J101" s="3">
        <v>4</v>
      </c>
      <c r="K101" s="3">
        <v>6</v>
      </c>
      <c r="L101" s="4" t="s">
        <v>41</v>
      </c>
      <c r="M101" s="3">
        <v>3400</v>
      </c>
      <c r="N101" s="3">
        <v>650</v>
      </c>
      <c r="O101">
        <f t="shared" si="1"/>
        <v>1</v>
      </c>
    </row>
    <row r="102" spans="1:15">
      <c r="A102" s="3">
        <v>101</v>
      </c>
      <c r="B102" s="4" t="s">
        <v>53</v>
      </c>
      <c r="C102" s="4" t="s">
        <v>32</v>
      </c>
      <c r="D102" s="3">
        <v>45</v>
      </c>
      <c r="E102" s="4" t="s">
        <v>47</v>
      </c>
      <c r="F102" s="3">
        <v>14000</v>
      </c>
      <c r="G102" s="4" t="s">
        <v>44</v>
      </c>
      <c r="H102" s="4" t="s">
        <v>45</v>
      </c>
      <c r="I102" s="4" t="s">
        <v>41</v>
      </c>
      <c r="J102" s="3">
        <v>3</v>
      </c>
      <c r="K102" s="3">
        <v>5</v>
      </c>
      <c r="L102" s="4" t="s">
        <v>41</v>
      </c>
      <c r="M102" s="3">
        <v>3700</v>
      </c>
      <c r="N102" s="3">
        <v>850</v>
      </c>
      <c r="O102">
        <f t="shared" si="1"/>
        <v>0</v>
      </c>
    </row>
    <row r="103" spans="1:15">
      <c r="A103" s="3">
        <v>102</v>
      </c>
      <c r="B103" s="4" t="s">
        <v>46</v>
      </c>
      <c r="C103" s="4" t="s">
        <v>32</v>
      </c>
      <c r="D103" s="3">
        <v>31</v>
      </c>
      <c r="E103" s="4" t="s">
        <v>43</v>
      </c>
      <c r="F103" s="3">
        <v>13000</v>
      </c>
      <c r="G103" s="4" t="s">
        <v>34</v>
      </c>
      <c r="H103" s="4" t="s">
        <v>48</v>
      </c>
      <c r="I103" s="4" t="s">
        <v>36</v>
      </c>
      <c r="J103" s="3">
        <v>2</v>
      </c>
      <c r="K103" s="3">
        <v>6</v>
      </c>
      <c r="L103" s="4" t="s">
        <v>36</v>
      </c>
      <c r="M103" s="3">
        <v>3100</v>
      </c>
      <c r="N103" s="3">
        <v>750</v>
      </c>
      <c r="O103">
        <f t="shared" si="1"/>
        <v>1</v>
      </c>
    </row>
    <row r="105" spans="1:15" ht="21">
      <c r="A105" s="22" t="s">
        <v>166</v>
      </c>
      <c r="O105">
        <f>SUM(Table3[Charge-At Home-&gt;5])</f>
        <v>52</v>
      </c>
    </row>
    <row r="107" spans="1:15">
      <c r="A107" s="29" t="s">
        <v>163</v>
      </c>
      <c r="B107" t="s">
        <v>165</v>
      </c>
      <c r="C107" s="1" t="s">
        <v>167</v>
      </c>
    </row>
    <row r="108" spans="1:15">
      <c r="A108" s="30" t="s">
        <v>45</v>
      </c>
      <c r="B108" s="31">
        <v>10</v>
      </c>
      <c r="C108" s="18">
        <f>(GETPIVOTDATA("Charge-At Home-&gt;5",$A$107,"Reason","Economic")*100)/GETPIVOTDATA("Charge-At Home-&gt;5",$A$107)</f>
        <v>19.23076923076923</v>
      </c>
    </row>
    <row r="109" spans="1:15">
      <c r="A109" s="30" t="s">
        <v>35</v>
      </c>
      <c r="B109" s="31">
        <v>14</v>
      </c>
      <c r="C109" s="18">
        <f>(GETPIVOTDATA("Charge-At Home-&gt;5",$A$107,"Reason","Environment")*100)/GETPIVOTDATA("Charge-At Home-&gt;5",$A$107)</f>
        <v>26.923076923076923</v>
      </c>
    </row>
    <row r="110" spans="1:15">
      <c r="A110" s="30" t="s">
        <v>48</v>
      </c>
      <c r="B110" s="31">
        <v>17</v>
      </c>
      <c r="C110" s="18">
        <f>(GETPIVOTDATA("Charge-At Home-&gt;5",$A$107,"Reason","Fuel Security")*100)/GETPIVOTDATA("Charge-At Home-&gt;5",$A$107)</f>
        <v>32.692307692307693</v>
      </c>
    </row>
    <row r="111" spans="1:15">
      <c r="A111" s="30" t="s">
        <v>50</v>
      </c>
      <c r="B111" s="31">
        <v>4</v>
      </c>
      <c r="C111" s="18">
        <f>(GETPIVOTDATA("Charge-At Home-&gt;5",$A$107,"Reason","Health")*100)/GETPIVOTDATA("Charge-At Home-&gt;5",$A$107)</f>
        <v>7.6923076923076925</v>
      </c>
    </row>
    <row r="112" spans="1:15">
      <c r="A112" s="30" t="s">
        <v>40</v>
      </c>
      <c r="B112" s="31">
        <v>7</v>
      </c>
      <c r="C112" s="18">
        <f>(GETPIVOTDATA("Charge-At Home-&gt;5",$A$107,"Reason","Technology")*100)/GETPIVOTDATA("Charge-At Home-&gt;5",$A$107)</f>
        <v>13.461538461538462</v>
      </c>
    </row>
    <row r="113" spans="1:2">
      <c r="A113" s="30" t="s">
        <v>164</v>
      </c>
      <c r="B113" s="31">
        <v>52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K16" sqref="K16"/>
    </sheetView>
  </sheetViews>
  <sheetFormatPr defaultRowHeight="15"/>
  <cols>
    <col min="2" max="2" width="12.42578125" bestFit="1" customWidth="1"/>
    <col min="3" max="3" width="11.28515625" bestFit="1" customWidth="1"/>
    <col min="5" max="5" width="13.140625" customWidth="1"/>
    <col min="6" max="6" width="18.140625" bestFit="1" customWidth="1"/>
  </cols>
  <sheetData>
    <row r="1" spans="1:10">
      <c r="A1" s="2" t="s">
        <v>4</v>
      </c>
      <c r="B1" s="2" t="s">
        <v>10</v>
      </c>
      <c r="C1" s="2" t="s">
        <v>12</v>
      </c>
    </row>
    <row r="2" spans="1:10" ht="15.75">
      <c r="A2" s="4" t="s">
        <v>32</v>
      </c>
      <c r="B2" s="3">
        <v>15000</v>
      </c>
      <c r="C2" s="4" t="s">
        <v>34</v>
      </c>
      <c r="E2" s="33" t="s">
        <v>169</v>
      </c>
      <c r="F2" s="33"/>
      <c r="G2" s="33"/>
      <c r="H2" s="33"/>
      <c r="I2" s="33"/>
      <c r="J2" s="33"/>
    </row>
    <row r="3" spans="1:10">
      <c r="A3" s="4" t="s">
        <v>32</v>
      </c>
      <c r="B3" s="3">
        <v>10000</v>
      </c>
      <c r="C3" s="4" t="s">
        <v>44</v>
      </c>
    </row>
    <row r="4" spans="1:10">
      <c r="A4" s="4" t="s">
        <v>32</v>
      </c>
      <c r="B4" s="3">
        <v>10000</v>
      </c>
      <c r="C4" s="4" t="s">
        <v>39</v>
      </c>
      <c r="E4" s="29" t="s">
        <v>163</v>
      </c>
      <c r="F4" t="s">
        <v>168</v>
      </c>
    </row>
    <row r="5" spans="1:10">
      <c r="A5" s="4" t="s">
        <v>38</v>
      </c>
      <c r="B5" s="3">
        <v>9000</v>
      </c>
      <c r="C5" s="4" t="s">
        <v>39</v>
      </c>
      <c r="E5" s="30" t="s">
        <v>32</v>
      </c>
      <c r="F5" s="31">
        <v>177000</v>
      </c>
    </row>
    <row r="6" spans="1:10">
      <c r="A6" s="4" t="s">
        <v>32</v>
      </c>
      <c r="B6" s="3">
        <v>16000</v>
      </c>
      <c r="C6" s="4" t="s">
        <v>34</v>
      </c>
      <c r="E6" s="32" t="s">
        <v>44</v>
      </c>
      <c r="F6" s="31">
        <v>57000</v>
      </c>
    </row>
    <row r="7" spans="1:10">
      <c r="A7" s="4" t="s">
        <v>38</v>
      </c>
      <c r="B7" s="3">
        <v>15000</v>
      </c>
      <c r="C7" s="4" t="s">
        <v>39</v>
      </c>
      <c r="E7" s="32" t="s">
        <v>39</v>
      </c>
      <c r="F7" s="31">
        <v>55000</v>
      </c>
    </row>
    <row r="8" spans="1:10">
      <c r="A8" s="4" t="s">
        <v>38</v>
      </c>
      <c r="B8" s="3">
        <v>8000</v>
      </c>
      <c r="C8" s="4" t="s">
        <v>44</v>
      </c>
      <c r="E8" s="32" t="s">
        <v>34</v>
      </c>
      <c r="F8" s="31">
        <v>65000</v>
      </c>
    </row>
    <row r="9" spans="1:10">
      <c r="A9" s="4" t="s">
        <v>38</v>
      </c>
      <c r="B9" s="3">
        <v>12000</v>
      </c>
      <c r="C9" s="4" t="s">
        <v>39</v>
      </c>
      <c r="E9" s="30" t="s">
        <v>38</v>
      </c>
      <c r="F9" s="31">
        <v>174000</v>
      </c>
    </row>
    <row r="10" spans="1:10">
      <c r="A10" s="4" t="s">
        <v>32</v>
      </c>
      <c r="B10" s="3">
        <v>14000</v>
      </c>
      <c r="C10" s="4" t="s">
        <v>44</v>
      </c>
      <c r="E10" s="32" t="s">
        <v>44</v>
      </c>
      <c r="F10" s="31">
        <v>57000</v>
      </c>
    </row>
    <row r="11" spans="1:10">
      <c r="A11" s="4" t="s">
        <v>38</v>
      </c>
      <c r="B11" s="3">
        <v>15000</v>
      </c>
      <c r="C11" s="4" t="s">
        <v>39</v>
      </c>
      <c r="E11" s="32" t="s">
        <v>39</v>
      </c>
      <c r="F11" s="31">
        <v>67000</v>
      </c>
    </row>
    <row r="12" spans="1:10">
      <c r="A12" s="4" t="s">
        <v>38</v>
      </c>
      <c r="B12" s="3">
        <v>10000</v>
      </c>
      <c r="C12" s="4" t="s">
        <v>44</v>
      </c>
      <c r="E12" s="32" t="s">
        <v>34</v>
      </c>
      <c r="F12" s="31">
        <v>50000</v>
      </c>
    </row>
    <row r="13" spans="1:10">
      <c r="A13" s="4" t="s">
        <v>32</v>
      </c>
      <c r="B13" s="3">
        <v>10000</v>
      </c>
      <c r="C13" s="4" t="s">
        <v>34</v>
      </c>
      <c r="E13" s="30" t="s">
        <v>164</v>
      </c>
      <c r="F13" s="31">
        <v>351000</v>
      </c>
    </row>
    <row r="14" spans="1:10">
      <c r="A14" s="4" t="s">
        <v>32</v>
      </c>
      <c r="B14" s="3">
        <v>11000</v>
      </c>
      <c r="C14" s="4" t="s">
        <v>44</v>
      </c>
    </row>
    <row r="15" spans="1:10">
      <c r="A15" s="4" t="s">
        <v>38</v>
      </c>
      <c r="B15" s="3">
        <v>10000</v>
      </c>
      <c r="C15" s="4" t="s">
        <v>34</v>
      </c>
    </row>
    <row r="16" spans="1:10">
      <c r="A16" s="4" t="s">
        <v>32</v>
      </c>
      <c r="B16" s="3">
        <v>10000</v>
      </c>
      <c r="C16" s="4" t="s">
        <v>39</v>
      </c>
    </row>
    <row r="17" spans="1:3">
      <c r="A17" s="4" t="s">
        <v>38</v>
      </c>
      <c r="B17" s="3">
        <v>14000</v>
      </c>
      <c r="C17" s="4" t="s">
        <v>44</v>
      </c>
    </row>
    <row r="18" spans="1:3">
      <c r="A18" s="4" t="s">
        <v>32</v>
      </c>
      <c r="B18" s="3">
        <v>10000</v>
      </c>
      <c r="C18" s="4" t="s">
        <v>34</v>
      </c>
    </row>
    <row r="19" spans="1:3">
      <c r="A19" s="4" t="s">
        <v>32</v>
      </c>
      <c r="B19" s="3">
        <v>9000</v>
      </c>
      <c r="C19" s="4" t="s">
        <v>44</v>
      </c>
    </row>
    <row r="20" spans="1:3">
      <c r="A20" s="4" t="s">
        <v>38</v>
      </c>
      <c r="B20" s="3">
        <v>11000</v>
      </c>
      <c r="C20" s="4" t="s">
        <v>34</v>
      </c>
    </row>
    <row r="21" spans="1:3">
      <c r="A21" s="4" t="s">
        <v>32</v>
      </c>
      <c r="B21" s="3">
        <v>11000</v>
      </c>
      <c r="C21" s="4" t="s">
        <v>39</v>
      </c>
    </row>
    <row r="22" spans="1:3">
      <c r="A22" s="4" t="s">
        <v>38</v>
      </c>
      <c r="B22" s="3">
        <v>13000</v>
      </c>
      <c r="C22" s="4" t="s">
        <v>44</v>
      </c>
    </row>
    <row r="23" spans="1:3">
      <c r="A23" s="4" t="s">
        <v>32</v>
      </c>
      <c r="B23" s="3">
        <v>14000</v>
      </c>
      <c r="C23" s="4" t="s">
        <v>34</v>
      </c>
    </row>
    <row r="24" spans="1:3">
      <c r="A24" s="4" t="s">
        <v>38</v>
      </c>
      <c r="B24" s="3">
        <v>12000</v>
      </c>
      <c r="C24" s="4" t="s">
        <v>44</v>
      </c>
    </row>
    <row r="25" spans="1:3">
      <c r="A25" s="4" t="s">
        <v>32</v>
      </c>
      <c r="B25" s="3">
        <v>12000</v>
      </c>
      <c r="C25" s="4" t="s">
        <v>39</v>
      </c>
    </row>
    <row r="26" spans="1:3">
      <c r="A26" s="4" t="s">
        <v>38</v>
      </c>
      <c r="B26" s="3">
        <v>16000</v>
      </c>
      <c r="C26" s="4" t="s">
        <v>39</v>
      </c>
    </row>
    <row r="27" spans="1:3">
      <c r="A27" s="4" t="s">
        <v>38</v>
      </c>
      <c r="B27" s="3">
        <v>9000</v>
      </c>
      <c r="C27" s="4" t="s">
        <v>34</v>
      </c>
    </row>
    <row r="28" spans="1:3">
      <c r="A28" s="4" t="s">
        <v>32</v>
      </c>
      <c r="B28" s="3">
        <v>12000</v>
      </c>
      <c r="C28" s="4" t="s">
        <v>39</v>
      </c>
    </row>
    <row r="29" spans="1:3">
      <c r="A29" s="4" t="s">
        <v>38</v>
      </c>
      <c r="B29" s="3">
        <v>11000</v>
      </c>
      <c r="C29" s="4" t="s">
        <v>34</v>
      </c>
    </row>
    <row r="30" spans="1:3">
      <c r="A30" s="4" t="s">
        <v>32</v>
      </c>
      <c r="B30" s="3">
        <v>13000</v>
      </c>
      <c r="C30" s="4" t="s">
        <v>44</v>
      </c>
    </row>
    <row r="31" spans="1:3">
      <c r="A31" s="4" t="s">
        <v>38</v>
      </c>
      <c r="B31" s="3">
        <v>9000</v>
      </c>
      <c r="C31" s="4" t="s">
        <v>34</v>
      </c>
    </row>
  </sheetData>
  <mergeCells count="1">
    <mergeCell ref="E2:J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Description</vt:lpstr>
      <vt:lpstr>EVSurvey</vt:lpstr>
      <vt:lpstr>Attitude</vt:lpstr>
      <vt:lpstr>Experiment</vt:lpstr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Susmitha Reddy</dc:creator>
  <cp:lastModifiedBy>Nadeem</cp:lastModifiedBy>
  <dcterms:created xsi:type="dcterms:W3CDTF">2024-04-06T23:48:26Z</dcterms:created>
  <dcterms:modified xsi:type="dcterms:W3CDTF">2024-04-08T21:56:59Z</dcterms:modified>
</cp:coreProperties>
</file>