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ern log book\advanced\"/>
    </mc:Choice>
  </mc:AlternateContent>
  <xr:revisionPtr revIDLastSave="0" documentId="8_{B31385BB-F8FE-449C-B4E9-B5413C7084B2}" xr6:coauthVersionLast="47" xr6:coauthVersionMax="47" xr10:uidLastSave="{00000000-0000-0000-0000-000000000000}"/>
  <bookViews>
    <workbookView xWindow="-108" yWindow="-108" windowWidth="23256" windowHeight="12456" firstSheet="4" activeTab="4" xr2:uid="{5737CD49-1EDF-4E56-A3B0-A9C91B2F03E2}"/>
  </bookViews>
  <sheets>
    <sheet name="Defining Names" sheetId="1" r:id="rId1"/>
    <sheet name="Constant defining" sheetId="3" r:id="rId2"/>
    <sheet name="Choose and VLOOKUP" sheetId="2" r:id="rId3"/>
    <sheet name="VLOOKUP exact match" sheetId="4" r:id="rId4"/>
    <sheet name="HLOOKUP" sheetId="5" r:id="rId5"/>
  </sheets>
  <definedNames>
    <definedName name="Aaustralia" localSheetId="1">'Constant defining'!$B$5:$B$9</definedName>
    <definedName name="Aaustralia">'Defining Names'!$B$7:$B$11</definedName>
    <definedName name="Australia" localSheetId="1">'Constant defining'!$B$4</definedName>
    <definedName name="Australia" localSheetId="0">'Defining Names'!$B$6</definedName>
    <definedName name="Australia">'Defining Names'!$B$7:$B$11</definedName>
    <definedName name="New_Zealand" localSheetId="1">'Constant defining'!$D$5:$D$9</definedName>
    <definedName name="New_Zealand">'Defining Names'!$D$7:$D$11</definedName>
    <definedName name="Rate_1">'Choose and VLOOKUP'!$B$4</definedName>
    <definedName name="Rate_2">'Choose and VLOOKUP'!$B$5</definedName>
    <definedName name="Rate_3">'Choose and VLOOKUP'!$B$6</definedName>
    <definedName name="Rate_4">'Choose and VLOOKUP'!$B$7</definedName>
    <definedName name="Rate_5">'Choose and VLOOKUP'!$B$8</definedName>
    <definedName name="TaxRate">0.1</definedName>
    <definedName name="title" localSheetId="1">'Constant defining'!$B$4</definedName>
    <definedName name="title" localSheetId="0">'Defining Names'!$B$6</definedName>
    <definedName name="UK" localSheetId="1">'Constant defining'!$C$5:$C$9</definedName>
    <definedName name="UK">'Defining Names'!$C$7:$C$11</definedName>
    <definedName name="Year_1" localSheetId="1">'Constant defining'!$B$5:$D$5</definedName>
    <definedName name="Year_1">'Defining Names'!$B$7:$D$7</definedName>
    <definedName name="Year_2" localSheetId="1">'Constant defining'!$B$6:$D$6</definedName>
    <definedName name="Year_2">'Defining Names'!$B$8:$D$8</definedName>
    <definedName name="Year_3" localSheetId="1">'Constant defining'!$B$7:$D$7</definedName>
    <definedName name="Year_3">'Defining Names'!$B$9:$D$9</definedName>
    <definedName name="Year_4" localSheetId="1">'Constant defining'!$B$8:$D$8</definedName>
    <definedName name="Year_4">'Defining Names'!$B$10:$D$10</definedName>
    <definedName name="Year_5" localSheetId="1">'Constant defining'!$B$9:$D$9</definedName>
    <definedName name="Year_5">'Defining Names'!$B$11:$D$11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F5" i="4"/>
  <c r="F4" i="4"/>
  <c r="F3" i="4"/>
  <c r="F2" i="4"/>
  <c r="G5" i="4"/>
  <c r="G4" i="4"/>
  <c r="G3" i="4"/>
  <c r="G2" i="4"/>
  <c r="E3" i="4"/>
  <c r="E4" i="4"/>
  <c r="E5" i="4"/>
  <c r="E2" i="4"/>
  <c r="D2" i="4"/>
  <c r="D3" i="4"/>
  <c r="D4" i="4"/>
  <c r="D5" i="4"/>
  <c r="F33" i="2"/>
  <c r="G33" i="2" s="1"/>
  <c r="D26" i="2"/>
  <c r="F26" i="2" s="1"/>
  <c r="D27" i="2"/>
  <c r="F27" i="2" s="1"/>
  <c r="D28" i="2"/>
  <c r="F28" i="2" s="1"/>
  <c r="G28" i="2" s="1"/>
  <c r="D29" i="2"/>
  <c r="F29" i="2" s="1"/>
  <c r="G29" i="2" s="1"/>
  <c r="D30" i="2"/>
  <c r="F30" i="2" s="1"/>
  <c r="G30" i="2" s="1"/>
  <c r="D31" i="2"/>
  <c r="F31" i="2" s="1"/>
  <c r="D32" i="2"/>
  <c r="F32" i="2" s="1"/>
  <c r="D33" i="2"/>
  <c r="D25" i="2"/>
  <c r="F25" i="2" s="1"/>
  <c r="G25" i="2" s="1"/>
  <c r="F8" i="1"/>
  <c r="F9" i="1"/>
  <c r="F10" i="1"/>
  <c r="F11" i="1"/>
  <c r="F7" i="1"/>
  <c r="D11" i="3"/>
  <c r="C11" i="3"/>
  <c r="B11" i="3"/>
  <c r="E9" i="3"/>
  <c r="E8" i="3"/>
  <c r="E7" i="3"/>
  <c r="E6" i="3"/>
  <c r="E5" i="3"/>
  <c r="D13" i="1"/>
  <c r="C13" i="1"/>
  <c r="B13" i="1"/>
  <c r="E11" i="1"/>
  <c r="E10" i="1"/>
  <c r="E9" i="1"/>
  <c r="E8" i="1"/>
  <c r="E7" i="1"/>
  <c r="G32" i="2" l="1"/>
  <c r="H32" i="2" s="1"/>
  <c r="G31" i="2"/>
  <c r="H31" i="2" s="1"/>
  <c r="G27" i="2"/>
  <c r="H27" i="2" s="1"/>
  <c r="G26" i="2"/>
  <c r="H26" i="2" s="1"/>
  <c r="H25" i="2"/>
  <c r="H30" i="2"/>
  <c r="H29" i="2"/>
  <c r="H33" i="2"/>
  <c r="H28" i="2"/>
</calcChain>
</file>

<file path=xl/sharedStrings.xml><?xml version="1.0" encoding="utf-8"?>
<sst xmlns="http://schemas.openxmlformats.org/spreadsheetml/2006/main" count="98" uniqueCount="72">
  <si>
    <t>Alphellus Global Enterprise</t>
  </si>
  <si>
    <t>Musicology Division</t>
  </si>
  <si>
    <t>Year 1</t>
  </si>
  <si>
    <t>Year 2</t>
  </si>
  <si>
    <t>Year 3</t>
  </si>
  <si>
    <t>Year 4</t>
  </si>
  <si>
    <t>Year 5</t>
  </si>
  <si>
    <t>Australia</t>
  </si>
  <si>
    <t>UK</t>
  </si>
  <si>
    <t xml:space="preserve">New Zealand </t>
  </si>
  <si>
    <t>Total</t>
  </si>
  <si>
    <t>International clients</t>
  </si>
  <si>
    <t>Tax</t>
  </si>
  <si>
    <t>No</t>
  </si>
  <si>
    <t>Rates</t>
  </si>
  <si>
    <t>Tax Table</t>
  </si>
  <si>
    <t>Salary Range</t>
  </si>
  <si>
    <t>Tax Rate</t>
  </si>
  <si>
    <t>weekly Payroll</t>
  </si>
  <si>
    <t>Fname</t>
  </si>
  <si>
    <t>Lname</t>
  </si>
  <si>
    <t>PayScale</t>
  </si>
  <si>
    <t>HourlyRate</t>
  </si>
  <si>
    <t>Michelle</t>
  </si>
  <si>
    <t>Kira</t>
  </si>
  <si>
    <t>Paddy</t>
  </si>
  <si>
    <t>Marty</t>
  </si>
  <si>
    <t>Connor</t>
  </si>
  <si>
    <t>Alana</t>
  </si>
  <si>
    <t>Siobon</t>
  </si>
  <si>
    <t>Anthony</t>
  </si>
  <si>
    <t>Nadia</t>
  </si>
  <si>
    <t>Ntwali</t>
  </si>
  <si>
    <t>Ira</t>
  </si>
  <si>
    <t>Shema</t>
  </si>
  <si>
    <t>Manzi</t>
  </si>
  <si>
    <t>Gigi</t>
  </si>
  <si>
    <t>Keza</t>
  </si>
  <si>
    <t>Ishimwe</t>
  </si>
  <si>
    <t>Quinn</t>
  </si>
  <si>
    <t>Hirwa</t>
  </si>
  <si>
    <t>Hours work</t>
  </si>
  <si>
    <t>Gross Pay</t>
  </si>
  <si>
    <t>tax Rate</t>
  </si>
  <si>
    <t>NetPay</t>
  </si>
  <si>
    <t>Item</t>
  </si>
  <si>
    <t>Description</t>
  </si>
  <si>
    <t>Quantity</t>
  </si>
  <si>
    <t>Price</t>
  </si>
  <si>
    <t>Deposit</t>
  </si>
  <si>
    <t>Total Cost</t>
  </si>
  <si>
    <t>TEL00001</t>
  </si>
  <si>
    <t>TEL00003</t>
  </si>
  <si>
    <t>TEL00005</t>
  </si>
  <si>
    <t>TEL00007</t>
  </si>
  <si>
    <t>Global Roamar 516</t>
  </si>
  <si>
    <t>Global Roamer514</t>
  </si>
  <si>
    <t>Total items</t>
  </si>
  <si>
    <t>Total Deposit</t>
  </si>
  <si>
    <t>World Communication223</t>
  </si>
  <si>
    <t>Total invoice</t>
  </si>
  <si>
    <t>Master Communicator 10 plus</t>
  </si>
  <si>
    <t>Department</t>
  </si>
  <si>
    <t>HR</t>
  </si>
  <si>
    <t>sales</t>
  </si>
  <si>
    <t>Marketing</t>
  </si>
  <si>
    <t>IT</t>
  </si>
  <si>
    <t>Finance</t>
  </si>
  <si>
    <t>Budget($)</t>
  </si>
  <si>
    <t>Revenue($)</t>
  </si>
  <si>
    <t>Actual Spend($)</t>
  </si>
  <si>
    <t>IT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</si>
</sst>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64" formatCode="&quot;$&quot;#,##0.00"/>
    </dxf>
    <dxf>
      <numFmt numFmtId="13" formatCode="0%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25914-E492-457D-A3DD-A3B6EDD33A19}" name="Tax_table" displayName="Tax_table" ref="E5:F16" totalsRowShown="0">
  <autoFilter ref="E5:F16" xr:uid="{87525914-E492-457D-A3DD-A3B6EDD33A19}"/>
  <tableColumns count="2">
    <tableColumn id="1" xr3:uid="{0EA60524-77AF-4E95-ACF7-DF59DE35B2D7}" name="Salary Range" dataDxfId="3"/>
    <tableColumn id="2" xr3:uid="{FF4DE247-431B-4A3A-8111-B5B741B9FF87}" name="Tax R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9D7B0-D14E-4908-86DD-64CACFC26F2D}" name="Hourly_rate" displayName="Hourly_rate" ref="A3:B8" totalsRowShown="0">
  <autoFilter ref="A3:B8" xr:uid="{5EC9D7B0-D14E-4908-86DD-64CACFC26F2D}"/>
  <tableColumns count="2">
    <tableColumn id="1" xr3:uid="{66FAEE79-7A31-4A62-8DC5-8837C4C47CBA}" name="No"/>
    <tableColumn id="2" xr3:uid="{27DB843C-D2ED-47EB-91DA-004555A77BA6}" name="Ra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80A1E-720B-4038-A563-B7935BEB4C6F}" name="items5" displayName="items5" ref="A16:D20" totalsRowShown="0">
  <autoFilter ref="A16:D20" xr:uid="{21880A1E-720B-4038-A563-B7935BEB4C6F}"/>
  <tableColumns count="4">
    <tableColumn id="1" xr3:uid="{5071B42B-22A4-4737-BDE3-0F75AF37ED5E}" name="Item"/>
    <tableColumn id="2" xr3:uid="{264203D9-28AB-46FD-B454-C4C3BB73D1AE}" name="Description"/>
    <tableColumn id="3" xr3:uid="{590093FA-0F89-45EB-9318-877642C5B9A2}" name="Price" dataDxfId="1"/>
    <tableColumn id="4" xr3:uid="{4DEF0157-2217-45BE-9647-3F0D62EE90D8}" name="Depos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B751-AA93-46DC-8715-B74BDE7B50EB}">
  <dimension ref="A1:F13"/>
  <sheetViews>
    <sheetView workbookViewId="0">
      <selection activeCell="N17" sqref="N17"/>
    </sheetView>
  </sheetViews>
  <sheetFormatPr defaultRowHeight="14.4" x14ac:dyDescent="0.3"/>
  <cols>
    <col min="4" max="4" width="12" bestFit="1" customWidth="1"/>
  </cols>
  <sheetData>
    <row r="1" spans="1:6" x14ac:dyDescent="0.3">
      <c r="A1" s="7" t="s">
        <v>0</v>
      </c>
      <c r="B1" s="7"/>
      <c r="C1" s="7"/>
      <c r="D1" s="7"/>
    </row>
    <row r="2" spans="1:6" x14ac:dyDescent="0.3">
      <c r="A2" s="7" t="s">
        <v>1</v>
      </c>
      <c r="B2" s="7"/>
      <c r="C2" s="7"/>
      <c r="D2" s="7"/>
    </row>
    <row r="3" spans="1:6" x14ac:dyDescent="0.3">
      <c r="A3" s="7" t="s">
        <v>11</v>
      </c>
      <c r="B3" s="7"/>
      <c r="C3" s="7"/>
      <c r="D3" s="7"/>
    </row>
    <row r="4" spans="1:6" x14ac:dyDescent="0.3">
      <c r="A4" s="1"/>
      <c r="B4" s="1"/>
      <c r="C4" s="1"/>
      <c r="D4" s="1"/>
    </row>
    <row r="5" spans="1:6" x14ac:dyDescent="0.3">
      <c r="A5" s="1"/>
      <c r="B5" s="1"/>
      <c r="C5" s="1"/>
      <c r="D5" s="1"/>
    </row>
    <row r="6" spans="1:6" x14ac:dyDescent="0.3">
      <c r="B6" t="s">
        <v>7</v>
      </c>
      <c r="C6" t="s">
        <v>8</v>
      </c>
      <c r="D6" t="s">
        <v>9</v>
      </c>
      <c r="E6" t="s">
        <v>10</v>
      </c>
      <c r="F6" t="s">
        <v>12</v>
      </c>
    </row>
    <row r="7" spans="1:6" x14ac:dyDescent="0.3">
      <c r="A7" t="s">
        <v>2</v>
      </c>
      <c r="B7" s="2">
        <v>85000</v>
      </c>
      <c r="C7" s="2">
        <v>120000</v>
      </c>
      <c r="D7" s="2">
        <v>35000</v>
      </c>
      <c r="E7" s="2">
        <f>SUM(Year_1)</f>
        <v>240000</v>
      </c>
      <c r="F7">
        <f>E7*TaxRate</f>
        <v>24000</v>
      </c>
    </row>
    <row r="8" spans="1:6" x14ac:dyDescent="0.3">
      <c r="A8" t="s">
        <v>3</v>
      </c>
      <c r="B8" s="2">
        <v>87000</v>
      </c>
      <c r="C8" s="2">
        <v>97000</v>
      </c>
      <c r="D8" s="2">
        <v>30000</v>
      </c>
      <c r="E8" s="2">
        <f>SUM(Year_2)</f>
        <v>214000</v>
      </c>
      <c r="F8">
        <f t="shared" ref="F8:F11" si="0">E8*TaxRate</f>
        <v>21400</v>
      </c>
    </row>
    <row r="9" spans="1:6" x14ac:dyDescent="0.3">
      <c r="A9" t="s">
        <v>4</v>
      </c>
      <c r="B9" s="2">
        <v>92000</v>
      </c>
      <c r="C9" s="2">
        <v>84000</v>
      </c>
      <c r="D9" s="2">
        <v>45000</v>
      </c>
      <c r="E9" s="2">
        <f>SUM(Year_3)</f>
        <v>221000</v>
      </c>
      <c r="F9">
        <f t="shared" si="0"/>
        <v>22100</v>
      </c>
    </row>
    <row r="10" spans="1:6" x14ac:dyDescent="0.3">
      <c r="A10" t="s">
        <v>5</v>
      </c>
      <c r="B10" s="2">
        <v>95000</v>
      </c>
      <c r="C10" s="2">
        <v>102000</v>
      </c>
      <c r="D10" s="2">
        <v>68000</v>
      </c>
      <c r="E10" s="2">
        <f>SUM(Year_4)</f>
        <v>265000</v>
      </c>
      <c r="F10">
        <f t="shared" si="0"/>
        <v>26500</v>
      </c>
    </row>
    <row r="11" spans="1:6" x14ac:dyDescent="0.3">
      <c r="A11" t="s">
        <v>6</v>
      </c>
      <c r="B11" s="2">
        <v>150000</v>
      </c>
      <c r="C11" s="2">
        <v>200000</v>
      </c>
      <c r="D11" s="2">
        <v>39000</v>
      </c>
      <c r="E11" s="2">
        <f>SUM(Year_5)</f>
        <v>389000</v>
      </c>
      <c r="F11">
        <f t="shared" si="0"/>
        <v>38900</v>
      </c>
    </row>
    <row r="13" spans="1:6" x14ac:dyDescent="0.3">
      <c r="A13" t="s">
        <v>10</v>
      </c>
      <c r="B13" s="2">
        <f>SUM(Aaustralia)</f>
        <v>509000</v>
      </c>
      <c r="C13" s="2">
        <f>SUM(UK)</f>
        <v>603000</v>
      </c>
      <c r="D13" s="2">
        <f>SUM(New_Zealand)</f>
        <v>217000</v>
      </c>
    </row>
  </sheetData>
  <mergeCells count="3">
    <mergeCell ref="A1:D1"/>
    <mergeCell ref="A2:D2"/>
    <mergeCell ref="A3:D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2D90-DE75-42BB-97B5-32B79D265730}">
  <dimension ref="A1:E11"/>
  <sheetViews>
    <sheetView workbookViewId="0">
      <selection activeCell="G21" sqref="G21"/>
    </sheetView>
  </sheetViews>
  <sheetFormatPr defaultRowHeight="14.4" x14ac:dyDescent="0.3"/>
  <cols>
    <col min="4" max="4" width="12" bestFit="1" customWidth="1"/>
  </cols>
  <sheetData>
    <row r="1" spans="1:5" x14ac:dyDescent="0.3">
      <c r="A1" s="7" t="s">
        <v>0</v>
      </c>
      <c r="B1" s="7"/>
      <c r="C1" s="7"/>
      <c r="D1" s="7"/>
    </row>
    <row r="2" spans="1:5" x14ac:dyDescent="0.3">
      <c r="A2" s="7" t="s">
        <v>1</v>
      </c>
      <c r="B2" s="7"/>
      <c r="C2" s="7"/>
      <c r="D2" s="7"/>
    </row>
    <row r="3" spans="1:5" x14ac:dyDescent="0.3">
      <c r="A3" s="7" t="s">
        <v>11</v>
      </c>
      <c r="B3" s="7"/>
      <c r="C3" s="7"/>
      <c r="D3" s="7"/>
    </row>
    <row r="4" spans="1:5" x14ac:dyDescent="0.3"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 t="s">
        <v>2</v>
      </c>
      <c r="B5" s="2">
        <v>85000</v>
      </c>
      <c r="C5" s="2">
        <v>120000</v>
      </c>
      <c r="D5" s="2">
        <v>35000</v>
      </c>
      <c r="E5" s="2">
        <f>SUM(Year_1)</f>
        <v>240000</v>
      </c>
    </row>
    <row r="6" spans="1:5" x14ac:dyDescent="0.3">
      <c r="A6" t="s">
        <v>3</v>
      </c>
      <c r="B6" s="2">
        <v>87000</v>
      </c>
      <c r="C6" s="2">
        <v>97000</v>
      </c>
      <c r="D6" s="2">
        <v>30000</v>
      </c>
      <c r="E6" s="2">
        <f>SUM(Year_2)</f>
        <v>214000</v>
      </c>
    </row>
    <row r="7" spans="1:5" x14ac:dyDescent="0.3">
      <c r="A7" t="s">
        <v>4</v>
      </c>
      <c r="B7" s="2">
        <v>92000</v>
      </c>
      <c r="C7" s="2">
        <v>84000</v>
      </c>
      <c r="D7" s="2">
        <v>45000</v>
      </c>
      <c r="E7" s="2">
        <f>SUM(Year_3)</f>
        <v>221000</v>
      </c>
    </row>
    <row r="8" spans="1:5" x14ac:dyDescent="0.3">
      <c r="A8" t="s">
        <v>5</v>
      </c>
      <c r="B8" s="2">
        <v>95000</v>
      </c>
      <c r="C8" s="2">
        <v>102000</v>
      </c>
      <c r="D8" s="2">
        <v>68000</v>
      </c>
      <c r="E8" s="2">
        <f>SUM(Year_4)</f>
        <v>265000</v>
      </c>
    </row>
    <row r="9" spans="1:5" x14ac:dyDescent="0.3">
      <c r="A9" t="s">
        <v>6</v>
      </c>
      <c r="B9" s="2">
        <v>150000</v>
      </c>
      <c r="C9" s="2">
        <v>200000</v>
      </c>
      <c r="D9" s="2">
        <v>39000</v>
      </c>
      <c r="E9" s="2">
        <f>SUM(Year_5)</f>
        <v>389000</v>
      </c>
    </row>
    <row r="11" spans="1:5" x14ac:dyDescent="0.3">
      <c r="A11" t="s">
        <v>10</v>
      </c>
      <c r="B11" s="2">
        <f>SUM(Aaustralia)</f>
        <v>509000</v>
      </c>
      <c r="C11" s="2">
        <f>SUM(UK)</f>
        <v>603000</v>
      </c>
      <c r="D11" s="2">
        <f>SUM(New_Zealand)</f>
        <v>217000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EFE5-35DB-4E2B-ABC0-A7682DDA0486}">
  <dimension ref="A3:H33"/>
  <sheetViews>
    <sheetView topLeftCell="A32" workbookViewId="0">
      <selection activeCell="A38" sqref="A38:F42"/>
    </sheetView>
  </sheetViews>
  <sheetFormatPr defaultRowHeight="14.4" x14ac:dyDescent="0.3"/>
  <cols>
    <col min="2" max="2" width="21.6640625" bestFit="1" customWidth="1"/>
    <col min="3" max="3" width="11.88671875" bestFit="1" customWidth="1"/>
    <col min="4" max="4" width="10.109375" bestFit="1" customWidth="1"/>
    <col min="5" max="5" width="14" bestFit="1" customWidth="1"/>
    <col min="6" max="6" width="10.33203125" bestFit="1" customWidth="1"/>
  </cols>
  <sheetData>
    <row r="3" spans="1:6" x14ac:dyDescent="0.3">
      <c r="A3" t="s">
        <v>13</v>
      </c>
      <c r="B3" t="s">
        <v>14</v>
      </c>
      <c r="E3" t="s">
        <v>15</v>
      </c>
    </row>
    <row r="4" spans="1:6" x14ac:dyDescent="0.3">
      <c r="A4">
        <v>1</v>
      </c>
      <c r="B4">
        <v>23.5</v>
      </c>
    </row>
    <row r="5" spans="1:6" x14ac:dyDescent="0.3">
      <c r="A5">
        <v>2</v>
      </c>
      <c r="B5">
        <v>30</v>
      </c>
      <c r="E5" t="s">
        <v>16</v>
      </c>
      <c r="F5" t="s">
        <v>17</v>
      </c>
    </row>
    <row r="6" spans="1:6" x14ac:dyDescent="0.3">
      <c r="A6">
        <v>3</v>
      </c>
      <c r="B6">
        <v>35</v>
      </c>
      <c r="E6" s="4">
        <v>0</v>
      </c>
      <c r="F6" s="3">
        <v>0</v>
      </c>
    </row>
    <row r="7" spans="1:6" x14ac:dyDescent="0.3">
      <c r="A7">
        <v>4</v>
      </c>
      <c r="B7">
        <v>38.5</v>
      </c>
      <c r="E7" s="4">
        <v>500</v>
      </c>
      <c r="F7" s="3">
        <v>0.1</v>
      </c>
    </row>
    <row r="8" spans="1:6" x14ac:dyDescent="0.3">
      <c r="A8">
        <v>5</v>
      </c>
      <c r="B8">
        <v>42.5</v>
      </c>
      <c r="E8" s="4">
        <v>1000</v>
      </c>
      <c r="F8" s="3">
        <v>0.12</v>
      </c>
    </row>
    <row r="9" spans="1:6" x14ac:dyDescent="0.3">
      <c r="E9" s="4">
        <v>1200</v>
      </c>
      <c r="F9" s="3">
        <v>0.16</v>
      </c>
    </row>
    <row r="10" spans="1:6" x14ac:dyDescent="0.3">
      <c r="E10" s="4">
        <v>1400</v>
      </c>
      <c r="F10" s="3">
        <v>0.18</v>
      </c>
    </row>
    <row r="11" spans="1:6" x14ac:dyDescent="0.3">
      <c r="E11" s="4">
        <v>1600</v>
      </c>
      <c r="F11" s="3">
        <v>0.2</v>
      </c>
    </row>
    <row r="12" spans="1:6" x14ac:dyDescent="0.3">
      <c r="E12" s="4">
        <v>1800</v>
      </c>
      <c r="F12" s="3">
        <v>0.22</v>
      </c>
    </row>
    <row r="13" spans="1:6" x14ac:dyDescent="0.3">
      <c r="E13" s="4">
        <v>2000</v>
      </c>
      <c r="F13" s="3">
        <v>0.24</v>
      </c>
    </row>
    <row r="14" spans="1:6" x14ac:dyDescent="0.3">
      <c r="E14" s="4">
        <v>2200</v>
      </c>
      <c r="F14" s="3">
        <v>0.26</v>
      </c>
    </row>
    <row r="15" spans="1:6" x14ac:dyDescent="0.3">
      <c r="E15" s="4">
        <v>2400</v>
      </c>
      <c r="F15" s="3">
        <v>0.28000000000000003</v>
      </c>
    </row>
    <row r="16" spans="1:6" x14ac:dyDescent="0.3">
      <c r="E16" s="4">
        <v>2600</v>
      </c>
      <c r="F16" s="3">
        <v>0.3</v>
      </c>
    </row>
    <row r="22" spans="1:8" ht="18" x14ac:dyDescent="0.35">
      <c r="B22" s="8" t="s">
        <v>18</v>
      </c>
      <c r="C22" s="8"/>
    </row>
    <row r="24" spans="1:8" x14ac:dyDescent="0.3">
      <c r="A24" s="6" t="s">
        <v>19</v>
      </c>
      <c r="B24" s="6" t="s">
        <v>20</v>
      </c>
      <c r="C24" s="6" t="s">
        <v>21</v>
      </c>
      <c r="D24" s="6" t="s">
        <v>22</v>
      </c>
      <c r="E24" s="6" t="s">
        <v>41</v>
      </c>
      <c r="F24" s="6" t="s">
        <v>42</v>
      </c>
      <c r="G24" s="6" t="s">
        <v>43</v>
      </c>
      <c r="H24" s="6" t="s">
        <v>44</v>
      </c>
    </row>
    <row r="25" spans="1:8" x14ac:dyDescent="0.3">
      <c r="A25" t="s">
        <v>23</v>
      </c>
      <c r="B25" t="s">
        <v>32</v>
      </c>
      <c r="C25">
        <v>4</v>
      </c>
      <c r="D25" s="4">
        <f t="shared" ref="D25:D33" si="0">CHOOSE(C25, Rate_1, Rate_2, Rate_3, Rate_4, Rate_5)</f>
        <v>38.5</v>
      </c>
      <c r="E25">
        <v>18</v>
      </c>
      <c r="F25" s="4">
        <f>D25*E25</f>
        <v>693</v>
      </c>
      <c r="G25" s="5">
        <f>VLOOKUP(F25, Tax_table[], 2)</f>
        <v>0.1</v>
      </c>
      <c r="H25" s="4">
        <f>F25*(1-G25)</f>
        <v>623.70000000000005</v>
      </c>
    </row>
    <row r="26" spans="1:8" x14ac:dyDescent="0.3">
      <c r="A26" t="s">
        <v>24</v>
      </c>
      <c r="B26" t="s">
        <v>33</v>
      </c>
      <c r="C26">
        <v>1</v>
      </c>
      <c r="D26" s="4">
        <f t="shared" si="0"/>
        <v>23.5</v>
      </c>
      <c r="E26">
        <v>12</v>
      </c>
      <c r="F26" s="4">
        <f t="shared" ref="F26:F33" si="1">D26*E26</f>
        <v>282</v>
      </c>
      <c r="G26" s="5">
        <f>VLOOKUP(F26, Tax_table[], 2)</f>
        <v>0</v>
      </c>
      <c r="H26" s="4">
        <f t="shared" ref="H26:H33" si="2">F26*(1-G26)</f>
        <v>282</v>
      </c>
    </row>
    <row r="27" spans="1:8" x14ac:dyDescent="0.3">
      <c r="A27" t="s">
        <v>25</v>
      </c>
      <c r="B27" t="s">
        <v>34</v>
      </c>
      <c r="C27">
        <v>5</v>
      </c>
      <c r="D27" s="4">
        <f t="shared" si="0"/>
        <v>42.5</v>
      </c>
      <c r="E27">
        <v>16</v>
      </c>
      <c r="F27" s="4">
        <f t="shared" si="1"/>
        <v>680</v>
      </c>
      <c r="G27" s="5">
        <f>VLOOKUP(F27, Tax_table[], 2)</f>
        <v>0.1</v>
      </c>
      <c r="H27" s="4">
        <f t="shared" si="2"/>
        <v>612</v>
      </c>
    </row>
    <row r="28" spans="1:8" x14ac:dyDescent="0.3">
      <c r="A28" t="s">
        <v>26</v>
      </c>
      <c r="B28" t="s">
        <v>35</v>
      </c>
      <c r="C28">
        <v>5</v>
      </c>
      <c r="D28" s="4">
        <f t="shared" si="0"/>
        <v>42.5</v>
      </c>
      <c r="E28">
        <v>15</v>
      </c>
      <c r="F28" s="4">
        <f t="shared" si="1"/>
        <v>637.5</v>
      </c>
      <c r="G28" s="5">
        <f>VLOOKUP(F28, Tax_table[], 2)</f>
        <v>0.1</v>
      </c>
      <c r="H28" s="4">
        <f t="shared" si="2"/>
        <v>573.75</v>
      </c>
    </row>
    <row r="29" spans="1:8" x14ac:dyDescent="0.3">
      <c r="A29" t="s">
        <v>27</v>
      </c>
      <c r="B29" t="s">
        <v>36</v>
      </c>
      <c r="C29">
        <v>4</v>
      </c>
      <c r="D29" s="4">
        <f t="shared" si="0"/>
        <v>38.5</v>
      </c>
      <c r="E29">
        <v>18</v>
      </c>
      <c r="F29" s="4">
        <f t="shared" si="1"/>
        <v>693</v>
      </c>
      <c r="G29" s="5">
        <f>VLOOKUP(F29, Tax_table[], 2)</f>
        <v>0.1</v>
      </c>
      <c r="H29" s="4">
        <f t="shared" si="2"/>
        <v>623.70000000000005</v>
      </c>
    </row>
    <row r="30" spans="1:8" x14ac:dyDescent="0.3">
      <c r="A30" t="s">
        <v>28</v>
      </c>
      <c r="B30" t="s">
        <v>37</v>
      </c>
      <c r="C30">
        <v>4</v>
      </c>
      <c r="D30" s="4">
        <f t="shared" si="0"/>
        <v>38.5</v>
      </c>
      <c r="E30">
        <v>16</v>
      </c>
      <c r="F30" s="4">
        <f t="shared" si="1"/>
        <v>616</v>
      </c>
      <c r="G30" s="5">
        <f>VLOOKUP(F30, Tax_table[], 2)</f>
        <v>0.1</v>
      </c>
      <c r="H30" s="4">
        <f t="shared" si="2"/>
        <v>554.4</v>
      </c>
    </row>
    <row r="31" spans="1:8" x14ac:dyDescent="0.3">
      <c r="A31" t="s">
        <v>29</v>
      </c>
      <c r="B31" t="s">
        <v>38</v>
      </c>
      <c r="C31">
        <v>1</v>
      </c>
      <c r="D31" s="4">
        <f t="shared" si="0"/>
        <v>23.5</v>
      </c>
      <c r="E31">
        <v>20</v>
      </c>
      <c r="F31" s="4">
        <f t="shared" si="1"/>
        <v>470</v>
      </c>
      <c r="G31" s="5">
        <f>VLOOKUP(F31, Tax_table[], 2)</f>
        <v>0</v>
      </c>
      <c r="H31" s="4">
        <f t="shared" si="2"/>
        <v>470</v>
      </c>
    </row>
    <row r="32" spans="1:8" x14ac:dyDescent="0.3">
      <c r="A32" t="s">
        <v>30</v>
      </c>
      <c r="B32" t="s">
        <v>39</v>
      </c>
      <c r="C32">
        <v>3</v>
      </c>
      <c r="D32" s="4">
        <f t="shared" si="0"/>
        <v>35</v>
      </c>
      <c r="E32">
        <v>11</v>
      </c>
      <c r="F32" s="4">
        <f t="shared" si="1"/>
        <v>385</v>
      </c>
      <c r="G32" s="5">
        <f>VLOOKUP(F32, Tax_table[], 2)</f>
        <v>0</v>
      </c>
      <c r="H32" s="4">
        <f t="shared" si="2"/>
        <v>385</v>
      </c>
    </row>
    <row r="33" spans="1:8" x14ac:dyDescent="0.3">
      <c r="A33" t="s">
        <v>31</v>
      </c>
      <c r="B33" t="s">
        <v>40</v>
      </c>
      <c r="C33">
        <v>5</v>
      </c>
      <c r="D33" s="4">
        <f t="shared" si="0"/>
        <v>42.5</v>
      </c>
      <c r="E33">
        <v>11</v>
      </c>
      <c r="F33" s="4">
        <f t="shared" si="1"/>
        <v>467.5</v>
      </c>
      <c r="G33" s="5">
        <f>VLOOKUP(F33, Tax_table[], 2)</f>
        <v>0</v>
      </c>
      <c r="H33" s="4">
        <f t="shared" si="2"/>
        <v>467.5</v>
      </c>
    </row>
  </sheetData>
  <mergeCells count="1">
    <mergeCell ref="B22:C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0719-D952-4DA6-ADFD-80AC18B7EFC6}">
  <dimension ref="A1:G20"/>
  <sheetViews>
    <sheetView workbookViewId="0">
      <selection activeCell="G13" sqref="G13"/>
    </sheetView>
  </sheetViews>
  <sheetFormatPr defaultRowHeight="14.4" x14ac:dyDescent="0.3"/>
  <cols>
    <col min="1" max="1" width="12.88671875" customWidth="1"/>
    <col min="2" max="2" width="25.88671875" bestFit="1" customWidth="1"/>
    <col min="3" max="3" width="8" bestFit="1" customWidth="1"/>
    <col min="4" max="4" width="9.5546875" bestFit="1" customWidth="1"/>
    <col min="5" max="5" width="11.88671875" bestFit="1" customWidth="1"/>
  </cols>
  <sheetData>
    <row r="1" spans="1:7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7" x14ac:dyDescent="0.3">
      <c r="A2" t="s">
        <v>51</v>
      </c>
      <c r="B2" t="s">
        <v>59</v>
      </c>
      <c r="C2">
        <v>1</v>
      </c>
      <c r="D2" s="4">
        <f>VLOOKUP(A2, items5[], 3)</f>
        <v>150</v>
      </c>
      <c r="E2" s="3">
        <f>VLOOKUP(A2, items5[], 4)</f>
        <v>0.1</v>
      </c>
      <c r="F2" s="4">
        <f>(C2*D2)-((C2*D2)*(E2))</f>
        <v>135</v>
      </c>
      <c r="G2" s="4">
        <f>(C2*D2)*(1-E2)</f>
        <v>135</v>
      </c>
    </row>
    <row r="3" spans="1:7" x14ac:dyDescent="0.3">
      <c r="A3" t="s">
        <v>52</v>
      </c>
      <c r="B3" t="s">
        <v>61</v>
      </c>
      <c r="C3">
        <v>2</v>
      </c>
      <c r="D3" s="4">
        <f>VLOOKUP(A3, items5[], 3)</f>
        <v>120</v>
      </c>
      <c r="E3" s="3">
        <f>VLOOKUP(A3, items5[], 4)</f>
        <v>0.05</v>
      </c>
      <c r="F3" s="4">
        <f>(C3*D3)-((C3*D3)*(E3))</f>
        <v>228</v>
      </c>
      <c r="G3" s="4">
        <f>(C3*D3)*(1-E3)</f>
        <v>228</v>
      </c>
    </row>
    <row r="4" spans="1:7" x14ac:dyDescent="0.3">
      <c r="A4" t="s">
        <v>53</v>
      </c>
      <c r="B4" t="s">
        <v>56</v>
      </c>
      <c r="C4">
        <v>2</v>
      </c>
      <c r="D4" s="4">
        <f>VLOOKUP(A4, items5[], 3)</f>
        <v>200</v>
      </c>
      <c r="E4" s="3">
        <f>VLOOKUP(A4, items5[], 4)</f>
        <v>0.15</v>
      </c>
      <c r="F4" s="4">
        <f>(C4*D4)-((C4*D4)*(E4))</f>
        <v>340</v>
      </c>
      <c r="G4" s="4">
        <f>(C4*D4)*(1-E4)</f>
        <v>340</v>
      </c>
    </row>
    <row r="5" spans="1:7" x14ac:dyDescent="0.3">
      <c r="A5" t="s">
        <v>54</v>
      </c>
      <c r="B5" t="s">
        <v>55</v>
      </c>
      <c r="C5">
        <v>1</v>
      </c>
      <c r="D5" s="4">
        <f>VLOOKUP(A5, items5[], 3)</f>
        <v>180</v>
      </c>
      <c r="E5" s="3">
        <f>VLOOKUP(A5, items5[], 4)</f>
        <v>0.1</v>
      </c>
      <c r="F5" s="4">
        <f>(C5*D5)-((C5*D5)*(E5))</f>
        <v>162</v>
      </c>
      <c r="G5" s="4">
        <f>(C5*D5)*(1-E5)</f>
        <v>162</v>
      </c>
    </row>
    <row r="10" spans="1:7" x14ac:dyDescent="0.3">
      <c r="E10" t="s">
        <v>57</v>
      </c>
    </row>
    <row r="11" spans="1:7" x14ac:dyDescent="0.3">
      <c r="E11" t="s">
        <v>58</v>
      </c>
    </row>
    <row r="12" spans="1:7" x14ac:dyDescent="0.3">
      <c r="E12" t="s">
        <v>60</v>
      </c>
    </row>
    <row r="16" spans="1:7" x14ac:dyDescent="0.3">
      <c r="A16" t="s">
        <v>45</v>
      </c>
      <c r="B16" t="s">
        <v>46</v>
      </c>
      <c r="C16" t="s">
        <v>48</v>
      </c>
      <c r="D16" t="s">
        <v>49</v>
      </c>
    </row>
    <row r="17" spans="1:4" x14ac:dyDescent="0.3">
      <c r="A17" t="s">
        <v>51</v>
      </c>
      <c r="B17" t="s">
        <v>59</v>
      </c>
      <c r="C17" s="4">
        <v>150</v>
      </c>
      <c r="D17" s="3">
        <v>0.1</v>
      </c>
    </row>
    <row r="18" spans="1:4" x14ac:dyDescent="0.3">
      <c r="A18" t="s">
        <v>52</v>
      </c>
      <c r="B18" t="s">
        <v>61</v>
      </c>
      <c r="C18" s="4">
        <v>120</v>
      </c>
      <c r="D18" s="3">
        <v>0.05</v>
      </c>
    </row>
    <row r="19" spans="1:4" x14ac:dyDescent="0.3">
      <c r="A19" t="s">
        <v>53</v>
      </c>
      <c r="B19" t="s">
        <v>56</v>
      </c>
      <c r="C19" s="4">
        <v>200</v>
      </c>
      <c r="D19" s="3">
        <v>0.15</v>
      </c>
    </row>
    <row r="20" spans="1:4" x14ac:dyDescent="0.3">
      <c r="A20" t="s">
        <v>54</v>
      </c>
      <c r="B20" t="s">
        <v>55</v>
      </c>
      <c r="C20" s="4">
        <v>180</v>
      </c>
      <c r="D20" s="3">
        <v>0.1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146-BE1F-4C40-A841-FB28C86BF8D8}">
  <dimension ref="A3:F9"/>
  <sheetViews>
    <sheetView tabSelected="1" workbookViewId="0">
      <selection activeCell="I10" sqref="I10"/>
    </sheetView>
  </sheetViews>
  <sheetFormatPr defaultRowHeight="14.4" x14ac:dyDescent="0.3"/>
  <cols>
    <col min="1" max="1" width="13.6640625" bestFit="1" customWidth="1"/>
  </cols>
  <sheetData>
    <row r="3" spans="1:6" x14ac:dyDescent="0.3">
      <c r="A3" t="s">
        <v>62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</row>
    <row r="4" spans="1:6" x14ac:dyDescent="0.3">
      <c r="A4" t="s">
        <v>68</v>
      </c>
      <c r="B4" s="2">
        <v>50000</v>
      </c>
      <c r="C4" s="2">
        <v>120000</v>
      </c>
      <c r="D4" s="2">
        <v>80000</v>
      </c>
      <c r="E4" s="2">
        <v>100000</v>
      </c>
      <c r="F4" s="2">
        <v>70000</v>
      </c>
    </row>
    <row r="5" spans="1:6" x14ac:dyDescent="0.3">
      <c r="A5" t="s">
        <v>70</v>
      </c>
      <c r="B5" s="2">
        <v>48000</v>
      </c>
      <c r="C5" s="2">
        <v>110000</v>
      </c>
      <c r="D5" s="2">
        <v>85000</v>
      </c>
      <c r="E5" s="2">
        <v>98000</v>
      </c>
      <c r="F5" s="2">
        <v>65000</v>
      </c>
    </row>
    <row r="6" spans="1:6" x14ac:dyDescent="0.3">
      <c r="A6" t="s">
        <v>69</v>
      </c>
      <c r="B6">
        <v>0</v>
      </c>
      <c r="C6" s="2">
        <v>200000</v>
      </c>
      <c r="D6" s="2">
        <v>150000</v>
      </c>
      <c r="E6">
        <v>0</v>
      </c>
      <c r="F6" s="2">
        <v>100000</v>
      </c>
    </row>
    <row r="9" spans="1:6" x14ac:dyDescent="0.3">
      <c r="A9" t="s">
        <v>71</v>
      </c>
      <c r="B9">
        <f>HLOOKUP("IT", A3:F6, 2, FALSE)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Defining Names</vt:lpstr>
      <vt:lpstr>Constant defining</vt:lpstr>
      <vt:lpstr>Choose and VLOOKUP</vt:lpstr>
      <vt:lpstr>VLOOKUP exact match</vt:lpstr>
      <vt:lpstr>HLOOKUP</vt:lpstr>
      <vt:lpstr>'Constant defining'!Aaustralia</vt:lpstr>
      <vt:lpstr>Aaustralia</vt:lpstr>
      <vt:lpstr>'Constant defining'!Australia</vt:lpstr>
      <vt:lpstr>'Defining Names'!Australia</vt:lpstr>
      <vt:lpstr>Australia</vt:lpstr>
      <vt:lpstr>'Constant defining'!New_Zealand</vt:lpstr>
      <vt:lpstr>New_Zealand</vt:lpstr>
      <vt:lpstr>Rate_1</vt:lpstr>
      <vt:lpstr>Rate_2</vt:lpstr>
      <vt:lpstr>Rate_3</vt:lpstr>
      <vt:lpstr>Rate_4</vt:lpstr>
      <vt:lpstr>Rate_5</vt:lpstr>
      <vt:lpstr>'Constant defining'!title</vt:lpstr>
      <vt:lpstr>'Defining Names'!title</vt:lpstr>
      <vt:lpstr>'Constant defining'!UK</vt:lpstr>
      <vt:lpstr>UK</vt:lpstr>
      <vt:lpstr>'Constant defining'!Year_1</vt:lpstr>
      <vt:lpstr>Year_1</vt:lpstr>
      <vt:lpstr>'Constant defining'!Year_2</vt:lpstr>
      <vt:lpstr>Year_2</vt:lpstr>
      <vt:lpstr>'Constant defining'!Year_3</vt:lpstr>
      <vt:lpstr>Year_3</vt:lpstr>
      <vt:lpstr>'Constant defining'!Year_4</vt:lpstr>
      <vt:lpstr>Year_4</vt:lpstr>
      <vt:lpstr>'Constant defining'!Year_5</vt:lpstr>
      <vt:lpstr>Year_5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HIRWA</dc:creator>
  <cp:lastModifiedBy>Nadia HIRWA</cp:lastModifiedBy>
  <dcterms:created xsi:type="dcterms:W3CDTF">2025-05-13T07:51:48Z</dcterms:created>
  <dcterms:modified xsi:type="dcterms:W3CDTF">2025-05-13T10:39:02Z</dcterms:modified>
</cp:coreProperties>
</file>