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ia\Desktop\All work stuff\Інфографіка 100%  ВДЕ\"/>
    </mc:Choice>
  </mc:AlternateContent>
  <bookViews>
    <workbookView xWindow="0" yWindow="0" windowWidth="25095" windowHeight="12360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F12" i="1"/>
  <c r="E12" i="1"/>
  <c r="D12" i="1"/>
  <c r="C12" i="1"/>
  <c r="B12" i="1"/>
  <c r="E10" i="1"/>
  <c r="D10" i="1"/>
  <c r="C10" i="1"/>
  <c r="B10" i="1"/>
  <c r="D6" i="1"/>
  <c r="C6" i="1"/>
  <c r="B6" i="1"/>
  <c r="J5" i="1"/>
  <c r="I5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<sst xmlns="http://schemas.openxmlformats.org/spreadsheetml/2006/main" count="11" uniqueCount="11">
  <si>
    <t>Вугілля</t>
  </si>
  <si>
    <t>Газ</t>
  </si>
  <si>
    <t>Нафта</t>
  </si>
  <si>
    <t>Ресурс для АЕС</t>
  </si>
  <si>
    <t>Гідро</t>
  </si>
  <si>
    <t>Вітер</t>
  </si>
  <si>
    <t xml:space="preserve">Сонце </t>
  </si>
  <si>
    <t>Біопаливо та відходи</t>
  </si>
  <si>
    <t>Імпорт елеткроенергії</t>
  </si>
  <si>
    <t>Всього</t>
  </si>
  <si>
    <t>Власний видобуток та імпорт енергоресурсів, тис. т. н. 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</si>
</sst>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xSplit="12870" ySplit="6000" topLeftCell="N20"/>
      <selection activeCell="A13" sqref="A13:XFD13"/>
      <selection pane="topRight" activeCell="N1" sqref="N1"/>
      <selection pane="bottomLeft" activeCell="A20" sqref="A20"/>
      <selection pane="bottomRight" activeCell="N20" sqref="N20"/>
    </sheetView>
  </sheetViews>
  <sheetFormatPr defaultRowHeight="15" x14ac:dyDescent="0.25"/>
  <cols>
    <col min="1" max="1" width="23.42578125" customWidth="1"/>
  </cols>
  <sheetData>
    <row r="1" spans="1:10" x14ac:dyDescent="0.25">
      <c r="A1" t="s">
        <v>10</v>
      </c>
    </row>
    <row r="2" spans="1:10" x14ac:dyDescent="0.25">
      <c r="B2">
        <v>2012</v>
      </c>
      <c r="C2">
        <v>2015</v>
      </c>
      <c r="D2">
        <v>2020</v>
      </c>
      <c r="E2">
        <v>2025</v>
      </c>
      <c r="F2">
        <v>2030</v>
      </c>
      <c r="G2">
        <v>2035</v>
      </c>
      <c r="H2">
        <v>2040</v>
      </c>
      <c r="I2">
        <v>2045</v>
      </c>
      <c r="J2">
        <v>2050</v>
      </c>
    </row>
    <row r="3" spans="1:10" x14ac:dyDescent="0.25">
      <c r="A3" t="s">
        <v>0</v>
      </c>
      <c r="B3">
        <f>40256+9926</f>
        <v>50182</v>
      </c>
      <c r="C3">
        <f>17423+ 9940</f>
        <v>27363</v>
      </c>
      <c r="D3">
        <f>27755+8017</f>
        <v>35772</v>
      </c>
      <c r="E3">
        <f>25543+6488</f>
        <v>32031</v>
      </c>
      <c r="F3">
        <f>24549+3214</f>
        <v>27763</v>
      </c>
      <c r="G3">
        <f>23629+5380</f>
        <v>29009</v>
      </c>
      <c r="H3">
        <f>18313+8745</f>
        <v>27058</v>
      </c>
      <c r="I3">
        <f>15514+8734</f>
        <v>24248</v>
      </c>
      <c r="J3">
        <f>2951+754</f>
        <v>3705</v>
      </c>
    </row>
    <row r="4" spans="1:10" x14ac:dyDescent="0.25">
      <c r="A4" t="s">
        <v>1</v>
      </c>
      <c r="B4">
        <f>15403+26590</f>
        <v>41993</v>
      </c>
      <c r="C4">
        <f>14814+13288</f>
        <v>28102</v>
      </c>
      <c r="D4">
        <f>16247+17108</f>
        <v>33355</v>
      </c>
      <c r="E4">
        <f>16736+12218</f>
        <v>28954</v>
      </c>
      <c r="F4">
        <f>17219+7175</f>
        <v>24394</v>
      </c>
      <c r="G4">
        <f>18552+2902</f>
        <v>21454</v>
      </c>
      <c r="H4">
        <f>19196+0</f>
        <v>19196</v>
      </c>
      <c r="I4">
        <v>15564</v>
      </c>
      <c r="J4">
        <v>12261</v>
      </c>
    </row>
    <row r="5" spans="1:10" x14ac:dyDescent="0.25">
      <c r="A5" t="s">
        <v>2</v>
      </c>
      <c r="B5">
        <f>3414+9995</f>
        <v>13409</v>
      </c>
      <c r="C5">
        <f>2618+8125</f>
        <v>10743</v>
      </c>
      <c r="D5">
        <f>3232+9250</f>
        <v>12482</v>
      </c>
      <c r="E5">
        <f>3442+7123</f>
        <v>10565</v>
      </c>
      <c r="F5">
        <f>963+7640</f>
        <v>8603</v>
      </c>
      <c r="G5">
        <f>1087+6046</f>
        <v>7133</v>
      </c>
      <c r="H5">
        <f>890+4433</f>
        <v>5323</v>
      </c>
      <c r="I5">
        <f>615+2294</f>
        <v>2909</v>
      </c>
      <c r="J5">
        <f>375+893</f>
        <v>1268</v>
      </c>
    </row>
    <row r="6" spans="1:10" x14ac:dyDescent="0.25">
      <c r="A6" t="s">
        <v>3</v>
      </c>
      <c r="B6">
        <f>7884+15769</f>
        <v>23653</v>
      </c>
      <c r="C6">
        <f>7662+15323</f>
        <v>22985</v>
      </c>
      <c r="D6">
        <f>10931+6021</f>
        <v>16952</v>
      </c>
      <c r="E6">
        <v>13738</v>
      </c>
      <c r="F6">
        <v>8551</v>
      </c>
      <c r="G6">
        <v>5339</v>
      </c>
      <c r="H6">
        <v>21</v>
      </c>
      <c r="I6">
        <v>0</v>
      </c>
      <c r="J6">
        <v>0</v>
      </c>
    </row>
    <row r="7" spans="1:10" x14ac:dyDescent="0.25">
      <c r="A7" t="s">
        <v>4</v>
      </c>
      <c r="B7">
        <v>901</v>
      </c>
      <c r="C7">
        <v>464</v>
      </c>
      <c r="D7">
        <v>905</v>
      </c>
      <c r="E7">
        <v>989</v>
      </c>
      <c r="F7">
        <v>1071</v>
      </c>
      <c r="G7">
        <v>1071</v>
      </c>
      <c r="H7">
        <v>1110</v>
      </c>
      <c r="I7">
        <v>1111</v>
      </c>
      <c r="J7">
        <v>1114</v>
      </c>
    </row>
    <row r="8" spans="1:10" x14ac:dyDescent="0.25">
      <c r="A8" t="s">
        <v>5</v>
      </c>
      <c r="B8">
        <v>25</v>
      </c>
      <c r="C8">
        <v>94</v>
      </c>
      <c r="D8">
        <v>772</v>
      </c>
      <c r="E8">
        <v>3877</v>
      </c>
      <c r="F8">
        <v>6836</v>
      </c>
      <c r="G8">
        <v>8124</v>
      </c>
      <c r="H8">
        <v>10058</v>
      </c>
      <c r="I8">
        <v>11282</v>
      </c>
      <c r="J8">
        <v>13996</v>
      </c>
    </row>
    <row r="9" spans="1:10" x14ac:dyDescent="0.25">
      <c r="A9" t="s">
        <v>6</v>
      </c>
      <c r="B9">
        <v>28</v>
      </c>
      <c r="C9">
        <v>40</v>
      </c>
      <c r="D9">
        <v>252</v>
      </c>
      <c r="E9">
        <v>1099</v>
      </c>
      <c r="F9">
        <v>1946</v>
      </c>
      <c r="G9">
        <v>3268</v>
      </c>
      <c r="H9">
        <v>4881</v>
      </c>
      <c r="I9">
        <v>7332</v>
      </c>
      <c r="J9">
        <v>11342</v>
      </c>
    </row>
    <row r="10" spans="1:10" x14ac:dyDescent="0.25">
      <c r="A10" t="s">
        <v>7</v>
      </c>
      <c r="B10">
        <f>1565+1</f>
        <v>1566</v>
      </c>
      <c r="C10">
        <f>2606+30</f>
        <v>2636</v>
      </c>
      <c r="D10">
        <f>6247+0.3</f>
        <v>6247.3</v>
      </c>
      <c r="E10">
        <f>8241+0.4</f>
        <v>8241.4</v>
      </c>
      <c r="F10">
        <v>10650.2</v>
      </c>
      <c r="G10">
        <v>13206.2</v>
      </c>
      <c r="H10">
        <v>16321.1</v>
      </c>
      <c r="I10">
        <v>18032.03</v>
      </c>
      <c r="J10">
        <v>24734</v>
      </c>
    </row>
    <row r="11" spans="1:10" x14ac:dyDescent="0.25">
      <c r="A11" t="s">
        <v>8</v>
      </c>
      <c r="B11">
        <v>8</v>
      </c>
      <c r="C11">
        <v>193</v>
      </c>
      <c r="D11">
        <v>206</v>
      </c>
      <c r="E11">
        <v>54</v>
      </c>
      <c r="F11">
        <v>32</v>
      </c>
      <c r="G11">
        <v>14</v>
      </c>
      <c r="H11">
        <v>2</v>
      </c>
      <c r="I11">
        <v>2</v>
      </c>
      <c r="J11">
        <v>2</v>
      </c>
    </row>
    <row r="12" spans="1:10" x14ac:dyDescent="0.25">
      <c r="A12" t="s">
        <v>9</v>
      </c>
      <c r="B12">
        <f>SUM(B3:B11)</f>
        <v>131765</v>
      </c>
      <c r="C12">
        <f>SUM(C3:C11)</f>
        <v>92620</v>
      </c>
      <c r="D12">
        <f>SUM(D3:D11)</f>
        <v>106943.3</v>
      </c>
      <c r="E12">
        <f>SUM(E3:E11)</f>
        <v>99548.4</v>
      </c>
      <c r="F12">
        <f>SUM(F3:F11)</f>
        <v>89846.2</v>
      </c>
      <c r="G12">
        <f>SUM(G3:G11)</f>
        <v>88618.2</v>
      </c>
      <c r="H12">
        <f>SUM(H3:H11)</f>
        <v>83970.1</v>
      </c>
      <c r="I12">
        <f>SUM(I3:I11)</f>
        <v>80480.03</v>
      </c>
      <c r="J12">
        <f>SUM(J3:J11)</f>
        <v>68422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2018-12-28T14:31:51Z</dcterms:created>
  <dcterms:modified xsi:type="dcterms:W3CDTF">2018-12-28T15:06:40Z</dcterms:modified>
</cp:coreProperties>
</file>