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cuments\github colabs\nadyas dissertation\inputs\"/>
    </mc:Choice>
  </mc:AlternateContent>
  <xr:revisionPtr revIDLastSave="0" documentId="13_ncr:1_{064382D8-99FE-4694-9D0D-96CA186A5988}" xr6:coauthVersionLast="44" xr6:coauthVersionMax="45" xr10:uidLastSave="{00000000-0000-0000-0000-000000000000}"/>
  <bookViews>
    <workbookView xWindow="-20100" yWindow="2025" windowWidth="18450" windowHeight="13020" xr2:uid="{021E0E3C-CDCB-0E43-B728-63024191250A}"/>
  </bookViews>
  <sheets>
    <sheet name="Lateral Acreage and AF" sheetId="2" r:id="rId1"/>
    <sheet name="Variance Decisions" sheetId="3" r:id="rId2"/>
    <sheet name="WMR Data Calc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2" i="2"/>
  <c r="K70" i="1"/>
  <c r="J6" i="1"/>
  <c r="K6" i="1" s="1"/>
  <c r="J7" i="1"/>
  <c r="K7" i="1" s="1"/>
  <c r="J10" i="1"/>
  <c r="K10" i="1" s="1"/>
  <c r="J11" i="1"/>
  <c r="K11" i="1" s="1"/>
  <c r="J14" i="1"/>
  <c r="K14" i="1" s="1"/>
  <c r="J15" i="1"/>
  <c r="K15" i="1" s="1"/>
  <c r="J18" i="1"/>
  <c r="K18" i="1" s="1"/>
  <c r="J19" i="1"/>
  <c r="K19" i="1" s="1"/>
  <c r="J22" i="1"/>
  <c r="K22" i="1" s="1"/>
  <c r="J23" i="1"/>
  <c r="K23" i="1" s="1"/>
  <c r="J26" i="1"/>
  <c r="K26" i="1" s="1"/>
  <c r="J27" i="1"/>
  <c r="K27" i="1" s="1"/>
  <c r="J30" i="1"/>
  <c r="K30" i="1" s="1"/>
  <c r="J31" i="1"/>
  <c r="K31" i="1" s="1"/>
  <c r="J34" i="1"/>
  <c r="K34" i="1" s="1"/>
  <c r="J35" i="1"/>
  <c r="K35" i="1" s="1"/>
  <c r="J38" i="1"/>
  <c r="K38" i="1" s="1"/>
  <c r="J39" i="1"/>
  <c r="K39" i="1" s="1"/>
  <c r="J42" i="1"/>
  <c r="K42" i="1" s="1"/>
  <c r="J43" i="1"/>
  <c r="K43" i="1" s="1"/>
  <c r="J46" i="1"/>
  <c r="K46" i="1" s="1"/>
  <c r="J47" i="1"/>
  <c r="K47" i="1" s="1"/>
  <c r="J50" i="1"/>
  <c r="K50" i="1" s="1"/>
  <c r="J51" i="1"/>
  <c r="K51" i="1" s="1"/>
  <c r="J54" i="1"/>
  <c r="K54" i="1" s="1"/>
  <c r="J55" i="1"/>
  <c r="K55" i="1" s="1"/>
  <c r="J58" i="1"/>
  <c r="K58" i="1" s="1"/>
  <c r="J59" i="1"/>
  <c r="K59" i="1" s="1"/>
  <c r="J62" i="1"/>
  <c r="J63" i="1"/>
  <c r="K63" i="1" s="1"/>
  <c r="J66" i="1"/>
  <c r="K66" i="1" s="1"/>
  <c r="J67" i="1"/>
  <c r="J70" i="1"/>
  <c r="J71" i="1"/>
  <c r="K71" i="1" s="1"/>
  <c r="J74" i="1"/>
  <c r="J75" i="1"/>
  <c r="J78" i="1"/>
  <c r="J79" i="1"/>
  <c r="J82" i="1"/>
  <c r="J83" i="1"/>
  <c r="J86" i="1"/>
  <c r="J87" i="1"/>
  <c r="I2" i="1"/>
  <c r="J4" i="1" s="1"/>
  <c r="K4" i="1" s="1"/>
  <c r="F2" i="1"/>
  <c r="G2" i="1"/>
  <c r="H2" i="1" s="1"/>
  <c r="E2" i="1"/>
  <c r="H66" i="1"/>
  <c r="H67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22" i="1"/>
  <c r="H23" i="1"/>
  <c r="H24" i="1"/>
  <c r="H2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68" i="1"/>
  <c r="H69" i="1"/>
  <c r="H70" i="1"/>
  <c r="H71" i="1"/>
  <c r="H72" i="1"/>
  <c r="H3" i="1"/>
  <c r="K67" i="1" l="1"/>
  <c r="J77" i="1"/>
  <c r="J65" i="1"/>
  <c r="K65" i="1" s="1"/>
  <c r="J57" i="1"/>
  <c r="K57" i="1" s="1"/>
  <c r="J49" i="1"/>
  <c r="K49" i="1" s="1"/>
  <c r="J37" i="1"/>
  <c r="K37" i="1" s="1"/>
  <c r="J29" i="1"/>
  <c r="K29" i="1" s="1"/>
  <c r="J13" i="1"/>
  <c r="K13" i="1" s="1"/>
  <c r="J85" i="1"/>
  <c r="J81" i="1"/>
  <c r="J73" i="1"/>
  <c r="J69" i="1"/>
  <c r="K69" i="1" s="1"/>
  <c r="J61" i="1"/>
  <c r="K61" i="1" s="1"/>
  <c r="J53" i="1"/>
  <c r="K53" i="1" s="1"/>
  <c r="J45" i="1"/>
  <c r="K45" i="1" s="1"/>
  <c r="J41" i="1"/>
  <c r="K41" i="1" s="1"/>
  <c r="J33" i="1"/>
  <c r="K33" i="1" s="1"/>
  <c r="J25" i="1"/>
  <c r="K25" i="1" s="1"/>
  <c r="J21" i="1"/>
  <c r="K21" i="1" s="1"/>
  <c r="J17" i="1"/>
  <c r="K17" i="1" s="1"/>
  <c r="J9" i="1"/>
  <c r="K9" i="1" s="1"/>
  <c r="J5" i="1"/>
  <c r="K5" i="1" s="1"/>
  <c r="J3" i="1"/>
  <c r="J84" i="1"/>
  <c r="J80" i="1"/>
  <c r="J76" i="1"/>
  <c r="J72" i="1"/>
  <c r="K72" i="1" s="1"/>
  <c r="J68" i="1"/>
  <c r="K68" i="1" s="1"/>
  <c r="J64" i="1"/>
  <c r="K64" i="1" s="1"/>
  <c r="J60" i="1"/>
  <c r="K60" i="1" s="1"/>
  <c r="J56" i="1"/>
  <c r="K56" i="1" s="1"/>
  <c r="J52" i="1"/>
  <c r="K52" i="1" s="1"/>
  <c r="J48" i="1"/>
  <c r="K48" i="1" s="1"/>
  <c r="J44" i="1"/>
  <c r="K44" i="1" s="1"/>
  <c r="J40" i="1"/>
  <c r="K40" i="1" s="1"/>
  <c r="J36" i="1"/>
  <c r="K36" i="1" s="1"/>
  <c r="J32" i="1"/>
  <c r="K32" i="1" s="1"/>
  <c r="J28" i="1"/>
  <c r="K28" i="1" s="1"/>
  <c r="J24" i="1"/>
  <c r="K24" i="1" s="1"/>
  <c r="J20" i="1"/>
  <c r="K20" i="1" s="1"/>
  <c r="J16" i="1"/>
  <c r="K16" i="1" s="1"/>
  <c r="J12" i="1"/>
  <c r="K12" i="1" s="1"/>
  <c r="J8" i="1"/>
  <c r="K8" i="1" s="1"/>
  <c r="K3" i="1" l="1"/>
  <c r="J2" i="1"/>
  <c r="K2" i="1" s="1"/>
</calcChain>
</file>

<file path=xl/sharedStrings.xml><?xml version="1.0" encoding="utf-8"?>
<sst xmlns="http://schemas.openxmlformats.org/spreadsheetml/2006/main" count="483" uniqueCount="159">
  <si>
    <t>Parent Lateral</t>
  </si>
  <si>
    <t>Number of Sub Laterals</t>
  </si>
  <si>
    <t>Meter Type</t>
  </si>
  <si>
    <t>Main Canal Gate</t>
  </si>
  <si>
    <t>10-1</t>
  </si>
  <si>
    <t>10-2</t>
  </si>
  <si>
    <t>10-3</t>
  </si>
  <si>
    <t>11-4</t>
  </si>
  <si>
    <t>12-3</t>
  </si>
  <si>
    <t>12-4</t>
  </si>
  <si>
    <t>13-1</t>
  </si>
  <si>
    <t>13-2</t>
  </si>
  <si>
    <t>13-3</t>
  </si>
  <si>
    <t>14-1</t>
  </si>
  <si>
    <t>15-1</t>
  </si>
  <si>
    <t>15-2</t>
  </si>
  <si>
    <t>16-1</t>
  </si>
  <si>
    <t>16-4</t>
  </si>
  <si>
    <t>17-1</t>
  </si>
  <si>
    <t>19-1</t>
  </si>
  <si>
    <t>19-2</t>
  </si>
  <si>
    <t>21-1</t>
  </si>
  <si>
    <t>21-2</t>
  </si>
  <si>
    <t>21-4</t>
  </si>
  <si>
    <t>22-1</t>
  </si>
  <si>
    <t>25-1</t>
  </si>
  <si>
    <t>26-2</t>
  </si>
  <si>
    <t>31-1</t>
  </si>
  <si>
    <t>32-2</t>
  </si>
  <si>
    <t>33-2</t>
  </si>
  <si>
    <t>34-1</t>
  </si>
  <si>
    <t>34-2</t>
  </si>
  <si>
    <t>35-1</t>
  </si>
  <si>
    <t>35-2</t>
  </si>
  <si>
    <t>36-1</t>
  </si>
  <si>
    <t>36-2</t>
  </si>
  <si>
    <t>36-3</t>
  </si>
  <si>
    <t>37-1</t>
  </si>
  <si>
    <t>37-2</t>
  </si>
  <si>
    <t>38-1</t>
  </si>
  <si>
    <t>38-2</t>
  </si>
  <si>
    <t>39-3</t>
  </si>
  <si>
    <t>40-1</t>
  </si>
  <si>
    <t>41-1</t>
  </si>
  <si>
    <t>41-2</t>
  </si>
  <si>
    <t>42-1</t>
  </si>
  <si>
    <t>43-1</t>
  </si>
  <si>
    <t>45-1</t>
  </si>
  <si>
    <t>45-2</t>
  </si>
  <si>
    <t>47-1</t>
  </si>
  <si>
    <t>48-1</t>
  </si>
  <si>
    <t>49-1</t>
  </si>
  <si>
    <t>49-2</t>
  </si>
  <si>
    <t>50-1</t>
  </si>
  <si>
    <t>51-1</t>
  </si>
  <si>
    <t>56-1</t>
  </si>
  <si>
    <t>58-1</t>
  </si>
  <si>
    <t>58-2</t>
  </si>
  <si>
    <t>59-0</t>
  </si>
  <si>
    <t>64-1</t>
  </si>
  <si>
    <t>64-2</t>
  </si>
  <si>
    <t>df-1</t>
  </si>
  <si>
    <t>esc</t>
  </si>
  <si>
    <t>ESC-1</t>
  </si>
  <si>
    <t>ESC-2</t>
  </si>
  <si>
    <t>ESC-3</t>
  </si>
  <si>
    <t>esc-dc</t>
  </si>
  <si>
    <t>hc</t>
  </si>
  <si>
    <t>hc-1</t>
  </si>
  <si>
    <t>hc-2</t>
  </si>
  <si>
    <t>lc-1</t>
  </si>
  <si>
    <t>LW-1</t>
  </si>
  <si>
    <t>sc-1</t>
  </si>
  <si>
    <t>sc-2</t>
  </si>
  <si>
    <t>sc-3</t>
  </si>
  <si>
    <t>WC</t>
  </si>
  <si>
    <t>WC-1</t>
  </si>
  <si>
    <t>WC-2</t>
  </si>
  <si>
    <t>WC-3</t>
  </si>
  <si>
    <t>Weir Stick</t>
  </si>
  <si>
    <t>MC-10-1</t>
  </si>
  <si>
    <t>MC-10-2</t>
  </si>
  <si>
    <t>MC-10-3</t>
  </si>
  <si>
    <t>Propeller Meter</t>
  </si>
  <si>
    <t>MC-11-4</t>
  </si>
  <si>
    <t>MC-12-3</t>
  </si>
  <si>
    <t>MC-12-4</t>
  </si>
  <si>
    <t>MC-13-1</t>
  </si>
  <si>
    <t>MC-13-2</t>
  </si>
  <si>
    <t>Reverse Propeller</t>
  </si>
  <si>
    <t>MC-13-3</t>
  </si>
  <si>
    <t>Estimates</t>
  </si>
  <si>
    <t>MC-14-1</t>
  </si>
  <si>
    <t>MC-15-1</t>
  </si>
  <si>
    <t>MC-15-2</t>
  </si>
  <si>
    <t>MC-16-1</t>
  </si>
  <si>
    <t>MC-16-4</t>
  </si>
  <si>
    <t>MC-17-1</t>
  </si>
  <si>
    <t>Mace Meter</t>
  </si>
  <si>
    <t>MC-19-1</t>
  </si>
  <si>
    <t/>
  </si>
  <si>
    <t>MC-21-1</t>
  </si>
  <si>
    <t>MC-21-2</t>
  </si>
  <si>
    <t>MC-21-4</t>
  </si>
  <si>
    <t>MC-22-1</t>
  </si>
  <si>
    <t>MC-25-1</t>
  </si>
  <si>
    <t>MC-26-2</t>
  </si>
  <si>
    <t>MC-31-1</t>
  </si>
  <si>
    <t>MC-32-2</t>
  </si>
  <si>
    <t>MC-33-2</t>
  </si>
  <si>
    <t>MC-34-2</t>
  </si>
  <si>
    <t>MC-35-1</t>
  </si>
  <si>
    <t>MC-35-2</t>
  </si>
  <si>
    <t>MC-36-1</t>
  </si>
  <si>
    <t>MC-36-2</t>
  </si>
  <si>
    <t>MC-36-3</t>
  </si>
  <si>
    <t>MC-37-1</t>
  </si>
  <si>
    <t>MC-37-2</t>
  </si>
  <si>
    <t>MC-38-1</t>
  </si>
  <si>
    <t>MC-38-2</t>
  </si>
  <si>
    <t>MC-41-1</t>
  </si>
  <si>
    <t>MC-41-2</t>
  </si>
  <si>
    <t>MC-42-1</t>
  </si>
  <si>
    <t>MC-43-1</t>
  </si>
  <si>
    <t>MC-45-1</t>
  </si>
  <si>
    <t>MC-45-2</t>
  </si>
  <si>
    <t>MC-47-1</t>
  </si>
  <si>
    <t>MC-48-1</t>
  </si>
  <si>
    <t>MC-49-1</t>
  </si>
  <si>
    <t>MC-49-2</t>
  </si>
  <si>
    <t>MC-50-1</t>
  </si>
  <si>
    <t>MC-51-1</t>
  </si>
  <si>
    <t>MC-56-1</t>
  </si>
  <si>
    <t>MC-58-1</t>
  </si>
  <si>
    <t>MC-58-2</t>
  </si>
  <si>
    <t>Service Area (acres)</t>
  </si>
  <si>
    <t>17-2</t>
  </si>
  <si>
    <t>28-1</t>
  </si>
  <si>
    <t>29-2</t>
  </si>
  <si>
    <t>30-1</t>
  </si>
  <si>
    <t>32-1</t>
  </si>
  <si>
    <t>35-4</t>
  </si>
  <si>
    <t>39-2</t>
  </si>
  <si>
    <t>54-1</t>
  </si>
  <si>
    <t>2014 Delivery (Apr-Oct)</t>
  </si>
  <si>
    <t>AF/acre</t>
  </si>
  <si>
    <t>55-1</t>
  </si>
  <si>
    <t>59-1</t>
  </si>
  <si>
    <t>Totals</t>
  </si>
  <si>
    <t>Scaled Delivery (Scaled to 2012)</t>
  </si>
  <si>
    <t>Water Delivered (AF)</t>
  </si>
  <si>
    <t>Lateral Head Uncertainty</t>
  </si>
  <si>
    <t>This can serve as sum for all ESC laterals</t>
  </si>
  <si>
    <t>ESC</t>
  </si>
  <si>
    <t>Service Area Info Source</t>
  </si>
  <si>
    <t>In report, not in GIS</t>
  </si>
  <si>
    <t>In GIS, not in report</t>
  </si>
  <si>
    <t>GIS and Report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</si>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</sst>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49" fontId="3" fillId="0" borderId="0" xfId="0" applyNumberFormat="1" applyFont="1"/>
    <xf numFmtId="2" fontId="0" fillId="0" borderId="0" xfId="0" applyNumberFormat="1"/>
    <xf numFmtId="164" fontId="1" fillId="0" borderId="0" xfId="1" applyNumberFormat="1" applyFont="1" applyAlignment="1">
      <alignment wrapText="1"/>
    </xf>
    <xf numFmtId="164" fontId="0" fillId="0" borderId="0" xfId="1" applyNumberFormat="1" applyFont="1"/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D945-302B-9443-9978-CF646B4FFC7B}">
  <dimension ref="A1:I57"/>
  <sheetViews>
    <sheetView tabSelected="1" workbookViewId="0">
      <selection activeCell="J8" sqref="J8"/>
    </sheetView>
  </sheetViews>
  <sheetFormatPr defaultColWidth="10.6640625" defaultRowHeight="15.5" x14ac:dyDescent="0.35"/>
  <cols>
    <col min="3" max="3" width="27.1640625" bestFit="1" customWidth="1"/>
    <col min="4" max="4" width="12.33203125" customWidth="1"/>
    <col min="5" max="5" width="10.33203125" bestFit="1" customWidth="1"/>
    <col min="6" max="6" width="11" bestFit="1" customWidth="1"/>
  </cols>
  <sheetData>
    <row r="1" spans="1:9" ht="66" customHeight="1" x14ac:dyDescent="0.35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135</v>
      </c>
      <c r="G1" s="1" t="s">
        <v>150</v>
      </c>
      <c r="H1" s="1" t="s">
        <v>154</v>
      </c>
      <c r="I1" s="1" t="s">
        <v>158</v>
      </c>
    </row>
    <row r="2" spans="1:9" x14ac:dyDescent="0.35">
      <c r="A2" s="2" t="s">
        <v>4</v>
      </c>
      <c r="B2">
        <v>1</v>
      </c>
      <c r="C2" t="s">
        <v>79</v>
      </c>
      <c r="D2">
        <f>IFERROR(VLOOKUP(C2,'Variance Decisions'!$A$3:$B$7,2,FALSE),"")</f>
        <v>0.12</v>
      </c>
      <c r="E2" t="s">
        <v>80</v>
      </c>
      <c r="F2">
        <v>145</v>
      </c>
      <c r="G2" s="6">
        <f>IF(F2&lt;&gt;"",F2*5.5,"")</f>
        <v>797.5</v>
      </c>
      <c r="H2" t="s">
        <v>157</v>
      </c>
    </row>
    <row r="3" spans="1:9" x14ac:dyDescent="0.35">
      <c r="A3" t="s">
        <v>5</v>
      </c>
      <c r="B3">
        <v>2</v>
      </c>
      <c r="C3" t="s">
        <v>79</v>
      </c>
      <c r="D3">
        <f>IFERROR(VLOOKUP(C3,'Variance Decisions'!$A$3:$B$7,2,FALSE),"")</f>
        <v>0.12</v>
      </c>
      <c r="E3" t="s">
        <v>81</v>
      </c>
      <c r="F3">
        <v>231</v>
      </c>
      <c r="G3" s="6">
        <f t="shared" ref="G3:G56" si="0">IF(F3&lt;&gt;"",F3*5.5,"")</f>
        <v>1270.5</v>
      </c>
      <c r="H3" t="s">
        <v>157</v>
      </c>
    </row>
    <row r="4" spans="1:9" x14ac:dyDescent="0.35">
      <c r="A4" t="s">
        <v>6</v>
      </c>
      <c r="B4">
        <v>2</v>
      </c>
      <c r="C4" t="s">
        <v>79</v>
      </c>
      <c r="D4">
        <f>IFERROR(VLOOKUP(C4,'Variance Decisions'!$A$3:$B$7,2,FALSE),"")</f>
        <v>0.12</v>
      </c>
      <c r="E4" t="s">
        <v>82</v>
      </c>
      <c r="F4">
        <v>137</v>
      </c>
      <c r="G4" s="6">
        <f t="shared" si="0"/>
        <v>753.5</v>
      </c>
      <c r="H4" t="s">
        <v>157</v>
      </c>
    </row>
    <row r="5" spans="1:9" x14ac:dyDescent="0.35">
      <c r="A5" t="s">
        <v>7</v>
      </c>
      <c r="B5">
        <v>5</v>
      </c>
      <c r="C5" t="s">
        <v>83</v>
      </c>
      <c r="D5">
        <f>IFERROR(VLOOKUP(C5,'Variance Decisions'!$A$3:$B$7,2,FALSE),"")</f>
        <v>0.05</v>
      </c>
      <c r="E5" t="s">
        <v>84</v>
      </c>
      <c r="F5">
        <v>577</v>
      </c>
      <c r="G5" s="6">
        <f t="shared" si="0"/>
        <v>3173.5</v>
      </c>
      <c r="H5" t="s">
        <v>157</v>
      </c>
    </row>
    <row r="6" spans="1:9" x14ac:dyDescent="0.35">
      <c r="A6" t="s">
        <v>8</v>
      </c>
      <c r="B6">
        <v>6</v>
      </c>
      <c r="C6" t="s">
        <v>83</v>
      </c>
      <c r="D6">
        <f>IFERROR(VLOOKUP(C6,'Variance Decisions'!$A$3:$B$7,2,FALSE),"")</f>
        <v>0.05</v>
      </c>
      <c r="E6" t="s">
        <v>85</v>
      </c>
      <c r="F6">
        <v>872</v>
      </c>
      <c r="G6" s="6">
        <f t="shared" si="0"/>
        <v>4796</v>
      </c>
      <c r="H6" t="s">
        <v>157</v>
      </c>
    </row>
    <row r="7" spans="1:9" x14ac:dyDescent="0.35">
      <c r="A7" t="s">
        <v>9</v>
      </c>
      <c r="B7">
        <v>2</v>
      </c>
      <c r="C7" t="s">
        <v>83</v>
      </c>
      <c r="D7">
        <f>IFERROR(VLOOKUP(C7,'Variance Decisions'!$A$3:$B$7,2,FALSE),"")</f>
        <v>0.05</v>
      </c>
      <c r="E7" t="s">
        <v>86</v>
      </c>
      <c r="F7">
        <v>1862</v>
      </c>
      <c r="G7" s="6">
        <f t="shared" si="0"/>
        <v>10241</v>
      </c>
      <c r="H7" t="s">
        <v>157</v>
      </c>
    </row>
    <row r="8" spans="1:9" x14ac:dyDescent="0.35">
      <c r="A8" t="s">
        <v>10</v>
      </c>
      <c r="B8">
        <v>1</v>
      </c>
      <c r="C8" t="s">
        <v>79</v>
      </c>
      <c r="D8">
        <f>IFERROR(VLOOKUP(C8,'Variance Decisions'!$A$3:$B$7,2,FALSE),"")</f>
        <v>0.12</v>
      </c>
      <c r="E8" t="s">
        <v>87</v>
      </c>
      <c r="F8">
        <v>174</v>
      </c>
      <c r="G8" s="6">
        <f t="shared" si="0"/>
        <v>957</v>
      </c>
      <c r="H8" t="s">
        <v>157</v>
      </c>
    </row>
    <row r="9" spans="1:9" x14ac:dyDescent="0.35">
      <c r="A9" t="s">
        <v>11</v>
      </c>
      <c r="B9">
        <v>3</v>
      </c>
      <c r="C9" t="s">
        <v>83</v>
      </c>
      <c r="D9">
        <f>IFERROR(VLOOKUP(C9,'Variance Decisions'!$A$3:$B$7,2,FALSE),"")</f>
        <v>0.05</v>
      </c>
      <c r="E9" t="s">
        <v>88</v>
      </c>
      <c r="F9">
        <v>634</v>
      </c>
      <c r="G9" s="6">
        <f t="shared" si="0"/>
        <v>3487</v>
      </c>
      <c r="H9" t="s">
        <v>157</v>
      </c>
    </row>
    <row r="10" spans="1:9" x14ac:dyDescent="0.35">
      <c r="A10" t="s">
        <v>12</v>
      </c>
      <c r="B10">
        <v>6</v>
      </c>
      <c r="C10" t="s">
        <v>89</v>
      </c>
      <c r="D10">
        <f>IFERROR(VLOOKUP(C10,'Variance Decisions'!$A$3:$B$7,2,FALSE),"")</f>
        <v>0.05</v>
      </c>
      <c r="E10" t="s">
        <v>90</v>
      </c>
      <c r="F10">
        <v>1757</v>
      </c>
      <c r="G10" s="6">
        <f t="shared" si="0"/>
        <v>9663.5</v>
      </c>
      <c r="H10" t="s">
        <v>157</v>
      </c>
    </row>
    <row r="11" spans="1:9" x14ac:dyDescent="0.35">
      <c r="A11" t="s">
        <v>13</v>
      </c>
      <c r="B11">
        <v>1</v>
      </c>
      <c r="C11" t="s">
        <v>91</v>
      </c>
      <c r="D11">
        <f>IFERROR(VLOOKUP(C11,'Variance Decisions'!$A$3:$B$7,2,FALSE),"")</f>
        <v>0.2</v>
      </c>
      <c r="E11" t="s">
        <v>92</v>
      </c>
      <c r="F11">
        <v>130</v>
      </c>
      <c r="G11" s="6">
        <f t="shared" si="0"/>
        <v>715</v>
      </c>
      <c r="H11" t="s">
        <v>157</v>
      </c>
    </row>
    <row r="12" spans="1:9" x14ac:dyDescent="0.35">
      <c r="A12" t="s">
        <v>14</v>
      </c>
      <c r="B12">
        <v>4</v>
      </c>
      <c r="C12" t="s">
        <v>83</v>
      </c>
      <c r="D12">
        <f>IFERROR(VLOOKUP(C12,'Variance Decisions'!$A$3:$B$7,2,FALSE),"")</f>
        <v>0.05</v>
      </c>
      <c r="E12" t="s">
        <v>93</v>
      </c>
      <c r="F12">
        <v>760</v>
      </c>
      <c r="G12" s="6">
        <f t="shared" si="0"/>
        <v>4180</v>
      </c>
      <c r="H12" t="s">
        <v>157</v>
      </c>
    </row>
    <row r="13" spans="1:9" x14ac:dyDescent="0.35">
      <c r="A13" t="s">
        <v>15</v>
      </c>
      <c r="B13">
        <v>1</v>
      </c>
      <c r="C13" t="s">
        <v>91</v>
      </c>
      <c r="D13">
        <f>IFERROR(VLOOKUP(C13,'Variance Decisions'!$A$3:$B$7,2,FALSE),"")</f>
        <v>0.2</v>
      </c>
      <c r="E13" t="s">
        <v>94</v>
      </c>
      <c r="F13">
        <v>112</v>
      </c>
      <c r="G13" s="6">
        <f t="shared" si="0"/>
        <v>616</v>
      </c>
      <c r="H13" t="s">
        <v>157</v>
      </c>
    </row>
    <row r="14" spans="1:9" x14ac:dyDescent="0.35">
      <c r="A14" t="s">
        <v>16</v>
      </c>
      <c r="B14">
        <v>3</v>
      </c>
      <c r="C14" t="s">
        <v>79</v>
      </c>
      <c r="D14">
        <f>IFERROR(VLOOKUP(C14,'Variance Decisions'!$A$3:$B$7,2,FALSE),"")</f>
        <v>0.12</v>
      </c>
      <c r="E14" t="s">
        <v>95</v>
      </c>
      <c r="F14">
        <v>408</v>
      </c>
      <c r="G14" s="6">
        <f t="shared" si="0"/>
        <v>2244</v>
      </c>
      <c r="H14" t="s">
        <v>157</v>
      </c>
    </row>
    <row r="15" spans="1:9" x14ac:dyDescent="0.35">
      <c r="A15" t="s">
        <v>17</v>
      </c>
      <c r="B15">
        <v>10</v>
      </c>
      <c r="C15" t="s">
        <v>83</v>
      </c>
      <c r="D15">
        <f>IFERROR(VLOOKUP(C15,'Variance Decisions'!$A$3:$B$7,2,FALSE),"")</f>
        <v>0.05</v>
      </c>
      <c r="E15" t="s">
        <v>96</v>
      </c>
      <c r="F15">
        <v>3854</v>
      </c>
      <c r="G15" s="6">
        <f t="shared" si="0"/>
        <v>21197</v>
      </c>
      <c r="H15" t="s">
        <v>157</v>
      </c>
    </row>
    <row r="16" spans="1:9" x14ac:dyDescent="0.35">
      <c r="A16" t="s">
        <v>18</v>
      </c>
      <c r="B16">
        <v>6</v>
      </c>
      <c r="C16" t="s">
        <v>83</v>
      </c>
      <c r="D16">
        <f>IFERROR(VLOOKUP(C16,'Variance Decisions'!$A$3:$B$7,2,FALSE),"")</f>
        <v>0.05</v>
      </c>
      <c r="E16" t="s">
        <v>97</v>
      </c>
      <c r="F16">
        <v>940</v>
      </c>
      <c r="G16" s="6">
        <f t="shared" si="0"/>
        <v>5170</v>
      </c>
      <c r="H16" t="s">
        <v>157</v>
      </c>
    </row>
    <row r="17" spans="1:8" x14ac:dyDescent="0.35">
      <c r="A17" t="s">
        <v>19</v>
      </c>
      <c r="B17">
        <v>9</v>
      </c>
      <c r="C17" t="s">
        <v>98</v>
      </c>
      <c r="D17">
        <f>IFERROR(VLOOKUP(C17,'Variance Decisions'!$A$3:$B$7,2,FALSE),"")</f>
        <v>0.05</v>
      </c>
      <c r="E17" t="s">
        <v>99</v>
      </c>
      <c r="F17">
        <v>1889</v>
      </c>
      <c r="G17" s="6">
        <f t="shared" si="0"/>
        <v>10389.5</v>
      </c>
      <c r="H17" t="s">
        <v>157</v>
      </c>
    </row>
    <row r="18" spans="1:8" x14ac:dyDescent="0.35">
      <c r="A18" t="s">
        <v>20</v>
      </c>
      <c r="B18">
        <v>1</v>
      </c>
      <c r="C18" t="s">
        <v>100</v>
      </c>
      <c r="D18" t="str">
        <f>IFERROR(VLOOKUP(C18,'Variance Decisions'!$A$3:$B$7,2,FALSE),"")</f>
        <v/>
      </c>
      <c r="E18" t="s">
        <v>100</v>
      </c>
      <c r="G18" s="6" t="str">
        <f t="shared" si="0"/>
        <v/>
      </c>
      <c r="H18" t="s">
        <v>156</v>
      </c>
    </row>
    <row r="19" spans="1:8" x14ac:dyDescent="0.35">
      <c r="A19" t="s">
        <v>21</v>
      </c>
      <c r="B19">
        <v>3</v>
      </c>
      <c r="C19" t="s">
        <v>79</v>
      </c>
      <c r="D19">
        <f>IFERROR(VLOOKUP(C19,'Variance Decisions'!$A$3:$B$7,2,FALSE),"")</f>
        <v>0.12</v>
      </c>
      <c r="E19" t="s">
        <v>101</v>
      </c>
      <c r="F19">
        <v>1680</v>
      </c>
      <c r="G19" s="6">
        <f t="shared" si="0"/>
        <v>9240</v>
      </c>
      <c r="H19" t="s">
        <v>157</v>
      </c>
    </row>
    <row r="20" spans="1:8" x14ac:dyDescent="0.35">
      <c r="A20" t="s">
        <v>22</v>
      </c>
      <c r="B20">
        <v>7</v>
      </c>
      <c r="C20" t="s">
        <v>79</v>
      </c>
      <c r="D20">
        <f>IFERROR(VLOOKUP(C20,'Variance Decisions'!$A$3:$B$7,2,FALSE),"")</f>
        <v>0.12</v>
      </c>
      <c r="E20" t="s">
        <v>102</v>
      </c>
      <c r="F20">
        <v>6251</v>
      </c>
      <c r="G20" s="6">
        <f t="shared" si="0"/>
        <v>34380.5</v>
      </c>
      <c r="H20" t="s">
        <v>157</v>
      </c>
    </row>
    <row r="21" spans="1:8" x14ac:dyDescent="0.35">
      <c r="A21" t="s">
        <v>23</v>
      </c>
      <c r="B21">
        <v>4</v>
      </c>
      <c r="C21" t="s">
        <v>83</v>
      </c>
      <c r="D21">
        <f>IFERROR(VLOOKUP(C21,'Variance Decisions'!$A$3:$B$7,2,FALSE),"")</f>
        <v>0.05</v>
      </c>
      <c r="E21" t="s">
        <v>103</v>
      </c>
      <c r="F21">
        <v>900</v>
      </c>
      <c r="G21" s="6">
        <f t="shared" si="0"/>
        <v>4950</v>
      </c>
      <c r="H21" t="s">
        <v>157</v>
      </c>
    </row>
    <row r="22" spans="1:8" x14ac:dyDescent="0.35">
      <c r="A22" t="s">
        <v>24</v>
      </c>
      <c r="B22">
        <v>2</v>
      </c>
      <c r="C22" t="s">
        <v>83</v>
      </c>
      <c r="D22">
        <f>IFERROR(VLOOKUP(C22,'Variance Decisions'!$A$3:$B$7,2,FALSE),"")</f>
        <v>0.05</v>
      </c>
      <c r="E22" t="s">
        <v>104</v>
      </c>
      <c r="F22">
        <v>878</v>
      </c>
      <c r="G22" s="6">
        <f t="shared" si="0"/>
        <v>4829</v>
      </c>
      <c r="H22" t="s">
        <v>157</v>
      </c>
    </row>
    <row r="23" spans="1:8" x14ac:dyDescent="0.35">
      <c r="A23" t="s">
        <v>25</v>
      </c>
      <c r="B23">
        <v>3</v>
      </c>
      <c r="C23" t="s">
        <v>83</v>
      </c>
      <c r="D23">
        <f>IFERROR(VLOOKUP(C23,'Variance Decisions'!$A$3:$B$7,2,FALSE),"")</f>
        <v>0.05</v>
      </c>
      <c r="E23" t="s">
        <v>105</v>
      </c>
      <c r="F23">
        <v>7514</v>
      </c>
      <c r="G23" s="6">
        <f t="shared" si="0"/>
        <v>41327</v>
      </c>
      <c r="H23" t="s">
        <v>157</v>
      </c>
    </row>
    <row r="24" spans="1:8" x14ac:dyDescent="0.35">
      <c r="A24" t="s">
        <v>26</v>
      </c>
      <c r="B24">
        <v>2</v>
      </c>
      <c r="C24" t="s">
        <v>83</v>
      </c>
      <c r="D24">
        <f>IFERROR(VLOOKUP(C24,'Variance Decisions'!$A$3:$B$7,2,FALSE),"")</f>
        <v>0.05</v>
      </c>
      <c r="E24" t="s">
        <v>106</v>
      </c>
      <c r="F24">
        <v>3140</v>
      </c>
      <c r="G24" s="6">
        <f t="shared" si="0"/>
        <v>17270</v>
      </c>
      <c r="H24" t="s">
        <v>157</v>
      </c>
    </row>
    <row r="25" spans="1:8" x14ac:dyDescent="0.35">
      <c r="A25" t="s">
        <v>27</v>
      </c>
      <c r="B25">
        <v>2</v>
      </c>
      <c r="C25" t="s">
        <v>83</v>
      </c>
      <c r="D25">
        <f>IFERROR(VLOOKUP(C25,'Variance Decisions'!$A$3:$B$7,2,FALSE),"")</f>
        <v>0.05</v>
      </c>
      <c r="E25" t="s">
        <v>107</v>
      </c>
      <c r="F25">
        <v>444</v>
      </c>
      <c r="G25" s="6">
        <f t="shared" si="0"/>
        <v>2442</v>
      </c>
      <c r="H25" t="s">
        <v>157</v>
      </c>
    </row>
    <row r="26" spans="1:8" x14ac:dyDescent="0.35">
      <c r="A26" t="s">
        <v>28</v>
      </c>
      <c r="B26">
        <v>2</v>
      </c>
      <c r="C26" t="s">
        <v>79</v>
      </c>
      <c r="D26">
        <f>IFERROR(VLOOKUP(C26,'Variance Decisions'!$A$3:$B$7,2,FALSE),"")</f>
        <v>0.12</v>
      </c>
      <c r="E26" t="s">
        <v>108</v>
      </c>
      <c r="F26">
        <v>1856</v>
      </c>
      <c r="G26" s="6">
        <f t="shared" si="0"/>
        <v>10208</v>
      </c>
      <c r="H26" t="s">
        <v>157</v>
      </c>
    </row>
    <row r="27" spans="1:8" x14ac:dyDescent="0.35">
      <c r="A27" t="s">
        <v>29</v>
      </c>
      <c r="B27">
        <v>1</v>
      </c>
      <c r="C27" t="s">
        <v>83</v>
      </c>
      <c r="D27">
        <f>IFERROR(VLOOKUP(C27,'Variance Decisions'!$A$3:$B$7,2,FALSE),"")</f>
        <v>0.05</v>
      </c>
      <c r="E27" t="s">
        <v>109</v>
      </c>
      <c r="F27">
        <v>434</v>
      </c>
      <c r="G27" s="6">
        <f t="shared" si="0"/>
        <v>2387</v>
      </c>
      <c r="H27" t="s">
        <v>157</v>
      </c>
    </row>
    <row r="28" spans="1:8" x14ac:dyDescent="0.35">
      <c r="A28" t="s">
        <v>30</v>
      </c>
      <c r="B28">
        <v>1</v>
      </c>
      <c r="C28" t="s">
        <v>100</v>
      </c>
      <c r="D28" t="str">
        <f>IFERROR(VLOOKUP(C28,'Variance Decisions'!$A$3:$B$7,2,FALSE),"")</f>
        <v/>
      </c>
      <c r="E28" t="s">
        <v>100</v>
      </c>
      <c r="G28" s="6" t="str">
        <f t="shared" si="0"/>
        <v/>
      </c>
      <c r="H28" t="s">
        <v>156</v>
      </c>
    </row>
    <row r="29" spans="1:8" x14ac:dyDescent="0.35">
      <c r="A29" t="s">
        <v>31</v>
      </c>
      <c r="B29">
        <v>1</v>
      </c>
      <c r="C29" t="s">
        <v>91</v>
      </c>
      <c r="D29">
        <f>IFERROR(VLOOKUP(C29,'Variance Decisions'!$A$3:$B$7,2,FALSE),"")</f>
        <v>0.2</v>
      </c>
      <c r="E29" t="s">
        <v>110</v>
      </c>
      <c r="F29">
        <v>158</v>
      </c>
      <c r="G29" s="6">
        <f t="shared" si="0"/>
        <v>869</v>
      </c>
      <c r="H29" t="s">
        <v>157</v>
      </c>
    </row>
    <row r="30" spans="1:8" x14ac:dyDescent="0.35">
      <c r="A30" t="s">
        <v>32</v>
      </c>
      <c r="B30">
        <v>4</v>
      </c>
      <c r="C30" t="s">
        <v>98</v>
      </c>
      <c r="D30">
        <f>IFERROR(VLOOKUP(C30,'Variance Decisions'!$A$3:$B$7,2,FALSE),"")</f>
        <v>0.05</v>
      </c>
      <c r="E30" t="s">
        <v>111</v>
      </c>
      <c r="F30">
        <v>2703</v>
      </c>
      <c r="G30" s="6">
        <f t="shared" si="0"/>
        <v>14866.5</v>
      </c>
      <c r="H30" t="s">
        <v>157</v>
      </c>
    </row>
    <row r="31" spans="1:8" x14ac:dyDescent="0.35">
      <c r="A31" t="s">
        <v>33</v>
      </c>
      <c r="B31">
        <v>1</v>
      </c>
      <c r="C31" t="s">
        <v>91</v>
      </c>
      <c r="D31">
        <f>IFERROR(VLOOKUP(C31,'Variance Decisions'!$A$3:$B$7,2,FALSE),"")</f>
        <v>0.2</v>
      </c>
      <c r="E31" t="s">
        <v>112</v>
      </c>
      <c r="F31">
        <v>243</v>
      </c>
      <c r="G31" s="6">
        <f t="shared" si="0"/>
        <v>1336.5</v>
      </c>
      <c r="H31" t="s">
        <v>157</v>
      </c>
    </row>
    <row r="32" spans="1:8" x14ac:dyDescent="0.35">
      <c r="A32" t="s">
        <v>141</v>
      </c>
      <c r="D32" t="str">
        <f>IFERROR(VLOOKUP(C32,'Variance Decisions'!$A$3:$B$7,2,FALSE),"")</f>
        <v/>
      </c>
      <c r="F32">
        <v>183</v>
      </c>
      <c r="G32" s="6"/>
      <c r="H32" t="s">
        <v>155</v>
      </c>
    </row>
    <row r="33" spans="1:8" x14ac:dyDescent="0.35">
      <c r="A33" t="s">
        <v>34</v>
      </c>
      <c r="B33">
        <v>1</v>
      </c>
      <c r="C33" t="s">
        <v>91</v>
      </c>
      <c r="D33">
        <f>IFERROR(VLOOKUP(C33,'Variance Decisions'!$A$3:$B$7,2,FALSE),"")</f>
        <v>0.2</v>
      </c>
      <c r="E33" t="s">
        <v>113</v>
      </c>
      <c r="F33">
        <v>183</v>
      </c>
      <c r="G33" s="6">
        <f t="shared" si="0"/>
        <v>1006.5</v>
      </c>
      <c r="H33" t="s">
        <v>157</v>
      </c>
    </row>
    <row r="34" spans="1:8" x14ac:dyDescent="0.35">
      <c r="A34" t="s">
        <v>35</v>
      </c>
      <c r="B34">
        <v>2</v>
      </c>
      <c r="C34" t="s">
        <v>83</v>
      </c>
      <c r="D34">
        <f>IFERROR(VLOOKUP(C34,'Variance Decisions'!$A$3:$B$7,2,FALSE),"")</f>
        <v>0.05</v>
      </c>
      <c r="E34" t="s">
        <v>114</v>
      </c>
      <c r="F34">
        <v>594</v>
      </c>
      <c r="G34" s="6">
        <f t="shared" si="0"/>
        <v>3267</v>
      </c>
      <c r="H34" t="s">
        <v>157</v>
      </c>
    </row>
    <row r="35" spans="1:8" x14ac:dyDescent="0.35">
      <c r="A35" t="s">
        <v>36</v>
      </c>
      <c r="B35">
        <v>1</v>
      </c>
      <c r="C35" t="s">
        <v>83</v>
      </c>
      <c r="D35">
        <f>IFERROR(VLOOKUP(C35,'Variance Decisions'!$A$3:$B$7,2,FALSE),"")</f>
        <v>0.05</v>
      </c>
      <c r="E35" t="s">
        <v>115</v>
      </c>
      <c r="F35">
        <v>140</v>
      </c>
      <c r="G35" s="6">
        <f t="shared" si="0"/>
        <v>770</v>
      </c>
      <c r="H35" t="s">
        <v>157</v>
      </c>
    </row>
    <row r="36" spans="1:8" x14ac:dyDescent="0.35">
      <c r="A36" t="s">
        <v>37</v>
      </c>
      <c r="B36">
        <v>1</v>
      </c>
      <c r="C36" t="s">
        <v>83</v>
      </c>
      <c r="D36">
        <f>IFERROR(VLOOKUP(C36,'Variance Decisions'!$A$3:$B$7,2,FALSE),"")</f>
        <v>0.05</v>
      </c>
      <c r="E36" t="s">
        <v>116</v>
      </c>
      <c r="F36">
        <v>1168</v>
      </c>
      <c r="G36" s="6">
        <f t="shared" si="0"/>
        <v>6424</v>
      </c>
      <c r="H36" t="s">
        <v>157</v>
      </c>
    </row>
    <row r="37" spans="1:8" x14ac:dyDescent="0.35">
      <c r="A37" t="s">
        <v>38</v>
      </c>
      <c r="B37">
        <v>1</v>
      </c>
      <c r="C37" t="s">
        <v>83</v>
      </c>
      <c r="D37">
        <f>IFERROR(VLOOKUP(C37,'Variance Decisions'!$A$3:$B$7,2,FALSE),"")</f>
        <v>0.05</v>
      </c>
      <c r="E37" t="s">
        <v>117</v>
      </c>
      <c r="F37">
        <v>194</v>
      </c>
      <c r="G37" s="6">
        <f t="shared" si="0"/>
        <v>1067</v>
      </c>
      <c r="H37" t="s">
        <v>157</v>
      </c>
    </row>
    <row r="38" spans="1:8" x14ac:dyDescent="0.35">
      <c r="A38" t="s">
        <v>39</v>
      </c>
      <c r="B38">
        <v>1</v>
      </c>
      <c r="C38" t="s">
        <v>98</v>
      </c>
      <c r="D38">
        <f>IFERROR(VLOOKUP(C38,'Variance Decisions'!$A$3:$B$7,2,FALSE),"")</f>
        <v>0.05</v>
      </c>
      <c r="E38" t="s">
        <v>118</v>
      </c>
      <c r="F38">
        <v>486</v>
      </c>
      <c r="G38" s="6">
        <f t="shared" si="0"/>
        <v>2673</v>
      </c>
      <c r="H38" t="s">
        <v>157</v>
      </c>
    </row>
    <row r="39" spans="1:8" x14ac:dyDescent="0.35">
      <c r="A39" t="s">
        <v>40</v>
      </c>
      <c r="B39">
        <v>1</v>
      </c>
      <c r="C39" t="s">
        <v>91</v>
      </c>
      <c r="D39">
        <f>IFERROR(VLOOKUP(C39,'Variance Decisions'!$A$3:$B$7,2,FALSE),"")</f>
        <v>0.2</v>
      </c>
      <c r="E39" t="s">
        <v>119</v>
      </c>
      <c r="F39">
        <v>467</v>
      </c>
      <c r="G39" s="6">
        <f t="shared" si="0"/>
        <v>2568.5</v>
      </c>
      <c r="H39" t="s">
        <v>157</v>
      </c>
    </row>
    <row r="40" spans="1:8" x14ac:dyDescent="0.35">
      <c r="A40" t="s">
        <v>41</v>
      </c>
      <c r="B40">
        <v>1</v>
      </c>
      <c r="C40" t="s">
        <v>100</v>
      </c>
      <c r="D40" t="str">
        <f>IFERROR(VLOOKUP(C40,'Variance Decisions'!$A$3:$B$7,2,FALSE),"")</f>
        <v/>
      </c>
      <c r="E40" t="s">
        <v>100</v>
      </c>
      <c r="G40" s="6" t="str">
        <f t="shared" si="0"/>
        <v/>
      </c>
      <c r="H40" t="s">
        <v>156</v>
      </c>
    </row>
    <row r="41" spans="1:8" x14ac:dyDescent="0.35">
      <c r="A41" t="s">
        <v>42</v>
      </c>
      <c r="B41">
        <v>1</v>
      </c>
      <c r="C41" t="s">
        <v>100</v>
      </c>
      <c r="D41" t="str">
        <f>IFERROR(VLOOKUP(C41,'Variance Decisions'!$A$3:$B$7,2,FALSE),"")</f>
        <v/>
      </c>
      <c r="E41" t="s">
        <v>100</v>
      </c>
      <c r="G41" s="6" t="str">
        <f t="shared" si="0"/>
        <v/>
      </c>
      <c r="H41" t="s">
        <v>156</v>
      </c>
    </row>
    <row r="42" spans="1:8" x14ac:dyDescent="0.35">
      <c r="A42" t="s">
        <v>43</v>
      </c>
      <c r="B42">
        <v>13</v>
      </c>
      <c r="C42" t="s">
        <v>83</v>
      </c>
      <c r="D42">
        <f>IFERROR(VLOOKUP(C42,'Variance Decisions'!$A$3:$B$7,2,FALSE),"")</f>
        <v>0.05</v>
      </c>
      <c r="E42" t="s">
        <v>120</v>
      </c>
      <c r="F42">
        <v>146</v>
      </c>
      <c r="G42" s="6">
        <f t="shared" si="0"/>
        <v>803</v>
      </c>
      <c r="H42" t="s">
        <v>157</v>
      </c>
    </row>
    <row r="43" spans="1:8" x14ac:dyDescent="0.35">
      <c r="A43" t="s">
        <v>44</v>
      </c>
      <c r="B43">
        <v>6</v>
      </c>
      <c r="C43" t="s">
        <v>91</v>
      </c>
      <c r="D43">
        <f>IFERROR(VLOOKUP(C43,'Variance Decisions'!$A$3:$B$7,2,FALSE),"")</f>
        <v>0.2</v>
      </c>
      <c r="E43" t="s">
        <v>121</v>
      </c>
      <c r="F43">
        <v>5265</v>
      </c>
      <c r="G43" s="6">
        <f t="shared" si="0"/>
        <v>28957.5</v>
      </c>
      <c r="H43" t="s">
        <v>157</v>
      </c>
    </row>
    <row r="44" spans="1:8" x14ac:dyDescent="0.35">
      <c r="A44" t="s">
        <v>45</v>
      </c>
      <c r="B44">
        <v>3</v>
      </c>
      <c r="C44" t="s">
        <v>83</v>
      </c>
      <c r="D44">
        <f>IFERROR(VLOOKUP(C44,'Variance Decisions'!$A$3:$B$7,2,FALSE),"")</f>
        <v>0.05</v>
      </c>
      <c r="E44" t="s">
        <v>122</v>
      </c>
      <c r="F44">
        <v>3156</v>
      </c>
      <c r="G44" s="6">
        <f t="shared" si="0"/>
        <v>17358</v>
      </c>
      <c r="H44" t="s">
        <v>157</v>
      </c>
    </row>
    <row r="45" spans="1:8" x14ac:dyDescent="0.35">
      <c r="A45" t="s">
        <v>46</v>
      </c>
      <c r="B45">
        <v>9</v>
      </c>
      <c r="C45" t="s">
        <v>83</v>
      </c>
      <c r="D45">
        <f>IFERROR(VLOOKUP(C45,'Variance Decisions'!$A$3:$B$7,2,FALSE),"")</f>
        <v>0.05</v>
      </c>
      <c r="E45" t="s">
        <v>123</v>
      </c>
      <c r="F45">
        <v>3637</v>
      </c>
      <c r="G45" s="6">
        <f t="shared" si="0"/>
        <v>20003.5</v>
      </c>
      <c r="H45" t="s">
        <v>157</v>
      </c>
    </row>
    <row r="46" spans="1:8" x14ac:dyDescent="0.35">
      <c r="A46" t="s">
        <v>47</v>
      </c>
      <c r="B46">
        <v>8</v>
      </c>
      <c r="C46" t="s">
        <v>83</v>
      </c>
      <c r="D46">
        <f>IFERROR(VLOOKUP(C46,'Variance Decisions'!$A$3:$B$7,2,FALSE),"")</f>
        <v>0.05</v>
      </c>
      <c r="E46" t="s">
        <v>124</v>
      </c>
      <c r="F46">
        <v>2856</v>
      </c>
      <c r="G46" s="6">
        <f t="shared" si="0"/>
        <v>15708</v>
      </c>
      <c r="H46" t="s">
        <v>157</v>
      </c>
    </row>
    <row r="47" spans="1:8" x14ac:dyDescent="0.35">
      <c r="A47" t="s">
        <v>48</v>
      </c>
      <c r="B47">
        <v>3</v>
      </c>
      <c r="C47" t="s">
        <v>83</v>
      </c>
      <c r="D47">
        <f>IFERROR(VLOOKUP(C47,'Variance Decisions'!$A$3:$B$7,2,FALSE),"")</f>
        <v>0.05</v>
      </c>
      <c r="E47" t="s">
        <v>125</v>
      </c>
      <c r="F47">
        <v>1175</v>
      </c>
      <c r="G47" s="6">
        <f t="shared" si="0"/>
        <v>6462.5</v>
      </c>
      <c r="H47" t="s">
        <v>157</v>
      </c>
    </row>
    <row r="48" spans="1:8" x14ac:dyDescent="0.35">
      <c r="A48" t="s">
        <v>49</v>
      </c>
      <c r="B48">
        <v>3</v>
      </c>
      <c r="C48" t="s">
        <v>83</v>
      </c>
      <c r="D48">
        <f>IFERROR(VLOOKUP(C48,'Variance Decisions'!$A$3:$B$7,2,FALSE),"")</f>
        <v>0.05</v>
      </c>
      <c r="E48" t="s">
        <v>126</v>
      </c>
      <c r="F48">
        <v>1425</v>
      </c>
      <c r="G48" s="6">
        <f t="shared" si="0"/>
        <v>7837.5</v>
      </c>
      <c r="H48" t="s">
        <v>157</v>
      </c>
    </row>
    <row r="49" spans="1:9" x14ac:dyDescent="0.35">
      <c r="A49" t="s">
        <v>50</v>
      </c>
      <c r="B49">
        <v>5</v>
      </c>
      <c r="C49" t="s">
        <v>79</v>
      </c>
      <c r="D49">
        <f>IFERROR(VLOOKUP(C49,'Variance Decisions'!$A$3:$B$7,2,FALSE),"")</f>
        <v>0.12</v>
      </c>
      <c r="E49" t="s">
        <v>127</v>
      </c>
      <c r="F49">
        <v>12379</v>
      </c>
      <c r="G49" s="6">
        <f t="shared" si="0"/>
        <v>68084.5</v>
      </c>
      <c r="H49" t="s">
        <v>157</v>
      </c>
    </row>
    <row r="50" spans="1:9" x14ac:dyDescent="0.35">
      <c r="A50" t="s">
        <v>51</v>
      </c>
      <c r="B50">
        <v>2</v>
      </c>
      <c r="C50" t="s">
        <v>91</v>
      </c>
      <c r="D50">
        <f>IFERROR(VLOOKUP(C50,'Variance Decisions'!$A$3:$B$7,2,FALSE),"")</f>
        <v>0.2</v>
      </c>
      <c r="E50" t="s">
        <v>128</v>
      </c>
      <c r="F50">
        <v>362</v>
      </c>
      <c r="G50" s="6">
        <f t="shared" si="0"/>
        <v>1991</v>
      </c>
      <c r="H50" t="s">
        <v>157</v>
      </c>
    </row>
    <row r="51" spans="1:9" x14ac:dyDescent="0.35">
      <c r="A51" t="s">
        <v>52</v>
      </c>
      <c r="B51">
        <v>2</v>
      </c>
      <c r="C51" t="s">
        <v>79</v>
      </c>
      <c r="D51">
        <f>IFERROR(VLOOKUP(C51,'Variance Decisions'!$A$3:$B$7,2,FALSE),"")</f>
        <v>0.12</v>
      </c>
      <c r="E51" t="s">
        <v>129</v>
      </c>
      <c r="F51">
        <v>1014</v>
      </c>
      <c r="G51" s="6">
        <f t="shared" si="0"/>
        <v>5577</v>
      </c>
      <c r="H51" t="s">
        <v>157</v>
      </c>
    </row>
    <row r="52" spans="1:9" x14ac:dyDescent="0.35">
      <c r="A52" t="s">
        <v>53</v>
      </c>
      <c r="B52">
        <v>3</v>
      </c>
      <c r="C52" t="s">
        <v>98</v>
      </c>
      <c r="D52">
        <f>IFERROR(VLOOKUP(C52,'Variance Decisions'!$A$3:$B$7,2,FALSE),"")</f>
        <v>0.05</v>
      </c>
      <c r="E52" t="s">
        <v>130</v>
      </c>
      <c r="F52">
        <v>597</v>
      </c>
      <c r="G52" s="6">
        <f t="shared" si="0"/>
        <v>3283.5</v>
      </c>
      <c r="H52" t="s">
        <v>157</v>
      </c>
    </row>
    <row r="53" spans="1:9" x14ac:dyDescent="0.35">
      <c r="A53" t="s">
        <v>54</v>
      </c>
      <c r="B53">
        <v>4</v>
      </c>
      <c r="C53" t="s">
        <v>98</v>
      </c>
      <c r="D53">
        <f>IFERROR(VLOOKUP(C53,'Variance Decisions'!$A$3:$B$7,2,FALSE),"")</f>
        <v>0.05</v>
      </c>
      <c r="E53" t="s">
        <v>131</v>
      </c>
      <c r="F53">
        <v>5290</v>
      </c>
      <c r="G53" s="6">
        <f t="shared" si="0"/>
        <v>29095</v>
      </c>
      <c r="H53" t="s">
        <v>157</v>
      </c>
    </row>
    <row r="54" spans="1:9" x14ac:dyDescent="0.35">
      <c r="A54" t="s">
        <v>55</v>
      </c>
      <c r="B54">
        <v>7</v>
      </c>
      <c r="C54" t="s">
        <v>98</v>
      </c>
      <c r="D54">
        <f>IFERROR(VLOOKUP(C54,'Variance Decisions'!$A$3:$B$7,2,FALSE),"")</f>
        <v>0.05</v>
      </c>
      <c r="E54" t="s">
        <v>132</v>
      </c>
      <c r="F54">
        <v>1845</v>
      </c>
      <c r="G54" s="6">
        <f t="shared" si="0"/>
        <v>10147.5</v>
      </c>
      <c r="H54" t="s">
        <v>157</v>
      </c>
    </row>
    <row r="55" spans="1:9" x14ac:dyDescent="0.35">
      <c r="A55" t="s">
        <v>56</v>
      </c>
      <c r="B55">
        <v>1</v>
      </c>
      <c r="C55" t="s">
        <v>83</v>
      </c>
      <c r="D55">
        <f>IFERROR(VLOOKUP(C55,'Variance Decisions'!$A$3:$B$7,2,FALSE),"")</f>
        <v>0.05</v>
      </c>
      <c r="E55" t="s">
        <v>133</v>
      </c>
      <c r="F55">
        <v>3182</v>
      </c>
      <c r="G55" s="6">
        <f t="shared" si="0"/>
        <v>17501</v>
      </c>
      <c r="H55" t="s">
        <v>157</v>
      </c>
    </row>
    <row r="56" spans="1:9" x14ac:dyDescent="0.35">
      <c r="A56" t="s">
        <v>57</v>
      </c>
      <c r="B56">
        <v>1</v>
      </c>
      <c r="C56" t="s">
        <v>79</v>
      </c>
      <c r="D56">
        <f>IFERROR(VLOOKUP(C56,'Variance Decisions'!$A$3:$B$7,2,FALSE),"")</f>
        <v>0.12</v>
      </c>
      <c r="E56" t="s">
        <v>134</v>
      </c>
      <c r="F56">
        <v>514</v>
      </c>
      <c r="G56" s="6">
        <f t="shared" si="0"/>
        <v>2827</v>
      </c>
      <c r="H56" t="s">
        <v>157</v>
      </c>
    </row>
    <row r="57" spans="1:9" x14ac:dyDescent="0.35">
      <c r="A57" t="s">
        <v>153</v>
      </c>
      <c r="B57">
        <v>5</v>
      </c>
      <c r="C57" t="s">
        <v>100</v>
      </c>
      <c r="D57" t="str">
        <f>IFERROR(VLOOKUP(C57,'Variance Decisions'!$A$3:$B$7,2,FALSE),"")</f>
        <v/>
      </c>
      <c r="E57" t="s">
        <v>100</v>
      </c>
      <c r="F57">
        <v>9519</v>
      </c>
      <c r="G57" s="6">
        <f t="shared" ref="G57" si="1">IF(F57&lt;&gt;"",F57*5.5,"")</f>
        <v>52354.5</v>
      </c>
      <c r="H57" t="s">
        <v>156</v>
      </c>
      <c r="I57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F45F-537E-654F-93FF-29D341770558}">
  <dimension ref="A3:B7"/>
  <sheetViews>
    <sheetView workbookViewId="0">
      <selection activeCell="B8" sqref="B8"/>
    </sheetView>
  </sheetViews>
  <sheetFormatPr defaultColWidth="10.6640625" defaultRowHeight="15.5" x14ac:dyDescent="0.35"/>
  <cols>
    <col min="1" max="1" width="15.5" bestFit="1" customWidth="1"/>
  </cols>
  <sheetData>
    <row r="3" spans="1:2" x14ac:dyDescent="0.35">
      <c r="A3" t="s">
        <v>91</v>
      </c>
      <c r="B3">
        <v>0.2</v>
      </c>
    </row>
    <row r="4" spans="1:2" x14ac:dyDescent="0.35">
      <c r="A4" t="s">
        <v>98</v>
      </c>
      <c r="B4">
        <v>0.05</v>
      </c>
    </row>
    <row r="5" spans="1:2" x14ac:dyDescent="0.35">
      <c r="A5" t="s">
        <v>83</v>
      </c>
      <c r="B5">
        <v>0.05</v>
      </c>
    </row>
    <row r="6" spans="1:2" x14ac:dyDescent="0.35">
      <c r="A6" t="s">
        <v>89</v>
      </c>
      <c r="B6">
        <v>0.05</v>
      </c>
    </row>
    <row r="7" spans="1:2" x14ac:dyDescent="0.35">
      <c r="A7" t="s">
        <v>79</v>
      </c>
      <c r="B7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AC18-A70E-D94E-ACF2-AC55CCC95D6C}">
  <dimension ref="A1:K87"/>
  <sheetViews>
    <sheetView workbookViewId="0">
      <selection activeCell="F9" sqref="F9"/>
    </sheetView>
  </sheetViews>
  <sheetFormatPr defaultColWidth="10.6640625" defaultRowHeight="15.5" x14ac:dyDescent="0.35"/>
  <cols>
    <col min="3" max="3" width="27.1640625" bestFit="1" customWidth="1"/>
    <col min="4" max="4" width="10.33203125" bestFit="1" customWidth="1"/>
    <col min="5" max="6" width="11" bestFit="1" customWidth="1"/>
    <col min="7" max="7" width="11.1640625" bestFit="1" customWidth="1"/>
  </cols>
  <sheetData>
    <row r="1" spans="1:11" ht="6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  <c r="F1" s="1" t="s">
        <v>135</v>
      </c>
      <c r="G1" s="1" t="s">
        <v>144</v>
      </c>
      <c r="H1" s="1" t="s">
        <v>145</v>
      </c>
      <c r="J1" s="1" t="s">
        <v>149</v>
      </c>
      <c r="K1" s="1" t="s">
        <v>145</v>
      </c>
    </row>
    <row r="2" spans="1:11" x14ac:dyDescent="0.35">
      <c r="A2" s="1" t="s">
        <v>148</v>
      </c>
      <c r="B2" s="1"/>
      <c r="C2" s="1"/>
      <c r="D2" s="1"/>
      <c r="E2" s="4">
        <f>SUM(E3:E87)</f>
        <v>96776</v>
      </c>
      <c r="F2" s="4">
        <f t="shared" ref="F2:G2" si="0">SUM(F3:F87)</f>
        <v>5084</v>
      </c>
      <c r="G2" s="4">
        <f t="shared" si="0"/>
        <v>391358</v>
      </c>
      <c r="H2" s="3">
        <f>IFERROR(G2/E2,"")</f>
        <v>4.0439571794659832</v>
      </c>
      <c r="I2">
        <f>665918/914590</f>
        <v>0.72810548989164547</v>
      </c>
      <c r="J2" s="4">
        <f t="shared" ref="J2" si="1">SUM(J3:J87)</f>
        <v>537501.7843338066</v>
      </c>
      <c r="K2" s="3">
        <f>J2/(E2+F2)</f>
        <v>5.2768680967387258</v>
      </c>
    </row>
    <row r="3" spans="1:11" x14ac:dyDescent="0.35">
      <c r="A3" s="2" t="s">
        <v>4</v>
      </c>
      <c r="B3">
        <v>1</v>
      </c>
      <c r="C3" t="s">
        <v>79</v>
      </c>
      <c r="D3" t="s">
        <v>80</v>
      </c>
      <c r="E3">
        <v>145</v>
      </c>
      <c r="G3">
        <v>1012</v>
      </c>
      <c r="H3" s="3">
        <f>IFERROR(G3/E3,"")</f>
        <v>6.9793103448275859</v>
      </c>
      <c r="J3" s="5">
        <f>G3/$I$2</f>
        <v>1389.9084872311605</v>
      </c>
      <c r="K3" s="3">
        <f>IFERROR(J3/E3,"")</f>
        <v>9.585575774008003</v>
      </c>
    </row>
    <row r="4" spans="1:11" x14ac:dyDescent="0.35">
      <c r="A4" t="s">
        <v>5</v>
      </c>
      <c r="B4">
        <v>2</v>
      </c>
      <c r="C4" t="s">
        <v>79</v>
      </c>
      <c r="D4" t="s">
        <v>81</v>
      </c>
      <c r="E4">
        <v>231</v>
      </c>
      <c r="G4">
        <v>1061</v>
      </c>
      <c r="H4" s="3">
        <f t="shared" ref="H4:H69" si="2">IFERROR(G4/E4,"")</f>
        <v>4.5930735930735933</v>
      </c>
      <c r="J4" s="5">
        <f t="shared" ref="J4:J67" si="3">G4/$I$2</f>
        <v>1457.20642781844</v>
      </c>
      <c r="K4" s="3">
        <f t="shared" ref="K4:K61" si="4">IFERROR(J4/E4,"")</f>
        <v>6.3082529342789613</v>
      </c>
    </row>
    <row r="5" spans="1:11" x14ac:dyDescent="0.35">
      <c r="A5" t="s">
        <v>6</v>
      </c>
      <c r="B5">
        <v>2</v>
      </c>
      <c r="C5" t="s">
        <v>79</v>
      </c>
      <c r="D5" t="s">
        <v>82</v>
      </c>
      <c r="E5">
        <v>137</v>
      </c>
      <c r="G5">
        <v>738</v>
      </c>
      <c r="H5" s="3">
        <f t="shared" si="2"/>
        <v>5.3868613138686134</v>
      </c>
      <c r="J5" s="5">
        <f t="shared" si="3"/>
        <v>1013.5893908859649</v>
      </c>
      <c r="K5" s="3">
        <f t="shared" si="4"/>
        <v>7.3984627071968241</v>
      </c>
    </row>
    <row r="6" spans="1:11" x14ac:dyDescent="0.35">
      <c r="A6" t="s">
        <v>7</v>
      </c>
      <c r="B6">
        <v>5</v>
      </c>
      <c r="C6" t="s">
        <v>83</v>
      </c>
      <c r="D6" t="s">
        <v>84</v>
      </c>
      <c r="E6">
        <v>577</v>
      </c>
      <c r="G6">
        <v>118</v>
      </c>
      <c r="H6" s="3">
        <f t="shared" si="2"/>
        <v>0.20450606585788561</v>
      </c>
      <c r="J6" s="5">
        <f t="shared" si="3"/>
        <v>162.06442835304046</v>
      </c>
      <c r="K6" s="3">
        <f t="shared" si="4"/>
        <v>0.2808742259151481</v>
      </c>
    </row>
    <row r="7" spans="1:11" x14ac:dyDescent="0.35">
      <c r="A7" t="s">
        <v>8</v>
      </c>
      <c r="B7">
        <v>6</v>
      </c>
      <c r="C7" t="s">
        <v>83</v>
      </c>
      <c r="D7" t="s">
        <v>85</v>
      </c>
      <c r="E7">
        <v>872</v>
      </c>
      <c r="G7">
        <v>1849</v>
      </c>
      <c r="H7" s="3">
        <f t="shared" si="2"/>
        <v>2.1204128440366974</v>
      </c>
      <c r="J7" s="5">
        <f t="shared" si="3"/>
        <v>2539.4671866506087</v>
      </c>
      <c r="K7" s="3">
        <f t="shared" si="4"/>
        <v>2.912233012214001</v>
      </c>
    </row>
    <row r="8" spans="1:11" x14ac:dyDescent="0.35">
      <c r="A8" t="s">
        <v>9</v>
      </c>
      <c r="B8">
        <v>2</v>
      </c>
      <c r="C8" t="s">
        <v>83</v>
      </c>
      <c r="D8" t="s">
        <v>86</v>
      </c>
      <c r="E8">
        <v>1862</v>
      </c>
      <c r="G8">
        <v>10478</v>
      </c>
      <c r="H8" s="3">
        <f t="shared" si="2"/>
        <v>5.627282491944146</v>
      </c>
      <c r="J8" s="5">
        <f t="shared" si="3"/>
        <v>14390.771866806423</v>
      </c>
      <c r="K8" s="3">
        <f t="shared" si="4"/>
        <v>7.7286637308305171</v>
      </c>
    </row>
    <row r="9" spans="1:11" x14ac:dyDescent="0.35">
      <c r="A9" t="s">
        <v>10</v>
      </c>
      <c r="B9">
        <v>1</v>
      </c>
      <c r="C9" t="s">
        <v>79</v>
      </c>
      <c r="D9" t="s">
        <v>87</v>
      </c>
      <c r="E9">
        <v>174</v>
      </c>
      <c r="G9">
        <v>915</v>
      </c>
      <c r="H9" s="3">
        <f t="shared" si="2"/>
        <v>5.2586206896551726</v>
      </c>
      <c r="J9" s="5">
        <f t="shared" si="3"/>
        <v>1256.6860334155256</v>
      </c>
      <c r="K9" s="3">
        <f t="shared" si="4"/>
        <v>7.2223335253765839</v>
      </c>
    </row>
    <row r="10" spans="1:11" x14ac:dyDescent="0.35">
      <c r="A10" t="s">
        <v>11</v>
      </c>
      <c r="B10">
        <v>3</v>
      </c>
      <c r="C10" t="s">
        <v>83</v>
      </c>
      <c r="D10" t="s">
        <v>88</v>
      </c>
      <c r="E10">
        <v>634</v>
      </c>
      <c r="G10">
        <v>3556</v>
      </c>
      <c r="H10" s="3">
        <f t="shared" si="2"/>
        <v>5.6088328075709777</v>
      </c>
      <c r="J10" s="5">
        <f t="shared" si="3"/>
        <v>4883.9076883339985</v>
      </c>
      <c r="K10" s="3">
        <f t="shared" si="4"/>
        <v>7.7033244295488936</v>
      </c>
    </row>
    <row r="11" spans="1:11" x14ac:dyDescent="0.35">
      <c r="A11" t="s">
        <v>12</v>
      </c>
      <c r="B11">
        <v>6</v>
      </c>
      <c r="C11" t="s">
        <v>89</v>
      </c>
      <c r="D11" t="s">
        <v>90</v>
      </c>
      <c r="E11">
        <v>1757</v>
      </c>
      <c r="G11">
        <v>10716</v>
      </c>
      <c r="H11" s="3">
        <f t="shared" si="2"/>
        <v>6.0990324416619242</v>
      </c>
      <c r="J11" s="5">
        <f t="shared" si="3"/>
        <v>14717.647578230351</v>
      </c>
      <c r="K11" s="3">
        <f t="shared" si="4"/>
        <v>8.3765780183439684</v>
      </c>
    </row>
    <row r="12" spans="1:11" x14ac:dyDescent="0.35">
      <c r="A12" t="s">
        <v>13</v>
      </c>
      <c r="B12">
        <v>1</v>
      </c>
      <c r="C12" t="s">
        <v>91</v>
      </c>
      <c r="D12" t="s">
        <v>92</v>
      </c>
      <c r="E12">
        <v>130</v>
      </c>
      <c r="G12">
        <v>1150</v>
      </c>
      <c r="H12" s="3">
        <f t="shared" si="2"/>
        <v>8.8461538461538467</v>
      </c>
      <c r="J12" s="5">
        <f t="shared" si="3"/>
        <v>1579.4414627626825</v>
      </c>
      <c r="K12" s="3">
        <f t="shared" si="4"/>
        <v>12.149549713559097</v>
      </c>
    </row>
    <row r="13" spans="1:11" x14ac:dyDescent="0.35">
      <c r="A13" t="s">
        <v>14</v>
      </c>
      <c r="B13">
        <v>4</v>
      </c>
      <c r="C13" t="s">
        <v>83</v>
      </c>
      <c r="D13" t="s">
        <v>93</v>
      </c>
      <c r="E13">
        <v>760</v>
      </c>
      <c r="G13">
        <v>4437</v>
      </c>
      <c r="H13" s="3">
        <f t="shared" si="2"/>
        <v>5.8381578947368418</v>
      </c>
      <c r="J13" s="5">
        <f t="shared" si="3"/>
        <v>6093.8971915461061</v>
      </c>
      <c r="K13" s="3">
        <f t="shared" si="4"/>
        <v>8.0182857783501404</v>
      </c>
    </row>
    <row r="14" spans="1:11" x14ac:dyDescent="0.35">
      <c r="A14" t="s">
        <v>15</v>
      </c>
      <c r="B14">
        <v>1</v>
      </c>
      <c r="C14" t="s">
        <v>91</v>
      </c>
      <c r="D14" t="s">
        <v>94</v>
      </c>
      <c r="E14">
        <v>112</v>
      </c>
      <c r="G14">
        <v>1219</v>
      </c>
      <c r="H14" s="3">
        <f t="shared" si="2"/>
        <v>10.883928571428571</v>
      </c>
      <c r="J14" s="5">
        <f t="shared" si="3"/>
        <v>1674.2079505284435</v>
      </c>
      <c r="K14" s="3">
        <f t="shared" si="4"/>
        <v>14.948285272575388</v>
      </c>
    </row>
    <row r="15" spans="1:11" x14ac:dyDescent="0.35">
      <c r="A15" t="s">
        <v>16</v>
      </c>
      <c r="B15">
        <v>3</v>
      </c>
      <c r="C15" t="s">
        <v>79</v>
      </c>
      <c r="D15" t="s">
        <v>95</v>
      </c>
      <c r="E15">
        <v>408</v>
      </c>
      <c r="G15">
        <v>4911</v>
      </c>
      <c r="H15" s="3">
        <f t="shared" si="2"/>
        <v>12.036764705882353</v>
      </c>
      <c r="J15" s="5">
        <f t="shared" si="3"/>
        <v>6744.9017596761159</v>
      </c>
      <c r="K15" s="3">
        <f t="shared" si="4"/>
        <v>16.531621959990481</v>
      </c>
    </row>
    <row r="16" spans="1:11" x14ac:dyDescent="0.35">
      <c r="A16" t="s">
        <v>17</v>
      </c>
      <c r="B16">
        <v>10</v>
      </c>
      <c r="C16" t="s">
        <v>83</v>
      </c>
      <c r="D16" t="s">
        <v>96</v>
      </c>
      <c r="E16">
        <v>3854</v>
      </c>
      <c r="G16">
        <v>15001</v>
      </c>
      <c r="H16" s="3">
        <f t="shared" si="2"/>
        <v>3.8923196678775298</v>
      </c>
      <c r="J16" s="5">
        <f t="shared" si="3"/>
        <v>20602.783811220001</v>
      </c>
      <c r="K16" s="3">
        <f t="shared" si="4"/>
        <v>5.3458183215412562</v>
      </c>
    </row>
    <row r="17" spans="1:11" x14ac:dyDescent="0.35">
      <c r="A17" t="s">
        <v>18</v>
      </c>
      <c r="B17">
        <v>6</v>
      </c>
      <c r="C17" t="s">
        <v>83</v>
      </c>
      <c r="D17" t="s">
        <v>97</v>
      </c>
      <c r="E17">
        <v>940</v>
      </c>
      <c r="G17">
        <v>6801</v>
      </c>
      <c r="H17" s="3">
        <f t="shared" si="2"/>
        <v>7.2351063829787234</v>
      </c>
      <c r="J17" s="5">
        <f t="shared" si="3"/>
        <v>9340.6794680426119</v>
      </c>
      <c r="K17" s="3">
        <f t="shared" si="4"/>
        <v>9.9368930511091609</v>
      </c>
    </row>
    <row r="18" spans="1:11" x14ac:dyDescent="0.35">
      <c r="A18" t="s">
        <v>136</v>
      </c>
      <c r="B18">
        <v>0</v>
      </c>
      <c r="F18">
        <v>1699</v>
      </c>
      <c r="G18">
        <v>13255</v>
      </c>
      <c r="H18" s="3" t="str">
        <f t="shared" si="2"/>
        <v/>
      </c>
      <c r="J18" s="5">
        <f t="shared" si="3"/>
        <v>18204.779642538571</v>
      </c>
      <c r="K18" s="3" t="str">
        <f t="shared" si="4"/>
        <v/>
      </c>
    </row>
    <row r="19" spans="1:11" x14ac:dyDescent="0.35">
      <c r="A19" t="s">
        <v>19</v>
      </c>
      <c r="B19">
        <v>9</v>
      </c>
      <c r="C19" t="s">
        <v>98</v>
      </c>
      <c r="D19" t="s">
        <v>99</v>
      </c>
      <c r="E19">
        <v>1889</v>
      </c>
      <c r="G19">
        <v>11289</v>
      </c>
      <c r="H19" s="3">
        <f t="shared" si="2"/>
        <v>5.976177871889889</v>
      </c>
      <c r="J19" s="5">
        <f t="shared" si="3"/>
        <v>15504.621454893844</v>
      </c>
      <c r="K19" s="3">
        <f t="shared" si="4"/>
        <v>8.2078461910502085</v>
      </c>
    </row>
    <row r="20" spans="1:11" x14ac:dyDescent="0.35">
      <c r="A20" t="s">
        <v>20</v>
      </c>
      <c r="B20">
        <v>1</v>
      </c>
      <c r="C20" t="s">
        <v>100</v>
      </c>
      <c r="D20" t="s">
        <v>100</v>
      </c>
      <c r="H20" s="3" t="str">
        <f t="shared" si="2"/>
        <v/>
      </c>
      <c r="J20" s="5">
        <f t="shared" si="3"/>
        <v>0</v>
      </c>
      <c r="K20" s="3" t="str">
        <f t="shared" si="4"/>
        <v/>
      </c>
    </row>
    <row r="21" spans="1:11" x14ac:dyDescent="0.35">
      <c r="A21" t="s">
        <v>21</v>
      </c>
      <c r="B21">
        <v>3</v>
      </c>
      <c r="C21" t="s">
        <v>79</v>
      </c>
      <c r="D21" t="s">
        <v>101</v>
      </c>
      <c r="E21">
        <v>1680</v>
      </c>
      <c r="G21">
        <v>7458</v>
      </c>
      <c r="H21" s="3">
        <f t="shared" si="2"/>
        <v>4.4392857142857141</v>
      </c>
      <c r="J21" s="5">
        <f t="shared" si="3"/>
        <v>10243.021242855726</v>
      </c>
      <c r="K21" s="3">
        <f t="shared" si="4"/>
        <v>6.0970364540807891</v>
      </c>
    </row>
    <row r="22" spans="1:11" x14ac:dyDescent="0.35">
      <c r="A22" t="s">
        <v>22</v>
      </c>
      <c r="B22">
        <v>7</v>
      </c>
      <c r="C22" t="s">
        <v>79</v>
      </c>
      <c r="D22" t="s">
        <v>102</v>
      </c>
      <c r="E22">
        <v>6251</v>
      </c>
      <c r="G22">
        <v>19197</v>
      </c>
      <c r="H22" s="3">
        <f t="shared" si="2"/>
        <v>3.0710286354183332</v>
      </c>
      <c r="J22" s="5">
        <f t="shared" si="3"/>
        <v>26365.685009265402</v>
      </c>
      <c r="K22" s="3">
        <f t="shared" si="4"/>
        <v>4.2178347479227964</v>
      </c>
    </row>
    <row r="23" spans="1:11" x14ac:dyDescent="0.35">
      <c r="A23" t="s">
        <v>23</v>
      </c>
      <c r="B23">
        <v>4</v>
      </c>
      <c r="C23" t="s">
        <v>83</v>
      </c>
      <c r="D23" t="s">
        <v>103</v>
      </c>
      <c r="E23">
        <v>900</v>
      </c>
      <c r="G23">
        <v>4576</v>
      </c>
      <c r="H23" s="3">
        <f t="shared" si="2"/>
        <v>5.0844444444444443</v>
      </c>
      <c r="J23" s="5">
        <f t="shared" si="3"/>
        <v>6284.803594436552</v>
      </c>
      <c r="K23" s="3">
        <f t="shared" si="4"/>
        <v>6.9831151049295022</v>
      </c>
    </row>
    <row r="24" spans="1:11" x14ac:dyDescent="0.35">
      <c r="A24" t="s">
        <v>24</v>
      </c>
      <c r="B24">
        <v>2</v>
      </c>
      <c r="C24" t="s">
        <v>83</v>
      </c>
      <c r="D24" t="s">
        <v>104</v>
      </c>
      <c r="E24">
        <v>878</v>
      </c>
      <c r="G24">
        <v>3689</v>
      </c>
      <c r="H24" s="3">
        <f t="shared" si="2"/>
        <v>4.2015945330296125</v>
      </c>
      <c r="J24" s="5">
        <f t="shared" si="3"/>
        <v>5066.5735270709001</v>
      </c>
      <c r="K24" s="3">
        <f t="shared" si="4"/>
        <v>5.770584882768679</v>
      </c>
    </row>
    <row r="25" spans="1:11" x14ac:dyDescent="0.35">
      <c r="A25" t="s">
        <v>25</v>
      </c>
      <c r="B25">
        <v>3</v>
      </c>
      <c r="C25" t="s">
        <v>83</v>
      </c>
      <c r="D25" t="s">
        <v>105</v>
      </c>
      <c r="E25">
        <v>7514</v>
      </c>
      <c r="G25">
        <v>32097</v>
      </c>
      <c r="H25" s="3">
        <f t="shared" si="2"/>
        <v>4.2716262975778543</v>
      </c>
      <c r="J25" s="5">
        <f t="shared" si="3"/>
        <v>44082.897939385926</v>
      </c>
      <c r="K25" s="3">
        <f t="shared" si="4"/>
        <v>5.866768424192963</v>
      </c>
    </row>
    <row r="26" spans="1:11" x14ac:dyDescent="0.35">
      <c r="A26" t="s">
        <v>26</v>
      </c>
      <c r="B26">
        <v>2</v>
      </c>
      <c r="C26" t="s">
        <v>83</v>
      </c>
      <c r="D26" t="s">
        <v>106</v>
      </c>
      <c r="E26">
        <v>3140</v>
      </c>
      <c r="G26">
        <v>21807</v>
      </c>
      <c r="H26" s="3">
        <f t="shared" si="2"/>
        <v>6.9449044585987263</v>
      </c>
      <c r="J26" s="5">
        <f t="shared" si="3"/>
        <v>29950.33041605723</v>
      </c>
      <c r="K26" s="3">
        <f t="shared" si="4"/>
        <v>9.5383217885532581</v>
      </c>
    </row>
    <row r="27" spans="1:11" x14ac:dyDescent="0.35">
      <c r="A27" t="s">
        <v>137</v>
      </c>
      <c r="F27">
        <v>579</v>
      </c>
      <c r="G27">
        <v>1582</v>
      </c>
      <c r="H27" s="3" t="str">
        <f t="shared" si="2"/>
        <v/>
      </c>
      <c r="J27" s="5">
        <f t="shared" si="3"/>
        <v>2172.7620818178812</v>
      </c>
      <c r="K27" s="3" t="str">
        <f t="shared" si="4"/>
        <v/>
      </c>
    </row>
    <row r="28" spans="1:11" x14ac:dyDescent="0.35">
      <c r="A28" t="s">
        <v>138</v>
      </c>
      <c r="F28">
        <v>571</v>
      </c>
      <c r="G28">
        <v>1745</v>
      </c>
      <c r="H28" s="3" t="str">
        <f t="shared" si="2"/>
        <v/>
      </c>
      <c r="J28" s="5">
        <f t="shared" si="3"/>
        <v>2396.6307413225049</v>
      </c>
      <c r="K28" s="3" t="str">
        <f t="shared" si="4"/>
        <v/>
      </c>
    </row>
    <row r="29" spans="1:11" x14ac:dyDescent="0.35">
      <c r="A29" t="s">
        <v>139</v>
      </c>
      <c r="G29">
        <v>3422</v>
      </c>
      <c r="H29" s="3" t="str">
        <f t="shared" si="2"/>
        <v/>
      </c>
      <c r="J29" s="5">
        <f t="shared" si="3"/>
        <v>4699.8684222381735</v>
      </c>
      <c r="K29" s="3" t="str">
        <f t="shared" si="4"/>
        <v/>
      </c>
    </row>
    <row r="30" spans="1:11" x14ac:dyDescent="0.35">
      <c r="A30" t="s">
        <v>27</v>
      </c>
      <c r="B30">
        <v>2</v>
      </c>
      <c r="C30" t="s">
        <v>83</v>
      </c>
      <c r="D30" t="s">
        <v>107</v>
      </c>
      <c r="E30">
        <v>444</v>
      </c>
      <c r="G30">
        <v>1716</v>
      </c>
      <c r="H30" s="3">
        <f t="shared" si="2"/>
        <v>3.8648648648648649</v>
      </c>
      <c r="J30" s="5">
        <f t="shared" si="3"/>
        <v>2356.8013479137071</v>
      </c>
      <c r="K30" s="3">
        <f t="shared" si="4"/>
        <v>5.308111143949791</v>
      </c>
    </row>
    <row r="31" spans="1:11" x14ac:dyDescent="0.35">
      <c r="A31" t="s">
        <v>140</v>
      </c>
      <c r="F31">
        <v>840</v>
      </c>
      <c r="G31">
        <v>3042</v>
      </c>
      <c r="H31" s="3" t="str">
        <f t="shared" si="2"/>
        <v/>
      </c>
      <c r="J31" s="5">
        <f t="shared" si="3"/>
        <v>4177.9660258470258</v>
      </c>
      <c r="K31" s="3" t="str">
        <f t="shared" si="4"/>
        <v/>
      </c>
    </row>
    <row r="32" spans="1:11" x14ac:dyDescent="0.35">
      <c r="A32" t="s">
        <v>28</v>
      </c>
      <c r="B32">
        <v>2</v>
      </c>
      <c r="C32" t="s">
        <v>79</v>
      </c>
      <c r="D32" t="s">
        <v>108</v>
      </c>
      <c r="E32">
        <v>1856</v>
      </c>
      <c r="G32">
        <v>6438</v>
      </c>
      <c r="H32" s="3">
        <f t="shared" si="2"/>
        <v>3.46875</v>
      </c>
      <c r="J32" s="5">
        <f t="shared" si="3"/>
        <v>8842.1253367531735</v>
      </c>
      <c r="K32" s="3">
        <f t="shared" si="4"/>
        <v>4.764076151267874</v>
      </c>
    </row>
    <row r="33" spans="1:11" x14ac:dyDescent="0.35">
      <c r="A33" t="s">
        <v>29</v>
      </c>
      <c r="B33">
        <v>1</v>
      </c>
      <c r="C33" t="s">
        <v>83</v>
      </c>
      <c r="D33" t="s">
        <v>109</v>
      </c>
      <c r="E33">
        <v>434</v>
      </c>
      <c r="G33">
        <v>2410</v>
      </c>
      <c r="H33" s="3">
        <f t="shared" si="2"/>
        <v>5.5529953917050694</v>
      </c>
      <c r="J33" s="5">
        <f t="shared" si="3"/>
        <v>3309.9599350070125</v>
      </c>
      <c r="K33" s="3">
        <f t="shared" si="4"/>
        <v>7.6266357949470338</v>
      </c>
    </row>
    <row r="34" spans="1:11" x14ac:dyDescent="0.35">
      <c r="A34" t="s">
        <v>30</v>
      </c>
      <c r="B34">
        <v>1</v>
      </c>
      <c r="C34" t="s">
        <v>100</v>
      </c>
      <c r="D34" t="s">
        <v>100</v>
      </c>
      <c r="H34" s="3" t="str">
        <f t="shared" si="2"/>
        <v/>
      </c>
      <c r="J34" s="5">
        <f t="shared" si="3"/>
        <v>0</v>
      </c>
      <c r="K34" s="3" t="str">
        <f t="shared" si="4"/>
        <v/>
      </c>
    </row>
    <row r="35" spans="1:11" x14ac:dyDescent="0.35">
      <c r="A35" t="s">
        <v>31</v>
      </c>
      <c r="B35">
        <v>1</v>
      </c>
      <c r="C35" t="s">
        <v>91</v>
      </c>
      <c r="D35" t="s">
        <v>110</v>
      </c>
      <c r="E35">
        <v>158</v>
      </c>
      <c r="G35">
        <v>674</v>
      </c>
      <c r="H35" s="3">
        <f t="shared" si="2"/>
        <v>4.2658227848101262</v>
      </c>
      <c r="J35" s="5">
        <f t="shared" si="3"/>
        <v>925.6900399148243</v>
      </c>
      <c r="K35" s="3">
        <f t="shared" si="4"/>
        <v>5.8587977209799007</v>
      </c>
    </row>
    <row r="36" spans="1:11" x14ac:dyDescent="0.35">
      <c r="A36" t="s">
        <v>32</v>
      </c>
      <c r="B36">
        <v>4</v>
      </c>
      <c r="C36" t="s">
        <v>98</v>
      </c>
      <c r="D36" t="s">
        <v>111</v>
      </c>
      <c r="E36">
        <v>2703</v>
      </c>
      <c r="G36">
        <v>13245</v>
      </c>
      <c r="H36" s="3">
        <f t="shared" si="2"/>
        <v>4.9001109877913427</v>
      </c>
      <c r="J36" s="5">
        <f t="shared" si="3"/>
        <v>18191.04536894933</v>
      </c>
      <c r="K36" s="3">
        <f t="shared" si="4"/>
        <v>6.7299464923970884</v>
      </c>
    </row>
    <row r="37" spans="1:11" x14ac:dyDescent="0.35">
      <c r="A37" t="s">
        <v>33</v>
      </c>
      <c r="B37">
        <v>1</v>
      </c>
      <c r="C37" t="s">
        <v>91</v>
      </c>
      <c r="D37" t="s">
        <v>112</v>
      </c>
      <c r="E37">
        <v>243</v>
      </c>
      <c r="G37">
        <v>643</v>
      </c>
      <c r="H37" s="3">
        <f t="shared" si="2"/>
        <v>2.6460905349794239</v>
      </c>
      <c r="J37" s="5">
        <f t="shared" si="3"/>
        <v>883.1137917881781</v>
      </c>
      <c r="K37" s="3">
        <f t="shared" si="4"/>
        <v>3.634213134930774</v>
      </c>
    </row>
    <row r="38" spans="1:11" x14ac:dyDescent="0.35">
      <c r="A38" t="s">
        <v>141</v>
      </c>
      <c r="F38">
        <v>183</v>
      </c>
      <c r="G38">
        <v>1431</v>
      </c>
      <c r="H38" s="3" t="str">
        <f t="shared" si="2"/>
        <v/>
      </c>
      <c r="J38" s="5">
        <f t="shared" si="3"/>
        <v>1965.3745506203466</v>
      </c>
      <c r="K38" s="3" t="str">
        <f t="shared" si="4"/>
        <v/>
      </c>
    </row>
    <row r="39" spans="1:11" x14ac:dyDescent="0.35">
      <c r="A39" t="s">
        <v>34</v>
      </c>
      <c r="B39">
        <v>1</v>
      </c>
      <c r="C39" t="s">
        <v>91</v>
      </c>
      <c r="D39" t="s">
        <v>113</v>
      </c>
      <c r="E39">
        <v>183</v>
      </c>
      <c r="G39">
        <v>267</v>
      </c>
      <c r="H39" s="3">
        <f t="shared" si="2"/>
        <v>1.459016393442623</v>
      </c>
      <c r="J39" s="5">
        <f t="shared" si="3"/>
        <v>366.70510483272716</v>
      </c>
      <c r="K39" s="3">
        <f t="shared" si="4"/>
        <v>2.003853031872826</v>
      </c>
    </row>
    <row r="40" spans="1:11" x14ac:dyDescent="0.35">
      <c r="A40" t="s">
        <v>35</v>
      </c>
      <c r="B40">
        <v>2</v>
      </c>
      <c r="C40" t="s">
        <v>83</v>
      </c>
      <c r="D40" t="s">
        <v>114</v>
      </c>
      <c r="E40">
        <v>594</v>
      </c>
      <c r="G40">
        <v>2539</v>
      </c>
      <c r="H40" s="3">
        <f t="shared" si="2"/>
        <v>4.2744107744107742</v>
      </c>
      <c r="J40" s="5">
        <f t="shared" si="3"/>
        <v>3487.1320643082181</v>
      </c>
      <c r="K40" s="3">
        <f t="shared" si="4"/>
        <v>5.8705927008555863</v>
      </c>
    </row>
    <row r="41" spans="1:11" x14ac:dyDescent="0.35">
      <c r="A41" t="s">
        <v>36</v>
      </c>
      <c r="B41">
        <v>1</v>
      </c>
      <c r="C41" t="s">
        <v>83</v>
      </c>
      <c r="D41" t="s">
        <v>115</v>
      </c>
      <c r="E41">
        <v>140</v>
      </c>
      <c r="G41">
        <v>1240</v>
      </c>
      <c r="H41" s="3">
        <f t="shared" si="2"/>
        <v>8.8571428571428577</v>
      </c>
      <c r="J41" s="5">
        <f t="shared" si="3"/>
        <v>1703.0499250658488</v>
      </c>
      <c r="K41" s="3">
        <f t="shared" si="4"/>
        <v>12.164642321898921</v>
      </c>
    </row>
    <row r="42" spans="1:11" x14ac:dyDescent="0.35">
      <c r="A42" t="s">
        <v>37</v>
      </c>
      <c r="B42">
        <v>1</v>
      </c>
      <c r="C42" t="s">
        <v>83</v>
      </c>
      <c r="D42" t="s">
        <v>116</v>
      </c>
      <c r="E42">
        <v>1168</v>
      </c>
      <c r="G42">
        <v>1648</v>
      </c>
      <c r="H42" s="3">
        <f t="shared" si="2"/>
        <v>1.4109589041095891</v>
      </c>
      <c r="J42" s="5">
        <f t="shared" si="3"/>
        <v>2263.4082875068702</v>
      </c>
      <c r="K42" s="3">
        <f t="shared" si="4"/>
        <v>1.9378495612216355</v>
      </c>
    </row>
    <row r="43" spans="1:11" x14ac:dyDescent="0.35">
      <c r="A43" t="s">
        <v>38</v>
      </c>
      <c r="B43">
        <v>1</v>
      </c>
      <c r="C43" t="s">
        <v>83</v>
      </c>
      <c r="D43" t="s">
        <v>117</v>
      </c>
      <c r="E43">
        <v>194</v>
      </c>
      <c r="G43">
        <v>1931</v>
      </c>
      <c r="H43" s="3">
        <f t="shared" si="2"/>
        <v>9.9536082474226806</v>
      </c>
      <c r="J43" s="5">
        <f t="shared" si="3"/>
        <v>2652.0882300823823</v>
      </c>
      <c r="K43" s="3">
        <f t="shared" si="4"/>
        <v>13.670557887022589</v>
      </c>
    </row>
    <row r="44" spans="1:11" x14ac:dyDescent="0.35">
      <c r="A44" t="s">
        <v>39</v>
      </c>
      <c r="B44">
        <v>1</v>
      </c>
      <c r="C44" t="s">
        <v>98</v>
      </c>
      <c r="D44" t="s">
        <v>118</v>
      </c>
      <c r="E44">
        <v>486</v>
      </c>
      <c r="G44">
        <v>2063</v>
      </c>
      <c r="H44" s="3">
        <f t="shared" si="2"/>
        <v>4.2448559670781894</v>
      </c>
      <c r="J44" s="5">
        <f t="shared" si="3"/>
        <v>2833.38064146036</v>
      </c>
      <c r="K44" s="3">
        <f t="shared" si="4"/>
        <v>5.830001319877284</v>
      </c>
    </row>
    <row r="45" spans="1:11" x14ac:dyDescent="0.35">
      <c r="A45" t="s">
        <v>40</v>
      </c>
      <c r="B45">
        <v>1</v>
      </c>
      <c r="C45" t="s">
        <v>91</v>
      </c>
      <c r="D45" t="s">
        <v>119</v>
      </c>
      <c r="E45">
        <v>467</v>
      </c>
      <c r="G45">
        <v>448</v>
      </c>
      <c r="H45" s="3">
        <f t="shared" si="2"/>
        <v>0.9593147751605996</v>
      </c>
      <c r="J45" s="5">
        <f t="shared" si="3"/>
        <v>615.29545679798412</v>
      </c>
      <c r="K45" s="3">
        <f t="shared" si="4"/>
        <v>1.317549158025662</v>
      </c>
    </row>
    <row r="46" spans="1:11" x14ac:dyDescent="0.35">
      <c r="A46" t="s">
        <v>142</v>
      </c>
      <c r="F46">
        <v>314</v>
      </c>
      <c r="G46">
        <v>679</v>
      </c>
      <c r="H46" s="3" t="str">
        <f t="shared" si="2"/>
        <v/>
      </c>
      <c r="J46" s="5">
        <f t="shared" si="3"/>
        <v>932.55717670944466</v>
      </c>
      <c r="K46" s="3" t="str">
        <f t="shared" si="4"/>
        <v/>
      </c>
    </row>
    <row r="47" spans="1:11" x14ac:dyDescent="0.35">
      <c r="A47" t="s">
        <v>41</v>
      </c>
      <c r="B47">
        <v>1</v>
      </c>
      <c r="C47" t="s">
        <v>100</v>
      </c>
      <c r="D47" t="s">
        <v>100</v>
      </c>
      <c r="H47" s="3" t="str">
        <f t="shared" si="2"/>
        <v/>
      </c>
      <c r="J47" s="5">
        <f t="shared" si="3"/>
        <v>0</v>
      </c>
      <c r="K47" s="3" t="str">
        <f t="shared" si="4"/>
        <v/>
      </c>
    </row>
    <row r="48" spans="1:11" x14ac:dyDescent="0.35">
      <c r="A48" t="s">
        <v>42</v>
      </c>
      <c r="B48">
        <v>1</v>
      </c>
      <c r="C48" t="s">
        <v>100</v>
      </c>
      <c r="D48" t="s">
        <v>100</v>
      </c>
      <c r="H48" s="3" t="str">
        <f t="shared" si="2"/>
        <v/>
      </c>
      <c r="J48" s="5">
        <f t="shared" si="3"/>
        <v>0</v>
      </c>
      <c r="K48" s="3" t="str">
        <f t="shared" si="4"/>
        <v/>
      </c>
    </row>
    <row r="49" spans="1:11" x14ac:dyDescent="0.35">
      <c r="A49" t="s">
        <v>43</v>
      </c>
      <c r="B49">
        <v>13</v>
      </c>
      <c r="C49" t="s">
        <v>83</v>
      </c>
      <c r="D49" t="s">
        <v>120</v>
      </c>
      <c r="E49">
        <v>146</v>
      </c>
      <c r="G49">
        <v>20792</v>
      </c>
      <c r="H49" s="3">
        <f t="shared" si="2"/>
        <v>142.41095890410958</v>
      </c>
      <c r="J49" s="5">
        <f t="shared" si="3"/>
        <v>28556.301646749296</v>
      </c>
      <c r="K49" s="3">
        <f t="shared" si="4"/>
        <v>195.59110716951574</v>
      </c>
    </row>
    <row r="50" spans="1:11" x14ac:dyDescent="0.35">
      <c r="A50" t="s">
        <v>44</v>
      </c>
      <c r="B50">
        <v>6</v>
      </c>
      <c r="C50" t="s">
        <v>91</v>
      </c>
      <c r="D50" t="s">
        <v>121</v>
      </c>
      <c r="E50">
        <v>5265</v>
      </c>
      <c r="G50">
        <v>14914</v>
      </c>
      <c r="H50" s="3">
        <f t="shared" si="2"/>
        <v>2.8326685660018995</v>
      </c>
      <c r="J50" s="5">
        <f t="shared" si="3"/>
        <v>20483.295630993605</v>
      </c>
      <c r="K50" s="3">
        <f t="shared" si="4"/>
        <v>3.8904645073112261</v>
      </c>
    </row>
    <row r="51" spans="1:11" x14ac:dyDescent="0.35">
      <c r="A51" t="s">
        <v>45</v>
      </c>
      <c r="B51">
        <v>3</v>
      </c>
      <c r="C51" t="s">
        <v>83</v>
      </c>
      <c r="D51" t="s">
        <v>122</v>
      </c>
      <c r="E51">
        <v>3156</v>
      </c>
      <c r="G51">
        <v>4335</v>
      </c>
      <c r="H51" s="3">
        <f t="shared" si="2"/>
        <v>1.373574144486692</v>
      </c>
      <c r="J51" s="5">
        <f t="shared" si="3"/>
        <v>5953.807600935851</v>
      </c>
      <c r="K51" s="3">
        <f t="shared" si="4"/>
        <v>1.8865043095487488</v>
      </c>
    </row>
    <row r="52" spans="1:11" x14ac:dyDescent="0.35">
      <c r="A52" t="s">
        <v>46</v>
      </c>
      <c r="B52">
        <v>9</v>
      </c>
      <c r="C52" t="s">
        <v>83</v>
      </c>
      <c r="D52" t="s">
        <v>123</v>
      </c>
      <c r="E52">
        <v>3637</v>
      </c>
      <c r="G52">
        <v>15587</v>
      </c>
      <c r="H52" s="3">
        <f t="shared" si="2"/>
        <v>4.285675006873797</v>
      </c>
      <c r="J52" s="5">
        <f t="shared" si="3"/>
        <v>21407.612243549505</v>
      </c>
      <c r="K52" s="3">
        <f t="shared" si="4"/>
        <v>5.886063305897582</v>
      </c>
    </row>
    <row r="53" spans="1:11" x14ac:dyDescent="0.35">
      <c r="A53" t="s">
        <v>47</v>
      </c>
      <c r="B53">
        <v>8</v>
      </c>
      <c r="C53" t="s">
        <v>83</v>
      </c>
      <c r="D53" t="s">
        <v>124</v>
      </c>
      <c r="E53">
        <v>2856</v>
      </c>
      <c r="G53">
        <v>13866</v>
      </c>
      <c r="H53" s="3">
        <f t="shared" si="2"/>
        <v>4.8550420168067223</v>
      </c>
      <c r="J53" s="5">
        <f t="shared" si="3"/>
        <v>19043.943758841178</v>
      </c>
      <c r="K53" s="3">
        <f t="shared" si="4"/>
        <v>6.6680475346082559</v>
      </c>
    </row>
    <row r="54" spans="1:11" x14ac:dyDescent="0.35">
      <c r="A54" t="s">
        <v>48</v>
      </c>
      <c r="B54">
        <v>3</v>
      </c>
      <c r="C54" t="s">
        <v>83</v>
      </c>
      <c r="D54" t="s">
        <v>125</v>
      </c>
      <c r="E54">
        <v>1175</v>
      </c>
      <c r="G54">
        <v>6341</v>
      </c>
      <c r="H54" s="3">
        <f t="shared" si="2"/>
        <v>5.3965957446808508</v>
      </c>
      <c r="J54" s="5">
        <f t="shared" si="3"/>
        <v>8708.9028829375384</v>
      </c>
      <c r="K54" s="3">
        <f t="shared" si="4"/>
        <v>7.4118322407979047</v>
      </c>
    </row>
    <row r="55" spans="1:11" x14ac:dyDescent="0.35">
      <c r="A55" t="s">
        <v>49</v>
      </c>
      <c r="B55">
        <v>3</v>
      </c>
      <c r="C55" t="s">
        <v>83</v>
      </c>
      <c r="D55" t="s">
        <v>126</v>
      </c>
      <c r="E55">
        <v>1425</v>
      </c>
      <c r="G55">
        <v>6244</v>
      </c>
      <c r="H55" s="3">
        <f t="shared" si="2"/>
        <v>4.3817543859649124</v>
      </c>
      <c r="J55" s="5">
        <f t="shared" si="3"/>
        <v>8575.6804291219032</v>
      </c>
      <c r="K55" s="3">
        <f t="shared" si="4"/>
        <v>6.0180213537697567</v>
      </c>
    </row>
    <row r="56" spans="1:11" x14ac:dyDescent="0.35">
      <c r="A56" t="s">
        <v>50</v>
      </c>
      <c r="B56">
        <v>5</v>
      </c>
      <c r="C56" t="s">
        <v>79</v>
      </c>
      <c r="D56" t="s">
        <v>127</v>
      </c>
      <c r="E56">
        <v>12379</v>
      </c>
      <c r="G56">
        <v>19911</v>
      </c>
      <c r="H56" s="3">
        <f t="shared" si="2"/>
        <v>1.6084497940059779</v>
      </c>
      <c r="J56" s="5">
        <f t="shared" si="3"/>
        <v>27346.31214353719</v>
      </c>
      <c r="K56" s="3">
        <f t="shared" si="4"/>
        <v>2.2090889525435973</v>
      </c>
    </row>
    <row r="57" spans="1:11" x14ac:dyDescent="0.35">
      <c r="A57" t="s">
        <v>51</v>
      </c>
      <c r="B57">
        <v>2</v>
      </c>
      <c r="C57" t="s">
        <v>91</v>
      </c>
      <c r="D57" t="s">
        <v>128</v>
      </c>
      <c r="E57">
        <v>362</v>
      </c>
      <c r="G57">
        <v>1290</v>
      </c>
      <c r="H57" s="3">
        <f t="shared" si="2"/>
        <v>3.5635359116022101</v>
      </c>
      <c r="J57" s="5">
        <f t="shared" si="3"/>
        <v>1771.7212930120525</v>
      </c>
      <c r="K57" s="3">
        <f t="shared" si="4"/>
        <v>4.8942577155029072</v>
      </c>
    </row>
    <row r="58" spans="1:11" x14ac:dyDescent="0.35">
      <c r="A58" t="s">
        <v>52</v>
      </c>
      <c r="B58">
        <v>2</v>
      </c>
      <c r="C58" t="s">
        <v>79</v>
      </c>
      <c r="D58" t="s">
        <v>129</v>
      </c>
      <c r="E58">
        <v>1014</v>
      </c>
      <c r="G58">
        <v>8006</v>
      </c>
      <c r="H58" s="3">
        <f t="shared" si="2"/>
        <v>7.8954635108481259</v>
      </c>
      <c r="J58" s="5">
        <f t="shared" si="3"/>
        <v>10995.659435546118</v>
      </c>
      <c r="K58" s="3">
        <f t="shared" si="4"/>
        <v>10.843845597185521</v>
      </c>
    </row>
    <row r="59" spans="1:11" x14ac:dyDescent="0.35">
      <c r="A59" t="s">
        <v>53</v>
      </c>
      <c r="B59">
        <v>3</v>
      </c>
      <c r="C59" t="s">
        <v>98</v>
      </c>
      <c r="D59" t="s">
        <v>130</v>
      </c>
      <c r="E59">
        <v>597</v>
      </c>
      <c r="G59">
        <v>1887</v>
      </c>
      <c r="H59" s="3">
        <f t="shared" si="2"/>
        <v>3.1608040201005023</v>
      </c>
      <c r="J59" s="5">
        <f t="shared" si="3"/>
        <v>2591.6574262897234</v>
      </c>
      <c r="K59" s="3">
        <f t="shared" si="4"/>
        <v>4.3411347174032215</v>
      </c>
    </row>
    <row r="60" spans="1:11" x14ac:dyDescent="0.35">
      <c r="A60" t="s">
        <v>54</v>
      </c>
      <c r="B60">
        <v>4</v>
      </c>
      <c r="C60" t="s">
        <v>98</v>
      </c>
      <c r="D60" t="s">
        <v>131</v>
      </c>
      <c r="E60">
        <v>5290</v>
      </c>
      <c r="G60">
        <v>18386</v>
      </c>
      <c r="H60" s="3">
        <f t="shared" si="2"/>
        <v>3.4756143667296788</v>
      </c>
      <c r="J60" s="5">
        <f t="shared" si="3"/>
        <v>25251.835421177981</v>
      </c>
      <c r="K60" s="3">
        <f t="shared" si="4"/>
        <v>4.7735038603361026</v>
      </c>
    </row>
    <row r="61" spans="1:11" x14ac:dyDescent="0.35">
      <c r="A61" t="s">
        <v>143</v>
      </c>
      <c r="F61">
        <v>898</v>
      </c>
      <c r="G61">
        <v>2404</v>
      </c>
      <c r="H61" s="3" t="str">
        <f t="shared" si="2"/>
        <v/>
      </c>
      <c r="J61" s="5">
        <f t="shared" si="3"/>
        <v>3301.7193708534683</v>
      </c>
      <c r="K61" s="3" t="str">
        <f t="shared" si="4"/>
        <v/>
      </c>
    </row>
    <row r="62" spans="1:11" x14ac:dyDescent="0.35">
      <c r="A62" t="s">
        <v>146</v>
      </c>
      <c r="E62">
        <v>386</v>
      </c>
      <c r="G62">
        <v>2828</v>
      </c>
      <c r="H62" s="3"/>
      <c r="J62" s="5">
        <f t="shared" si="3"/>
        <v>3884.0525710372744</v>
      </c>
      <c r="K62" s="3"/>
    </row>
    <row r="63" spans="1:11" x14ac:dyDescent="0.35">
      <c r="A63" t="s">
        <v>55</v>
      </c>
      <c r="B63">
        <v>7</v>
      </c>
      <c r="C63" t="s">
        <v>98</v>
      </c>
      <c r="D63" t="s">
        <v>132</v>
      </c>
      <c r="E63">
        <v>1845</v>
      </c>
      <c r="G63">
        <v>15373</v>
      </c>
      <c r="H63" s="3">
        <f t="shared" si="2"/>
        <v>8.3322493224932241</v>
      </c>
      <c r="J63" s="5">
        <f t="shared" si="3"/>
        <v>21113.698788739755</v>
      </c>
      <c r="K63" s="3">
        <f t="shared" ref="K63:K67" si="5">IFERROR(J63/H63,"")</f>
        <v>2533.9734772149127</v>
      </c>
    </row>
    <row r="64" spans="1:11" x14ac:dyDescent="0.35">
      <c r="A64" t="s">
        <v>56</v>
      </c>
      <c r="B64">
        <v>1</v>
      </c>
      <c r="C64" t="s">
        <v>83</v>
      </c>
      <c r="D64" t="s">
        <v>133</v>
      </c>
      <c r="E64">
        <v>3182</v>
      </c>
      <c r="G64">
        <v>3279</v>
      </c>
      <c r="H64" s="3">
        <f t="shared" si="2"/>
        <v>1.0304839723444374</v>
      </c>
      <c r="J64" s="5">
        <f t="shared" si="3"/>
        <v>4503.4683099120311</v>
      </c>
      <c r="K64" s="3">
        <f t="shared" si="5"/>
        <v>4370.245856096396</v>
      </c>
    </row>
    <row r="65" spans="1:11" x14ac:dyDescent="0.35">
      <c r="A65" t="s">
        <v>57</v>
      </c>
      <c r="B65">
        <v>1</v>
      </c>
      <c r="C65" t="s">
        <v>79</v>
      </c>
      <c r="D65" t="s">
        <v>134</v>
      </c>
      <c r="E65">
        <v>514</v>
      </c>
      <c r="G65">
        <v>804</v>
      </c>
      <c r="H65" s="3">
        <f t="shared" si="2"/>
        <v>1.5642023346303502</v>
      </c>
      <c r="J65" s="5">
        <f t="shared" si="3"/>
        <v>1104.2355965749537</v>
      </c>
      <c r="K65" s="3">
        <f t="shared" si="5"/>
        <v>705.94166248697286</v>
      </c>
    </row>
    <row r="66" spans="1:11" x14ac:dyDescent="0.35">
      <c r="A66" t="s">
        <v>58</v>
      </c>
      <c r="B66">
        <v>1</v>
      </c>
      <c r="C66" t="s">
        <v>100</v>
      </c>
      <c r="D66" t="s">
        <v>100</v>
      </c>
      <c r="H66" s="3" t="str">
        <f t="shared" si="2"/>
        <v/>
      </c>
      <c r="J66" s="5">
        <f t="shared" si="3"/>
        <v>0</v>
      </c>
      <c r="K66" s="3" t="str">
        <f t="shared" si="5"/>
        <v/>
      </c>
    </row>
    <row r="67" spans="1:11" x14ac:dyDescent="0.35">
      <c r="A67" t="s">
        <v>147</v>
      </c>
      <c r="E67">
        <v>113</v>
      </c>
      <c r="G67">
        <v>5615</v>
      </c>
      <c r="H67" s="3">
        <f t="shared" si="2"/>
        <v>49.690265486725664</v>
      </c>
      <c r="J67" s="5">
        <f t="shared" si="3"/>
        <v>7711.7946203586625</v>
      </c>
      <c r="K67" s="3">
        <f t="shared" si="5"/>
        <v>155.19729155842009</v>
      </c>
    </row>
    <row r="68" spans="1:11" x14ac:dyDescent="0.35">
      <c r="A68" t="s">
        <v>59</v>
      </c>
      <c r="B68">
        <v>9</v>
      </c>
      <c r="C68" t="s">
        <v>100</v>
      </c>
      <c r="D68" t="s">
        <v>100</v>
      </c>
      <c r="H68" s="3" t="str">
        <f t="shared" si="2"/>
        <v/>
      </c>
      <c r="J68" s="5">
        <f t="shared" ref="J68:J87" si="6">G68/$I$2</f>
        <v>0</v>
      </c>
      <c r="K68" s="3" t="str">
        <f t="shared" ref="K68:K72" si="7">IFERROR(J68/H68,"")</f>
        <v/>
      </c>
    </row>
    <row r="69" spans="1:11" x14ac:dyDescent="0.35">
      <c r="A69" t="s">
        <v>60</v>
      </c>
      <c r="B69">
        <v>3</v>
      </c>
      <c r="C69" t="s">
        <v>100</v>
      </c>
      <c r="D69" t="s">
        <v>100</v>
      </c>
      <c r="H69" s="3" t="str">
        <f t="shared" si="2"/>
        <v/>
      </c>
      <c r="J69" s="5">
        <f t="shared" si="6"/>
        <v>0</v>
      </c>
      <c r="K69" s="3" t="str">
        <f t="shared" si="7"/>
        <v/>
      </c>
    </row>
    <row r="70" spans="1:11" x14ac:dyDescent="0.35">
      <c r="A70" t="s">
        <v>61</v>
      </c>
      <c r="B70">
        <v>1</v>
      </c>
      <c r="C70" t="s">
        <v>100</v>
      </c>
      <c r="D70" t="s">
        <v>100</v>
      </c>
      <c r="H70" s="3" t="str">
        <f t="shared" ref="H70:H72" si="8">IFERROR(G70/E70,"")</f>
        <v/>
      </c>
      <c r="J70" s="5">
        <f t="shared" si="6"/>
        <v>0</v>
      </c>
      <c r="K70" s="3" t="str">
        <f t="shared" si="7"/>
        <v/>
      </c>
    </row>
    <row r="71" spans="1:11" x14ac:dyDescent="0.35">
      <c r="A71" t="s">
        <v>62</v>
      </c>
      <c r="B71">
        <v>1</v>
      </c>
      <c r="C71" t="s">
        <v>100</v>
      </c>
      <c r="D71" t="s">
        <v>100</v>
      </c>
      <c r="E71">
        <v>9519</v>
      </c>
      <c r="G71">
        <v>5003</v>
      </c>
      <c r="H71" s="3">
        <f t="shared" si="8"/>
        <v>0.52558041811114609</v>
      </c>
      <c r="J71" s="5">
        <f t="shared" si="6"/>
        <v>6871.2570766971303</v>
      </c>
      <c r="K71" s="3">
        <f t="shared" si="7"/>
        <v>13073.655029598238</v>
      </c>
    </row>
    <row r="72" spans="1:11" x14ac:dyDescent="0.35">
      <c r="A72" t="s">
        <v>63</v>
      </c>
      <c r="B72">
        <v>1</v>
      </c>
      <c r="C72" t="s">
        <v>100</v>
      </c>
      <c r="D72" t="s">
        <v>100</v>
      </c>
      <c r="H72" s="3" t="str">
        <f t="shared" si="8"/>
        <v/>
      </c>
      <c r="J72" s="5">
        <f t="shared" si="6"/>
        <v>0</v>
      </c>
      <c r="K72" s="3" t="str">
        <f t="shared" si="7"/>
        <v/>
      </c>
    </row>
    <row r="73" spans="1:11" x14ac:dyDescent="0.35">
      <c r="A73" t="s">
        <v>64</v>
      </c>
      <c r="B73">
        <v>1</v>
      </c>
      <c r="C73" t="s">
        <v>100</v>
      </c>
      <c r="D73" t="s">
        <v>100</v>
      </c>
      <c r="J73" s="5">
        <f t="shared" si="6"/>
        <v>0</v>
      </c>
    </row>
    <row r="74" spans="1:11" x14ac:dyDescent="0.35">
      <c r="A74" t="s">
        <v>65</v>
      </c>
      <c r="B74">
        <v>2</v>
      </c>
      <c r="C74" t="s">
        <v>100</v>
      </c>
      <c r="D74" t="s">
        <v>100</v>
      </c>
      <c r="J74" s="5">
        <f t="shared" si="6"/>
        <v>0</v>
      </c>
    </row>
    <row r="75" spans="1:11" x14ac:dyDescent="0.35">
      <c r="A75" t="s">
        <v>66</v>
      </c>
      <c r="B75">
        <v>1</v>
      </c>
      <c r="C75" t="s">
        <v>100</v>
      </c>
      <c r="D75" t="s">
        <v>100</v>
      </c>
      <c r="J75" s="5">
        <f t="shared" si="6"/>
        <v>0</v>
      </c>
    </row>
    <row r="76" spans="1:11" x14ac:dyDescent="0.35">
      <c r="A76" t="s">
        <v>67</v>
      </c>
      <c r="B76">
        <v>1</v>
      </c>
      <c r="C76" t="s">
        <v>100</v>
      </c>
      <c r="D76" t="s">
        <v>100</v>
      </c>
      <c r="J76" s="5">
        <f t="shared" si="6"/>
        <v>0</v>
      </c>
    </row>
    <row r="77" spans="1:11" x14ac:dyDescent="0.35">
      <c r="A77" t="s">
        <v>68</v>
      </c>
      <c r="B77">
        <v>3</v>
      </c>
      <c r="C77" t="s">
        <v>100</v>
      </c>
      <c r="D77" t="s">
        <v>100</v>
      </c>
      <c r="J77" s="5">
        <f t="shared" si="6"/>
        <v>0</v>
      </c>
    </row>
    <row r="78" spans="1:11" x14ac:dyDescent="0.35">
      <c r="A78" t="s">
        <v>69</v>
      </c>
      <c r="B78">
        <v>3</v>
      </c>
      <c r="C78" t="s">
        <v>100</v>
      </c>
      <c r="D78" t="s">
        <v>100</v>
      </c>
      <c r="J78" s="5">
        <f t="shared" si="6"/>
        <v>0</v>
      </c>
    </row>
    <row r="79" spans="1:11" x14ac:dyDescent="0.35">
      <c r="A79" t="s">
        <v>70</v>
      </c>
      <c r="B79">
        <v>1</v>
      </c>
      <c r="C79" t="s">
        <v>100</v>
      </c>
      <c r="D79" t="s">
        <v>100</v>
      </c>
      <c r="J79" s="5">
        <f t="shared" si="6"/>
        <v>0</v>
      </c>
    </row>
    <row r="80" spans="1:11" x14ac:dyDescent="0.35">
      <c r="A80" t="s">
        <v>71</v>
      </c>
      <c r="B80">
        <v>1</v>
      </c>
      <c r="C80" t="s">
        <v>100</v>
      </c>
      <c r="D80" t="s">
        <v>100</v>
      </c>
      <c r="J80" s="5">
        <f t="shared" si="6"/>
        <v>0</v>
      </c>
    </row>
    <row r="81" spans="1:10" x14ac:dyDescent="0.35">
      <c r="A81" t="s">
        <v>72</v>
      </c>
      <c r="B81">
        <v>3</v>
      </c>
      <c r="C81" t="s">
        <v>100</v>
      </c>
      <c r="D81" t="s">
        <v>100</v>
      </c>
      <c r="J81" s="5">
        <f t="shared" si="6"/>
        <v>0</v>
      </c>
    </row>
    <row r="82" spans="1:10" x14ac:dyDescent="0.35">
      <c r="A82" t="s">
        <v>73</v>
      </c>
      <c r="B82">
        <v>1</v>
      </c>
      <c r="C82" t="s">
        <v>100</v>
      </c>
      <c r="D82" t="s">
        <v>100</v>
      </c>
      <c r="J82" s="5">
        <f t="shared" si="6"/>
        <v>0</v>
      </c>
    </row>
    <row r="83" spans="1:10" x14ac:dyDescent="0.35">
      <c r="A83" t="s">
        <v>74</v>
      </c>
      <c r="B83">
        <v>1</v>
      </c>
      <c r="C83" t="s">
        <v>100</v>
      </c>
      <c r="D83" t="s">
        <v>100</v>
      </c>
      <c r="J83" s="5">
        <f t="shared" si="6"/>
        <v>0</v>
      </c>
    </row>
    <row r="84" spans="1:10" x14ac:dyDescent="0.35">
      <c r="A84" t="s">
        <v>75</v>
      </c>
      <c r="B84">
        <v>1</v>
      </c>
      <c r="C84" t="s">
        <v>100</v>
      </c>
      <c r="D84" t="s">
        <v>100</v>
      </c>
      <c r="J84" s="5">
        <f t="shared" si="6"/>
        <v>0</v>
      </c>
    </row>
    <row r="85" spans="1:10" x14ac:dyDescent="0.35">
      <c r="A85" t="s">
        <v>76</v>
      </c>
      <c r="B85">
        <v>1</v>
      </c>
      <c r="C85" t="s">
        <v>100</v>
      </c>
      <c r="D85" t="s">
        <v>100</v>
      </c>
      <c r="J85" s="5">
        <f t="shared" si="6"/>
        <v>0</v>
      </c>
    </row>
    <row r="86" spans="1:10" x14ac:dyDescent="0.35">
      <c r="A86" t="s">
        <v>77</v>
      </c>
      <c r="B86">
        <v>4</v>
      </c>
      <c r="C86" t="s">
        <v>100</v>
      </c>
      <c r="D86" t="s">
        <v>100</v>
      </c>
      <c r="J86" s="5">
        <f t="shared" si="6"/>
        <v>0</v>
      </c>
    </row>
    <row r="87" spans="1:10" x14ac:dyDescent="0.35">
      <c r="A87" t="s">
        <v>78</v>
      </c>
      <c r="B87">
        <v>1</v>
      </c>
      <c r="C87" t="s">
        <v>100</v>
      </c>
      <c r="D87" t="s">
        <v>100</v>
      </c>
      <c r="J87" s="5">
        <f t="shared" si="6"/>
        <v>0</v>
      </c>
    </row>
  </sheetData>
  <conditionalFormatting sqref="H2:H1048576">
    <cfRule type="cellIs" dxfId="2" priority="4" operator="greaterThan">
      <formula>7</formula>
    </cfRule>
  </conditionalFormatting>
  <conditionalFormatting sqref="K3:K1048576">
    <cfRule type="cellIs" dxfId="1" priority="3" operator="greaterThan">
      <formula>7</formula>
    </cfRule>
  </conditionalFormatting>
  <conditionalFormatting sqref="K2">
    <cfRule type="cellIs" dxfId="0" priority="1" operator="greaterThan">
      <formula>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Lateral Acreage and AF</vt:lpstr>
      <vt:lpstr>Variance Decisions</vt:lpstr>
      <vt:lpstr>WMR Data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Daniela Alexander</dc:creator>
  <cp:lastModifiedBy>Ellie White</cp:lastModifiedBy>
  <dcterms:created xsi:type="dcterms:W3CDTF">2019-09-28T22:23:00Z</dcterms:created>
  <dcterms:modified xsi:type="dcterms:W3CDTF">2019-09-30T23:05:00Z</dcterms:modified>
</cp:coreProperties>
</file>