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innesota bootcamp\Challenges\Challenge1\"/>
    </mc:Choice>
  </mc:AlternateContent>
  <xr:revisionPtr revIDLastSave="0" documentId="13_ncr:1_{0568348D-E408-48E3-B57D-AC832E462A8D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Crowdfunding" sheetId="1" r:id="rId1"/>
    <sheet name="Category" sheetId="2" r:id="rId2"/>
    <sheet name="Sub-category" sheetId="4" r:id="rId3"/>
    <sheet name="Dates" sheetId="11" r:id="rId4"/>
    <sheet name="Crowfunding Goal Analysis" sheetId="12" r:id="rId5"/>
    <sheet name="Statistical Analysis" sheetId="13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3" l="1"/>
  <c r="I6" i="13"/>
  <c r="I5" i="13"/>
  <c r="I4" i="13"/>
  <c r="I3" i="13"/>
  <c r="I2" i="13"/>
  <c r="D7" i="13"/>
  <c r="D6" i="13"/>
  <c r="D5" i="13"/>
  <c r="D4" i="13"/>
  <c r="D3" i="13"/>
  <c r="D2" i="13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2" i="12"/>
  <c r="B13" i="12"/>
  <c r="B12" i="12"/>
  <c r="B11" i="12"/>
  <c r="B10" i="12"/>
  <c r="B9" i="12"/>
  <c r="B8" i="12"/>
  <c r="B7" i="12"/>
  <c r="B6" i="12"/>
  <c r="B5" i="12"/>
  <c r="B4" i="12"/>
  <c r="B3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  <c r="E2" i="12" l="1"/>
  <c r="H2" i="12" s="1"/>
  <c r="E10" i="12"/>
  <c r="F10" i="12" s="1"/>
  <c r="E6" i="12"/>
  <c r="G6" i="12" s="1"/>
  <c r="E13" i="12"/>
  <c r="F13" i="12" s="1"/>
  <c r="E9" i="12"/>
  <c r="H9" i="12" s="1"/>
  <c r="E5" i="12"/>
  <c r="H5" i="12" s="1"/>
  <c r="E12" i="12"/>
  <c r="H12" i="12" s="1"/>
  <c r="E8" i="12"/>
  <c r="H8" i="12" s="1"/>
  <c r="E4" i="12"/>
  <c r="H4" i="12" s="1"/>
  <c r="E11" i="12"/>
  <c r="F11" i="12" s="1"/>
  <c r="E7" i="12"/>
  <c r="H7" i="12" s="1"/>
  <c r="E3" i="12"/>
  <c r="G3" i="12" s="1"/>
  <c r="G12" i="12" l="1"/>
  <c r="G9" i="12"/>
  <c r="F9" i="12"/>
  <c r="F6" i="12"/>
  <c r="G2" i="12"/>
  <c r="F7" i="12"/>
  <c r="F12" i="12"/>
  <c r="G5" i="12"/>
  <c r="H10" i="12"/>
  <c r="G8" i="12"/>
  <c r="F5" i="12"/>
  <c r="F3" i="12"/>
  <c r="G11" i="12"/>
  <c r="F8" i="12"/>
  <c r="H3" i="12"/>
  <c r="F2" i="12"/>
  <c r="G10" i="12"/>
  <c r="G4" i="12"/>
  <c r="H6" i="12"/>
  <c r="H11" i="12"/>
  <c r="G7" i="12"/>
  <c r="F4" i="12"/>
  <c r="H13" i="12"/>
  <c r="G13" i="12"/>
</calcChain>
</file>

<file path=xl/sharedStrings.xml><?xml version="1.0" encoding="utf-8"?>
<sst xmlns="http://schemas.openxmlformats.org/spreadsheetml/2006/main" count="9066" uniqueCount="2112">
  <si>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</si>
  <si>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</si>
  <si>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</si>
  <si>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</si>
  <si>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</si>
  <si>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</si>
  <si>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</si>
  <si>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</si>
  <si>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</si>
  <si>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</si>
  <si>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</si>
  <si>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</si>
  <si>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</si>
  <si>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</si>
  <si>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</si>
  <si>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</si>
  <si>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</si>
  <si>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</si>
  <si>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</si>
  <si>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</si>
  <si>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</si>
  <si>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</si>
  <si>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</si>
  <si>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</si>
  <si>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</si>
  <si>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</si>
  <si>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</si>
  <si>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</si>
  <si>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</si>
  <si>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</si>
  <si>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</si>
  <si>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</si>
  <si>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</si>
  <si>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</si>
  <si>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</si>
  <si>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</si>
  <si>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</si>
  <si>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</si>
  <si>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</si>
  <si>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</si>
  <si>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</si>
  <si>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</si>
  <si>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</si>
  <si>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</si>
  <si>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</si>
  <si>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</si>
  <si>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</si>
  <si>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</si>
  <si>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</si>
  <si>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</si>
  <si>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</si>
  <si>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</si>
  <si>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</si>
  <si>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</si>
  <si>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</si>
  <si>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</si>
  <si>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</si>
  <si>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</si>
  <si>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</si>
  <si>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</si>
  <si>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</si>
  <si>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</si>
  <si>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</si>
  <si>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</si>
  <si>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</si>
  <si>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</si>
  <si>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</si>
  <si>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</si>
  <si>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</si>
  <si>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</si>
  <si>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</si>
  <si>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</si>
  <si>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</si>
  <si>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</si>
  <si>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</si>
  <si>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</si>
  <si>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</si>
  <si>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</si>
  <si>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</si>
  <si>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</si>
  <si>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</si>
  <si>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</si>
  <si>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</si>
  <si>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</si>
  <si>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</si>
  <si>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</si>
  <si>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</si>
  <si>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</si>
  <si>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</si>
  <si>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</si>
  <si>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</si>
  <si>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</si>
  <si>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</si>
  <si>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</si>
  <si>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</si>
  <si>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</si>
  <si>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</si>
  <si>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</si>
  <si>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</si>
  <si>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</si>
  <si>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</si>
  <si>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</si>
  <si>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</si>
  <si>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</si>
  <si>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</si>
  <si>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</si>
  <si>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</si>
  <si>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</si>
  <si>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</si>
  <si>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</si>
  <si>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</si>
  <si>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</si>
  <si>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</si>
  <si>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</si>
  <si>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</si>
  <si>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</si>
  <si>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</si>
  <si>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</si>
  <si>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</si>
  <si>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</si>
  <si>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</si>
  <si>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</si>
  <si>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</si>
  <si>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</si>
  <si>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</si>
  <si>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</si>
  <si>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</si>
  <si>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</si>
  <si>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</si>
  <si>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</si>
  <si>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</si>
  <si>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</si>
  <si>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</si>
  <si>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</si>
  <si>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</si>
  <si>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</si>
  <si>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</si>
  <si>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</si>
  <si>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</si>
  <si>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</si>
  <si>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</si>
  <si>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</si>
  <si>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</si>
  <si>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</si>
  <si>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</si>
  <si>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</si>
  <si>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</si>
  <si>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</si>
  <si>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</si>
  <si>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</si>
  <si>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</si>
  <si>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</si>
  <si>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</si>
  <si>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</si>
  <si>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</si>
  <si>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</si>
  <si>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</si>
  <si>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</si>
  <si>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</si>
  <si>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</si>
  <si>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</si>
  <si>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</si>
  <si>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</si>
  <si>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</si>
  <si>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</si>
  <si>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</si>
  <si>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</si>
  <si>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</si>
  <si>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</si>
  <si>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</si>
  <si>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</si>
  <si>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</si>
  <si>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</si>
  <si>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</si>
  <si>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</si>
  <si>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</si>
  <si>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</si>
  <si>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</si>
  <si>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</si>
  <si>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</si>
  <si>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</si>
  <si>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</si>
  <si>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</si>
  <si>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</si>
  <si>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</si>
  <si>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</si>
  <si>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</si>
  <si>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</si>
  <si>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</si>
  <si>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</si>
  <si>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</si>
  <si>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</si>
  <si>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</si>
  <si>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</si>
  <si>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</si>
  <si>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</si>
  <si>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</si>
  <si>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</si>
  <si>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</si>
  <si>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</si>
  <si>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</si>
  <si>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</si>
  <si>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</si>
  <si>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</si>
  <si>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</si>
  <si>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</si>
  <si>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</si>
  <si>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</si>
  <si>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</si>
  <si>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</si>
  <si>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</si>
  <si>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</si>
  <si>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</si>
  <si>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</si>
  <si>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</si>
  <si>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</si>
  <si>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</si>
  <si>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</si>
  <si>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</si>
  <si>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</si>
  <si>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</si>
  <si>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</si>
  <si>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</si>
  <si>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</si>
  <si>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</si>
  <si>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</si>
  <si>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</si>
  <si>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</si>
  <si>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</si>
  <si>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</si>
  <si>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</si>
  <si>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</si>
  <si>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</si>
  <si>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</si>
  <si>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</si>
  <si>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</si>
  <si>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</si>
  <si>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</si>
  <si>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</si>
  <si>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</si>
  <si>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</si>
  <si>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</si>
  <si>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</si>
  <si>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</si>
  <si>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</si>
  <si>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</si>
  <si>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</si>
  <si>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</si>
  <si>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</si>
  <si>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</si>
  <si>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</si>
  <si>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</si>
  <si>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</si>
  <si>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</si>
  <si>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</si>
  <si>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</si>
  <si>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</si>
  <si>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</si>
  <si>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</si>
  <si>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</si>
  <si>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</si>
  <si>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</si>
  <si>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</si>
  <si>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</si>
  <si>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</si>
  <si>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</si>
  <si>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</si>
  <si>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</si>
  <si>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</si>
  <si>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</si>
  <si>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</si>
  <si>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</si>
  <si>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</si>
  <si>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</si>
  <si>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</si>
  <si>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</si>
  <si>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</si>
  <si>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</si>
  <si>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</si>
  <si>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</si>
  <si>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</si>
  <si>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</si>
  <si>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</si>
  <si>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</si>
  <si>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</si>
  <si>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</si>
  <si>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</si>
  <si>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</si>
  <si>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</si>
  <si>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</si>
  <si>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</si>
  <si>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</si>
  <si>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</si>
  <si>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</si>
  <si>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</si>
  <si>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</si>
  <si>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</si>
  <si>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</si>
  <si>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</si>
  <si>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</si>
  <si>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</si>
  <si>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</si>
  <si>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</si>
  <si>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</si>
  <si>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</si>
  <si>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</si>
  <si>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</si>
  <si>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</si>
  <si>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</si>
  <si>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</si>
  <si>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</si>
  <si>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</si>
  <si>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</si>
  <si>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</si>
  <si>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</si>
  <si>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</si>
  <si>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</si>
  <si>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</si>
  <si>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</si>
  <si>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</si>
  <si>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</si>
  <si>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</si>
  <si>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</si>
  <si>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</si>
  <si>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</si>
  <si>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</si>
  <si>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</si>
  <si>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</si>
  <si>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</si>
  <si>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</si>
  <si>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</si>
  <si>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</si>
  <si>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</si>
  <si>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</si>
  <si>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</si>
  <si>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</si>
  <si>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</si>
  <si>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</si>
  <si>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</si>
  <si>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</si>
  <si>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</si>
  <si>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</si>
  <si>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</si>
  <si>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</si>
  <si>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</si>
  <si>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</si>
  <si>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</si>
  <si>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</si>
  <si>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</si>
  <si>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</si>
  <si>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</si>
  <si>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</si>
  <si>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</si>
  <si>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</si>
  <si>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</si>
  <si>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</si>
  <si>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</si>
  <si>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</si>
  <si>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</si>
  <si>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</si>
  <si>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</si>
  <si>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</si>
  <si>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</si>
  <si>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</si>
  <si>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</si>
  <si>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</si>
  <si>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</si>
  <si>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</si>
  <si>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</si>
  <si>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</si>
  <si>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</si>
  <si>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</si>
  <si>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</si>
  <si>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</si>
  <si>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</si>
  <si>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</si>
  <si>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</si>
  <si>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</si>
  <si>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</si>
  <si>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</si>
  <si>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</si>
  <si>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</si>
  <si>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</si>
  <si>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</si>
  <si>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</si>
  <si>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</si>
  <si>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</si>
  <si>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</si>
  <si>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</si>
  <si>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</si>
  <si>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</si>
  <si>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</si>
  <si>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</si>
  <si>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</si>
  <si>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</si>
  <si>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</si>
  <si>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</si>
  <si>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</si>
  <si>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</si>
  <si>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</si>
  <si>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</si>
  <si>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</si>
  <si>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</si>
  <si>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</si>
  <si>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</si>
  <si>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</si>
  <si>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</si>
  <si>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</si>
  <si>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</si>
  <si>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</si>
  <si>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</si>
  <si>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</si>
  <si>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</si>
  <si>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</si>
  <si>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</si>
  <si>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</si>
  <si>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</si>
  <si>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</si>
  <si>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</si>
  <si>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</si>
  <si>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</si>
  <si>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</si>
  <si>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</si>
  <si>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</si>
  <si>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</si>
  <si>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</si>
  <si>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</si>
  <si>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</si>
  <si>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</si>
  <si>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</si>
  <si>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</si>
  <si>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</si>
  <si>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</si>
  <si>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</si>
  <si>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</si>
  <si>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</si>
  <si>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</si>
  <si>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</si>
  <si>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</si>
  <si>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</si>
  <si>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</si>
  <si>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</si>
  <si>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</si>
  <si>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</si>
  <si>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</si>
  <si>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</si>
  <si>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</si>
  <si>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</si>
  <si>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</si>
  <si>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</si>
  <si>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</si>
  <si>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</si>
  <si>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</si>
  <si>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</si>
  <si>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</si>
  <si>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</si>
  <si>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</si>
  <si>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</si>
  <si>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</si>
  <si>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</si>
  <si>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</si>
  <si>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</si>
  <si>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</si>
  <si>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</si>
  <si>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</si>
  <si>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</si>
  <si>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</si>
  <si>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</si>
  <si>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</si>
  <si>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</si>
  <si>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</si>
  <si>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</si>
  <si>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</si>
  <si>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</si>
  <si>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</si>
  <si>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</si>
  <si>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</si>
  <si>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</si>
  <si>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</si>
  <si>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</si>
  <si>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</si>
  <si>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</si>
  <si>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</si>
  <si>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</si>
  <si>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</si>
  <si>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</si>
  <si>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</si>
  <si>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</si>
  <si>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</si>
  <si>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</si>
  <si>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</si>
  <si>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</si>
  <si>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</si>
  <si>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</si>
  <si>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</si>
  <si>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</si>
  <si>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</si>
  <si>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</si>
  <si>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</si>
  <si>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</si>
  <si>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</si>
  <si>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</si>
  <si>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</si>
  <si>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</si>
  <si>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</si>
  <si>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</si>
  <si>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</si>
  <si>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</si>
  <si>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</si>
  <si>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</si>
  <si>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</si>
  <si>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</si>
  <si>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</si>
  <si>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</si>
  <si>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</si>
  <si>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</si>
  <si>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</si>
  <si>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</si>
  <si>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</si>
  <si>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</si>
  <si>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</si>
  <si>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</si>
  <si>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</si>
  <si>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</si>
  <si>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</si>
  <si>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</si>
  <si>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</si>
  <si>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</si>
  <si>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</si>
  <si>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</si>
  <si>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</si>
  <si>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</si>
  <si>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</si>
  <si>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</si>
  <si>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</si>
  <si>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</si>
  <si>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</si>
  <si>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</si>
  <si>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</si>
  <si>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</si>
  <si>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</si>
  <si>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</si>
  <si>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</si>
  <si>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</si>
  <si>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</si>
  <si>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</si>
  <si>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</si>
  <si>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</si>
  <si>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</si>
  <si>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</si>
  <si>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</si>
  <si>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</si>
  <si>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</si>
  <si>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</si>
  <si>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</si>
  <si>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</si>
  <si>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</si>
  <si>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</si>
  <si>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</si>
  <si>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</si>
  <si>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</si>
  <si>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</si>
  <si>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</si>
  <si>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</si>
  <si>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</si>
  <si>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</si>
  <si>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</si>
  <si>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</si>
  <si>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</si>
  <si>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</si>
  <si>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</si>
  <si>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</si>
  <si>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</si>
  <si>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</si>
  <si>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</si>
  <si>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</si>
  <si>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</si>
  <si>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</si>
  <si>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</si>
  <si>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</si>
  <si>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</si>
  <si>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</si>
  <si>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</si>
  <si>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</si>
  <si>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</si>
  <si>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</si>
  <si>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</si>
  <si>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</si>
  <si>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</si>
  <si>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</si>
  <si>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</si>
  <si>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</si>
  <si>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</si>
  <si>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</si>
  <si>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</si>
  <si>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</si>
  <si>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</si>
  <si>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</si>
  <si>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</si>
  <si>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</si>
  <si>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</si>
  <si>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</si>
  <si>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</si>
  <si>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</si>
  <si>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</si>
  <si>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</si>
  <si>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</si>
  <si>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</si>
  <si>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</si>
  <si>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</si>
  <si>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</si>
  <si>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</si>
  <si>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</si>
  <si>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</si>
  <si>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</si>
  <si>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</si>
  <si>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</si>
  <si>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</si>
  <si>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</si>
  <si>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</si>
  <si>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</si>
  <si>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</si>
  <si>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</si>
  <si>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</si>
  <si>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</si>
  <si>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</si>
  <si>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</si>
  <si>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</si>
  <si>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</si>
  <si>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</si>
  <si>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</si>
  <si>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</si>
  <si>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</si>
  <si>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</si>
  <si>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</si>
  <si>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</si>
  <si>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</si>
  <si>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</si>
  <si>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</si>
  <si>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</si>
  <si>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</si>
  <si>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</si>
  <si>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</si>
  <si>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</si>
  <si>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</si>
  <si>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</si>
  <si>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</si>
  <si>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</si>
  <si>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</si>
  <si>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</si>
  <si>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</si>
  <si>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</si>
  <si>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</si>
  <si>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</si>
  <si>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</si>
  <si>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</si>
  <si>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</si>
  <si>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</si>
  <si>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</si>
  <si>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</si>
  <si>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</si>
  <si>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</si>
  <si>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</si>
  <si>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</si>
  <si>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</si>
  <si>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</si>
  <si>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</si>
  <si>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</si>
  <si>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</si>
  <si>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</si>
  <si>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</si>
  <si>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</si>
  <si>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</si>
  <si>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</si>
  <si>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</si>
  <si>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</si>
  <si>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</si>
  <si>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</si>
  <si>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</si>
  <si>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</si>
  <si>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</si>
  <si>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</si>
  <si>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</si>
  <si>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</si>
  <si>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</si>
  <si>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</si>
  <si>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</si>
  <si>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</si>
  <si>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</si>
  <si>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</si>
  <si>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</si>
  <si>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</si>
  <si>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</si>
  <si>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</si>
  <si>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</si>
  <si>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</si>
  <si>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</si>
  <si>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</si>
  <si>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</si>
  <si>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</si>
  <si>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</si>
  <si>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</si>
  <si>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</si>
  <si>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</si>
  <si>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</si>
  <si>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</si>
  <si>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</si>
  <si>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</si>
  <si>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</si>
  <si>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</si>
  <si>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</si>
  <si>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</si>
  <si>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</si>
  <si>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</si>
  <si>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</si>
  <si>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</si>
  <si>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</si>
  <si>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</si>
  <si>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</si>
  <si>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</si>
  <si>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</si>
  <si>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</si>
  <si>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</si>
  <si>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</si>
  <si>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</si>
  <si>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</si>
  <si>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</si>
  <si>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</si>
  <si>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</si>
  <si>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</si>
  <si>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</si>
  <si>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</si>
  <si>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</si>
  <si>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</si>
  <si>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</si>
  <si>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</si>
  <si>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</si>
  <si>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</si>
  <si>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</si>
  <si>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</si>
  <si>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</si>
  <si>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</si>
  <si>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</si>
  <si>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</si>
  <si>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</si>
  <si>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</si>
  <si>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</si>
  <si>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</si>
  <si>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</si>
  <si>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</si>
  <si>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</si>
  <si>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</si>
  <si>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</si>
  <si>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</si>
  <si>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</si>
  <si>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</si>
  <si>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</si>
  <si>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</si>
  <si>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</si>
  <si>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</si>
  <si>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</si>
  <si>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</si>
  <si>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</si>
  <si>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</si>
  <si>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</si>
  <si>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</si>
  <si>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</si>
  <si>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</si>
  <si>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</si>
  <si>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</si>
  <si>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</si>
  <si>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</si>
  <si>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</si>
  <si>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</si>
  <si>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</si>
  <si>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</si>
  <si>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</si>
  <si>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</si>
  <si>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</si>
  <si>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</si>
  <si>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</si>
  <si>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</si>
  <si>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</si>
  <si>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</si>
  <si>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</si>
  <si>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</si>
  <si>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</si>
  <si>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</si>
  <si>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</si>
  <si>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</si>
  <si>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</si>
  <si>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</si>
  <si>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</si>
  <si>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</si>
  <si>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</si>
  <si>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</si>
  <si>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</si>
  <si>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</si>
  <si>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</si>
  <si>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</si>
  <si>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</si>
  <si>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</si>
  <si>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</si>
  <si>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</si>
  <si>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</si>
  <si>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</si>
  <si>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</si>
  <si>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</si>
  <si>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</si>
  <si>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</si>
  <si>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</si>
  <si>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</si>
  <si>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</si>
  <si>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</si>
  <si>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</si>
  <si>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</si>
  <si>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</si>
  <si>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</si>
  <si>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</si>
  <si>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</si>
  <si>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</si>
  <si>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</si>
  <si>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</si>
  <si>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</si>
  <si>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</si>
  <si>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</si>
  <si>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</si>
  <si>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</si>
  <si>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</si>
  <si>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</si>
  <si>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</si>
  <si>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</si>
  <si>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</si>
  <si>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</si>
  <si>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</si>
  <si>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</si>
  <si>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</si>
  <si>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</si>
  <si>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</si>
  <si>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</si>
  <si>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</si>
  <si>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</si>
  <si>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</si>
  <si>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</si>
  <si>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</si>
  <si>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</si>
  <si>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</si>
  <si>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</si>
  <si>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</si>
  <si>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</si>
  <si>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</si>
  <si>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</si>
  <si>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</si>
  <si>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</si>
  <si>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</si>
  <si>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</si>
  <si>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</si>
  <si>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</si>
  <si>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</si>
  <si>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</si>
  <si>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</si>
  <si>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</si>
  <si>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</si>
  <si>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</si>
  <si>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</si>
  <si>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</si>
  <si>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</si>
  <si>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</si>
  <si>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</si>
  <si>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</si>
  <si>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</si>
  <si>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</si>
  <si>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</si>
  <si>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</si>
  <si>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</si>
  <si>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</si>
  <si>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</si>
  <si>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</si>
  <si>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</si>
  <si>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</si>
  <si>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</si>
  <si>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</si>
  <si>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</si>
  <si>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</si>
  <si>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</si>
  <si>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</si>
  <si>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</si>
  <si>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</si>
  <si>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</si>
  <si>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</si>
  <si>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</si>
  <si>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</si>
  <si>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</si>
  <si>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</si>
  <si>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</si>
  <si>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</si>
  <si>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</si>
  <si>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</si>
  <si>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</si>
  <si>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</si>
  <si>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</si>
  <si>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</si>
  <si>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</si>
  <si>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</si>
  <si>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</si>
  <si>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</si>
  <si>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</si>
  <si>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</si>
  <si>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</si>
  <si>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</si>
  <si>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</si>
  <si>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</si>
  <si>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</si>
  <si>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</si>
  <si>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</si>
  <si>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</si>
  <si>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</si>
  <si>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</si>
  <si>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</si>
  <si>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</si>
  <si>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</si>
  <si>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</si>
  <si>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</si>
  <si>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</si>
  <si>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</si>
  <si>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</si>
  <si>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</si>
  <si>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</si>
  <si>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</si>
  <si>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</si>
  <si>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</si>
  <si>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</si>
  <si>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</si>
  <si>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</si>
  <si>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</si>
  <si>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</si>
  <si>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</si>
  <si>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</si>
  <si>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</si>
  <si>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</si>
  <si>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</si>
  <si>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</si>
  <si>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</si>
  <si>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</si>
  <si>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</si>
  <si>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</si>
  <si>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</si>
  <si>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</si>
  <si>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</si>
  <si>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</si>
  <si>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</si>
  <si>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</si>
  <si>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</si>
  <si>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</si>
  <si>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</si>
  <si>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</si>
  <si>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</si>
  <si>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</si>
  <si>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</si>
  <si>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</si>
  <si>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</si>
  <si>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</si>
  <si>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</si>
  <si>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</si>
  <si>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</si>
  <si>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</si>
  <si>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</si>
  <si>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</si>
  <si>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</si>
  <si>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</si>
  <si>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</si>
  <si>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</si>
  <si>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</si>
  <si>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</si>
  <si>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</si>
  <si>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</si>
  <si>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</si>
  <si>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</si>
  <si>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</si>
  <si>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</si>
  <si>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</si>
  <si>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</si>
  <si>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</si>
  <si>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</si>
  <si>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</si>
  <si>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</si>
  <si>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</si>
  <si>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</si>
  <si>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</si>
  <si>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</si>
  <si>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</si>
  <si>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</si>
  <si>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</si>
  <si>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</si>
  <si>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</si>
  <si>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</si>
  <si>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</si>
  <si>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</si>
  <si>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</si>
  <si>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</si>
  <si>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</si>
  <si>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</si>
  <si>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</si>
  <si>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</si>
  <si>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</si>
  <si>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</si>
  <si>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</si>
  <si>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</si>
  <si>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</si>
  <si>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</si>
  <si>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</si>
  <si>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</si>
  <si>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</si>
  <si>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</si>
  <si>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</si>
  <si>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</si>
  <si>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</si>
  <si>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</si>
  <si>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</si>
  <si>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</si>
  <si>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</si>
  <si>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</si>
  <si>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</si>
  <si>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</si>
  <si>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</si>
  <si>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</si>
  <si>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</si>
  <si>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</si>
  <si>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</si>
  <si>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</si>
  <si>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</si>
  <si>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</si>
  <si>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</si>
  <si>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</si>
  <si>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</si>
  <si>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</si>
  <si>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</si>
  <si>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</si>
  <si>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</si>
  <si>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</si>
  <si>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</si>
  <si>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</si>
  <si>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</si>
  <si>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</si>
  <si>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</si>
  <si>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</si>
  <si>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</si>
  <si>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</si>
  <si>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</si>
  <si>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</si>
  <si>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</si>
  <si>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</si>
  <si>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</si>
  <si>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</si>
  <si>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</si>
  <si>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</si>
  <si>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</si>
  <si>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</si>
  <si>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</si>
  <si>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</si>
  <si>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</si>
  <si>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</si>
  <si>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</si>
  <si>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</si>
  <si>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</si>
  <si>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</si>
  <si>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</si>
  <si>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</si>
  <si>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</si>
  <si>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</si>
  <si>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</si>
  <si>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</si>
  <si>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</si>
  <si>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</si>
  <si>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</si>
  <si>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</si>
  <si>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</si>
  <si>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</si>
  <si>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</si>
  <si>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</si>
  <si>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</si>
  <si>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</si>
  <si>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</si>
  <si>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</si>
  <si>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</si>
  <si>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</si>
  <si>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</si>
  <si>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</si>
  <si>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</si>
  <si>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</si>
  <si>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</si>
  <si>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</si>
  <si>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</si>
  <si>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</si>
  <si>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</si>
  <si>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</si>
  <si>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</si>
  <si>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</si>
  <si>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</si>
  <si>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</si>
  <si>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</si>
  <si>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</si>
  <si>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</si>
  <si>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</si>
  <si>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</si>
  <si>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</si>
  <si>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</si>
  <si>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</si>
  <si>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</si>
  <si>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</si>
  <si>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</si>
  <si>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</si>
  <si>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</si>
  <si>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</si>
  <si>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</si>
  <si>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</si>
  <si>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</si>
  <si>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</si>
  <si>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</si>
  <si>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</si>
  <si>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</si>
  <si>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</si>
  <si>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</si>
  <si>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</si>
  <si>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</si>
  <si>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</si>
  <si>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</si>
  <si>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</si>
  <si>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</si>
  <si>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</si>
  <si>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</si>
  <si>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</si>
  <si>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</si>
  <si>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</si>
  <si>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</si>
  <si>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</si>
  <si>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</si>
  <si>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</si>
  <si>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</si>
  <si>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</si>
  <si>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</si>
  <si>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</si>
  <si>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</si>
  <si>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</si>
  <si>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</si>
  <si>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</si>
  <si>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</si>
  <si>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</si>
  <si>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</si>
  <si>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</si>
  <si>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</si>
  <si>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</si>
  <si>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</si>
  <si>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</si>
  <si>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</si>
  <si>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</si>
  <si>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</si>
  <si>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</si>
  <si>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</si>
  <si>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</si>
  <si>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</si>
  <si>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</si>
  <si>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</si>
  <si>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</si>
  <si>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</si>
  <si>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</si>
  <si>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</si>
  <si>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</si>
  <si>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</si>
  <si>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</si>
  <si>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</si>
  <si>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</si>
  <si>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</si>
  <si>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</si>
  <si>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</si>
  <si>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</si>
  <si>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</si>
  <si>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</si>
  <si>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</si>
  <si>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</si>
  <si>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</si>
  <si>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</si>
  <si>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</si>
  <si>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</si>
  <si>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</si>
  <si>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</si>
  <si>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</si>
  <si>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</si>
  <si>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</si>
  <si>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</si>
  <si>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</si>
  <si>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</si>
  <si>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</si>
  <si>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</si>
  <si>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</si>
  <si>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</si>
  <si>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</si>
  <si>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</si>
  <si>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</si>
  <si>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</si>
  <si>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</si>
  <si>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</si>
  <si>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</si>
  <si>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</si>
  <si>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</si>
  <si>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</si>
  <si>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</si>
  <si>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</si>
  <si>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</si>
  <si>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</si>
  <si>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</si>
  <si>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</si>
  <si>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</si>
  <si>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</si>
  <si>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</si>
  <si>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</si>
  <si>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</si>
  <si>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</si>
  <si>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</si>
  <si>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</si>
  <si>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</si>
  <si>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</si>
  <si>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</si>
  <si>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</si>
  <si>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</si>
  <si>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</si>
  <si>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</si>
  <si>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</si>
  <si>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</si>
  <si>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</si>
  <si>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</si>
  <si>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</si>
  <si>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</si>
  <si>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</si>
  <si>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</si>
  <si>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</si>
  <si>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</si>
  <si>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</si>
  <si>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</si>
  <si>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</si>
  <si>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</si>
  <si>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</si>
  <si>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</si>
  <si>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</si>
  <si>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</si>
  <si>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</si>
  <si>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</si>
  <si>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</si>
  <si>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</si>
  <si>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</si>
  <si>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</si>
  <si>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</si>
  <si>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</si>
  <si>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</si>
  <si>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</si>
  <si>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</si>
  <si>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</si>
  <si>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</si>
  <si>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</si>
  <si>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</si>
  <si>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</si>
  <si>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</si>
  <si>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</si>
  <si>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</si>
  <si>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</si>
  <si>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</si>
  <si>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</si>
  <si>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</si>
  <si>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</si>
  <si>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</si>
  <si>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</si>
  <si>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</si>
  <si>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</si>
  <si>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</si>
  <si>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</si>
  <si>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</si>
  <si>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</si>
  <si>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</si>
  <si>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</si>
  <si>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</si>
  <si>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</si>
  <si>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</si>
  <si>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</si>
  <si>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</si>
  <si>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</si>
  <si>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</si>
  <si>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</si>
  <si>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</si>
  <si>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</si>
  <si>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</si>
  <si>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</si>
  <si>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</si>
  <si>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</si>
  <si>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</si>
  <si>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</si>
  <si>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</si>
  <si>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</si>
  <si>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</si>
  <si>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</si>
  <si>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</si>
  <si>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</si>
  <si>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</si>
  <si>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</si>
  <si>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</si>
  <si>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</si>
  <si>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</si>
  <si>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</si>
  <si>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</si>
  <si>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</si>
  <si>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</si>
  <si>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</si>
  <si>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</si>
  <si>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</si>
  <si>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</si>
  <si>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</si>
  <si>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</si>
  <si>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</si>
  <si>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</si>
  <si>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</si>
  <si>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</si>
  <si>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</si>
  <si>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</si>
  <si>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</si>
  <si>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</si>
  <si>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</si>
  <si>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</si>
  <si>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</si>
  <si>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</si>
  <si>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</si>
  <si>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</si>
  <si>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</si>
  <si>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</si>
  <si>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</si>
  <si>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</si>
  <si>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</si>
  <si>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</si>
  <si>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</si>
  <si>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</si>
  <si>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</si>
  <si>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</si>
  <si>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</si>
  <si>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</si>
  <si>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</si>
  <si>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</si>
  <si>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</si>
  <si>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</si>
  <si>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</si>
  <si>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</si>
  <si>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</si>
  <si>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</si>
  <si>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</si>
  <si>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</si>
  <si>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</si>
  <si>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</si>
  <si>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</si>
  <si>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</si>
  <si>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</si>
  <si>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</si>
  <si>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</si>
  <si>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</si>
  <si>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</si>
  <si>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</si>
  <si>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</si>
  <si>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</si>
  <si>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</si>
  <si>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</si>
  <si>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</si>
  <si>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</si>
  <si>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</si>
  <si>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</si>
  <si>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</si>
  <si>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</si>
  <si>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</si>
  <si>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</si>
  <si>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</si>
  <si>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</si>
  <si>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</si>
  <si>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</si>
  <si>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</si>
  <si>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</si>
  <si>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</si>
  <si>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</si>
  <si>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</si>
  <si>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</si>
  <si>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</si>
  <si>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</si>
  <si>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</si>
  <si>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</si>
  <si>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</si>
  <si>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</si>
  <si>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</si>
  <si>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</si>
  <si>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</si>
  <si>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</si>
  <si>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</si>
  <si>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</si>
  <si>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</si>
  <si>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</si>
  <si>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</si>
  <si>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</si>
  <si>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</si>
  <si>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</si>
  <si>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</si>
  <si>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</si>
  <si>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</si>
  <si>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</si>
  <si>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</si>
  <si>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</si>
  <si>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</si>
  <si>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</si>
  <si>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</si>
  <si>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</si>
  <si>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</si>
  <si>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</si>
  <si>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</si>
  <si>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</si>
  <si>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</si>
  <si>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</si>
  <si>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</si>
  <si>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</si>
  <si>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</si>
  <si>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</si>
  <si>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</si>
  <si>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</si>
  <si>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</si>
  <si>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</si>
  <si>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</si>
  <si>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</si>
  <si>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</si>
  <si>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</si>
  <si>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</si>
  <si>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</si>
  <si>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</si>
  <si>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</si>
  <si>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</si>
  <si>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</si>
  <si>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</si>
  <si>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</si>
  <si>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</si>
  <si>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</si>
  <si>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</si>
  <si>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</si>
  <si>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</si>
  <si>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</si>
  <si>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</si>
  <si>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</si>
  <si>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</si>
  <si>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</si>
  <si>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</si>
  <si>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</si>
  <si>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</si>
  <si>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</si>
  <si>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</si>
  <si>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</si>
  <si>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</si>
  <si>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</si>
  <si>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</si>
  <si>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</si>
  <si>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</si>
  <si>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</si>
  <si>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</si>
  <si>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</si>
  <si>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</si>
  <si>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</si>
  <si>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</si>
  <si>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</si>
  <si>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</si>
  <si>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</si>
  <si>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</si>
  <si>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</si>
  <si>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</si>
  <si>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</si>
  <si>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</si>
  <si>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</si>
  <si>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</si>
  <si>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</si>
  <si>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</si>
  <si>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</si>
  <si>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</si>
  <si>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</si>
  <si>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</si>
  <si>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</si>
  <si>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</si>
  <si>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</si>
  <si>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</si>
  <si>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</si>
  <si>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</si>
  <si>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</si>
  <si>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</si>
  <si>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</si>
  <si>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</si>
  <si>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</si>
  <si>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</si>
  <si>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</si>
  <si>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</si>
  <si>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</si>
  <si>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</si>
  <si>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</si>
  <si>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</si>
  <si>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</si>
  <si>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</si>
  <si>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</si>
  <si>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</si>
  <si>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</si>
  <si>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</si>
  <si>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</si>
  <si>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</si>
  <si>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</si>
  <si>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</si>
  <si>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</si>
  <si>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</si>
  <si>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</si>
  <si>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</si>
  <si>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</si>
  <si>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</si>
  <si>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</si>
  <si>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</si>
  <si>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</si>
  <si>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</si>
  <si>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</si>
  <si>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</si>
  <si>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</si>
  <si>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</si>
  <si>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</si>
  <si>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</si>
  <si>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</si>
  <si>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</si>
  <si>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</si>
  <si>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</si>
  <si>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</si>
  <si>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</si>
  <si>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</si>
  <si>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</si>
  <si>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</si>
  <si>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</si>
  <si>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</si>
  <si>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</si>
  <si>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</si>
  <si>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</si>
  <si>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</si>
  <si>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</si>
  <si>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</si>
  <si>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</si>
  <si>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</si>
  <si>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</si>
  <si>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</si>
  <si>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</si>
  <si>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</si>
  <si>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</si>
  <si>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</si>
  <si>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</si>
  <si>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</si>
  <si>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</si>
  <si>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</si>
  <si>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</si>
  <si>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</si>
  <si>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</si>
  <si>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</si>
  <si>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</si>
  <si>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</si>
  <si>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</si>
  <si>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</si>
  <si>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</si>
  <si>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</si>
  <si>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</si>
  <si>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</si>
  <si>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</si>
  <si>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</si>
  <si>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</si>
  <si>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</si>
  <si>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</si>
  <si>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</si>
  <si>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</si>
  <si>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</si>
  <si>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</si>
  <si>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</si>
  <si>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</si>
  <si>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</si>
  <si>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</si>
  <si>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</si>
  <si>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</si>
  <si>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</si>
  <si>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</si>
  <si>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</si>
  <si>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</si>
  <si>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</si>
  <si>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</si>
  <si>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</si>
  <si>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</si>
  <si>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</si>
  <si>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</si>
  <si>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</si>
  <si>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</si>
  <si>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</si>
  <si>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</si>
  <si>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</si>
  <si>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</si>
  <si>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</si>
  <si>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</si>
  <si>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</si>
  <si>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</si>
  <si>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</si>
  <si>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</si>
  <si>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</si>
  <si>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</si>
  <si>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</si>
  <si>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</si>
  <si>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</si>
  <si>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</si>
  <si>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</si>
  <si>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</si>
  <si>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</si>
  <si>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</si>
  <si>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</si>
  <si>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</si>
  <si>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</si>
  <si>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</si>
  <si>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</si>
  <si>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</si>
  <si>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</si>
  <si>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</si>
  <si>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</si>
  <si>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</si>
  <si>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</si>
  <si>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</si>
  <si>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</si>
  <si>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</si>
  <si>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</si>
  <si>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</si>
  <si>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</si>
  <si>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</si>
  <si>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</si>
  <si>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</si>
  <si>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</si>
  <si>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</si>
  <si>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</si>
  <si>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</si>
  <si>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</si>
  <si>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</si>
  <si>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</si>
  <si>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</si>
  <si>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</si>
  <si>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</si>
  <si>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</si>
  <si>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</si>
  <si>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</si>
  <si>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</si>
  <si>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</si>
  <si>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</si>
  <si>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</si>
  <si>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</si>
  <si>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</si>
  <si>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</si>
  <si>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</si>
  <si>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</si>
  <si>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</si>
  <si>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</si>
  <si>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</si>
  <si>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</si>
  <si>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</si>
  <si>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</si>
  <si>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</si>
  <si>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</si>
  <si>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</si>
  <si>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</si>
  <si>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</si>
  <si>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</si>
  <si>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</si>
  <si>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</si>
  <si>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</si>
  <si>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</si>
  <si>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</si>
  <si>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</si>
  <si>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</si>
  <si>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</si>
  <si>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</si>
  <si>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</si>
  <si>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</si>
  <si>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</si>
  <si>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</si>
  <si>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</si>
  <si>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</si>
  <si>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</si>
  <si>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</si>
  <si>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</si>
  <si>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</si>
  <si>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</si>
  <si>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</si>
  <si>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</si>
  <si>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</si>
  <si>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</si>
  <si>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</si>
  <si>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</si>
  <si>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</si>
  <si>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</si>
  <si>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</si>
  <si>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</si>
  <si>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</si>
  <si>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</si>
  <si>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</si>
  <si>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</si>
  <si>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</si>
  <si>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</si>
  <si>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</si>
  <si>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</si>
  <si>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</si>
  <si>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</si>
  <si>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</si>
  <si>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</si>
  <si>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</si>
  <si>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</si>
  <si>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</si>
  <si>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</si>
  <si>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</si>
  <si>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</si>
  <si>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</si>
  <si>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</si>
  <si>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</si>
  <si>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</si>
  <si>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</si>
  <si>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</si>
  <si>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</si>
  <si>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</si>
  <si>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</si>
  <si>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</si>
  <si>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</si>
  <si>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</si>
  <si>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</si>
  <si>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</si>
  <si>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</si>
  <si>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</si>
  <si>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</si>
  <si>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</si>
  <si>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</si>
  <si>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</si>
  <si>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</si>
  <si>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</si>
  <si>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</si>
  <si>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</si>
  <si>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</si>
  <si>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</si>
  <si>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</si>
  <si>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</si>
  <si>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</si>
  <si>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</si>
  <si>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</si>
  <si>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</si>
  <si>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</si>
  <si>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</si>
  <si>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</si>
  <si>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</si>
  <si>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</si>
  <si>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</si>
  <si>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</si>
  <si>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</si>
  <si>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</si>
  <si>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</si>
  <si>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</si>
  <si>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</si>
  <si>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</si>
  <si>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</si>
  <si>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</si>
  <si>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</si>
  <si>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</si>
  <si>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</si>
  <si>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</si>
  <si>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</si>
  <si>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</si>
  <si>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</si>
  <si>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</si>
  <si>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</si>
  <si>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</si>
  <si>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</si>
  <si>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</si>
  <si>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</si>
  <si>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</si>
  <si>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</si>
  <si>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</si>
  <si>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</si>
  <si>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</si>
  <si>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</si>
  <si>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</si>
  <si>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</si>
  <si>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</si>
  <si>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</si>
  <si>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</si>
  <si>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</si>
  <si>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</si>
  <si>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</si>
  <si>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</si>
  <si>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</si>
  <si>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</si>
  <si>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</si>
  <si>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</si>
  <si>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</si>
  <si>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</si>
  <si>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</si>
  <si>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</si>
  <si>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</si>
  <si>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</si>
  <si>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</si>
  <si>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</si>
  <si>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</si>
  <si>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</si>
  <si>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</si>
  <si>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</si>
  <si>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</si>
  <si>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</si>
  <si>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</si>
  <si>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</si>
  <si>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</si>
  <si>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</si>
  <si>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</si>
  <si>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</si>
  <si>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</si>
  <si>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</si>
  <si>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</si>
  <si>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</si>
  <si>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</si>
  <si>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</si>
  <si>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</si>
  <si>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</si>
  <si>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</si>
  <si>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</si>
  <si>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</si>
  <si>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</si>
  <si>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</si>
  <si>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</si>
  <si>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</si>
  <si>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</si>
  <si>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</si>
  <si>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</si>
  <si>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</si>
  <si>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</si>
  <si>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</si>
  <si>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</si>
  <si>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</si>
  <si>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</si>
  <si>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</si>
  <si>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</si>
  <si>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</si>
  <si>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</si>
  <si>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</si>
  <si>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</si>
  <si>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</si>
  <si>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</si>
  <si>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</si>
  <si>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</si>
  <si>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</si>
  <si>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</si>
  <si>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</si>
  <si>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</si>
  <si>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</si>
  <si>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</si>
  <si>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</si>
  <si>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</si>
  <si>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</si>
  <si>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</si>
  <si>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</si>
  <si>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</si>
  <si>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</si>
  <si>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</si>
  <si>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</si>
  <si>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</si>
  <si>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</si>
  <si>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</si>
  <si>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</si>
  <si>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</si>
  <si>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</si>
  <si>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</si>
  <si>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</si>
  <si>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</si>
  <si>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</si>
  <si>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</si>
  <si>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</si>
  <si>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</si>
  <si>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</si>
  <si>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</si>
  <si>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</si>
  <si>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</si>
  <si>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</si>
  <si>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</si>
  <si>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</si>
  <si>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</si>
  <si>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</si>
  <si>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</si>
  <si>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</si>
  <si>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</si>
  <si>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</si>
  <si>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</si>
  <si>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</si>
  <si>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</si>
  <si>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</si>
  <si>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</si>
  <si>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</si>
  <si>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</si>
  <si>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</si>
  <si>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</si>
  <si>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</si>
  <si>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</si>
  <si>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</si>
  <si>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</si>
  <si>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</si>
  <si>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</si>
  <si>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</si>
  <si>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</si>
  <si>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</si>
  <si>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</si>
  <si>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</si>
  <si>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</si>
  <si>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</si>
  <si>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</si>
  <si>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</si>
  <si>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</si>
  <si>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</si>
  <si>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</si>
  <si>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</si>
  <si>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</si>
  <si>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</si>
  <si>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</si>
  <si>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</si>
  <si>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</si>
  <si>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</si>
  <si>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</si>
  <si>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</si>
  <si>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</si>
  <si>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</si>
  <si>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</si>
  <si>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</si>
  <si>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</si>
  <si>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</si>
  <si>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</si>
  <si>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</si>
  <si>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</si>
  <si>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</si>
  <si>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</si>
  <si>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</si>
  <si>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</si>
  <si>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</si>
  <si>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</si>
  <si>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</si>
  <si>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</si>
  <si>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</si>
  <si>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</si>
  <si>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</si>
  <si>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</si>
  <si>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</si>
  <si>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</si>
  <si>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</si>
  <si>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</si>
  <si>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</si>
  <si>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</si>
  <si>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</si>
  <si>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</si>
  <si>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</si>
  <si>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</si>
  <si>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</si>
  <si>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</si>
  <si>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</si>
  <si>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</si>
  <si>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</si>
  <si>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</si>
  <si>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</si>
  <si>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</si>
  <si>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</si>
  <si>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</si>
  <si>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</si>
  <si>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</si>
  <si>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</si>
  <si>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</si>
  <si>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</si>
  <si>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</si>
  <si>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</si>
  <si>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</si>
  <si>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</si>
  <si>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</si>
  <si>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</si>
  <si>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</si>
  <si>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</si>
  <si>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</si>
  <si>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</si>
  <si>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</si>
  <si>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</si>
  <si>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</si>
  <si>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</si>
  <si>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</si>
  <si>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</si>
  <si>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</si>
  <si>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</si>
  <si>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</si>
  <si>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</si>
  <si>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</si>
  <si>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</si>
  <si>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</si>
  <si>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</si>
  <si>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</si>
  <si>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</si>
  <si>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</si>
  <si>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</si>
  <si>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</si>
  <si>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</si>
  <si>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</si>
  <si>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</si>
  <si>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</si>
  <si>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</si>
  <si>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</si>
  <si>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</si>
  <si>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</si>
  <si>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</si>
  <si>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</si>
  <si>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</si>
  <si>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</si>
  <si>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</si>
  <si>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</si>
  <si>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</si>
  <si>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</si>
  <si>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</si>
  <si>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</si>
  <si>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</si>
  <si>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</si>
  <si>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</si>
  <si>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</si>
  <si>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</si>
  <si>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</si>
  <si>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</si>
  <si>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</si>
  <si>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</si>
  <si>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</si>
  <si>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</si>
  <si>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</si>
  <si>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</si>
  <si>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</si>
  <si>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</si>
  <si>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</si>
  <si>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</si>
  <si>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</si>
  <si>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</si>
  <si>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</si>
  <si>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</si>
  <si>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</si>
  <si>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</si>
  <si>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</si>
  <si>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</si>
  <si>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</si>
  <si>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</si>
  <si>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</si>
  <si>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</si>
  <si>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</si>
  <si>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</si>
  <si>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</si>
  <si>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</si>
  <si>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</si>
  <si>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</si>
  <si>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</si>
  <si>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</si>
  <si>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</si>
  <si>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</si>
  <si>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</si>
  <si>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</si>
  <si>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</si>
  <si>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</si>
  <si>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</si>
  <si>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</si>
  <si>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</si>
  <si>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</si>
  <si>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</si>
  <si>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</si>
  <si>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</si>
  <si>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</si>
  <si>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</si>
  <si>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</si>
  <si>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</si>
  <si>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</si>
  <si>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</si>
  <si>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</si>
  <si>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</si>
  <si>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</si>
  <si>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</si>
  <si>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</si>
  <si>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</si>
  <si>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</si>
  <si>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</si>
  <si>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</si>
  <si>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</si>
  <si>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</si>
  <si>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</si>
  <si>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</si>
  <si>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</si>
  <si>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</si>
  <si>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</si>
  <si>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</si>
  <si>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</si>
  <si>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Persentage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</si>
  <si>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</si>
  <si>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</si>
  <si>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</si>
  <si>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</si>
  <si>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</si>
  <si>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</si>
  <si>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</si>
  <si>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</si>
  <si>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</si>
  <si>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</si>
  <si>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</si>
  <si>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</si>
  <si>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</si>
  <si>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</si>
  <si>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</si>
  <si>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</t>
  </si>
  <si>
    <t>max</t>
  </si>
  <si>
    <t>variance</t>
  </si>
  <si>
    <t>standart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</si>
</sst>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 applyAlignment="1">
      <alignment horizontal="center" vertical="center"/>
    </xf>
    <xf numFmtId="9" fontId="0" fillId="0" borderId="0" xfId="0" applyNumberFormat="1"/>
    <xf numFmtId="1" fontId="0" fillId="0" borderId="10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11" xfId="0" applyNumberFormat="1" applyBorder="1" applyAlignment="1">
      <alignment horizontal="left"/>
    </xf>
    <xf numFmtId="1" fontId="0" fillId="0" borderId="12" xfId="0" applyNumberFormat="1" applyBorder="1" applyAlignment="1">
      <alignment horizontal="left"/>
    </xf>
    <xf numFmtId="0" fontId="19" fillId="0" borderId="13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19" fillId="0" borderId="15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67B-BC49-C39595B1E71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67B-BC49-C39595B1E71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67B-BC49-C39595B1E71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67B-BC49-C39595B1E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99641392"/>
        <c:axId val="1226066496"/>
      </c:barChart>
      <c:catAx>
        <c:axId val="149964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6066496"/>
        <c:crosses val="autoZero"/>
        <c:auto val="1"/>
        <c:lblAlgn val="ctr"/>
        <c:lblOffset val="100"/>
        <c:noMultiLvlLbl val="0"/>
      </c:catAx>
      <c:valAx>
        <c:axId val="12260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3-405A-94EF-BAC5B205668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3-405A-94EF-BAC5B205668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3-405A-94EF-BAC5B205668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3-405A-94EF-BAC5B205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647408"/>
        <c:axId val="1419778608"/>
      </c:barChart>
      <c:catAx>
        <c:axId val="14976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9778608"/>
        <c:crosses val="autoZero"/>
        <c:auto val="1"/>
        <c:lblAlgn val="ctr"/>
        <c:lblOffset val="100"/>
        <c:noMultiLvlLbl val="0"/>
      </c:catAx>
      <c:valAx>
        <c:axId val="1419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6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[CrowdfundingBook.xlsx]Dates!PivotTable9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00206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E-4E5C-B320-7011E0024222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E-4E5C-B320-7011E0024222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E5C-B320-7011E002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645104"/>
        <c:axId val="1428073424"/>
      </c:lineChart>
      <c:catAx>
        <c:axId val="14996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073424"/>
        <c:crosses val="autoZero"/>
        <c:auto val="1"/>
        <c:lblAlgn val="ctr"/>
        <c:lblOffset val="100"/>
        <c:noMultiLvlLbl val="0"/>
      </c:catAx>
      <c:valAx>
        <c:axId val="14280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70C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C0-48D5-8D09-716A30344AED}"/>
            </c:ext>
          </c:extLst>
        </c:ser>
        <c:ser>
          <c:idx val="5"/>
          <c:order val="1"/>
          <c:tx>
            <c:strRef>
              <c:f>'Crowfunding Goal Analysis'!$G$1</c:f>
              <c:strCache>
                <c:ptCount val="1"/>
                <c:pt idx="0">
                  <c:v>Persentage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C0-48D5-8D09-716A30344AED}"/>
            </c:ext>
          </c:extLst>
        </c:ser>
        <c:ser>
          <c:idx val="6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C0-48D5-8D09-716A3034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355904"/>
        <c:axId val="1866924192"/>
      </c:lineChart>
      <c:catAx>
        <c:axId val="18703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924192"/>
        <c:crosses val="autoZero"/>
        <c:auto val="1"/>
        <c:lblAlgn val="ctr"/>
        <c:lblOffset val="100"/>
        <c:noMultiLvlLbl val="0"/>
      </c:catAx>
      <c:valAx>
        <c:axId val="18669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3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1</xdr:row>
      <xdr:rowOff>200024</xdr:rowOff>
    </xdr:from>
    <xdr:to>
      <xdr:col>13</xdr:col>
      <xdr:colOff>481012</xdr:colOff>
      <xdr:row>18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0A377-02AD-259D-69E7-38A9002B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3</xdr:row>
      <xdr:rowOff>9524</xdr:rowOff>
    </xdr:from>
    <xdr:to>
      <xdr:col>17</xdr:col>
      <xdr:colOff>0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055ED-AA31-28D9-D81B-097DBFE8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814387</xdr:colOff>
      <xdr:row>2</xdr:row>
      <xdr:rowOff>190499</xdr:rowOff>
    </xdr:from>
    <xdr:to>
      <xdr:col>13</xdr:col>
      <xdr:colOff>657225</xdr:colOff>
      <xdr:row>18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089F7-FF35-4CFC-5A3C-F95CCB36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14</xdr:row>
      <xdr:rowOff>19049</xdr:rowOff>
    </xdr:from>
    <xdr:to>
      <xdr:col>7</xdr:col>
      <xdr:colOff>1371600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7DE47-A44E-E9BB-040E-CF49E0F07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US" refreshedDate="45196.910374768515" createdVersion="8" refreshedVersion="8" minRefreshableVersion="3" recordCount="1000" xr:uid="{200BA847-AF7D-4122-A340-312CB6365C3C}">
  <cacheSource type="worksheet">
    <worksheetSource name="Table1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  <x v="0"/>
    <d v="2015-12-15T06:00:0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  <x v="3"/>
    <d v="2019-09-20T05:00:00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  <x v="4"/>
    <d v="2019-01-24T06:00:00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  <x v="6"/>
    <d v="2017-09-14T05:00:00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  <x v="7"/>
    <d v="2015-08-15T05:00:00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  <x v="8"/>
    <d v="2010-08-11T05:00:00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  <x v="9"/>
    <d v="2013-11-07T06:00:00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  <x v="11"/>
    <d v="2010-09-27T05:00:00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  <x v="13"/>
    <d v="2016-06-23T05:00:00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  <x v="15"/>
    <d v="2019-12-14T06:00:00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  <x v="16"/>
    <d v="2014-02-13T06:00:00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  <x v="17"/>
    <d v="2011-01-13T06:00:0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  <x v="18"/>
    <d v="2018-09-16T05:00:00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  <x v="20"/>
    <d v="2014-07-28T05:00:00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  <x v="21"/>
    <d v="2011-09-18T05:00:00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  <x v="22"/>
    <d v="2018-04-18T05:00:00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  <x v="25"/>
    <d v="2011-06-07T05:00:00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  <x v="26"/>
    <d v="2018-08-27T05:00:00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  <x v="29"/>
    <d v="2018-08-29T05:00:00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  <x v="30"/>
    <d v="2019-05-29T05:00:0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  <x v="31"/>
    <d v="2016-02-02T06:00:00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  <x v="34"/>
    <d v="2017-03-28T05:00:00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  <x v="35"/>
    <d v="2019-03-02T06:00:00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  <x v="37"/>
    <d v="2019-11-08T06:00:00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  <x v="38"/>
    <d v="2010-10-23T05:00:00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  <x v="39"/>
    <d v="2013-03-11T05:00:00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  <x v="40"/>
    <d v="2010-06-24T05:00:00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  <x v="41"/>
    <d v="2012-09-30T05:00:00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  <x v="42"/>
    <d v="2011-07-13T05:00:0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  <x v="43"/>
    <d v="2014-08-09T05:00:00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  <x v="44"/>
    <d v="2019-03-18T05:00:00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  <x v="46"/>
    <d v="2010-07-31T05:00:00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  <x v="47"/>
    <d v="2014-04-28T05:00:00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  <x v="48"/>
    <d v="2015-07-07T05:00:00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  <x v="52"/>
    <d v="2010-09-19T05:00:00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  <x v="53"/>
    <d v="2014-06-28T05:00:00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  <x v="57"/>
    <d v="2017-09-13T05:00:00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  <x v="58"/>
    <d v="2015-10-04T05:00:00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  <x v="59"/>
    <d v="2017-06-27T05:00:00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  <x v="61"/>
    <d v="2011-04-02T05:00:00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  <x v="63"/>
    <d v="2017-05-04T05:00:00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  <x v="64"/>
    <d v="2018-07-17T05:00:00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  <x v="65"/>
    <d v="2011-02-03T06:00:00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  <x v="66"/>
    <d v="2015-04-13T05:00:00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  <x v="67"/>
    <d v="2010-01-30T06:00:00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  <x v="68"/>
    <d v="2017-09-12T05:00:00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  <x v="69"/>
    <d v="2011-01-22T06:00:00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  <x v="71"/>
    <d v="2019-12-04T06:00:00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  <x v="72"/>
    <d v="2015-08-06T05:00:0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  <x v="73"/>
    <d v="2016-11-30T06:00:00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  <x v="74"/>
    <d v="2016-03-28T05:00:00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  <x v="76"/>
    <d v="2015-03-13T05:00:00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  <x v="78"/>
    <d v="2018-04-17T05:00:00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  <x v="81"/>
    <d v="2017-12-18T06:00:00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  <x v="82"/>
    <d v="2019-01-24T06:00:00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  <x v="85"/>
    <d v="2011-09-19T05:00:00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  <x v="87"/>
    <d v="2011-03-19T05:00:00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  <x v="89"/>
    <d v="2010-04-17T05:00:00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  <x v="90"/>
    <d v="2016-02-25T06:00:00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  <x v="91"/>
    <d v="2016-09-03T05:00:00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  <x v="92"/>
    <d v="2010-06-24T05:00:00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  <x v="93"/>
    <d v="2012-10-24T05:00:00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  <x v="94"/>
    <d v="2019-04-18T05:00:00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  <x v="95"/>
    <d v="2019-10-21T05:00:00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  <x v="96"/>
    <d v="2011-03-23T05:00:00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  <x v="48"/>
    <d v="2015-08-18T05:00:0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  <x v="97"/>
    <d v="2015-07-31T05:00:00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  <x v="99"/>
    <d v="2011-11-06T05:00:00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  <x v="100"/>
    <d v="2015-02-28T06:00:00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  <x v="101"/>
    <d v="2018-05-21T05:00:00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  <x v="103"/>
    <d v="2017-05-24T05:00:00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  <x v="106"/>
    <d v="2018-05-10T05:00:00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  <x v="107"/>
    <d v="2012-05-13T05:00:00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  <x v="109"/>
    <d v="2018-09-30T05:00:0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  <x v="110"/>
    <d v="2012-09-28T05:00:00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  <x v="111"/>
    <d v="2014-09-08T05:00:00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  <x v="112"/>
    <d v="2017-09-19T05:00:0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  <x v="113"/>
    <d v="2019-04-10T05:00:00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  <x v="114"/>
    <d v="2017-12-22T06:00:00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  <x v="115"/>
    <d v="2015-09-19T05:00:00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  <x v="117"/>
    <d v="2014-02-01T06:00:00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  <x v="118"/>
    <d v="2014-07-03T05:00:00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  <x v="119"/>
    <d v="2015-04-21T05:00:0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  <x v="33"/>
    <d v="2014-10-18T05:00:00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  <x v="120"/>
    <d v="2014-12-24T06:00:00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  <x v="122"/>
    <d v="2019-07-05T05:00:00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  <x v="123"/>
    <d v="2018-09-23T05:00:00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  <x v="125"/>
    <d v="2010-05-15T05:00:00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  <x v="126"/>
    <d v="2010-09-09T05:00:00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  <x v="127"/>
    <d v="2015-02-28T06:00:0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  <x v="129"/>
    <d v="2013-12-12T06:00:00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  <x v="130"/>
    <d v="2018-01-28T06:00:00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  <x v="131"/>
    <d v="2011-09-03T05:00:00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  <x v="132"/>
    <d v="2011-08-07T05:00:00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  <x v="133"/>
    <d v="2013-03-12T05:00:00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  <x v="135"/>
    <d v="2010-10-12T05:00:00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  <x v="138"/>
    <d v="2018-03-02T06:00:00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  <x v="139"/>
    <d v="2015-06-18T05:00:00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  <x v="107"/>
    <d v="2012-05-17T05:00:00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  <x v="140"/>
    <d v="2010-07-18T05:00:00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  <x v="141"/>
    <d v="2019-06-25T05:00:00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  <x v="142"/>
    <d v="2014-09-12T05:00:00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  <x v="147"/>
    <d v="2018-12-17T06:00:00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  <x v="150"/>
    <d v="2012-10-25T05:00:00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  <x v="151"/>
    <d v="2016-06-04T05:00:00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  <x v="152"/>
    <d v="2010-04-09T05:00:00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  <x v="153"/>
    <d v="2019-10-29T05:00:00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  <x v="154"/>
    <d v="2014-01-11T06:00:00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  <x v="156"/>
    <d v="2019-04-14T05:00:00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  <x v="159"/>
    <d v="2019-01-07T06:00:00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  <x v="161"/>
    <d v="2017-10-09T05:00:00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  <x v="162"/>
    <d v="2017-09-02T05:00:00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  <x v="163"/>
    <d v="2010-12-26T06:00:00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  <x v="164"/>
    <d v="2013-06-20T05:00:00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  <x v="166"/>
    <d v="2012-07-15T05:00:00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  <x v="168"/>
    <d v="2014-04-11T05:00:00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  <x v="169"/>
    <d v="2014-08-03T05:00:00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  <x v="170"/>
    <d v="2013-05-24T05:00:00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  <x v="174"/>
    <d v="2010-12-10T06:00:00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  <x v="175"/>
    <d v="2017-09-30T05:00:0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  <x v="177"/>
    <d v="2010-03-27T05:00:00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  <x v="181"/>
    <d v="2019-05-04T05:00:00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  <x v="182"/>
    <d v="2018-05-24T05:00:00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  <x v="183"/>
    <d v="2014-06-07T05:00:00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  <x v="185"/>
    <d v="2014-12-03T06:00:00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  <x v="186"/>
    <d v="2016-03-04T06:00:00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  <x v="187"/>
    <d v="2013-06-05T05:00:00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  <x v="189"/>
    <d v="2014-07-01T05:00:00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  <x v="190"/>
    <d v="2018-04-12T05:00:00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  <x v="191"/>
    <d v="2015-09-30T05:00:00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  <x v="192"/>
    <d v="2018-08-05T05:00:00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  <x v="193"/>
    <d v="2017-07-07T05:00:00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  <x v="196"/>
    <d v="2014-08-12T05:00:00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  <x v="198"/>
    <d v="2017-01-19T06:00:00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  <x v="199"/>
    <d v="2011-04-13T05:00:00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  <x v="201"/>
    <d v="2010-03-08T06:00:00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  <x v="202"/>
    <d v="2018-09-17T05:00:00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  <x v="203"/>
    <d v="2017-12-03T06:00:00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  <x v="204"/>
    <d v="2016-05-13T05:00:00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  <x v="205"/>
    <d v="2017-03-30T05:00:00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  <x v="206"/>
    <d v="2013-09-20T05:00:00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  <x v="207"/>
    <d v="2020-01-30T06:00:00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  <x v="208"/>
    <d v="2010-11-14T06:00:00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  <x v="209"/>
    <d v="2010-08-25T05:00:00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  <x v="212"/>
    <d v="2019-05-07T05:00:00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  <x v="214"/>
    <d v="2012-08-28T05:00:0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  <x v="216"/>
    <d v="2012-06-23T05:00:0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  <x v="218"/>
    <d v="2016-03-30T05:00:00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  <x v="219"/>
    <d v="2014-11-08T06:00:00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  <x v="220"/>
    <d v="2014-05-03T05:00:00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  <x v="221"/>
    <d v="2010-05-15T05:00:00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  <x v="222"/>
    <d v="2015-05-21T05:00:0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  <x v="172"/>
    <d v="2016-09-25T05:00:0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  <x v="225"/>
    <d v="2013-07-18T05:00:00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  <x v="226"/>
    <d v="2016-07-26T05:00:00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  <x v="227"/>
    <d v="2011-06-28T05:00:0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  <x v="229"/>
    <d v="2017-02-18T06:00:0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  <x v="232"/>
    <d v="2018-01-08T06:00:00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  <x v="233"/>
    <d v="2015-09-02T05:00:00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  <x v="234"/>
    <d v="2014-04-23T05:00:00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  <x v="236"/>
    <d v="2018-03-07T06:00:00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  <x v="237"/>
    <d v="2014-09-04T05:00:00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  <x v="238"/>
    <d v="2014-04-08T05:00:00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  <x v="240"/>
    <d v="2017-01-06T06:00:00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  <x v="241"/>
    <d v="2015-01-05T06:00:0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  <x v="67"/>
    <d v="2010-03-01T06:00:00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  <x v="243"/>
    <d v="2012-12-11T06:00:00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  <x v="245"/>
    <d v="2011-04-20T05:00:00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  <x v="247"/>
    <d v="2011-02-21T06:00:00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  <x v="248"/>
    <d v="2016-03-01T06:00:00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  <x v="249"/>
    <d v="2013-03-19T05:00:00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  <x v="250"/>
    <d v="2016-12-28T06:00:00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  <x v="251"/>
    <d v="2012-12-27T06:00:00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  <x v="136"/>
    <d v="2012-10-10T05:00:00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  <x v="252"/>
    <d v="2010-08-29T05:00:00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  <x v="253"/>
    <d v="2011-05-01T05:00:00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  <x v="254"/>
    <d v="2010-01-09T06:00:00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  <x v="255"/>
    <d v="2013-02-28T06:00:00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  <x v="256"/>
    <d v="2016-02-16T06:00:00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  <x v="257"/>
    <d v="2014-12-10T06:00:00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  <x v="258"/>
    <d v="2012-11-09T06:00:00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  <x v="259"/>
    <d v="2012-11-19T06:00:00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  <x v="261"/>
    <d v="2010-12-04T06:00:00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  <x v="263"/>
    <d v="2019-08-04T05:00:00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  <x v="264"/>
    <d v="2017-09-20T05:00:00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  <x v="266"/>
    <d v="2019-04-14T05:00:00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  <x v="267"/>
    <d v="2012-04-24T05:00:00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  <x v="269"/>
    <d v="2012-12-21T06:00:00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  <x v="270"/>
    <d v="2018-09-06T05:00:00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  <x v="271"/>
    <d v="2017-11-27T06:00:0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  <x v="73"/>
    <d v="2016-12-03T06:00:00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  <x v="273"/>
    <d v="2016-06-04T05:00:00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  <x v="275"/>
    <d v="2016-10-18T05:00:00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  <x v="276"/>
    <d v="2016-11-30T06:00:00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  <x v="277"/>
    <d v="2015-04-28T05:00:00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  <x v="278"/>
    <d v="2012-03-15T05:00:00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  <x v="281"/>
    <d v="2011-10-19T05:00:00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  <x v="282"/>
    <d v="2012-04-03T05:00:0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  <x v="283"/>
    <d v="2010-10-14T05:00:00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  <x v="285"/>
    <d v="2013-11-09T06:00:00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  <x v="287"/>
    <d v="2014-01-23T06:00:00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  <x v="290"/>
    <d v="2017-08-31T05:00:00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  <x v="293"/>
    <d v="2016-01-12T06:00:00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  <x v="294"/>
    <d v="2016-09-17T05:00:00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  <x v="296"/>
    <d v="2017-07-17T05:00:00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  <x v="297"/>
    <d v="2012-06-26T05:00:00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  <x v="300"/>
    <d v="2010-04-25T05:00:00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  <x v="247"/>
    <d v="2011-02-28T06:00:00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  <x v="244"/>
    <d v="2013-11-01T05:00:00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  <x v="301"/>
    <d v="2012-02-29T06:00:00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  <x v="302"/>
    <d v="2014-06-22T05:00:00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  <x v="303"/>
    <d v="2019-11-20T06:00:0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  <x v="305"/>
    <d v="2014-02-16T06:00:00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  <x v="309"/>
    <d v="2010-12-08T06:00:00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  <x v="310"/>
    <d v="2014-03-29T05:00:00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  <x v="311"/>
    <d v="2015-07-03T05:00:00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  <x v="313"/>
    <d v="2019-09-01T05:00:00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  <x v="314"/>
    <d v="2018-12-11T06:00:00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  <x v="316"/>
    <d v="2017-12-09T06:00:00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  <x v="319"/>
    <d v="2018-12-18T06:00:00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  <x v="32"/>
    <d v="2018-01-17T06:00:00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  <x v="320"/>
    <d v="2019-11-28T06:00:00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  <x v="321"/>
    <d v="2010-12-16T06:00:00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  <x v="326"/>
    <d v="2015-09-04T05:00:00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  <x v="327"/>
    <d v="2013-08-01T05:00:00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  <x v="331"/>
    <d v="2017-10-18T05:00:00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  <x v="332"/>
    <d v="2015-03-07T06:00:00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  <x v="333"/>
    <d v="2017-03-01T06:00:0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  <x v="334"/>
    <d v="2015-06-07T05:00:00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  <x v="335"/>
    <d v="2015-09-07T05:00:00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  <x v="336"/>
    <d v="2015-11-15T06:00:00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  <x v="338"/>
    <d v="2013-09-10T05:00:00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  <x v="341"/>
    <d v="2015-09-28T05:00:00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  <x v="342"/>
    <d v="2018-08-13T05:00:00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  <x v="343"/>
    <d v="2011-09-03T05:00:0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  <x v="344"/>
    <d v="2011-01-15T06:00:00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  <x v="345"/>
    <d v="2017-10-31T05:00:00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  <x v="65"/>
    <d v="2011-03-06T06:00:00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  <x v="346"/>
    <d v="2011-12-28T06:00:00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  <x v="347"/>
    <d v="2018-04-04T05:00:00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  <x v="351"/>
    <d v="2010-11-05T05:00:00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  <x v="352"/>
    <d v="2013-03-14T05:00:00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  <x v="355"/>
    <d v="2015-01-28T06:00:00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  <x v="358"/>
    <d v="2015-12-12T06:00:00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  <x v="12"/>
    <d v="2019-11-05T06:00:00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  <x v="363"/>
    <d v="2015-07-24T05:00:00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  <x v="364"/>
    <d v="2017-11-04T05:00:00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  <x v="367"/>
    <d v="2010-07-08T05:00:00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  <x v="368"/>
    <d v="2012-06-17T05:00:00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  <x v="369"/>
    <d v="2012-01-06T06:00:00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  <x v="370"/>
    <d v="2010-11-24T06:00:00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  <x v="371"/>
    <d v="2013-09-28T05:00:00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  <x v="373"/>
    <d v="2017-07-18T05:00:00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  <x v="374"/>
    <d v="2013-08-08T05:00:00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  <x v="375"/>
    <d v="2011-12-09T06:00:00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  <x v="376"/>
    <d v="2018-10-13T05:00:00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  <x v="377"/>
    <d v="2013-05-29T05:00:00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  <x v="380"/>
    <d v="2013-09-07T05:00:00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  <x v="382"/>
    <d v="2012-02-22T06:00:00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  <x v="125"/>
    <d v="2010-06-17T05:00:00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  <x v="383"/>
    <d v="2017-11-17T06:00:00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  <x v="384"/>
    <d v="2018-07-24T05:00:00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  <x v="387"/>
    <d v="2016-07-10T05:00:00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  <x v="388"/>
    <d v="2017-04-22T05:00:00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  <x v="389"/>
    <d v="2017-05-31T05:00:00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  <x v="390"/>
    <d v="2014-01-13T06:00:00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  <x v="391"/>
    <d v="2018-12-24T06:00:0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  <x v="392"/>
    <d v="2010-04-28T05:00:0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  <x v="394"/>
    <d v="2011-01-26T06:00:00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  <x v="395"/>
    <d v="2018-11-27T06:00:00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  <x v="396"/>
    <d v="2012-05-07T05:00:00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  <x v="397"/>
    <d v="2011-12-28T06:00:00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  <x v="398"/>
    <d v="2017-07-09T05:00:00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  <x v="400"/>
    <d v="2010-05-07T05:00:00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  <x v="116"/>
    <d v="2011-09-24T05:00:0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  <x v="402"/>
    <d v="2015-08-03T05:00:00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  <x v="403"/>
    <d v="2013-03-06T06:00:00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  <x v="404"/>
    <d v="2014-10-15T05:00:00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  <x v="405"/>
    <d v="2011-02-18T06:00:0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  <x v="406"/>
    <d v="2014-03-10T05:00:00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  <x v="407"/>
    <d v="2019-11-02T05:00:00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  <x v="408"/>
    <d v="2018-07-09T05:00:00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  <x v="410"/>
    <d v="2013-12-11T06:00:00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  <x v="412"/>
    <d v="2014-12-27T06:00:00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  <x v="413"/>
    <d v="2019-04-21T05:00:00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  <x v="415"/>
    <d v="2013-04-03T05:00:00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  <x v="416"/>
    <d v="2016-11-13T06:00:00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  <x v="417"/>
    <d v="2017-07-10T05:00:0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  <x v="419"/>
    <d v="2017-09-18T05:00:00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  <x v="420"/>
    <d v="2010-10-19T05:00:00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  <x v="424"/>
    <d v="2018-01-04T06:00:00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  <x v="425"/>
    <d v="2013-04-16T05:00:00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  <x v="427"/>
    <d v="2018-11-13T06:00:0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  <x v="428"/>
    <d v="2017-08-19T05:00:00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  <x v="411"/>
    <d v="2017-01-11T06:00:00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  <x v="435"/>
    <d v="2015-01-22T06:00:00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  <x v="8"/>
    <d v="2010-08-12T05:00:00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  <x v="436"/>
    <d v="2014-05-18T05:00:00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  <x v="437"/>
    <d v="2014-01-04T06:00:0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  <x v="438"/>
    <d v="2018-02-25T06:00:00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  <x v="439"/>
    <d v="2018-02-05T06:00:00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  <x v="440"/>
    <d v="2013-06-07T05:00:00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  <x v="441"/>
    <d v="2015-11-30T06:00:00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  <x v="442"/>
    <d v="2019-04-30T05:00:00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  <x v="443"/>
    <d v="2015-05-20T05:00:00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  <x v="315"/>
    <d v="2016-12-19T06:00:00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  <x v="445"/>
    <d v="2019-05-04T05:00:00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  <x v="446"/>
    <d v="2018-06-27T05:00:00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  <x v="342"/>
    <d v="2018-08-16T05:00:00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  <x v="449"/>
    <d v="2011-07-23T05:00:00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  <x v="450"/>
    <d v="2015-03-21T05:00:00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  <x v="451"/>
    <d v="2017-07-31T05:00:0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  <x v="454"/>
    <d v="2012-03-06T06:00:00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  <x v="455"/>
    <d v="2019-12-19T06:00:00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  <x v="457"/>
    <d v="2019-07-21T05:00:00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  <x v="458"/>
    <d v="2018-03-24T05:00:00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  <x v="460"/>
    <d v="2016-02-20T06:00:00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  <x v="461"/>
    <d v="2010-08-21T05:00:00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  <x v="463"/>
    <d v="2013-07-27T05:00:0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  <x v="464"/>
    <d v="2010-07-12T05:00:00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  <x v="465"/>
    <d v="2019-07-12T05:00:00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  <x v="467"/>
    <d v="2014-06-14T05:00:00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  <x v="468"/>
    <d v="2017-06-07T05:00:0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  <x v="469"/>
    <d v="2016-12-20T06:00:00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  <x v="470"/>
    <d v="2015-01-03T06:00:00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  <x v="472"/>
    <d v="2013-05-29T05:00:00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  <x v="473"/>
    <d v="2013-03-14T05:00:00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  <x v="474"/>
    <d v="2012-08-25T05:00:00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  <x v="72"/>
    <d v="2015-07-21T05:00:00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  <x v="443"/>
    <d v="2015-05-19T05:00:00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  <x v="476"/>
    <d v="2013-05-28T05:00:00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  <x v="192"/>
    <d v="2018-08-19T05:00:00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  <x v="478"/>
    <d v="2018-06-24T05:00:00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  <x v="479"/>
    <d v="2019-08-04T05:00:00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  <x v="481"/>
    <d v="2013-12-11T06:00:00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  <x v="482"/>
    <d v="2011-12-25T06:00:00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  <x v="194"/>
    <d v="2010-09-13T05:00:00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  <x v="484"/>
    <d v="2018-02-25T06:00:0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  <x v="355"/>
    <d v="2015-01-22T06:00:00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  <x v="485"/>
    <d v="2019-04-22T05:00:00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  <x v="488"/>
    <d v="2010-03-09T06:00:00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  <x v="491"/>
    <d v="2016-03-12T06:00:0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  <x v="492"/>
    <d v="2014-01-07T06:00:00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  <x v="495"/>
    <d v="2014-01-06T06:00:00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  <x v="498"/>
    <d v="2018-08-18T05:00:00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  <x v="499"/>
    <d v="2018-06-10T05:00:00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  <x v="502"/>
    <d v="2013-10-08T05:00:0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  <x v="503"/>
    <d v="2019-07-07T05:00:0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  <x v="505"/>
    <d v="2015-07-06T05:00:0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  <x v="507"/>
    <d v="2013-09-26T05:00:00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  <x v="508"/>
    <d v="2016-01-21T06:00:00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  <x v="511"/>
    <d v="2015-02-06T06:00:00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  <x v="514"/>
    <d v="2012-03-21T05:00:00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  <x v="518"/>
    <d v="2016-12-25T06:00:00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  <x v="519"/>
    <d v="2014-05-03T05:00:00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  <x v="520"/>
    <d v="2011-09-13T05:00:00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  <x v="521"/>
    <d v="2015-10-05T05:00:00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  <x v="523"/>
    <d v="2016-08-09T05:00:00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  <x v="524"/>
    <d v="2011-12-28T06:00:0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  <x v="525"/>
    <d v="2011-10-19T05:00:00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  <x v="527"/>
    <d v="2015-03-23T05:00:00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  <x v="528"/>
    <d v="2011-12-05T06:00:00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  <x v="522"/>
    <d v="2016-03-18T05:00:00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  <x v="529"/>
    <d v="2014-07-12T05:00:00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  <x v="531"/>
    <d v="2011-01-23T06:00:0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  <x v="515"/>
    <d v="2014-12-26T06:00:00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  <x v="532"/>
    <d v="2015-08-05T05:00:00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  <x v="533"/>
    <d v="2015-10-14T05:00:00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  <x v="409"/>
    <d v="2014-05-04T05:00:00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  <x v="534"/>
    <d v="2019-12-17T06:00:0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  <x v="53"/>
    <d v="2014-05-23T05:00:00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  <x v="535"/>
    <d v="2017-11-18T06:00:00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  <x v="536"/>
    <d v="2011-04-06T05:00:00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  <x v="537"/>
    <d v="2011-12-04T06:00:00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  <x v="538"/>
    <d v="2011-08-19T05:00:00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  <x v="539"/>
    <d v="2014-03-06T06:00:00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  <x v="540"/>
    <d v="2011-05-14T05:00:00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  <x v="542"/>
    <d v="2012-05-09T05:00:00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  <x v="543"/>
    <d v="2010-03-28T05:00:00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  <x v="544"/>
    <d v="2010-12-06T06:00:00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  <x v="35"/>
    <d v="2019-03-12T05:00:0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  <x v="152"/>
    <d v="2010-04-25T05:00:00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  <x v="545"/>
    <d v="2015-07-12T05:00:00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  <x v="546"/>
    <d v="2015-01-01T06:00:00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  <x v="547"/>
    <d v="2010-07-24T05:00:00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  <x v="548"/>
    <d v="2014-06-08T05:00:00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  <x v="551"/>
    <d v="2010-04-06T05:00:00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  <x v="552"/>
    <d v="2016-03-12T06:00:00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  <x v="555"/>
    <d v="2013-08-11T05:00:0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  <x v="548"/>
    <d v="2014-06-16T05:00:00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  <x v="27"/>
    <d v="2015-11-13T06:00:00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  <x v="559"/>
    <d v="2014-03-25T05:00:0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  <x v="426"/>
    <d v="2019-03-10T06:00:00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  <x v="562"/>
    <d v="2013-08-06T05:00:00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  <x v="566"/>
    <d v="2016-05-09T05:00:00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  <x v="567"/>
    <d v="2013-09-21T05:00:00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  <x v="568"/>
    <d v="2014-06-14T05:00:00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  <x v="569"/>
    <d v="2013-05-23T05:00:00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  <x v="572"/>
    <d v="2016-09-18T05:00:00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  <x v="573"/>
    <d v="2018-05-11T05:00:00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  <x v="576"/>
    <d v="2010-10-07T05:00:00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  <x v="579"/>
    <d v="2016-07-08T05:00:00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  <x v="581"/>
    <d v="2019-03-30T05:00:00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  <x v="582"/>
    <d v="2014-11-20T06:00:00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  <x v="583"/>
    <d v="2017-04-08T05:00:00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  <x v="584"/>
    <d v="2013-03-13T05:00:00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  <x v="585"/>
    <d v="2012-03-03T06:00:0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  <x v="586"/>
    <d v="2016-11-22T06:00:00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  <x v="587"/>
    <d v="2010-08-08T05:00:00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  <x v="591"/>
    <d v="2018-12-26T06:00:00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  <x v="594"/>
    <d v="2018-10-17T05:00:00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  <x v="595"/>
    <d v="2013-03-24T05:00:00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  <x v="596"/>
    <d v="2018-05-03T05:00:00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  <x v="597"/>
    <d v="2017-07-24T05:00:0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  <x v="600"/>
    <d v="2014-03-09T06:00:00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  <x v="601"/>
    <d v="2016-09-17T05:00:00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  <x v="604"/>
    <d v="2018-01-02T06:00:0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  <x v="606"/>
    <d v="2015-09-22T05:00:00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  <x v="65"/>
    <d v="2011-01-28T06:00:00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  <x v="607"/>
    <d v="2015-08-30T05:00:00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  <x v="608"/>
    <d v="2012-04-27T05:00:00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  <x v="609"/>
    <d v="2018-12-13T06:00:00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  <x v="610"/>
    <d v="2010-10-30T05:00:00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  <x v="541"/>
    <d v="2012-03-01T06:00:00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  <x v="612"/>
    <d v="2013-09-05T05:00:00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  <x v="616"/>
    <d v="2010-08-04T05:00:00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  <x v="617"/>
    <d v="2018-03-31T05:00:00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  <x v="618"/>
    <d v="2016-05-06T05:00:00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  <x v="619"/>
    <d v="2011-10-05T05:00:00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  <x v="621"/>
    <d v="2012-10-05T05:00:00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  <x v="622"/>
    <d v="2016-08-29T05:00:00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  <x v="35"/>
    <d v="2019-01-21T06:00:00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  <x v="625"/>
    <d v="2011-12-27T06:00:00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  <x v="626"/>
    <d v="2013-12-20T06:00:00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  <x v="627"/>
    <d v="2018-09-18T05:00:00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  <x v="628"/>
    <d v="2010-07-19T05:00:00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  <x v="630"/>
    <d v="2018-04-07T05:00:00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  <x v="632"/>
    <d v="2019-01-26T06:00:00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  <x v="633"/>
    <d v="2013-11-10T06:00:00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  <x v="634"/>
    <d v="2011-12-03T06:00:00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  <x v="635"/>
    <d v="2012-10-20T05:00:00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  <x v="637"/>
    <d v="2017-11-03T05:00:00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  <x v="639"/>
    <d v="2015-11-30T06:00:00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  <x v="640"/>
    <d v="2015-04-21T05:00:00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  <x v="641"/>
    <d v="2018-04-02T05:00:00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  <x v="642"/>
    <d v="2011-12-08T06:00:00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  <x v="67"/>
    <d v="2010-02-09T06:00:00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  <x v="643"/>
    <d v="2011-04-03T05:00:00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  <x v="644"/>
    <d v="2013-07-27T05:00:00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  <x v="646"/>
    <d v="2016-07-19T05:00:0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  <x v="159"/>
    <d v="2019-01-13T06:00:00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  <x v="248"/>
    <d v="2016-01-26T06:00:00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  <x v="571"/>
    <d v="2016-08-18T05:00:00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  <x v="650"/>
    <d v="2016-09-03T05:00:00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  <x v="651"/>
    <d v="2010-08-12T05:00:0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  <x v="653"/>
    <d v="2011-09-12T05:00:00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  <x v="654"/>
    <d v="2013-07-13T05:00:00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  <x v="656"/>
    <d v="2018-03-07T06:00:00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  <x v="657"/>
    <d v="2018-04-10T05:00:00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  <x v="265"/>
    <d v="2017-12-03T06:00:00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  <x v="658"/>
    <d v="2016-03-23T05:00:00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  <x v="659"/>
    <d v="2014-10-24T05:00:00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  <x v="660"/>
    <d v="2014-11-17T06:00:0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  <x v="4"/>
    <d v="2019-03-19T05:00:00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  <x v="663"/>
    <d v="2013-02-06T06:00:00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  <x v="664"/>
    <d v="2015-05-29T05:00:00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  <x v="666"/>
    <d v="2017-04-14T05:00:00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  <x v="43"/>
    <d v="2014-08-06T05:00:00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  <x v="667"/>
    <d v="2017-02-09T06:00:00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  <x v="668"/>
    <d v="2016-04-06T05:00:00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  <x v="671"/>
    <d v="2014-12-08T06:00:00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  <x v="673"/>
    <d v="2017-02-06T06:00:00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  <x v="674"/>
    <d v="2010-05-24T05:00:00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  <x v="675"/>
    <d v="2010-03-02T06:00:00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  <x v="676"/>
    <d v="2015-10-27T05:00:00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  <x v="679"/>
    <d v="2010-09-13T05:00:00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  <x v="680"/>
    <d v="2010-03-26T05:00:0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  <x v="682"/>
    <d v="2010-07-26T05:00:00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  <x v="683"/>
    <d v="2016-04-01T05:00:00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  <x v="684"/>
    <d v="2010-08-23T05:00:00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  <x v="674"/>
    <d v="2010-06-07T05:00:00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  <x v="686"/>
    <d v="2015-01-26T06:00:00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  <x v="687"/>
    <d v="2011-05-16T05:00:00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  <x v="689"/>
    <d v="2018-03-07T06:00:00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  <x v="690"/>
    <d v="2019-08-30T05:00:00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  <x v="691"/>
    <d v="2017-07-27T05:00:00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  <x v="692"/>
    <d v="2012-12-09T06:00:00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  <x v="694"/>
    <d v="2011-05-21T05:00:00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  <x v="626"/>
    <d v="2013-12-26T06:00:00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  <x v="699"/>
    <d v="2019-02-22T06:00:00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  <x v="701"/>
    <d v="2017-04-23T05:00:00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  <x v="703"/>
    <d v="2014-11-16T06:00:00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  <x v="704"/>
    <d v="2019-07-22T05:00:00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  <x v="431"/>
    <d v="2011-10-22T05:00:00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  <x v="705"/>
    <d v="2011-08-18T05:00:0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  <x v="707"/>
    <d v="2016-08-10T05:00:00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  <x v="708"/>
    <d v="2010-12-21T06:00:00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  <x v="710"/>
    <d v="2013-12-24T06:00:00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  <x v="157"/>
    <d v="2019-05-31T05:00:0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  <x v="630"/>
    <d v="2018-04-03T05:00:00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  <x v="712"/>
    <d v="2011-05-30T05:00:00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  <x v="93"/>
    <d v="2012-11-10T06:00:0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  <x v="713"/>
    <d v="2014-07-03T05:00:00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  <x v="715"/>
    <d v="2016-12-27T06:00:0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  <x v="448"/>
    <d v="2013-06-29T05:00:00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  <x v="717"/>
    <d v="2018-01-03T06:00:00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  <x v="718"/>
    <d v="2016-11-04T05:00:00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  <x v="720"/>
    <d v="2019-01-22T06:00:00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  <x v="721"/>
    <d v="2012-06-28T05:00:00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  <x v="139"/>
    <d v="2015-06-16T05:00:00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  <x v="724"/>
    <d v="2019-03-02T06:00:00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  <x v="725"/>
    <d v="2018-01-22T06:00:00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  <x v="660"/>
    <d v="2015-01-05T06:00:00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  <x v="726"/>
    <d v="2012-03-29T05:00:00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  <x v="729"/>
    <d v="2012-08-15T05:00:00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  <x v="731"/>
    <d v="2016-01-11T06:00:00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  <x v="78"/>
    <d v="2018-04-21T05:00:00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  <x v="732"/>
    <d v="2012-09-06T05:00:00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  <x v="406"/>
    <d v="2014-02-12T06:00:00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  <x v="735"/>
    <d v="2019-06-01T05:00:00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  <x v="736"/>
    <d v="2019-02-03T06:00:00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  <x v="737"/>
    <d v="2012-12-09T06:00:00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  <x v="192"/>
    <d v="2018-08-11T05:00:00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  <x v="738"/>
    <d v="2017-03-13T05:00:00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  <x v="739"/>
    <d v="2014-03-17T05:00:00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  <x v="740"/>
    <d v="2010-07-21T05:00:00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  <x v="202"/>
    <d v="2018-09-22T05:00:00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  <x v="744"/>
    <d v="2018-03-03T06:00:00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  <x v="362"/>
    <d v="2013-06-29T05:00:00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  <x v="748"/>
    <d v="2015-03-06T06:00:00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  <x v="749"/>
    <d v="2010-02-16T06:00:00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  <x v="643"/>
    <d v="2011-05-20T05:00:00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  <x v="750"/>
    <d v="2018-10-06T05:00:00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  <x v="751"/>
    <d v="2014-05-01T05:00:00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  <x v="754"/>
    <d v="2018-06-18T05:00:00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  <x v="755"/>
    <d v="2018-09-01T05:00:00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  <x v="756"/>
    <d v="2012-01-25T06:00:00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  <x v="757"/>
    <d v="2018-06-21T05:00:00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  <x v="759"/>
    <d v="2018-01-10T06:00:0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  <x v="760"/>
    <d v="2010-06-21T05:00:00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  <x v="444"/>
    <d v="2012-06-04T05:00:00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  <x v="763"/>
    <d v="2011-07-26T05:00:00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  <x v="766"/>
    <d v="2011-07-19T05:00:00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  <x v="768"/>
    <d v="2012-02-28T06:00:00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  <x v="769"/>
    <d v="2018-04-28T05:00:0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  <x v="770"/>
    <d v="2013-03-19T05:00:00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  <x v="772"/>
    <d v="2010-03-29T05:00:00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  <x v="773"/>
    <d v="2011-08-05T05:00:00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  <x v="776"/>
    <d v="2014-09-24T05:00:00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  <x v="779"/>
    <d v="2013-10-23T05:00:00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  <x v="780"/>
    <d v="2010-07-05T05:00:00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  <x v="535"/>
    <d v="2017-11-19T06:00:00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  <x v="781"/>
    <d v="2014-01-13T06:00:00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  <x v="782"/>
    <d v="2010-05-31T05:00:00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  <x v="785"/>
    <d v="2016-07-27T05:00:0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  <x v="786"/>
    <d v="2020-02-08T06:00:00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  <x v="788"/>
    <d v="2019-07-23T05:00:00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  <x v="790"/>
    <d v="2010-06-30T05:00:00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  <x v="791"/>
    <d v="2014-05-06T05:00:00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  <x v="792"/>
    <d v="2010-07-14T05:00:00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  <x v="793"/>
    <d v="2010-09-13T05:00:00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  <x v="794"/>
    <d v="2015-09-02T05:00:00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  <x v="795"/>
    <d v="2017-04-30T05:00:00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  <x v="799"/>
    <d v="2010-07-01T05:00:00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  <x v="800"/>
    <d v="2015-06-19T05:00:00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  <x v="803"/>
    <d v="2011-07-17T05:00:0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  <x v="212"/>
    <d v="2019-04-30T05:00:00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  <x v="804"/>
    <d v="2019-12-22T06:00:00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  <x v="806"/>
    <d v="2014-09-20T05:00:00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  <x v="807"/>
    <d v="2018-08-19T05:00:00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  <x v="259"/>
    <d v="2012-10-08T05:00:00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  <x v="9"/>
    <d v="2013-09-22T05:00:00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  <x v="809"/>
    <d v="2011-05-04T05:00:00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  <x v="384"/>
    <d v="2018-07-01T05:00:00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  <x v="811"/>
    <d v="2019-09-11T05:00:00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  <x v="812"/>
    <d v="2012-09-18T05:00:00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  <x v="814"/>
    <d v="2013-08-16T05:00:00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  <x v="80"/>
    <d v="2017-09-07T05:00:00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  <x v="815"/>
    <d v="2014-12-27T06:00:00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  <x v="816"/>
    <d v="2011-07-22T05:00:00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  <x v="474"/>
    <d v="2012-08-07T05:00:00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  <x v="817"/>
    <d v="2017-11-15T06:00:00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  <x v="818"/>
    <d v="2019-02-27T06:00:0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  <x v="609"/>
    <d v="2018-12-18T06:00:00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  <x v="547"/>
    <d v="2010-07-15T05:00:00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  <x v="821"/>
    <d v="2017-10-04T05:00:00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  <x v="151"/>
    <d v="2016-05-16T05:00:0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  <x v="822"/>
    <d v="2012-08-10T05:00:00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  <x v="823"/>
    <d v="2014-01-07T06:00:00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  <x v="827"/>
    <d v="2014-03-14T05:00:00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  <x v="828"/>
    <d v="2013-04-21T05:00:00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  <x v="830"/>
    <d v="2015-07-31T05:00:00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  <x v="832"/>
    <d v="2015-12-05T06:00:00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  <x v="834"/>
    <d v="2011-05-24T05:00:00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  <x v="835"/>
    <d v="2012-12-23T06:00:00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  <x v="836"/>
    <d v="2011-02-13T06:00:00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  <x v="219"/>
    <d v="2014-10-29T05:00:0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  <x v="839"/>
    <d v="2011-06-18T05:00:00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  <x v="840"/>
    <d v="2014-10-03T05:00:00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  <x v="841"/>
    <d v="2014-12-22T06:00:00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  <x v="843"/>
    <d v="2019-04-21T05:00:00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  <x v="844"/>
    <d v="2016-12-27T06:00:00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  <x v="845"/>
    <d v="2016-08-23T05:00:00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  <x v="110"/>
    <d v="2012-10-16T05:00:00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  <x v="847"/>
    <d v="2012-11-27T06:00:00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  <x v="780"/>
    <d v="2010-07-13T05:00:0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  <x v="140"/>
    <d v="2010-07-26T05:00:00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  <x v="852"/>
    <d v="2013-12-05T06:00:0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  <x v="854"/>
    <d v="2015-05-16T05:00:00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  <x v="67"/>
    <d v="2010-03-06T06:00:00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  <x v="855"/>
    <d v="2017-06-17T05:00:00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  <x v="344"/>
    <d v="2011-01-16T06:00:0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  <x v="857"/>
    <d v="2011-05-10T05:00:00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  <x v="860"/>
    <d v="2010-12-12T06:00:00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  <x v="170"/>
    <d v="2013-05-19T05:00:00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  <x v="862"/>
    <d v="2011-02-03T06:00:00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  <x v="863"/>
    <d v="2018-03-11T06:00:0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  <x v="865"/>
    <d v="2015-11-04T06:00:00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  <x v="866"/>
    <d v="2018-01-27T06:00:00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  <x v="867"/>
    <d v="2011-07-21T05:00:00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  <x v="105"/>
    <d v="2019-10-04T05:00:00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  <x v="253"/>
    <d v="2011-04-19T05:00:00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  <x v="864"/>
    <d v="2016-12-03T06:00:00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  <x v="843"/>
    <d v="2019-04-21T05:00:00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  <x v="289"/>
    <d v="2016-03-25T05:00:00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  <x v="870"/>
    <d v="2014-09-29T05:00:00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  <x v="873"/>
    <d v="2014-10-23T05:00:00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  <x v="874"/>
    <d v="2018-12-03T06:00:0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  <x v="875"/>
    <d v="2013-02-01T06:00:00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1F7C4-4998-4C39-90B5-987D321398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35B68-6589-4384-9C88-E48D4FFEC9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3351B-52EA-4B93-9EE0-76D994016D0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BB4F9F-6632-4BD8-AED4-A8DF23C00198}" name="Table1" displayName="Table1" ref="A1:T1001" totalsRowShown="0" headerRowDxfId="17">
  <autoFilter ref="A1:T1001" xr:uid="{7FBB4F9F-6632-4BD8-AED4-A8DF23C00198}"/>
  <tableColumns count="20">
    <tableColumn id="1" xr3:uid="{84B070F6-DBD1-45A4-8245-0DF39D061691}" name="id"/>
    <tableColumn id="2" xr3:uid="{CE42D092-AD1C-451E-88AA-459E5657E375}" name="name"/>
    <tableColumn id="3" xr3:uid="{3FF7B1E9-405A-4D6A-8DE8-5C9FFEFB04C6}" name="blurb" dataDxfId="16"/>
    <tableColumn id="4" xr3:uid="{9780F5EF-8A74-4BAB-A47A-8F7B504836CF}" name="goal"/>
    <tableColumn id="5" xr3:uid="{E169E13D-8AE2-46E4-B9E8-F6D4692FF548}" name="pledged"/>
    <tableColumn id="16" xr3:uid="{71B438F7-7420-4B8A-B6AA-3075B3499B12}" name="Percent Funded" dataDxfId="15">
      <calculatedColumnFormula>Table1[[#This Row],[pledged]]/Table1[[#This Row],[goal]]*100</calculatedColumnFormula>
    </tableColumn>
    <tableColumn id="6" xr3:uid="{E3910487-285D-4299-8DE8-99D40EC8D709}" name="outcome"/>
    <tableColumn id="7" xr3:uid="{83E7CF2D-F855-4171-90DC-AEE6420CAC83}" name="backers_count"/>
    <tableColumn id="17" xr3:uid="{E4B9521E-35E2-4D86-96D5-832FFF086DBE}" name="Average Donation" dataDxfId="14">
      <calculatedColumnFormula>ROUND(IFERROR(Table1[[#This Row],[pledged]]/Table1[[#This Row],[backers_count]],0),2)</calculatedColumnFormula>
    </tableColumn>
    <tableColumn id="8" xr3:uid="{3B1BE584-E560-463A-8415-B58D6821A3C5}" name="country"/>
    <tableColumn id="9" xr3:uid="{6B6A3E3D-8CBD-4CC8-B0FC-4E40070F6834}" name="currency"/>
    <tableColumn id="10" xr3:uid="{CB66F685-71A4-4F05-9342-E0E4216B5048}" name="launched_at"/>
    <tableColumn id="11" xr3:uid="{0A70889E-2C1D-49B6-ADF2-18B127EFC7EA}" name="deadline"/>
    <tableColumn id="12" xr3:uid="{47E84CD8-7E4C-4C78-81E2-DFBDBD847F7F}" name="staff_pick"/>
    <tableColumn id="13" xr3:uid="{BF0E067C-D0D6-413D-895E-ECA8E26D8C02}" name="spotlight"/>
    <tableColumn id="14" xr3:uid="{E85B1082-67FE-4FD4-A8F7-E100C1C5F46C}" name="category &amp; sub-category"/>
    <tableColumn id="18" xr3:uid="{A8914209-C18F-486B-895B-9CA39ECDEEDA}" name="Parent Category"/>
    <tableColumn id="19" xr3:uid="{4DA9BE7C-D04E-4685-BCC2-4833D9D8F067}" name="sub-category"/>
    <tableColumn id="20" xr3:uid="{B3FE4B7E-986C-45B9-AE59-406E8F6495E2}" name="date created conversion" dataDxfId="13">
      <calculatedColumnFormula>(((L2/60)/60)/24)+DATE(1970,1,1)</calculatedColumnFormula>
    </tableColumn>
    <tableColumn id="21" xr3:uid="{42B97FFE-4F98-4910-BAD8-DA62C83B1AE9}" name="date ended conversion" dataDxfId="12">
      <calculatedColumnFormula>(((M2/60)/60)/24)+DATE(1970,1,1)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4" sqref="G4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2.375" bestFit="1" customWidth="1"/>
    <col min="11" max="11" width="15.5" bestFit="1" customWidth="1"/>
    <col min="12" max="12" width="12.25" bestFit="1" customWidth="1"/>
    <col min="13" max="13" width="13.125" bestFit="1" customWidth="1"/>
    <col min="14" max="14" width="12.5" bestFit="1" customWidth="1"/>
    <col min="15" max="15" width="28" bestFit="1" customWidth="1"/>
    <col min="16" max="16" width="27.625" bestFit="1" customWidth="1"/>
    <col min="17" max="17" width="18.875" bestFit="1" customWidth="1"/>
    <col min="18" max="18" width="16.375" bestFit="1" customWidth="1"/>
    <col min="19" max="19" width="26" bestFit="1" customWidth="1"/>
    <col min="20" max="20" width="24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2070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Table1[[#This Row],[pledged]]/Table1[[#This Row],[goal]]*100</f>
        <v>0</v>
      </c>
      <c r="G2" t="s">
        <v>14</v>
      </c>
      <c r="H2">
        <v>0</v>
      </c>
      <c r="I2">
        <f>ROUND(IFERROR(Table1[[#This Row],[pledged]]/Table1[[#This Row],[backers_count]],0),2)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7">
        <f t="shared" ref="S2:S65" si="0">(((L2/60)/60)/24)+DATE(1970,1,1)</f>
        <v>42336.25</v>
      </c>
      <c r="T2" s="7">
        <f t="shared" ref="T2:T65" si="1"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Table1[[#This Row],[pledged]]/Table1[[#This Row],[goal]]*100</f>
        <v>1040</v>
      </c>
      <c r="G3" t="s">
        <v>20</v>
      </c>
      <c r="H3">
        <v>158</v>
      </c>
      <c r="I3">
        <f>ROUND(IFERROR(Table1[[#This Row],[pledged]]/Table1[[#This Row],[backers_count]],0),2)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7">
        <f t="shared" si="0"/>
        <v>41870.208333333336</v>
      </c>
      <c r="T3" s="7">
        <f t="shared" si="1"/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Table1[[#This Row],[pledged]]/Table1[[#This Row],[goal]]*100</f>
        <v>131.4787822878229</v>
      </c>
      <c r="G4" t="s">
        <v>20</v>
      </c>
      <c r="H4">
        <v>1425</v>
      </c>
      <c r="I4">
        <f>ROUND(IFERROR(Table1[[#This Row],[pledged]]/Table1[[#This Row],[backers_count]],0),2)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7">
        <f t="shared" si="0"/>
        <v>41595.25</v>
      </c>
      <c r="T4" s="7">
        <f t="shared" si="1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Table1[[#This Row],[pledged]]/Table1[[#This Row],[goal]]*100</f>
        <v>58.976190476190467</v>
      </c>
      <c r="G5" t="s">
        <v>14</v>
      </c>
      <c r="H5">
        <v>24</v>
      </c>
      <c r="I5">
        <f>ROUND(IFERROR(Table1[[#This Row],[pledged]]/Table1[[#This Row],[backers_count]],0),2)</f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7">
        <f t="shared" si="0"/>
        <v>43688.208333333328</v>
      </c>
      <c r="T5" s="7">
        <f t="shared" si="1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Table1[[#This Row],[pledged]]/Table1[[#This Row],[goal]]*100</f>
        <v>69.276315789473685</v>
      </c>
      <c r="G6" t="s">
        <v>14</v>
      </c>
      <c r="H6">
        <v>53</v>
      </c>
      <c r="I6">
        <f>ROUND(IFERROR(Table1[[#This Row],[pledged]]/Table1[[#This Row],[backers_count]],0),2)</f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7">
        <f t="shared" si="0"/>
        <v>43485.25</v>
      </c>
      <c r="T6" s="7">
        <f t="shared" si="1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Table1[[#This Row],[pledged]]/Table1[[#This Row],[goal]]*100</f>
        <v>173.61842105263159</v>
      </c>
      <c r="G7" t="s">
        <v>20</v>
      </c>
      <c r="H7">
        <v>174</v>
      </c>
      <c r="I7">
        <f>ROUND(IFERROR(Table1[[#This Row],[pledged]]/Table1[[#This Row],[backers_count]],0),2)</f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7">
        <f t="shared" si="0"/>
        <v>41149.208333333336</v>
      </c>
      <c r="T7" s="7">
        <f t="shared" si="1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Table1[[#This Row],[pledged]]/Table1[[#This Row],[goal]]*100</f>
        <v>20.961538461538463</v>
      </c>
      <c r="G8" t="s">
        <v>14</v>
      </c>
      <c r="H8">
        <v>18</v>
      </c>
      <c r="I8">
        <f>ROUND(IFERROR(Table1[[#This Row],[pledged]]/Table1[[#This Row],[backers_count]],0),2)</f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7">
        <f t="shared" si="0"/>
        <v>42991.208333333328</v>
      </c>
      <c r="T8" s="7">
        <f t="shared" si="1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Table1[[#This Row],[pledged]]/Table1[[#This Row],[goal]]*100</f>
        <v>327.57777777777778</v>
      </c>
      <c r="G9" t="s">
        <v>20</v>
      </c>
      <c r="H9">
        <v>227</v>
      </c>
      <c r="I9">
        <f>ROUND(IFERROR(Table1[[#This Row],[pledged]]/Table1[[#This Row],[backers_count]],0),2)</f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7">
        <f t="shared" si="0"/>
        <v>42229.208333333328</v>
      </c>
      <c r="T9" s="7">
        <f t="shared" si="1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Table1[[#This Row],[pledged]]/Table1[[#This Row],[goal]]*100</f>
        <v>19.932788374205266</v>
      </c>
      <c r="G10" t="s">
        <v>47</v>
      </c>
      <c r="H10">
        <v>708</v>
      </c>
      <c r="I10">
        <f>ROUND(IFERROR(Table1[[#This Row],[pledged]]/Table1[[#This Row],[backers_count]],0),2)</f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7">
        <f t="shared" si="0"/>
        <v>40399.208333333336</v>
      </c>
      <c r="T10" s="7">
        <f t="shared" si="1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Table1[[#This Row],[pledged]]/Table1[[#This Row],[goal]]*100</f>
        <v>51.741935483870968</v>
      </c>
      <c r="G11" t="s">
        <v>14</v>
      </c>
      <c r="H11">
        <v>44</v>
      </c>
      <c r="I11">
        <f>ROUND(IFERROR(Table1[[#This Row],[pledged]]/Table1[[#This Row],[backers_count]],0),2)</f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7">
        <f t="shared" si="0"/>
        <v>41536.208333333336</v>
      </c>
      <c r="T11" s="7">
        <f t="shared" si="1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Table1[[#This Row],[pledged]]/Table1[[#This Row],[goal]]*100</f>
        <v>266.11538461538464</v>
      </c>
      <c r="G12" t="s">
        <v>20</v>
      </c>
      <c r="H12">
        <v>220</v>
      </c>
      <c r="I12">
        <f>ROUND(IFERROR(Table1[[#This Row],[pledged]]/Table1[[#This Row],[backers_count]],0),2)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7">
        <f t="shared" si="0"/>
        <v>40404.208333333336</v>
      </c>
      <c r="T12" s="7">
        <f t="shared" si="1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Table1[[#This Row],[pledged]]/Table1[[#This Row],[goal]]*100</f>
        <v>48.095238095238095</v>
      </c>
      <c r="G13" t="s">
        <v>14</v>
      </c>
      <c r="H13">
        <v>27</v>
      </c>
      <c r="I13">
        <f>ROUND(IFERROR(Table1[[#This Row],[pledged]]/Table1[[#This Row],[backers_count]],0),2)</f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7">
        <f t="shared" si="0"/>
        <v>40442.208333333336</v>
      </c>
      <c r="T13" s="7">
        <f t="shared" si="1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Table1[[#This Row],[pledged]]/Table1[[#This Row],[goal]]*100</f>
        <v>89.349206349206341</v>
      </c>
      <c r="G14" t="s">
        <v>14</v>
      </c>
      <c r="H14">
        <v>55</v>
      </c>
      <c r="I14">
        <f>ROUND(IFERROR(Table1[[#This Row],[pledged]]/Table1[[#This Row],[backers_count]],0),2)</f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7">
        <f t="shared" si="0"/>
        <v>43760.208333333328</v>
      </c>
      <c r="T14" s="7">
        <f t="shared" si="1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Table1[[#This Row],[pledged]]/Table1[[#This Row],[goal]]*100</f>
        <v>245.11904761904765</v>
      </c>
      <c r="G15" t="s">
        <v>20</v>
      </c>
      <c r="H15">
        <v>98</v>
      </c>
      <c r="I15">
        <f>ROUND(IFERROR(Table1[[#This Row],[pledged]]/Table1[[#This Row],[backers_count]],0),2)</f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7">
        <f t="shared" si="0"/>
        <v>42532.208333333328</v>
      </c>
      <c r="T15" s="7">
        <f t="shared" si="1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Table1[[#This Row],[pledged]]/Table1[[#This Row],[goal]]*100</f>
        <v>66.769503546099301</v>
      </c>
      <c r="G16" t="s">
        <v>14</v>
      </c>
      <c r="H16">
        <v>200</v>
      </c>
      <c r="I16">
        <f>ROUND(IFERROR(Table1[[#This Row],[pledged]]/Table1[[#This Row],[backers_count]],0),2)</f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7">
        <f t="shared" si="0"/>
        <v>40974.25</v>
      </c>
      <c r="T16" s="7">
        <f t="shared" si="1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Table1[[#This Row],[pledged]]/Table1[[#This Row],[goal]]*100</f>
        <v>47.307881773399011</v>
      </c>
      <c r="G17" t="s">
        <v>14</v>
      </c>
      <c r="H17">
        <v>452</v>
      </c>
      <c r="I17">
        <f>ROUND(IFERROR(Table1[[#This Row],[pledged]]/Table1[[#This Row],[backers_count]],0),2)</f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7">
        <f t="shared" si="0"/>
        <v>43809.25</v>
      </c>
      <c r="T17" s="7">
        <f t="shared" si="1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Table1[[#This Row],[pledged]]/Table1[[#This Row],[goal]]*100</f>
        <v>649.47058823529414</v>
      </c>
      <c r="G18" t="s">
        <v>20</v>
      </c>
      <c r="H18">
        <v>100</v>
      </c>
      <c r="I18">
        <f>ROUND(IFERROR(Table1[[#This Row],[pledged]]/Table1[[#This Row],[backers_count]],0),2)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7">
        <f t="shared" si="0"/>
        <v>41661.25</v>
      </c>
      <c r="T18" s="7">
        <f t="shared" si="1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Table1[[#This Row],[pledged]]/Table1[[#This Row],[goal]]*100</f>
        <v>159.39125295508273</v>
      </c>
      <c r="G19" t="s">
        <v>20</v>
      </c>
      <c r="H19">
        <v>1249</v>
      </c>
      <c r="I19">
        <f>ROUND(IFERROR(Table1[[#This Row],[pledged]]/Table1[[#This Row],[backers_count]],0),2)</f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7">
        <f t="shared" si="0"/>
        <v>40555.25</v>
      </c>
      <c r="T19" s="7">
        <f t="shared" si="1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Table1[[#This Row],[pledged]]/Table1[[#This Row],[goal]]*100</f>
        <v>66.912087912087912</v>
      </c>
      <c r="G20" t="s">
        <v>74</v>
      </c>
      <c r="H20">
        <v>135</v>
      </c>
      <c r="I20">
        <f>ROUND(IFERROR(Table1[[#This Row],[pledged]]/Table1[[#This Row],[backers_count]],0),2)</f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7">
        <f t="shared" si="0"/>
        <v>43351.208333333328</v>
      </c>
      <c r="T20" s="7">
        <f t="shared" si="1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Table1[[#This Row],[pledged]]/Table1[[#This Row],[goal]]*100</f>
        <v>48.529600000000002</v>
      </c>
      <c r="G21" t="s">
        <v>14</v>
      </c>
      <c r="H21">
        <v>674</v>
      </c>
      <c r="I21">
        <f>ROUND(IFERROR(Table1[[#This Row],[pledged]]/Table1[[#This Row],[backers_count]],0),2)</f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7">
        <f t="shared" si="0"/>
        <v>43528.25</v>
      </c>
      <c r="T21" s="7">
        <f t="shared" si="1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Table1[[#This Row],[pledged]]/Table1[[#This Row],[goal]]*100</f>
        <v>112.24279210925646</v>
      </c>
      <c r="G22" t="s">
        <v>20</v>
      </c>
      <c r="H22">
        <v>1396</v>
      </c>
      <c r="I22">
        <f>ROUND(IFERROR(Table1[[#This Row],[pledged]]/Table1[[#This Row],[backers_count]],0),2)</f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7">
        <f t="shared" si="0"/>
        <v>41848.208333333336</v>
      </c>
      <c r="T22" s="7">
        <f t="shared" si="1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Table1[[#This Row],[pledged]]/Table1[[#This Row],[goal]]*100</f>
        <v>40.992553191489364</v>
      </c>
      <c r="G23" t="s">
        <v>14</v>
      </c>
      <c r="H23">
        <v>558</v>
      </c>
      <c r="I23">
        <f>ROUND(IFERROR(Table1[[#This Row],[pledged]]/Table1[[#This Row],[backers_count]],0),2)</f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7">
        <f t="shared" si="0"/>
        <v>40770.208333333336</v>
      </c>
      <c r="T23" s="7">
        <f t="shared" si="1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Table1[[#This Row],[pledged]]/Table1[[#This Row],[goal]]*100</f>
        <v>128.07106598984771</v>
      </c>
      <c r="G24" t="s">
        <v>20</v>
      </c>
      <c r="H24">
        <v>890</v>
      </c>
      <c r="I24">
        <f>ROUND(IFERROR(Table1[[#This Row],[pledged]]/Table1[[#This Row],[backers_count]],0),2)</f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7">
        <f t="shared" si="0"/>
        <v>43193.208333333328</v>
      </c>
      <c r="T24" s="7">
        <f t="shared" si="1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Table1[[#This Row],[pledged]]/Table1[[#This Row],[goal]]*100</f>
        <v>332.04444444444448</v>
      </c>
      <c r="G25" t="s">
        <v>20</v>
      </c>
      <c r="H25">
        <v>142</v>
      </c>
      <c r="I25">
        <f>ROUND(IFERROR(Table1[[#This Row],[pledged]]/Table1[[#This Row],[backers_count]],0),2)</f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7">
        <f t="shared" si="0"/>
        <v>43510.25</v>
      </c>
      <c r="T25" s="7">
        <f t="shared" si="1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Table1[[#This Row],[pledged]]/Table1[[#This Row],[goal]]*100</f>
        <v>112.83225108225108</v>
      </c>
      <c r="G26" t="s">
        <v>20</v>
      </c>
      <c r="H26">
        <v>2673</v>
      </c>
      <c r="I26">
        <f>ROUND(IFERROR(Table1[[#This Row],[pledged]]/Table1[[#This Row],[backers_count]],0),2)</f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7">
        <f t="shared" si="0"/>
        <v>41811.208333333336</v>
      </c>
      <c r="T26" s="7">
        <f t="shared" si="1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Table1[[#This Row],[pledged]]/Table1[[#This Row],[goal]]*100</f>
        <v>216.43636363636364</v>
      </c>
      <c r="G27" t="s">
        <v>20</v>
      </c>
      <c r="H27">
        <v>163</v>
      </c>
      <c r="I27">
        <f>ROUND(IFERROR(Table1[[#This Row],[pledged]]/Table1[[#This Row],[backers_count]],0),2)</f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7">
        <f t="shared" si="0"/>
        <v>40681.208333333336</v>
      </c>
      <c r="T27" s="7">
        <f t="shared" si="1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Table1[[#This Row],[pledged]]/Table1[[#This Row],[goal]]*100</f>
        <v>48.199069767441863</v>
      </c>
      <c r="G28" t="s">
        <v>74</v>
      </c>
      <c r="H28">
        <v>1480</v>
      </c>
      <c r="I28">
        <f>ROUND(IFERROR(Table1[[#This Row],[pledged]]/Table1[[#This Row],[backers_count]],0),2)</f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7">
        <f t="shared" si="0"/>
        <v>43312.208333333328</v>
      </c>
      <c r="T28" s="7">
        <f t="shared" si="1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Table1[[#This Row],[pledged]]/Table1[[#This Row],[goal]]*100</f>
        <v>79.95</v>
      </c>
      <c r="G29" t="s">
        <v>14</v>
      </c>
      <c r="H29">
        <v>15</v>
      </c>
      <c r="I29">
        <f>ROUND(IFERROR(Table1[[#This Row],[pledged]]/Table1[[#This Row],[backers_count]],0),2)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7">
        <f t="shared" si="0"/>
        <v>42280.208333333328</v>
      </c>
      <c r="T29" s="7">
        <f t="shared" si="1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Table1[[#This Row],[pledged]]/Table1[[#This Row],[goal]]*100</f>
        <v>105.22553516819573</v>
      </c>
      <c r="G30" t="s">
        <v>20</v>
      </c>
      <c r="H30">
        <v>2220</v>
      </c>
      <c r="I30">
        <f>ROUND(IFERROR(Table1[[#This Row],[pledged]]/Table1[[#This Row],[backers_count]],0),2)</f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7">
        <f t="shared" si="0"/>
        <v>40218.25</v>
      </c>
      <c r="T30" s="7">
        <f t="shared" si="1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Table1[[#This Row],[pledged]]/Table1[[#This Row],[goal]]*100</f>
        <v>328.89978213507629</v>
      </c>
      <c r="G31" t="s">
        <v>20</v>
      </c>
      <c r="H31">
        <v>1606</v>
      </c>
      <c r="I31">
        <f>ROUND(IFERROR(Table1[[#This Row],[pledged]]/Table1[[#This Row],[backers_count]],0),2)</f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7">
        <f t="shared" si="0"/>
        <v>43301.208333333328</v>
      </c>
      <c r="T31" s="7">
        <f t="shared" si="1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Table1[[#This Row],[pledged]]/Table1[[#This Row],[goal]]*100</f>
        <v>160.61111111111111</v>
      </c>
      <c r="G32" t="s">
        <v>20</v>
      </c>
      <c r="H32">
        <v>129</v>
      </c>
      <c r="I32">
        <f>ROUND(IFERROR(Table1[[#This Row],[pledged]]/Table1[[#This Row],[backers_count]],0),2)</f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7">
        <f t="shared" si="0"/>
        <v>43609.208333333328</v>
      </c>
      <c r="T32" s="7">
        <f t="shared" si="1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Table1[[#This Row],[pledged]]/Table1[[#This Row],[goal]]*100</f>
        <v>310</v>
      </c>
      <c r="G33" t="s">
        <v>20</v>
      </c>
      <c r="H33">
        <v>226</v>
      </c>
      <c r="I33">
        <f>ROUND(IFERROR(Table1[[#This Row],[pledged]]/Table1[[#This Row],[backers_count]],0),2)</f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7">
        <f t="shared" si="0"/>
        <v>42374.25</v>
      </c>
      <c r="T33" s="7">
        <f t="shared" si="1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Table1[[#This Row],[pledged]]/Table1[[#This Row],[goal]]*100</f>
        <v>86.807920792079202</v>
      </c>
      <c r="G34" t="s">
        <v>14</v>
      </c>
      <c r="H34">
        <v>2307</v>
      </c>
      <c r="I34">
        <f>ROUND(IFERROR(Table1[[#This Row],[pledged]]/Table1[[#This Row],[backers_count]],0),2)</f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7">
        <f t="shared" si="0"/>
        <v>43110.25</v>
      </c>
      <c r="T34" s="7">
        <f t="shared" si="1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Table1[[#This Row],[pledged]]/Table1[[#This Row],[goal]]*100</f>
        <v>377.82071713147411</v>
      </c>
      <c r="G35" t="s">
        <v>20</v>
      </c>
      <c r="H35">
        <v>5419</v>
      </c>
      <c r="I35">
        <f>ROUND(IFERROR(Table1[[#This Row],[pledged]]/Table1[[#This Row],[backers_count]],0),2)</f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7">
        <f t="shared" si="0"/>
        <v>41917.208333333336</v>
      </c>
      <c r="T35" s="7">
        <f t="shared" si="1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Table1[[#This Row],[pledged]]/Table1[[#This Row],[goal]]*100</f>
        <v>150.80645161290323</v>
      </c>
      <c r="G36" t="s">
        <v>20</v>
      </c>
      <c r="H36">
        <v>165</v>
      </c>
      <c r="I36">
        <f>ROUND(IFERROR(Table1[[#This Row],[pledged]]/Table1[[#This Row],[backers_count]],0),2)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7">
        <f t="shared" si="0"/>
        <v>42817.208333333328</v>
      </c>
      <c r="T36" s="7">
        <f t="shared" si="1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Table1[[#This Row],[pledged]]/Table1[[#This Row],[goal]]*100</f>
        <v>150.30119521912351</v>
      </c>
      <c r="G37" t="s">
        <v>20</v>
      </c>
      <c r="H37">
        <v>1965</v>
      </c>
      <c r="I37">
        <f>ROUND(IFERROR(Table1[[#This Row],[pledged]]/Table1[[#This Row],[backers_count]],0),2)</f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7">
        <f t="shared" si="0"/>
        <v>43484.25</v>
      </c>
      <c r="T37" s="7">
        <f t="shared" si="1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Table1[[#This Row],[pledged]]/Table1[[#This Row],[goal]]*100</f>
        <v>157.28571428571431</v>
      </c>
      <c r="G38" t="s">
        <v>20</v>
      </c>
      <c r="H38">
        <v>16</v>
      </c>
      <c r="I38">
        <f>ROUND(IFERROR(Table1[[#This Row],[pledged]]/Table1[[#This Row],[backers_count]],0),2)</f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7">
        <f t="shared" si="0"/>
        <v>40600.25</v>
      </c>
      <c r="T38" s="7">
        <f t="shared" si="1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Table1[[#This Row],[pledged]]/Table1[[#This Row],[goal]]*100</f>
        <v>139.98765432098764</v>
      </c>
      <c r="G39" t="s">
        <v>20</v>
      </c>
      <c r="H39">
        <v>107</v>
      </c>
      <c r="I39">
        <f>ROUND(IFERROR(Table1[[#This Row],[pledged]]/Table1[[#This Row],[backers_count]],0),2)</f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7">
        <f t="shared" si="0"/>
        <v>43744.208333333328</v>
      </c>
      <c r="T39" s="7">
        <f t="shared" si="1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Table1[[#This Row],[pledged]]/Table1[[#This Row],[goal]]*100</f>
        <v>325.32258064516128</v>
      </c>
      <c r="G40" t="s">
        <v>20</v>
      </c>
      <c r="H40">
        <v>134</v>
      </c>
      <c r="I40">
        <f>ROUND(IFERROR(Table1[[#This Row],[pledged]]/Table1[[#This Row],[backers_count]],0),2)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7">
        <f t="shared" si="0"/>
        <v>40469.208333333336</v>
      </c>
      <c r="T40" s="7">
        <f t="shared" si="1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Table1[[#This Row],[pledged]]/Table1[[#This Row],[goal]]*100</f>
        <v>50.777777777777779</v>
      </c>
      <c r="G41" t="s">
        <v>14</v>
      </c>
      <c r="H41">
        <v>88</v>
      </c>
      <c r="I41">
        <f>ROUND(IFERROR(Table1[[#This Row],[pledged]]/Table1[[#This Row],[backers_count]],0),2)</f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7">
        <f t="shared" si="0"/>
        <v>41330.25</v>
      </c>
      <c r="T41" s="7">
        <f t="shared" si="1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Table1[[#This Row],[pledged]]/Table1[[#This Row],[goal]]*100</f>
        <v>169.06818181818181</v>
      </c>
      <c r="G42" t="s">
        <v>20</v>
      </c>
      <c r="H42">
        <v>198</v>
      </c>
      <c r="I42">
        <f>ROUND(IFERROR(Table1[[#This Row],[pledged]]/Table1[[#This Row],[backers_count]],0),2)</f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7">
        <f t="shared" si="0"/>
        <v>40334.208333333336</v>
      </c>
      <c r="T42" s="7">
        <f t="shared" si="1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Table1[[#This Row],[pledged]]/Table1[[#This Row],[goal]]*100</f>
        <v>212.92857142857144</v>
      </c>
      <c r="G43" t="s">
        <v>20</v>
      </c>
      <c r="H43">
        <v>111</v>
      </c>
      <c r="I43">
        <f>ROUND(IFERROR(Table1[[#This Row],[pledged]]/Table1[[#This Row],[backers_count]],0),2)</f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7">
        <f t="shared" si="0"/>
        <v>41156.208333333336</v>
      </c>
      <c r="T43" s="7">
        <f t="shared" si="1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Table1[[#This Row],[pledged]]/Table1[[#This Row],[goal]]*100</f>
        <v>443.94444444444446</v>
      </c>
      <c r="G44" t="s">
        <v>20</v>
      </c>
      <c r="H44">
        <v>222</v>
      </c>
      <c r="I44">
        <f>ROUND(IFERROR(Table1[[#This Row],[pledged]]/Table1[[#This Row],[backers_count]],0),2)</f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7">
        <f t="shared" si="0"/>
        <v>40728.208333333336</v>
      </c>
      <c r="T44" s="7">
        <f t="shared" si="1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Table1[[#This Row],[pledged]]/Table1[[#This Row],[goal]]*100</f>
        <v>185.9390243902439</v>
      </c>
      <c r="G45" t="s">
        <v>20</v>
      </c>
      <c r="H45">
        <v>6212</v>
      </c>
      <c r="I45">
        <f>ROUND(IFERROR(Table1[[#This Row],[pledged]]/Table1[[#This Row],[backers_count]],0),2)</f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7">
        <f t="shared" si="0"/>
        <v>41844.208333333336</v>
      </c>
      <c r="T45" s="7">
        <f t="shared" si="1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Table1[[#This Row],[pledged]]/Table1[[#This Row],[goal]]*100</f>
        <v>658.8125</v>
      </c>
      <c r="G46" t="s">
        <v>20</v>
      </c>
      <c r="H46">
        <v>98</v>
      </c>
      <c r="I46">
        <f>ROUND(IFERROR(Table1[[#This Row],[pledged]]/Table1[[#This Row],[backers_count]],0),2)</f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7">
        <f t="shared" si="0"/>
        <v>43541.208333333328</v>
      </c>
      <c r="T46" s="7">
        <f t="shared" si="1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Table1[[#This Row],[pledged]]/Table1[[#This Row],[goal]]*100</f>
        <v>47.684210526315788</v>
      </c>
      <c r="G47" t="s">
        <v>14</v>
      </c>
      <c r="H47">
        <v>48</v>
      </c>
      <c r="I47">
        <f>ROUND(IFERROR(Table1[[#This Row],[pledged]]/Table1[[#This Row],[backers_count]],0),2)</f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7">
        <f t="shared" si="0"/>
        <v>42676.208333333328</v>
      </c>
      <c r="T47" s="7">
        <f t="shared" si="1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Table1[[#This Row],[pledged]]/Table1[[#This Row],[goal]]*100</f>
        <v>114.78378378378378</v>
      </c>
      <c r="G48" t="s">
        <v>20</v>
      </c>
      <c r="H48">
        <v>92</v>
      </c>
      <c r="I48">
        <f>ROUND(IFERROR(Table1[[#This Row],[pledged]]/Table1[[#This Row],[backers_count]],0),2)</f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7">
        <f t="shared" si="0"/>
        <v>40367.208333333336</v>
      </c>
      <c r="T48" s="7">
        <f t="shared" si="1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Table1[[#This Row],[pledged]]/Table1[[#This Row],[goal]]*100</f>
        <v>475.26666666666665</v>
      </c>
      <c r="G49" t="s">
        <v>20</v>
      </c>
      <c r="H49">
        <v>149</v>
      </c>
      <c r="I49">
        <f>ROUND(IFERROR(Table1[[#This Row],[pledged]]/Table1[[#This Row],[backers_count]],0),2)</f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7">
        <f t="shared" si="0"/>
        <v>41727.208333333336</v>
      </c>
      <c r="T49" s="7">
        <f t="shared" si="1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Table1[[#This Row],[pledged]]/Table1[[#This Row],[goal]]*100</f>
        <v>386.97297297297297</v>
      </c>
      <c r="G50" t="s">
        <v>20</v>
      </c>
      <c r="H50">
        <v>2431</v>
      </c>
      <c r="I50">
        <f>ROUND(IFERROR(Table1[[#This Row],[pledged]]/Table1[[#This Row],[backers_count]],0),2)</f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7">
        <f t="shared" si="0"/>
        <v>42180.208333333328</v>
      </c>
      <c r="T50" s="7">
        <f t="shared" si="1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Table1[[#This Row],[pledged]]/Table1[[#This Row],[goal]]*100</f>
        <v>189.625</v>
      </c>
      <c r="G51" t="s">
        <v>20</v>
      </c>
      <c r="H51">
        <v>303</v>
      </c>
      <c r="I51">
        <f>ROUND(IFERROR(Table1[[#This Row],[pledged]]/Table1[[#This Row],[backers_count]],0),2)</f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7">
        <f t="shared" si="0"/>
        <v>43758.208333333328</v>
      </c>
      <c r="T51" s="7">
        <f t="shared" si="1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Table1[[#This Row],[pledged]]/Table1[[#This Row],[goal]]*100</f>
        <v>2</v>
      </c>
      <c r="G52" t="s">
        <v>14</v>
      </c>
      <c r="H52">
        <v>1</v>
      </c>
      <c r="I52">
        <f>ROUND(IFERROR(Table1[[#This Row],[pledged]]/Table1[[#This Row],[backers_count]],0),2)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7">
        <f t="shared" si="0"/>
        <v>41487.208333333336</v>
      </c>
      <c r="T52" s="7">
        <f t="shared" si="1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Table1[[#This Row],[pledged]]/Table1[[#This Row],[goal]]*100</f>
        <v>91.867805186590772</v>
      </c>
      <c r="G53" t="s">
        <v>14</v>
      </c>
      <c r="H53">
        <v>1467</v>
      </c>
      <c r="I53">
        <f>ROUND(IFERROR(Table1[[#This Row],[pledged]]/Table1[[#This Row],[backers_count]],0),2)</f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7">
        <f t="shared" si="0"/>
        <v>40995.208333333336</v>
      </c>
      <c r="T53" s="7">
        <f t="shared" si="1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Table1[[#This Row],[pledged]]/Table1[[#This Row],[goal]]*100</f>
        <v>34.152777777777779</v>
      </c>
      <c r="G54" t="s">
        <v>14</v>
      </c>
      <c r="H54">
        <v>75</v>
      </c>
      <c r="I54">
        <f>ROUND(IFERROR(Table1[[#This Row],[pledged]]/Table1[[#This Row],[backers_count]],0),2)</f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7">
        <f t="shared" si="0"/>
        <v>40436.208333333336</v>
      </c>
      <c r="T54" s="7">
        <f t="shared" si="1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Table1[[#This Row],[pledged]]/Table1[[#This Row],[goal]]*100</f>
        <v>140.40909090909091</v>
      </c>
      <c r="G55" t="s">
        <v>20</v>
      </c>
      <c r="H55">
        <v>209</v>
      </c>
      <c r="I55">
        <f>ROUND(IFERROR(Table1[[#This Row],[pledged]]/Table1[[#This Row],[backers_count]],0),2)</f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7">
        <f t="shared" si="0"/>
        <v>41779.208333333336</v>
      </c>
      <c r="T55" s="7">
        <f t="shared" si="1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Table1[[#This Row],[pledged]]/Table1[[#This Row],[goal]]*100</f>
        <v>89.86666666666666</v>
      </c>
      <c r="G56" t="s">
        <v>14</v>
      </c>
      <c r="H56">
        <v>120</v>
      </c>
      <c r="I56">
        <f>ROUND(IFERROR(Table1[[#This Row],[pledged]]/Table1[[#This Row],[backers_count]],0),2)</f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7">
        <f t="shared" si="0"/>
        <v>43170.25</v>
      </c>
      <c r="T56" s="7">
        <f t="shared" si="1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Table1[[#This Row],[pledged]]/Table1[[#This Row],[goal]]*100</f>
        <v>177.96969696969697</v>
      </c>
      <c r="G57" t="s">
        <v>20</v>
      </c>
      <c r="H57">
        <v>131</v>
      </c>
      <c r="I57">
        <f>ROUND(IFERROR(Table1[[#This Row],[pledged]]/Table1[[#This Row],[backers_count]],0),2)</f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7">
        <f t="shared" si="0"/>
        <v>43311.208333333328</v>
      </c>
      <c r="T57" s="7">
        <f t="shared" si="1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Table1[[#This Row],[pledged]]/Table1[[#This Row],[goal]]*100</f>
        <v>143.66249999999999</v>
      </c>
      <c r="G58" t="s">
        <v>20</v>
      </c>
      <c r="H58">
        <v>164</v>
      </c>
      <c r="I58">
        <f>ROUND(IFERROR(Table1[[#This Row],[pledged]]/Table1[[#This Row],[backers_count]],0),2)</f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7">
        <f t="shared" si="0"/>
        <v>42014.25</v>
      </c>
      <c r="T58" s="7">
        <f t="shared" si="1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Table1[[#This Row],[pledged]]/Table1[[#This Row],[goal]]*100</f>
        <v>215.27586206896552</v>
      </c>
      <c r="G59" t="s">
        <v>20</v>
      </c>
      <c r="H59">
        <v>201</v>
      </c>
      <c r="I59">
        <f>ROUND(IFERROR(Table1[[#This Row],[pledged]]/Table1[[#This Row],[backers_count]],0),2)</f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7">
        <f t="shared" si="0"/>
        <v>42979.208333333328</v>
      </c>
      <c r="T59" s="7">
        <f t="shared" si="1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Table1[[#This Row],[pledged]]/Table1[[#This Row],[goal]]*100</f>
        <v>227.11111111111114</v>
      </c>
      <c r="G60" t="s">
        <v>20</v>
      </c>
      <c r="H60">
        <v>211</v>
      </c>
      <c r="I60">
        <f>ROUND(IFERROR(Table1[[#This Row],[pledged]]/Table1[[#This Row],[backers_count]],0),2)</f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7">
        <f t="shared" si="0"/>
        <v>42268.208333333328</v>
      </c>
      <c r="T60" s="7">
        <f t="shared" si="1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Table1[[#This Row],[pledged]]/Table1[[#This Row],[goal]]*100</f>
        <v>275.07142857142861</v>
      </c>
      <c r="G61" t="s">
        <v>20</v>
      </c>
      <c r="H61">
        <v>128</v>
      </c>
      <c r="I61">
        <f>ROUND(IFERROR(Table1[[#This Row],[pledged]]/Table1[[#This Row],[backers_count]],0),2)</f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7">
        <f t="shared" si="0"/>
        <v>42898.208333333328</v>
      </c>
      <c r="T61" s="7">
        <f t="shared" si="1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Table1[[#This Row],[pledged]]/Table1[[#This Row],[goal]]*100</f>
        <v>144.37048832271762</v>
      </c>
      <c r="G62" t="s">
        <v>20</v>
      </c>
      <c r="H62">
        <v>1600</v>
      </c>
      <c r="I62">
        <f>ROUND(IFERROR(Table1[[#This Row],[pledged]]/Table1[[#This Row],[backers_count]],0),2)</f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7">
        <f t="shared" si="0"/>
        <v>41107.208333333336</v>
      </c>
      <c r="T62" s="7">
        <f t="shared" si="1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Table1[[#This Row],[pledged]]/Table1[[#This Row],[goal]]*100</f>
        <v>92.74598393574297</v>
      </c>
      <c r="G63" t="s">
        <v>14</v>
      </c>
      <c r="H63">
        <v>2253</v>
      </c>
      <c r="I63">
        <f>ROUND(IFERROR(Table1[[#This Row],[pledged]]/Table1[[#This Row],[backers_count]],0),2)</f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7">
        <f t="shared" si="0"/>
        <v>40595.25</v>
      </c>
      <c r="T63" s="7">
        <f t="shared" si="1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Table1[[#This Row],[pledged]]/Table1[[#This Row],[goal]]*100</f>
        <v>722.6</v>
      </c>
      <c r="G64" t="s">
        <v>20</v>
      </c>
      <c r="H64">
        <v>249</v>
      </c>
      <c r="I64">
        <f>ROUND(IFERROR(Table1[[#This Row],[pledged]]/Table1[[#This Row],[backers_count]],0),2)</f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7">
        <f t="shared" si="0"/>
        <v>42160.208333333328</v>
      </c>
      <c r="T64" s="7">
        <f t="shared" si="1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Table1[[#This Row],[pledged]]/Table1[[#This Row],[goal]]*100</f>
        <v>11.851063829787234</v>
      </c>
      <c r="G65" t="s">
        <v>14</v>
      </c>
      <c r="H65">
        <v>5</v>
      </c>
      <c r="I65">
        <f>ROUND(IFERROR(Table1[[#This Row],[pledged]]/Table1[[#This Row],[backers_count]],0),2)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7">
        <f t="shared" si="0"/>
        <v>42853.208333333328</v>
      </c>
      <c r="T65" s="7">
        <f t="shared" si="1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Table1[[#This Row],[pledged]]/Table1[[#This Row],[goal]]*100</f>
        <v>97.642857142857139</v>
      </c>
      <c r="G66" t="s">
        <v>14</v>
      </c>
      <c r="H66">
        <v>38</v>
      </c>
      <c r="I66">
        <f>ROUND(IFERROR(Table1[[#This Row],[pledged]]/Table1[[#This Row],[backers_count]],0),2)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7">
        <f t="shared" ref="S66:T129" si="2">(((L66/60)/60)/24)+DATE(1970,1,1)</f>
        <v>43283.208333333328</v>
      </c>
      <c r="T66" s="7">
        <f t="shared" si="2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Table1[[#This Row],[pledged]]/Table1[[#This Row],[goal]]*100</f>
        <v>236.14754098360655</v>
      </c>
      <c r="G67" t="s">
        <v>20</v>
      </c>
      <c r="H67">
        <v>236</v>
      </c>
      <c r="I67">
        <f>ROUND(IFERROR(Table1[[#This Row],[pledged]]/Table1[[#This Row],[backers_count]],0),2)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7">
        <f t="shared" si="2"/>
        <v>40570.25</v>
      </c>
      <c r="T67" s="7">
        <f t="shared" si="2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Table1[[#This Row],[pledged]]/Table1[[#This Row],[goal]]*100</f>
        <v>45.068965517241381</v>
      </c>
      <c r="G68" t="s">
        <v>14</v>
      </c>
      <c r="H68">
        <v>12</v>
      </c>
      <c r="I68">
        <f>ROUND(IFERROR(Table1[[#This Row],[pledged]]/Table1[[#This Row],[backers_count]],0),2)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7">
        <f t="shared" si="2"/>
        <v>42102.208333333328</v>
      </c>
      <c r="T68" s="7">
        <f t="shared" si="2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Table1[[#This Row],[pledged]]/Table1[[#This Row],[goal]]*100</f>
        <v>162.38567493112947</v>
      </c>
      <c r="G69" t="s">
        <v>20</v>
      </c>
      <c r="H69">
        <v>4065</v>
      </c>
      <c r="I69">
        <f>ROUND(IFERROR(Table1[[#This Row],[pledged]]/Table1[[#This Row],[backers_count]],0),2)</f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7">
        <f t="shared" si="2"/>
        <v>40203.25</v>
      </c>
      <c r="T69" s="7">
        <f t="shared" si="2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Table1[[#This Row],[pledged]]/Table1[[#This Row],[goal]]*100</f>
        <v>254.52631578947367</v>
      </c>
      <c r="G70" t="s">
        <v>20</v>
      </c>
      <c r="H70">
        <v>246</v>
      </c>
      <c r="I70">
        <f>ROUND(IFERROR(Table1[[#This Row],[pledged]]/Table1[[#This Row],[backers_count]],0),2)</f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7">
        <f t="shared" si="2"/>
        <v>42943.208333333328</v>
      </c>
      <c r="T70" s="7">
        <f t="shared" si="2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Table1[[#This Row],[pledged]]/Table1[[#This Row],[goal]]*100</f>
        <v>24.063291139240505</v>
      </c>
      <c r="G71" t="s">
        <v>74</v>
      </c>
      <c r="H71">
        <v>17</v>
      </c>
      <c r="I71">
        <f>ROUND(IFERROR(Table1[[#This Row],[pledged]]/Table1[[#This Row],[backers_count]],0),2)</f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7">
        <f t="shared" si="2"/>
        <v>40531.25</v>
      </c>
      <c r="T71" s="7">
        <f t="shared" si="2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Table1[[#This Row],[pledged]]/Table1[[#This Row],[goal]]*100</f>
        <v>123.74140625000001</v>
      </c>
      <c r="G72" t="s">
        <v>20</v>
      </c>
      <c r="H72">
        <v>2475</v>
      </c>
      <c r="I72">
        <f>ROUND(IFERROR(Table1[[#This Row],[pledged]]/Table1[[#This Row],[backers_count]],0),2)</f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7">
        <f t="shared" si="2"/>
        <v>40484.208333333336</v>
      </c>
      <c r="T72" s="7">
        <f t="shared" si="2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Table1[[#This Row],[pledged]]/Table1[[#This Row],[goal]]*100</f>
        <v>108.06666666666666</v>
      </c>
      <c r="G73" t="s">
        <v>20</v>
      </c>
      <c r="H73">
        <v>76</v>
      </c>
      <c r="I73">
        <f>ROUND(IFERROR(Table1[[#This Row],[pledged]]/Table1[[#This Row],[backers_count]],0),2)</f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7">
        <f t="shared" si="2"/>
        <v>43799.25</v>
      </c>
      <c r="T73" s="7">
        <f t="shared" si="2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Table1[[#This Row],[pledged]]/Table1[[#This Row],[goal]]*100</f>
        <v>670.33333333333326</v>
      </c>
      <c r="G74" t="s">
        <v>20</v>
      </c>
      <c r="H74">
        <v>54</v>
      </c>
      <c r="I74">
        <f>ROUND(IFERROR(Table1[[#This Row],[pledged]]/Table1[[#This Row],[backers_count]],0),2)</f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7">
        <f t="shared" si="2"/>
        <v>42186.208333333328</v>
      </c>
      <c r="T74" s="7">
        <f t="shared" si="2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Table1[[#This Row],[pledged]]/Table1[[#This Row],[goal]]*100</f>
        <v>660.92857142857144</v>
      </c>
      <c r="G75" t="s">
        <v>20</v>
      </c>
      <c r="H75">
        <v>88</v>
      </c>
      <c r="I75">
        <f>ROUND(IFERROR(Table1[[#This Row],[pledged]]/Table1[[#This Row],[backers_count]],0),2)</f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7">
        <f t="shared" si="2"/>
        <v>42701.25</v>
      </c>
      <c r="T75" s="7">
        <f t="shared" si="2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Table1[[#This Row],[pledged]]/Table1[[#This Row],[goal]]*100</f>
        <v>122.46153846153847</v>
      </c>
      <c r="G76" t="s">
        <v>20</v>
      </c>
      <c r="H76">
        <v>85</v>
      </c>
      <c r="I76">
        <f>ROUND(IFERROR(Table1[[#This Row],[pledged]]/Table1[[#This Row],[backers_count]],0),2)</f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7">
        <f t="shared" si="2"/>
        <v>42456.208333333328</v>
      </c>
      <c r="T76" s="7">
        <f t="shared" si="2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Table1[[#This Row],[pledged]]/Table1[[#This Row],[goal]]*100</f>
        <v>150.57731958762886</v>
      </c>
      <c r="G77" t="s">
        <v>20</v>
      </c>
      <c r="H77">
        <v>170</v>
      </c>
      <c r="I77">
        <f>ROUND(IFERROR(Table1[[#This Row],[pledged]]/Table1[[#This Row],[backers_count]],0),2)</f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7">
        <f t="shared" si="2"/>
        <v>43296.208333333328</v>
      </c>
      <c r="T77" s="7">
        <f t="shared" si="2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Table1[[#This Row],[pledged]]/Table1[[#This Row],[goal]]*100</f>
        <v>78.106590724165997</v>
      </c>
      <c r="G78" t="s">
        <v>14</v>
      </c>
      <c r="H78">
        <v>1684</v>
      </c>
      <c r="I78">
        <f>ROUND(IFERROR(Table1[[#This Row],[pledged]]/Table1[[#This Row],[backers_count]],0),2)</f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7">
        <f t="shared" si="2"/>
        <v>42027.25</v>
      </c>
      <c r="T78" s="7">
        <f t="shared" si="2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Table1[[#This Row],[pledged]]/Table1[[#This Row],[goal]]*100</f>
        <v>46.94736842105263</v>
      </c>
      <c r="G79" t="s">
        <v>14</v>
      </c>
      <c r="H79">
        <v>56</v>
      </c>
      <c r="I79">
        <f>ROUND(IFERROR(Table1[[#This Row],[pledged]]/Table1[[#This Row],[backers_count]],0),2)</f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7">
        <f t="shared" si="2"/>
        <v>40448.208333333336</v>
      </c>
      <c r="T79" s="7">
        <f t="shared" si="2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Table1[[#This Row],[pledged]]/Table1[[#This Row],[goal]]*100</f>
        <v>300.8</v>
      </c>
      <c r="G80" t="s">
        <v>20</v>
      </c>
      <c r="H80">
        <v>330</v>
      </c>
      <c r="I80">
        <f>ROUND(IFERROR(Table1[[#This Row],[pledged]]/Table1[[#This Row],[backers_count]],0),2)</f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7">
        <f t="shared" si="2"/>
        <v>43206.208333333328</v>
      </c>
      <c r="T80" s="7">
        <f t="shared" si="2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Table1[[#This Row],[pledged]]/Table1[[#This Row],[goal]]*100</f>
        <v>69.598615916955026</v>
      </c>
      <c r="G81" t="s">
        <v>14</v>
      </c>
      <c r="H81">
        <v>838</v>
      </c>
      <c r="I81">
        <f>ROUND(IFERROR(Table1[[#This Row],[pledged]]/Table1[[#This Row],[backers_count]],0),2)</f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7">
        <f t="shared" si="2"/>
        <v>43267.208333333328</v>
      </c>
      <c r="T81" s="7">
        <f t="shared" si="2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Table1[[#This Row],[pledged]]/Table1[[#This Row],[goal]]*100</f>
        <v>637.4545454545455</v>
      </c>
      <c r="G82" t="s">
        <v>20</v>
      </c>
      <c r="H82">
        <v>127</v>
      </c>
      <c r="I82">
        <f>ROUND(IFERROR(Table1[[#This Row],[pledged]]/Table1[[#This Row],[backers_count]],0),2)</f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7">
        <f t="shared" si="2"/>
        <v>42976.208333333328</v>
      </c>
      <c r="T82" s="7">
        <f t="shared" si="2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Table1[[#This Row],[pledged]]/Table1[[#This Row],[goal]]*100</f>
        <v>225.33928571428569</v>
      </c>
      <c r="G83" t="s">
        <v>20</v>
      </c>
      <c r="H83">
        <v>411</v>
      </c>
      <c r="I83">
        <f>ROUND(IFERROR(Table1[[#This Row],[pledged]]/Table1[[#This Row],[backers_count]],0),2)</f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7">
        <f t="shared" si="2"/>
        <v>43062.25</v>
      </c>
      <c r="T83" s="7">
        <f t="shared" si="2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Table1[[#This Row],[pledged]]/Table1[[#This Row],[goal]]*100</f>
        <v>1497.3000000000002</v>
      </c>
      <c r="G84" t="s">
        <v>20</v>
      </c>
      <c r="H84">
        <v>180</v>
      </c>
      <c r="I84">
        <f>ROUND(IFERROR(Table1[[#This Row],[pledged]]/Table1[[#This Row],[backers_count]],0),2)</f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7">
        <f t="shared" si="2"/>
        <v>43482.25</v>
      </c>
      <c r="T84" s="7">
        <f t="shared" si="2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Table1[[#This Row],[pledged]]/Table1[[#This Row],[goal]]*100</f>
        <v>37.590225563909776</v>
      </c>
      <c r="G85" t="s">
        <v>14</v>
      </c>
      <c r="H85">
        <v>1000</v>
      </c>
      <c r="I85">
        <f>ROUND(IFERROR(Table1[[#This Row],[pledged]]/Table1[[#This Row],[backers_count]],0),2)</f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7">
        <f t="shared" si="2"/>
        <v>42579.208333333328</v>
      </c>
      <c r="T85" s="7">
        <f t="shared" si="2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Table1[[#This Row],[pledged]]/Table1[[#This Row],[goal]]*100</f>
        <v>132.36942675159236</v>
      </c>
      <c r="G86" t="s">
        <v>20</v>
      </c>
      <c r="H86">
        <v>374</v>
      </c>
      <c r="I86">
        <f>ROUND(IFERROR(Table1[[#This Row],[pledged]]/Table1[[#This Row],[backers_count]],0),2)</f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7">
        <f t="shared" si="2"/>
        <v>41118.208333333336</v>
      </c>
      <c r="T86" s="7">
        <f t="shared" si="2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Table1[[#This Row],[pledged]]/Table1[[#This Row],[goal]]*100</f>
        <v>131.22448979591837</v>
      </c>
      <c r="G87" t="s">
        <v>20</v>
      </c>
      <c r="H87">
        <v>71</v>
      </c>
      <c r="I87">
        <f>ROUND(IFERROR(Table1[[#This Row],[pledged]]/Table1[[#This Row],[backers_count]],0),2)</f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7">
        <f t="shared" si="2"/>
        <v>40797.208333333336</v>
      </c>
      <c r="T87" s="7">
        <f t="shared" si="2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Table1[[#This Row],[pledged]]/Table1[[#This Row],[goal]]*100</f>
        <v>167.63513513513513</v>
      </c>
      <c r="G88" t="s">
        <v>20</v>
      </c>
      <c r="H88">
        <v>203</v>
      </c>
      <c r="I88">
        <f>ROUND(IFERROR(Table1[[#This Row],[pledged]]/Table1[[#This Row],[backers_count]],0),2)</f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7">
        <f t="shared" si="2"/>
        <v>42128.208333333328</v>
      </c>
      <c r="T88" s="7">
        <f t="shared" si="2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Table1[[#This Row],[pledged]]/Table1[[#This Row],[goal]]*100</f>
        <v>61.984886649874063</v>
      </c>
      <c r="G89" t="s">
        <v>14</v>
      </c>
      <c r="H89">
        <v>1482</v>
      </c>
      <c r="I89">
        <f>ROUND(IFERROR(Table1[[#This Row],[pledged]]/Table1[[#This Row],[backers_count]],0),2)</f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7">
        <f t="shared" si="2"/>
        <v>40610.25</v>
      </c>
      <c r="T89" s="7">
        <f t="shared" si="2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Table1[[#This Row],[pledged]]/Table1[[#This Row],[goal]]*100</f>
        <v>260.75</v>
      </c>
      <c r="G90" t="s">
        <v>20</v>
      </c>
      <c r="H90">
        <v>113</v>
      </c>
      <c r="I90">
        <f>ROUND(IFERROR(Table1[[#This Row],[pledged]]/Table1[[#This Row],[backers_count]],0),2)</f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7">
        <f t="shared" si="2"/>
        <v>42110.208333333328</v>
      </c>
      <c r="T90" s="7">
        <f t="shared" si="2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Table1[[#This Row],[pledged]]/Table1[[#This Row],[goal]]*100</f>
        <v>252.58823529411765</v>
      </c>
      <c r="G91" t="s">
        <v>20</v>
      </c>
      <c r="H91">
        <v>96</v>
      </c>
      <c r="I91">
        <f>ROUND(IFERROR(Table1[[#This Row],[pledged]]/Table1[[#This Row],[backers_count]],0),2)</f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7">
        <f t="shared" si="2"/>
        <v>40283.208333333336</v>
      </c>
      <c r="T91" s="7">
        <f t="shared" si="2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Table1[[#This Row],[pledged]]/Table1[[#This Row],[goal]]*100</f>
        <v>78.615384615384613</v>
      </c>
      <c r="G92" t="s">
        <v>14</v>
      </c>
      <c r="H92">
        <v>106</v>
      </c>
      <c r="I92">
        <f>ROUND(IFERROR(Table1[[#This Row],[pledged]]/Table1[[#This Row],[backers_count]],0),2)</f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7">
        <f t="shared" si="2"/>
        <v>42425.25</v>
      </c>
      <c r="T92" s="7">
        <f t="shared" si="2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Table1[[#This Row],[pledged]]/Table1[[#This Row],[goal]]*100</f>
        <v>48.404406999351913</v>
      </c>
      <c r="G93" t="s">
        <v>14</v>
      </c>
      <c r="H93">
        <v>679</v>
      </c>
      <c r="I93">
        <f>ROUND(IFERROR(Table1[[#This Row],[pledged]]/Table1[[#This Row],[backers_count]],0),2)</f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7">
        <f t="shared" si="2"/>
        <v>42588.208333333328</v>
      </c>
      <c r="T93" s="7">
        <f t="shared" si="2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Table1[[#This Row],[pledged]]/Table1[[#This Row],[goal]]*100</f>
        <v>258.875</v>
      </c>
      <c r="G94" t="s">
        <v>20</v>
      </c>
      <c r="H94">
        <v>498</v>
      </c>
      <c r="I94">
        <f>ROUND(IFERROR(Table1[[#This Row],[pledged]]/Table1[[#This Row],[backers_count]],0),2)</f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7">
        <f t="shared" si="2"/>
        <v>40352.208333333336</v>
      </c>
      <c r="T94" s="7">
        <f t="shared" si="2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Table1[[#This Row],[pledged]]/Table1[[#This Row],[goal]]*100</f>
        <v>60.548713235294116</v>
      </c>
      <c r="G95" t="s">
        <v>74</v>
      </c>
      <c r="H95">
        <v>610</v>
      </c>
      <c r="I95">
        <f>ROUND(IFERROR(Table1[[#This Row],[pledged]]/Table1[[#This Row],[backers_count]],0),2)</f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7">
        <f t="shared" si="2"/>
        <v>41202.208333333336</v>
      </c>
      <c r="T95" s="7">
        <f t="shared" si="2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Table1[[#This Row],[pledged]]/Table1[[#This Row],[goal]]*100</f>
        <v>303.68965517241378</v>
      </c>
      <c r="G96" t="s">
        <v>20</v>
      </c>
      <c r="H96">
        <v>180</v>
      </c>
      <c r="I96">
        <f>ROUND(IFERROR(Table1[[#This Row],[pledged]]/Table1[[#This Row],[backers_count]],0),2)</f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7">
        <f t="shared" si="2"/>
        <v>43562.208333333328</v>
      </c>
      <c r="T96" s="7">
        <f t="shared" si="2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Table1[[#This Row],[pledged]]/Table1[[#This Row],[goal]]*100</f>
        <v>112.99999999999999</v>
      </c>
      <c r="G97" t="s">
        <v>20</v>
      </c>
      <c r="H97">
        <v>27</v>
      </c>
      <c r="I97">
        <f>ROUND(IFERROR(Table1[[#This Row],[pledged]]/Table1[[#This Row],[backers_count]],0),2)</f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7">
        <f t="shared" si="2"/>
        <v>43752.208333333328</v>
      </c>
      <c r="T97" s="7">
        <f t="shared" si="2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Table1[[#This Row],[pledged]]/Table1[[#This Row],[goal]]*100</f>
        <v>217.37876614060258</v>
      </c>
      <c r="G98" t="s">
        <v>20</v>
      </c>
      <c r="H98">
        <v>2331</v>
      </c>
      <c r="I98">
        <f>ROUND(IFERROR(Table1[[#This Row],[pledged]]/Table1[[#This Row],[backers_count]],0),2)</f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7">
        <f t="shared" si="2"/>
        <v>40612.25</v>
      </c>
      <c r="T98" s="7">
        <f t="shared" si="2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Table1[[#This Row],[pledged]]/Table1[[#This Row],[goal]]*100</f>
        <v>926.69230769230762</v>
      </c>
      <c r="G99" t="s">
        <v>20</v>
      </c>
      <c r="H99">
        <v>113</v>
      </c>
      <c r="I99">
        <f>ROUND(IFERROR(Table1[[#This Row],[pledged]]/Table1[[#This Row],[backers_count]],0),2)</f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7">
        <f t="shared" si="2"/>
        <v>42180.208333333328</v>
      </c>
      <c r="T99" s="7">
        <f t="shared" si="2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Table1[[#This Row],[pledged]]/Table1[[#This Row],[goal]]*100</f>
        <v>33.692229038854805</v>
      </c>
      <c r="G100" t="s">
        <v>14</v>
      </c>
      <c r="H100">
        <v>1220</v>
      </c>
      <c r="I100">
        <f>ROUND(IFERROR(Table1[[#This Row],[pledged]]/Table1[[#This Row],[backers_count]],0),2)</f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7">
        <f t="shared" si="2"/>
        <v>42212.208333333328</v>
      </c>
      <c r="T100" s="7">
        <f t="shared" si="2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Table1[[#This Row],[pledged]]/Table1[[#This Row],[goal]]*100</f>
        <v>196.7236842105263</v>
      </c>
      <c r="G101" t="s">
        <v>20</v>
      </c>
      <c r="H101">
        <v>164</v>
      </c>
      <c r="I101">
        <f>ROUND(IFERROR(Table1[[#This Row],[pledged]]/Table1[[#This Row],[backers_count]],0),2)</f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7">
        <f t="shared" si="2"/>
        <v>41968.25</v>
      </c>
      <c r="T101" s="7">
        <f t="shared" si="2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Table1[[#This Row],[pledged]]/Table1[[#This Row],[goal]]*100</f>
        <v>1</v>
      </c>
      <c r="G102" t="s">
        <v>14</v>
      </c>
      <c r="H102">
        <v>1</v>
      </c>
      <c r="I102">
        <f>ROUND(IFERROR(Table1[[#This Row],[pledged]]/Table1[[#This Row],[backers_count]],0),2)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7">
        <f t="shared" si="2"/>
        <v>40835.208333333336</v>
      </c>
      <c r="T102" s="7">
        <f t="shared" si="2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Table1[[#This Row],[pledged]]/Table1[[#This Row],[goal]]*100</f>
        <v>1021.4444444444445</v>
      </c>
      <c r="G103" t="s">
        <v>20</v>
      </c>
      <c r="H103">
        <v>164</v>
      </c>
      <c r="I103">
        <f>ROUND(IFERROR(Table1[[#This Row],[pledged]]/Table1[[#This Row],[backers_count]],0),2)</f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7">
        <f t="shared" si="2"/>
        <v>42056.25</v>
      </c>
      <c r="T103" s="7">
        <f t="shared" si="2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Table1[[#This Row],[pledged]]/Table1[[#This Row],[goal]]*100</f>
        <v>281.67567567567568</v>
      </c>
      <c r="G104" t="s">
        <v>20</v>
      </c>
      <c r="H104">
        <v>336</v>
      </c>
      <c r="I104">
        <f>ROUND(IFERROR(Table1[[#This Row],[pledged]]/Table1[[#This Row],[backers_count]],0),2)</f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7">
        <f t="shared" si="2"/>
        <v>43234.208333333328</v>
      </c>
      <c r="T104" s="7">
        <f t="shared" si="2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Table1[[#This Row],[pledged]]/Table1[[#This Row],[goal]]*100</f>
        <v>24.610000000000003</v>
      </c>
      <c r="G105" t="s">
        <v>14</v>
      </c>
      <c r="H105">
        <v>37</v>
      </c>
      <c r="I105">
        <f>ROUND(IFERROR(Table1[[#This Row],[pledged]]/Table1[[#This Row],[backers_count]],0),2)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7">
        <f t="shared" si="2"/>
        <v>40475.208333333336</v>
      </c>
      <c r="T105" s="7">
        <f t="shared" si="2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Table1[[#This Row],[pledged]]/Table1[[#This Row],[goal]]*100</f>
        <v>143.14010067114094</v>
      </c>
      <c r="G106" t="s">
        <v>20</v>
      </c>
      <c r="H106">
        <v>1917</v>
      </c>
      <c r="I106">
        <f>ROUND(IFERROR(Table1[[#This Row],[pledged]]/Table1[[#This Row],[backers_count]],0),2)</f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7">
        <f t="shared" si="2"/>
        <v>42878.208333333328</v>
      </c>
      <c r="T106" s="7">
        <f t="shared" si="2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Table1[[#This Row],[pledged]]/Table1[[#This Row],[goal]]*100</f>
        <v>144.54411764705884</v>
      </c>
      <c r="G107" t="s">
        <v>20</v>
      </c>
      <c r="H107">
        <v>95</v>
      </c>
      <c r="I107">
        <f>ROUND(IFERROR(Table1[[#This Row],[pledged]]/Table1[[#This Row],[backers_count]],0),2)</f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7">
        <f t="shared" si="2"/>
        <v>41366.208333333336</v>
      </c>
      <c r="T107" s="7">
        <f t="shared" si="2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Table1[[#This Row],[pledged]]/Table1[[#This Row],[goal]]*100</f>
        <v>359.12820512820514</v>
      </c>
      <c r="G108" t="s">
        <v>20</v>
      </c>
      <c r="H108">
        <v>147</v>
      </c>
      <c r="I108">
        <f>ROUND(IFERROR(Table1[[#This Row],[pledged]]/Table1[[#This Row],[backers_count]],0),2)</f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7">
        <f t="shared" si="2"/>
        <v>43716.208333333328</v>
      </c>
      <c r="T108" s="7">
        <f t="shared" si="2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Table1[[#This Row],[pledged]]/Table1[[#This Row],[goal]]*100</f>
        <v>186.48571428571427</v>
      </c>
      <c r="G109" t="s">
        <v>20</v>
      </c>
      <c r="H109">
        <v>86</v>
      </c>
      <c r="I109">
        <f>ROUND(IFERROR(Table1[[#This Row],[pledged]]/Table1[[#This Row],[backers_count]],0),2)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7">
        <f t="shared" si="2"/>
        <v>43213.208333333328</v>
      </c>
      <c r="T109" s="7">
        <f t="shared" si="2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Table1[[#This Row],[pledged]]/Table1[[#This Row],[goal]]*100</f>
        <v>595.26666666666665</v>
      </c>
      <c r="G110" t="s">
        <v>20</v>
      </c>
      <c r="H110">
        <v>83</v>
      </c>
      <c r="I110">
        <f>ROUND(IFERROR(Table1[[#This Row],[pledged]]/Table1[[#This Row],[backers_count]],0),2)</f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7">
        <f t="shared" si="2"/>
        <v>41005.208333333336</v>
      </c>
      <c r="T110" s="7">
        <f t="shared" si="2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Table1[[#This Row],[pledged]]/Table1[[#This Row],[goal]]*100</f>
        <v>59.21153846153846</v>
      </c>
      <c r="G111" t="s">
        <v>14</v>
      </c>
      <c r="H111">
        <v>60</v>
      </c>
      <c r="I111">
        <f>ROUND(IFERROR(Table1[[#This Row],[pledged]]/Table1[[#This Row],[backers_count]],0),2)</f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7">
        <f t="shared" si="2"/>
        <v>41651.25</v>
      </c>
      <c r="T111" s="7">
        <f t="shared" si="2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Table1[[#This Row],[pledged]]/Table1[[#This Row],[goal]]*100</f>
        <v>14.962780898876405</v>
      </c>
      <c r="G112" t="s">
        <v>14</v>
      </c>
      <c r="H112">
        <v>296</v>
      </c>
      <c r="I112">
        <f>ROUND(IFERROR(Table1[[#This Row],[pledged]]/Table1[[#This Row],[backers_count]],0),2)</f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7">
        <f t="shared" si="2"/>
        <v>43354.208333333328</v>
      </c>
      <c r="T112" s="7">
        <f t="shared" si="2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Table1[[#This Row],[pledged]]/Table1[[#This Row],[goal]]*100</f>
        <v>119.95602605863192</v>
      </c>
      <c r="G113" t="s">
        <v>20</v>
      </c>
      <c r="H113">
        <v>676</v>
      </c>
      <c r="I113">
        <f>ROUND(IFERROR(Table1[[#This Row],[pledged]]/Table1[[#This Row],[backers_count]],0),2)</f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7">
        <f t="shared" si="2"/>
        <v>41174.208333333336</v>
      </c>
      <c r="T113" s="7">
        <f t="shared" si="2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Table1[[#This Row],[pledged]]/Table1[[#This Row],[goal]]*100</f>
        <v>268.82978723404256</v>
      </c>
      <c r="G114" t="s">
        <v>20</v>
      </c>
      <c r="H114">
        <v>361</v>
      </c>
      <c r="I114">
        <f>ROUND(IFERROR(Table1[[#This Row],[pledged]]/Table1[[#This Row],[backers_count]],0),2)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7">
        <f t="shared" si="2"/>
        <v>41875.208333333336</v>
      </c>
      <c r="T114" s="7">
        <f t="shared" si="2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Table1[[#This Row],[pledged]]/Table1[[#This Row],[goal]]*100</f>
        <v>376.87878787878788</v>
      </c>
      <c r="G115" t="s">
        <v>20</v>
      </c>
      <c r="H115">
        <v>131</v>
      </c>
      <c r="I115">
        <f>ROUND(IFERROR(Table1[[#This Row],[pledged]]/Table1[[#This Row],[backers_count]],0),2)</f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7">
        <f t="shared" si="2"/>
        <v>42990.208333333328</v>
      </c>
      <c r="T115" s="7">
        <f t="shared" si="2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Table1[[#This Row],[pledged]]/Table1[[#This Row],[goal]]*100</f>
        <v>727.15789473684208</v>
      </c>
      <c r="G116" t="s">
        <v>20</v>
      </c>
      <c r="H116">
        <v>126</v>
      </c>
      <c r="I116">
        <f>ROUND(IFERROR(Table1[[#This Row],[pledged]]/Table1[[#This Row],[backers_count]],0),2)</f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7">
        <f t="shared" si="2"/>
        <v>43564.208333333328</v>
      </c>
      <c r="T116" s="7">
        <f t="shared" si="2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Table1[[#This Row],[pledged]]/Table1[[#This Row],[goal]]*100</f>
        <v>87.211757648470297</v>
      </c>
      <c r="G117" t="s">
        <v>14</v>
      </c>
      <c r="H117">
        <v>3304</v>
      </c>
      <c r="I117">
        <f>ROUND(IFERROR(Table1[[#This Row],[pledged]]/Table1[[#This Row],[backers_count]],0),2)</f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7">
        <f t="shared" si="2"/>
        <v>43056.25</v>
      </c>
      <c r="T117" s="7">
        <f t="shared" si="2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Table1[[#This Row],[pledged]]/Table1[[#This Row],[goal]]*100</f>
        <v>88</v>
      </c>
      <c r="G118" t="s">
        <v>14</v>
      </c>
      <c r="H118">
        <v>73</v>
      </c>
      <c r="I118">
        <f>ROUND(IFERROR(Table1[[#This Row],[pledged]]/Table1[[#This Row],[backers_count]],0),2)</f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7">
        <f t="shared" si="2"/>
        <v>42265.208333333328</v>
      </c>
      <c r="T118" s="7">
        <f t="shared" si="2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Table1[[#This Row],[pledged]]/Table1[[#This Row],[goal]]*100</f>
        <v>173.9387755102041</v>
      </c>
      <c r="G119" t="s">
        <v>20</v>
      </c>
      <c r="H119">
        <v>275</v>
      </c>
      <c r="I119">
        <f>ROUND(IFERROR(Table1[[#This Row],[pledged]]/Table1[[#This Row],[backers_count]],0),2)</f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7">
        <f t="shared" si="2"/>
        <v>40808.208333333336</v>
      </c>
      <c r="T119" s="7">
        <f t="shared" si="2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Table1[[#This Row],[pledged]]/Table1[[#This Row],[goal]]*100</f>
        <v>117.61111111111111</v>
      </c>
      <c r="G120" t="s">
        <v>20</v>
      </c>
      <c r="H120">
        <v>67</v>
      </c>
      <c r="I120">
        <f>ROUND(IFERROR(Table1[[#This Row],[pledged]]/Table1[[#This Row],[backers_count]],0),2)</f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7">
        <f t="shared" si="2"/>
        <v>41665.25</v>
      </c>
      <c r="T120" s="7">
        <f t="shared" si="2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Table1[[#This Row],[pledged]]/Table1[[#This Row],[goal]]*100</f>
        <v>214.96</v>
      </c>
      <c r="G121" t="s">
        <v>20</v>
      </c>
      <c r="H121">
        <v>154</v>
      </c>
      <c r="I121">
        <f>ROUND(IFERROR(Table1[[#This Row],[pledged]]/Table1[[#This Row],[backers_count]],0),2)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7">
        <f t="shared" si="2"/>
        <v>41806.208333333336</v>
      </c>
      <c r="T121" s="7">
        <f t="shared" si="2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Table1[[#This Row],[pledged]]/Table1[[#This Row],[goal]]*100</f>
        <v>149.49667110519306</v>
      </c>
      <c r="G122" t="s">
        <v>20</v>
      </c>
      <c r="H122">
        <v>1782</v>
      </c>
      <c r="I122">
        <f>ROUND(IFERROR(Table1[[#This Row],[pledged]]/Table1[[#This Row],[backers_count]],0),2)</f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7">
        <f t="shared" si="2"/>
        <v>42111.208333333328</v>
      </c>
      <c r="T122" s="7">
        <f t="shared" si="2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Table1[[#This Row],[pledged]]/Table1[[#This Row],[goal]]*100</f>
        <v>219.33995584988963</v>
      </c>
      <c r="G123" t="s">
        <v>20</v>
      </c>
      <c r="H123">
        <v>903</v>
      </c>
      <c r="I123">
        <f>ROUND(IFERROR(Table1[[#This Row],[pledged]]/Table1[[#This Row],[backers_count]],0),2)</f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7">
        <f t="shared" si="2"/>
        <v>41917.208333333336</v>
      </c>
      <c r="T123" s="7">
        <f t="shared" si="2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Table1[[#This Row],[pledged]]/Table1[[#This Row],[goal]]*100</f>
        <v>64.367690058479525</v>
      </c>
      <c r="G124" t="s">
        <v>14</v>
      </c>
      <c r="H124">
        <v>3387</v>
      </c>
      <c r="I124">
        <f>ROUND(IFERROR(Table1[[#This Row],[pledged]]/Table1[[#This Row],[backers_count]],0),2)</f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7">
        <f t="shared" si="2"/>
        <v>41970.25</v>
      </c>
      <c r="T124" s="7">
        <f t="shared" si="2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Table1[[#This Row],[pledged]]/Table1[[#This Row],[goal]]*100</f>
        <v>18.622397298818232</v>
      </c>
      <c r="G125" t="s">
        <v>14</v>
      </c>
      <c r="H125">
        <v>662</v>
      </c>
      <c r="I125">
        <f>ROUND(IFERROR(Table1[[#This Row],[pledged]]/Table1[[#This Row],[backers_count]],0),2)</f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7">
        <f t="shared" si="2"/>
        <v>42332.25</v>
      </c>
      <c r="T125" s="7">
        <f t="shared" si="2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Table1[[#This Row],[pledged]]/Table1[[#This Row],[goal]]*100</f>
        <v>367.76923076923077</v>
      </c>
      <c r="G126" t="s">
        <v>20</v>
      </c>
      <c r="H126">
        <v>94</v>
      </c>
      <c r="I126">
        <f>ROUND(IFERROR(Table1[[#This Row],[pledged]]/Table1[[#This Row],[backers_count]],0),2)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7">
        <f t="shared" si="2"/>
        <v>43598.208333333328</v>
      </c>
      <c r="T126" s="7">
        <f t="shared" si="2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Table1[[#This Row],[pledged]]/Table1[[#This Row],[goal]]*100</f>
        <v>159.90566037735849</v>
      </c>
      <c r="G127" t="s">
        <v>20</v>
      </c>
      <c r="H127">
        <v>180</v>
      </c>
      <c r="I127">
        <f>ROUND(IFERROR(Table1[[#This Row],[pledged]]/Table1[[#This Row],[backers_count]],0),2)</f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7">
        <f t="shared" si="2"/>
        <v>43362.208333333328</v>
      </c>
      <c r="T127" s="7">
        <f t="shared" si="2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Table1[[#This Row],[pledged]]/Table1[[#This Row],[goal]]*100</f>
        <v>38.633185349611544</v>
      </c>
      <c r="G128" t="s">
        <v>14</v>
      </c>
      <c r="H128">
        <v>774</v>
      </c>
      <c r="I128">
        <f>ROUND(IFERROR(Table1[[#This Row],[pledged]]/Table1[[#This Row],[backers_count]],0),2)</f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7">
        <f t="shared" si="2"/>
        <v>42596.208333333328</v>
      </c>
      <c r="T128" s="7">
        <f t="shared" si="2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Table1[[#This Row],[pledged]]/Table1[[#This Row],[goal]]*100</f>
        <v>51.42151162790698</v>
      </c>
      <c r="G129" t="s">
        <v>14</v>
      </c>
      <c r="H129">
        <v>672</v>
      </c>
      <c r="I129">
        <f>ROUND(IFERROR(Table1[[#This Row],[pledged]]/Table1[[#This Row],[backers_count]],0),2)</f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7">
        <f t="shared" si="2"/>
        <v>40310.208333333336</v>
      </c>
      <c r="T129" s="7">
        <f t="shared" si="2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Table1[[#This Row],[pledged]]/Table1[[#This Row],[goal]]*100</f>
        <v>60.334277620396605</v>
      </c>
      <c r="G130" t="s">
        <v>74</v>
      </c>
      <c r="H130">
        <v>532</v>
      </c>
      <c r="I130">
        <f>ROUND(IFERROR(Table1[[#This Row],[pledged]]/Table1[[#This Row],[backers_count]],0),2)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7">
        <f t="shared" ref="S130:T193" si="3">(((L130/60)/60)/24)+DATE(1970,1,1)</f>
        <v>40417.208333333336</v>
      </c>
      <c r="T130" s="7">
        <f t="shared" si="3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Table1[[#This Row],[pledged]]/Table1[[#This Row],[goal]]*100</f>
        <v>3.202693602693603</v>
      </c>
      <c r="G131" t="s">
        <v>74</v>
      </c>
      <c r="H131">
        <v>55</v>
      </c>
      <c r="I131">
        <f>ROUND(IFERROR(Table1[[#This Row],[pledged]]/Table1[[#This Row],[backers_count]],0),2)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7">
        <f t="shared" si="3"/>
        <v>42038.25</v>
      </c>
      <c r="T131" s="7">
        <f t="shared" si="3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Table1[[#This Row],[pledged]]/Table1[[#This Row],[goal]]*100</f>
        <v>155.46875</v>
      </c>
      <c r="G132" t="s">
        <v>20</v>
      </c>
      <c r="H132">
        <v>533</v>
      </c>
      <c r="I132">
        <f>ROUND(IFERROR(Table1[[#This Row],[pledged]]/Table1[[#This Row],[backers_count]],0),2)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7">
        <f t="shared" si="3"/>
        <v>40842.208333333336</v>
      </c>
      <c r="T132" s="7">
        <f t="shared" si="3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Table1[[#This Row],[pledged]]/Table1[[#This Row],[goal]]*100</f>
        <v>100.85974499089254</v>
      </c>
      <c r="G133" t="s">
        <v>20</v>
      </c>
      <c r="H133">
        <v>2443</v>
      </c>
      <c r="I133">
        <f>ROUND(IFERROR(Table1[[#This Row],[pledged]]/Table1[[#This Row],[backers_count]],0),2)</f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7">
        <f t="shared" si="3"/>
        <v>41607.25</v>
      </c>
      <c r="T133" s="7">
        <f t="shared" si="3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Table1[[#This Row],[pledged]]/Table1[[#This Row],[goal]]*100</f>
        <v>116.18181818181819</v>
      </c>
      <c r="G134" t="s">
        <v>20</v>
      </c>
      <c r="H134">
        <v>89</v>
      </c>
      <c r="I134">
        <f>ROUND(IFERROR(Table1[[#This Row],[pledged]]/Table1[[#This Row],[backers_count]],0),2)</f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7">
        <f t="shared" si="3"/>
        <v>43112.25</v>
      </c>
      <c r="T134" s="7">
        <f t="shared" si="3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Table1[[#This Row],[pledged]]/Table1[[#This Row],[goal]]*100</f>
        <v>310.77777777777777</v>
      </c>
      <c r="G135" t="s">
        <v>20</v>
      </c>
      <c r="H135">
        <v>159</v>
      </c>
      <c r="I135">
        <f>ROUND(IFERROR(Table1[[#This Row],[pledged]]/Table1[[#This Row],[backers_count]],0),2)</f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7">
        <f t="shared" si="3"/>
        <v>40767.208333333336</v>
      </c>
      <c r="T135" s="7">
        <f t="shared" si="3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Table1[[#This Row],[pledged]]/Table1[[#This Row],[goal]]*100</f>
        <v>89.73668341708543</v>
      </c>
      <c r="G136" t="s">
        <v>14</v>
      </c>
      <c r="H136">
        <v>940</v>
      </c>
      <c r="I136">
        <f>ROUND(IFERROR(Table1[[#This Row],[pledged]]/Table1[[#This Row],[backers_count]],0),2)</f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7">
        <f t="shared" si="3"/>
        <v>40713.208333333336</v>
      </c>
      <c r="T136" s="7">
        <f t="shared" si="3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Table1[[#This Row],[pledged]]/Table1[[#This Row],[goal]]*100</f>
        <v>71.27272727272728</v>
      </c>
      <c r="G137" t="s">
        <v>14</v>
      </c>
      <c r="H137">
        <v>117</v>
      </c>
      <c r="I137">
        <f>ROUND(IFERROR(Table1[[#This Row],[pledged]]/Table1[[#This Row],[backers_count]],0),2)</f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7">
        <f t="shared" si="3"/>
        <v>41340.25</v>
      </c>
      <c r="T137" s="7">
        <f t="shared" si="3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Table1[[#This Row],[pledged]]/Table1[[#This Row],[goal]]*100</f>
        <v>3.2862318840579712</v>
      </c>
      <c r="G138" t="s">
        <v>74</v>
      </c>
      <c r="H138">
        <v>58</v>
      </c>
      <c r="I138">
        <f>ROUND(IFERROR(Table1[[#This Row],[pledged]]/Table1[[#This Row],[backers_count]],0),2)</f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7">
        <f t="shared" si="3"/>
        <v>41797.208333333336</v>
      </c>
      <c r="T138" s="7">
        <f t="shared" si="3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Table1[[#This Row],[pledged]]/Table1[[#This Row],[goal]]*100</f>
        <v>261.77777777777777</v>
      </c>
      <c r="G139" t="s">
        <v>20</v>
      </c>
      <c r="H139">
        <v>50</v>
      </c>
      <c r="I139">
        <f>ROUND(IFERROR(Table1[[#This Row],[pledged]]/Table1[[#This Row],[backers_count]],0),2)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7">
        <f t="shared" si="3"/>
        <v>40457.208333333336</v>
      </c>
      <c r="T139" s="7">
        <f t="shared" si="3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Table1[[#This Row],[pledged]]/Table1[[#This Row],[goal]]*100</f>
        <v>96</v>
      </c>
      <c r="G140" t="s">
        <v>14</v>
      </c>
      <c r="H140">
        <v>115</v>
      </c>
      <c r="I140">
        <f>ROUND(IFERROR(Table1[[#This Row],[pledged]]/Table1[[#This Row],[backers_count]],0),2)</f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7">
        <f t="shared" si="3"/>
        <v>41180.208333333336</v>
      </c>
      <c r="T140" s="7">
        <f t="shared" si="3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Table1[[#This Row],[pledged]]/Table1[[#This Row],[goal]]*100</f>
        <v>20.896851248642779</v>
      </c>
      <c r="G141" t="s">
        <v>14</v>
      </c>
      <c r="H141">
        <v>326</v>
      </c>
      <c r="I141">
        <f>ROUND(IFERROR(Table1[[#This Row],[pledged]]/Table1[[#This Row],[backers_count]],0),2)</f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7">
        <f t="shared" si="3"/>
        <v>42115.208333333328</v>
      </c>
      <c r="T141" s="7">
        <f t="shared" si="3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Table1[[#This Row],[pledged]]/Table1[[#This Row],[goal]]*100</f>
        <v>223.16363636363636</v>
      </c>
      <c r="G142" t="s">
        <v>20</v>
      </c>
      <c r="H142">
        <v>186</v>
      </c>
      <c r="I142">
        <f>ROUND(IFERROR(Table1[[#This Row],[pledged]]/Table1[[#This Row],[backers_count]],0),2)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7">
        <f t="shared" si="3"/>
        <v>43156.25</v>
      </c>
      <c r="T142" s="7">
        <f t="shared" si="3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Table1[[#This Row],[pledged]]/Table1[[#This Row],[goal]]*100</f>
        <v>101.59097978227061</v>
      </c>
      <c r="G143" t="s">
        <v>20</v>
      </c>
      <c r="H143">
        <v>1071</v>
      </c>
      <c r="I143">
        <f>ROUND(IFERROR(Table1[[#This Row],[pledged]]/Table1[[#This Row],[backers_count]],0),2)</f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7">
        <f t="shared" si="3"/>
        <v>42167.208333333328</v>
      </c>
      <c r="T143" s="7">
        <f t="shared" si="3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Table1[[#This Row],[pledged]]/Table1[[#This Row],[goal]]*100</f>
        <v>230.03999999999996</v>
      </c>
      <c r="G144" t="s">
        <v>20</v>
      </c>
      <c r="H144">
        <v>117</v>
      </c>
      <c r="I144">
        <f>ROUND(IFERROR(Table1[[#This Row],[pledged]]/Table1[[#This Row],[backers_count]],0),2)</f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7">
        <f t="shared" si="3"/>
        <v>41005.208333333336</v>
      </c>
      <c r="T144" s="7">
        <f t="shared" si="3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Table1[[#This Row],[pledged]]/Table1[[#This Row],[goal]]*100</f>
        <v>135.59259259259261</v>
      </c>
      <c r="G145" t="s">
        <v>20</v>
      </c>
      <c r="H145">
        <v>70</v>
      </c>
      <c r="I145">
        <f>ROUND(IFERROR(Table1[[#This Row],[pledged]]/Table1[[#This Row],[backers_count]],0),2)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7">
        <f t="shared" si="3"/>
        <v>40357.208333333336</v>
      </c>
      <c r="T145" s="7">
        <f t="shared" si="3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Table1[[#This Row],[pledged]]/Table1[[#This Row],[goal]]*100</f>
        <v>129.1</v>
      </c>
      <c r="G146" t="s">
        <v>20</v>
      </c>
      <c r="H146">
        <v>135</v>
      </c>
      <c r="I146">
        <f>ROUND(IFERROR(Table1[[#This Row],[pledged]]/Table1[[#This Row],[backers_count]],0),2)</f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7">
        <f t="shared" si="3"/>
        <v>43633.208333333328</v>
      </c>
      <c r="T146" s="7">
        <f t="shared" si="3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Table1[[#This Row],[pledged]]/Table1[[#This Row],[goal]]*100</f>
        <v>236.512</v>
      </c>
      <c r="G147" t="s">
        <v>20</v>
      </c>
      <c r="H147">
        <v>768</v>
      </c>
      <c r="I147">
        <f>ROUND(IFERROR(Table1[[#This Row],[pledged]]/Table1[[#This Row],[backers_count]],0),2)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7">
        <f t="shared" si="3"/>
        <v>41889.208333333336</v>
      </c>
      <c r="T147" s="7">
        <f t="shared" si="3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Table1[[#This Row],[pledged]]/Table1[[#This Row],[goal]]*100</f>
        <v>17.25</v>
      </c>
      <c r="G148" t="s">
        <v>74</v>
      </c>
      <c r="H148">
        <v>51</v>
      </c>
      <c r="I148">
        <f>ROUND(IFERROR(Table1[[#This Row],[pledged]]/Table1[[#This Row],[backers_count]],0),2)</f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7">
        <f t="shared" si="3"/>
        <v>40855.25</v>
      </c>
      <c r="T148" s="7">
        <f t="shared" si="3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Table1[[#This Row],[pledged]]/Table1[[#This Row],[goal]]*100</f>
        <v>112.49397590361446</v>
      </c>
      <c r="G149" t="s">
        <v>20</v>
      </c>
      <c r="H149">
        <v>199</v>
      </c>
      <c r="I149">
        <f>ROUND(IFERROR(Table1[[#This Row],[pledged]]/Table1[[#This Row],[backers_count]],0),2)</f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7">
        <f t="shared" si="3"/>
        <v>42534.208333333328</v>
      </c>
      <c r="T149" s="7">
        <f t="shared" si="3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Table1[[#This Row],[pledged]]/Table1[[#This Row],[goal]]*100</f>
        <v>121.02150537634408</v>
      </c>
      <c r="G150" t="s">
        <v>20</v>
      </c>
      <c r="H150">
        <v>107</v>
      </c>
      <c r="I150">
        <f>ROUND(IFERROR(Table1[[#This Row],[pledged]]/Table1[[#This Row],[backers_count]],0),2)</f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7">
        <f t="shared" si="3"/>
        <v>42941.208333333328</v>
      </c>
      <c r="T150" s="7">
        <f t="shared" si="3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Table1[[#This Row],[pledged]]/Table1[[#This Row],[goal]]*100</f>
        <v>219.87096774193549</v>
      </c>
      <c r="G151" t="s">
        <v>20</v>
      </c>
      <c r="H151">
        <v>195</v>
      </c>
      <c r="I151">
        <f>ROUND(IFERROR(Table1[[#This Row],[pledged]]/Table1[[#This Row],[backers_count]],0),2)</f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7">
        <f t="shared" si="3"/>
        <v>41275.25</v>
      </c>
      <c r="T151" s="7">
        <f t="shared" si="3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Table1[[#This Row],[pledged]]/Table1[[#This Row],[goal]]*100</f>
        <v>1</v>
      </c>
      <c r="G152" t="s">
        <v>14</v>
      </c>
      <c r="H152">
        <v>1</v>
      </c>
      <c r="I152">
        <f>ROUND(IFERROR(Table1[[#This Row],[pledged]]/Table1[[#This Row],[backers_count]],0),2)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7">
        <f t="shared" si="3"/>
        <v>43450.25</v>
      </c>
      <c r="T152" s="7">
        <f t="shared" si="3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Table1[[#This Row],[pledged]]/Table1[[#This Row],[goal]]*100</f>
        <v>64.166909620991248</v>
      </c>
      <c r="G153" t="s">
        <v>14</v>
      </c>
      <c r="H153">
        <v>1467</v>
      </c>
      <c r="I153">
        <f>ROUND(IFERROR(Table1[[#This Row],[pledged]]/Table1[[#This Row],[backers_count]],0),2)</f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7">
        <f t="shared" si="3"/>
        <v>41799.208333333336</v>
      </c>
      <c r="T153" s="7">
        <f t="shared" si="3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Table1[[#This Row],[pledged]]/Table1[[#This Row],[goal]]*100</f>
        <v>423.06746987951806</v>
      </c>
      <c r="G154" t="s">
        <v>20</v>
      </c>
      <c r="H154">
        <v>3376</v>
      </c>
      <c r="I154">
        <f>ROUND(IFERROR(Table1[[#This Row],[pledged]]/Table1[[#This Row],[backers_count]],0),2)</f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7">
        <f t="shared" si="3"/>
        <v>42783.25</v>
      </c>
      <c r="T154" s="7">
        <f t="shared" si="3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Table1[[#This Row],[pledged]]/Table1[[#This Row],[goal]]*100</f>
        <v>92.984160506863773</v>
      </c>
      <c r="G155" t="s">
        <v>14</v>
      </c>
      <c r="H155">
        <v>5681</v>
      </c>
      <c r="I155">
        <f>ROUND(IFERROR(Table1[[#This Row],[pledged]]/Table1[[#This Row],[backers_count]],0),2)</f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7">
        <f t="shared" si="3"/>
        <v>41201.208333333336</v>
      </c>
      <c r="T155" s="7">
        <f t="shared" si="3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Table1[[#This Row],[pledged]]/Table1[[#This Row],[goal]]*100</f>
        <v>58.756567425569173</v>
      </c>
      <c r="G156" t="s">
        <v>14</v>
      </c>
      <c r="H156">
        <v>1059</v>
      </c>
      <c r="I156">
        <f>ROUND(IFERROR(Table1[[#This Row],[pledged]]/Table1[[#This Row],[backers_count]],0),2)</f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7">
        <f t="shared" si="3"/>
        <v>42502.208333333328</v>
      </c>
      <c r="T156" s="7">
        <f t="shared" si="3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Table1[[#This Row],[pledged]]/Table1[[#This Row],[goal]]*100</f>
        <v>65.022222222222226</v>
      </c>
      <c r="G157" t="s">
        <v>14</v>
      </c>
      <c r="H157">
        <v>1194</v>
      </c>
      <c r="I157">
        <f>ROUND(IFERROR(Table1[[#This Row],[pledged]]/Table1[[#This Row],[backers_count]],0),2)</f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7">
        <f t="shared" si="3"/>
        <v>40262.208333333336</v>
      </c>
      <c r="T157" s="7">
        <f t="shared" si="3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Table1[[#This Row],[pledged]]/Table1[[#This Row],[goal]]*100</f>
        <v>73.939560439560438</v>
      </c>
      <c r="G158" t="s">
        <v>74</v>
      </c>
      <c r="H158">
        <v>379</v>
      </c>
      <c r="I158">
        <f>ROUND(IFERROR(Table1[[#This Row],[pledged]]/Table1[[#This Row],[backers_count]],0),2)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7">
        <f t="shared" si="3"/>
        <v>43743.208333333328</v>
      </c>
      <c r="T158" s="7">
        <f t="shared" si="3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Table1[[#This Row],[pledged]]/Table1[[#This Row],[goal]]*100</f>
        <v>52.666666666666664</v>
      </c>
      <c r="G159" t="s">
        <v>14</v>
      </c>
      <c r="H159">
        <v>30</v>
      </c>
      <c r="I159">
        <f>ROUND(IFERROR(Table1[[#This Row],[pledged]]/Table1[[#This Row],[backers_count]],0),2)</f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7">
        <f t="shared" si="3"/>
        <v>41638.25</v>
      </c>
      <c r="T159" s="7">
        <f t="shared" si="3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Table1[[#This Row],[pledged]]/Table1[[#This Row],[goal]]*100</f>
        <v>220.95238095238096</v>
      </c>
      <c r="G160" t="s">
        <v>20</v>
      </c>
      <c r="H160">
        <v>41</v>
      </c>
      <c r="I160">
        <f>ROUND(IFERROR(Table1[[#This Row],[pledged]]/Table1[[#This Row],[backers_count]],0),2)</f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7">
        <f t="shared" si="3"/>
        <v>42346.25</v>
      </c>
      <c r="T160" s="7">
        <f t="shared" si="3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Table1[[#This Row],[pledged]]/Table1[[#This Row],[goal]]*100</f>
        <v>100.01150627615063</v>
      </c>
      <c r="G161" t="s">
        <v>20</v>
      </c>
      <c r="H161">
        <v>1821</v>
      </c>
      <c r="I161">
        <f>ROUND(IFERROR(Table1[[#This Row],[pledged]]/Table1[[#This Row],[backers_count]],0),2)</f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7">
        <f t="shared" si="3"/>
        <v>43551.208333333328</v>
      </c>
      <c r="T161" s="7">
        <f t="shared" si="3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Table1[[#This Row],[pledged]]/Table1[[#This Row],[goal]]*100</f>
        <v>162.3125</v>
      </c>
      <c r="G162" t="s">
        <v>20</v>
      </c>
      <c r="H162">
        <v>164</v>
      </c>
      <c r="I162">
        <f>ROUND(IFERROR(Table1[[#This Row],[pledged]]/Table1[[#This Row],[backers_count]],0),2)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7">
        <f t="shared" si="3"/>
        <v>43582.208333333328</v>
      </c>
      <c r="T162" s="7">
        <f t="shared" si="3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Table1[[#This Row],[pledged]]/Table1[[#This Row],[goal]]*100</f>
        <v>78.181818181818187</v>
      </c>
      <c r="G163" t="s">
        <v>14</v>
      </c>
      <c r="H163">
        <v>75</v>
      </c>
      <c r="I163">
        <f>ROUND(IFERROR(Table1[[#This Row],[pledged]]/Table1[[#This Row],[backers_count]],0),2)</f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7">
        <f t="shared" si="3"/>
        <v>42270.208333333328</v>
      </c>
      <c r="T163" s="7">
        <f t="shared" si="3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Table1[[#This Row],[pledged]]/Table1[[#This Row],[goal]]*100</f>
        <v>149.73770491803279</v>
      </c>
      <c r="G164" t="s">
        <v>20</v>
      </c>
      <c r="H164">
        <v>157</v>
      </c>
      <c r="I164">
        <f>ROUND(IFERROR(Table1[[#This Row],[pledged]]/Table1[[#This Row],[backers_count]],0),2)</f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7">
        <f t="shared" si="3"/>
        <v>43442.25</v>
      </c>
      <c r="T164" s="7">
        <f t="shared" si="3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Table1[[#This Row],[pledged]]/Table1[[#This Row],[goal]]*100</f>
        <v>253.25714285714284</v>
      </c>
      <c r="G165" t="s">
        <v>20</v>
      </c>
      <c r="H165">
        <v>246</v>
      </c>
      <c r="I165">
        <f>ROUND(IFERROR(Table1[[#This Row],[pledged]]/Table1[[#This Row],[backers_count]],0),2)</f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7">
        <f t="shared" si="3"/>
        <v>43028.208333333328</v>
      </c>
      <c r="T165" s="7">
        <f t="shared" si="3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Table1[[#This Row],[pledged]]/Table1[[#This Row],[goal]]*100</f>
        <v>100.16943521594683</v>
      </c>
      <c r="G166" t="s">
        <v>20</v>
      </c>
      <c r="H166">
        <v>1396</v>
      </c>
      <c r="I166">
        <f>ROUND(IFERROR(Table1[[#This Row],[pledged]]/Table1[[#This Row],[backers_count]],0),2)</f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7">
        <f t="shared" si="3"/>
        <v>43016.208333333328</v>
      </c>
      <c r="T166" s="7">
        <f t="shared" si="3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Table1[[#This Row],[pledged]]/Table1[[#This Row],[goal]]*100</f>
        <v>121.99004424778761</v>
      </c>
      <c r="G167" t="s">
        <v>20</v>
      </c>
      <c r="H167">
        <v>2506</v>
      </c>
      <c r="I167">
        <f>ROUND(IFERROR(Table1[[#This Row],[pledged]]/Table1[[#This Row],[backers_count]],0),2)</f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7">
        <f t="shared" si="3"/>
        <v>42948.208333333328</v>
      </c>
      <c r="T167" s="7">
        <f t="shared" si="3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Table1[[#This Row],[pledged]]/Table1[[#This Row],[goal]]*100</f>
        <v>137.13265306122449</v>
      </c>
      <c r="G168" t="s">
        <v>20</v>
      </c>
      <c r="H168">
        <v>244</v>
      </c>
      <c r="I168">
        <f>ROUND(IFERROR(Table1[[#This Row],[pledged]]/Table1[[#This Row],[backers_count]],0),2)</f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7">
        <f t="shared" si="3"/>
        <v>40534.25</v>
      </c>
      <c r="T168" s="7">
        <f t="shared" si="3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Table1[[#This Row],[pledged]]/Table1[[#This Row],[goal]]*100</f>
        <v>415.53846153846149</v>
      </c>
      <c r="G169" t="s">
        <v>20</v>
      </c>
      <c r="H169">
        <v>146</v>
      </c>
      <c r="I169">
        <f>ROUND(IFERROR(Table1[[#This Row],[pledged]]/Table1[[#This Row],[backers_count]],0),2)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7">
        <f t="shared" si="3"/>
        <v>41435.208333333336</v>
      </c>
      <c r="T169" s="7">
        <f t="shared" si="3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Table1[[#This Row],[pledged]]/Table1[[#This Row],[goal]]*100</f>
        <v>31.30913348946136</v>
      </c>
      <c r="G170" t="s">
        <v>14</v>
      </c>
      <c r="H170">
        <v>955</v>
      </c>
      <c r="I170">
        <f>ROUND(IFERROR(Table1[[#This Row],[pledged]]/Table1[[#This Row],[backers_count]],0),2)</f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7">
        <f t="shared" si="3"/>
        <v>43518.25</v>
      </c>
      <c r="T170" s="7">
        <f t="shared" si="3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Table1[[#This Row],[pledged]]/Table1[[#This Row],[goal]]*100</f>
        <v>424.08154506437768</v>
      </c>
      <c r="G171" t="s">
        <v>20</v>
      </c>
      <c r="H171">
        <v>1267</v>
      </c>
      <c r="I171">
        <f>ROUND(IFERROR(Table1[[#This Row],[pledged]]/Table1[[#This Row],[backers_count]],0),2)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7">
        <f t="shared" si="3"/>
        <v>41077.208333333336</v>
      </c>
      <c r="T171" s="7">
        <f t="shared" si="3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Table1[[#This Row],[pledged]]/Table1[[#This Row],[goal]]*100</f>
        <v>2.93886230728336</v>
      </c>
      <c r="G172" t="s">
        <v>14</v>
      </c>
      <c r="H172">
        <v>67</v>
      </c>
      <c r="I172">
        <f>ROUND(IFERROR(Table1[[#This Row],[pledged]]/Table1[[#This Row],[backers_count]],0),2)</f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7">
        <f t="shared" si="3"/>
        <v>42950.208333333328</v>
      </c>
      <c r="T172" s="7">
        <f t="shared" si="3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Table1[[#This Row],[pledged]]/Table1[[#This Row],[goal]]*100</f>
        <v>10.63265306122449</v>
      </c>
      <c r="G173" t="s">
        <v>14</v>
      </c>
      <c r="H173">
        <v>5</v>
      </c>
      <c r="I173">
        <f>ROUND(IFERROR(Table1[[#This Row],[pledged]]/Table1[[#This Row],[backers_count]],0),2)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7">
        <f t="shared" si="3"/>
        <v>41718.208333333336</v>
      </c>
      <c r="T173" s="7">
        <f t="shared" si="3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Table1[[#This Row],[pledged]]/Table1[[#This Row],[goal]]*100</f>
        <v>82.875</v>
      </c>
      <c r="G174" t="s">
        <v>14</v>
      </c>
      <c r="H174">
        <v>26</v>
      </c>
      <c r="I174">
        <f>ROUND(IFERROR(Table1[[#This Row],[pledged]]/Table1[[#This Row],[backers_count]],0),2)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7">
        <f t="shared" si="3"/>
        <v>41839.208333333336</v>
      </c>
      <c r="T174" s="7">
        <f t="shared" si="3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Table1[[#This Row],[pledged]]/Table1[[#This Row],[goal]]*100</f>
        <v>163.01447776628748</v>
      </c>
      <c r="G175" t="s">
        <v>20</v>
      </c>
      <c r="H175">
        <v>1561</v>
      </c>
      <c r="I175">
        <f>ROUND(IFERROR(Table1[[#This Row],[pledged]]/Table1[[#This Row],[backers_count]],0),2)</f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7">
        <f t="shared" si="3"/>
        <v>41412.208333333336</v>
      </c>
      <c r="T175" s="7">
        <f t="shared" si="3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Table1[[#This Row],[pledged]]/Table1[[#This Row],[goal]]*100</f>
        <v>894.66666666666674</v>
      </c>
      <c r="G176" t="s">
        <v>20</v>
      </c>
      <c r="H176">
        <v>48</v>
      </c>
      <c r="I176">
        <f>ROUND(IFERROR(Table1[[#This Row],[pledged]]/Table1[[#This Row],[backers_count]],0),2)</f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7">
        <f t="shared" si="3"/>
        <v>42282.208333333328</v>
      </c>
      <c r="T176" s="7">
        <f t="shared" si="3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Table1[[#This Row],[pledged]]/Table1[[#This Row],[goal]]*100</f>
        <v>26.191501103752756</v>
      </c>
      <c r="G177" t="s">
        <v>14</v>
      </c>
      <c r="H177">
        <v>1130</v>
      </c>
      <c r="I177">
        <f>ROUND(IFERROR(Table1[[#This Row],[pledged]]/Table1[[#This Row],[backers_count]],0),2)</f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7">
        <f t="shared" si="3"/>
        <v>42613.208333333328</v>
      </c>
      <c r="T177" s="7">
        <f t="shared" si="3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Table1[[#This Row],[pledged]]/Table1[[#This Row],[goal]]*100</f>
        <v>74.834782608695647</v>
      </c>
      <c r="G178" t="s">
        <v>14</v>
      </c>
      <c r="H178">
        <v>782</v>
      </c>
      <c r="I178">
        <f>ROUND(IFERROR(Table1[[#This Row],[pledged]]/Table1[[#This Row],[backers_count]],0),2)</f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7">
        <f t="shared" si="3"/>
        <v>42616.208333333328</v>
      </c>
      <c r="T178" s="7">
        <f t="shared" si="3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Table1[[#This Row],[pledged]]/Table1[[#This Row],[goal]]*100</f>
        <v>416.47680412371136</v>
      </c>
      <c r="G179" t="s">
        <v>20</v>
      </c>
      <c r="H179">
        <v>2739</v>
      </c>
      <c r="I179">
        <f>ROUND(IFERROR(Table1[[#This Row],[pledged]]/Table1[[#This Row],[backers_count]],0),2)</f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7">
        <f t="shared" si="3"/>
        <v>40497.25</v>
      </c>
      <c r="T179" s="7">
        <f t="shared" si="3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Table1[[#This Row],[pledged]]/Table1[[#This Row],[goal]]*100</f>
        <v>96.208333333333329</v>
      </c>
      <c r="G180" t="s">
        <v>14</v>
      </c>
      <c r="H180">
        <v>210</v>
      </c>
      <c r="I180">
        <f>ROUND(IFERROR(Table1[[#This Row],[pledged]]/Table1[[#This Row],[backers_count]],0),2)</f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7">
        <f t="shared" si="3"/>
        <v>42999.208333333328</v>
      </c>
      <c r="T180" s="7">
        <f t="shared" si="3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Table1[[#This Row],[pledged]]/Table1[[#This Row],[goal]]*100</f>
        <v>357.71910112359546</v>
      </c>
      <c r="G181" t="s">
        <v>20</v>
      </c>
      <c r="H181">
        <v>3537</v>
      </c>
      <c r="I181">
        <f>ROUND(IFERROR(Table1[[#This Row],[pledged]]/Table1[[#This Row],[backers_count]],0),2)</f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7">
        <f t="shared" si="3"/>
        <v>41350.208333333336</v>
      </c>
      <c r="T181" s="7">
        <f t="shared" si="3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Table1[[#This Row],[pledged]]/Table1[[#This Row],[goal]]*100</f>
        <v>308.45714285714286</v>
      </c>
      <c r="G182" t="s">
        <v>20</v>
      </c>
      <c r="H182">
        <v>2107</v>
      </c>
      <c r="I182">
        <f>ROUND(IFERROR(Table1[[#This Row],[pledged]]/Table1[[#This Row],[backers_count]],0),2)</f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7">
        <f t="shared" si="3"/>
        <v>40259.208333333336</v>
      </c>
      <c r="T182" s="7">
        <f t="shared" si="3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Table1[[#This Row],[pledged]]/Table1[[#This Row],[goal]]*100</f>
        <v>61.802325581395344</v>
      </c>
      <c r="G183" t="s">
        <v>14</v>
      </c>
      <c r="H183">
        <v>136</v>
      </c>
      <c r="I183">
        <f>ROUND(IFERROR(Table1[[#This Row],[pledged]]/Table1[[#This Row],[backers_count]],0),2)</f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7">
        <f t="shared" si="3"/>
        <v>43012.208333333328</v>
      </c>
      <c r="T183" s="7">
        <f t="shared" si="3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Table1[[#This Row],[pledged]]/Table1[[#This Row],[goal]]*100</f>
        <v>722.32472324723244</v>
      </c>
      <c r="G184" t="s">
        <v>20</v>
      </c>
      <c r="H184">
        <v>3318</v>
      </c>
      <c r="I184">
        <f>ROUND(IFERROR(Table1[[#This Row],[pledged]]/Table1[[#This Row],[backers_count]],0),2)</f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7">
        <f t="shared" si="3"/>
        <v>43631.208333333328</v>
      </c>
      <c r="T184" s="7">
        <f t="shared" si="3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Table1[[#This Row],[pledged]]/Table1[[#This Row],[goal]]*100</f>
        <v>69.117647058823522</v>
      </c>
      <c r="G185" t="s">
        <v>14</v>
      </c>
      <c r="H185">
        <v>86</v>
      </c>
      <c r="I185">
        <f>ROUND(IFERROR(Table1[[#This Row],[pledged]]/Table1[[#This Row],[backers_count]],0),2)</f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7">
        <f t="shared" si="3"/>
        <v>40430.208333333336</v>
      </c>
      <c r="T185" s="7">
        <f t="shared" si="3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Table1[[#This Row],[pledged]]/Table1[[#This Row],[goal]]*100</f>
        <v>293.05555555555554</v>
      </c>
      <c r="G186" t="s">
        <v>20</v>
      </c>
      <c r="H186">
        <v>340</v>
      </c>
      <c r="I186">
        <f>ROUND(IFERROR(Table1[[#This Row],[pledged]]/Table1[[#This Row],[backers_count]],0),2)</f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7">
        <f t="shared" si="3"/>
        <v>43588.208333333328</v>
      </c>
      <c r="T186" s="7">
        <f t="shared" si="3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Table1[[#This Row],[pledged]]/Table1[[#This Row],[goal]]*100</f>
        <v>71.8</v>
      </c>
      <c r="G187" t="s">
        <v>14</v>
      </c>
      <c r="H187">
        <v>19</v>
      </c>
      <c r="I187">
        <f>ROUND(IFERROR(Table1[[#This Row],[pledged]]/Table1[[#This Row],[backers_count]],0),2)</f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7">
        <f t="shared" si="3"/>
        <v>43233.208333333328</v>
      </c>
      <c r="T187" s="7">
        <f t="shared" si="3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Table1[[#This Row],[pledged]]/Table1[[#This Row],[goal]]*100</f>
        <v>31.934684684684683</v>
      </c>
      <c r="G188" t="s">
        <v>14</v>
      </c>
      <c r="H188">
        <v>886</v>
      </c>
      <c r="I188">
        <f>ROUND(IFERROR(Table1[[#This Row],[pledged]]/Table1[[#This Row],[backers_count]],0),2)</f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7">
        <f t="shared" si="3"/>
        <v>41782.208333333336</v>
      </c>
      <c r="T188" s="7">
        <f t="shared" si="3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Table1[[#This Row],[pledged]]/Table1[[#This Row],[goal]]*100</f>
        <v>229.87375415282392</v>
      </c>
      <c r="G189" t="s">
        <v>20</v>
      </c>
      <c r="H189">
        <v>1442</v>
      </c>
      <c r="I189">
        <f>ROUND(IFERROR(Table1[[#This Row],[pledged]]/Table1[[#This Row],[backers_count]],0),2)</f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7">
        <f t="shared" si="3"/>
        <v>41328.25</v>
      </c>
      <c r="T189" s="7">
        <f t="shared" si="3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Table1[[#This Row],[pledged]]/Table1[[#This Row],[goal]]*100</f>
        <v>32.012195121951223</v>
      </c>
      <c r="G190" t="s">
        <v>14</v>
      </c>
      <c r="H190">
        <v>35</v>
      </c>
      <c r="I190">
        <f>ROUND(IFERROR(Table1[[#This Row],[pledged]]/Table1[[#This Row],[backers_count]],0),2)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7">
        <f t="shared" si="3"/>
        <v>41975.25</v>
      </c>
      <c r="T190" s="7">
        <f t="shared" si="3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Table1[[#This Row],[pledged]]/Table1[[#This Row],[goal]]*100</f>
        <v>23.525352848928385</v>
      </c>
      <c r="G191" t="s">
        <v>74</v>
      </c>
      <c r="H191">
        <v>441</v>
      </c>
      <c r="I191">
        <f>ROUND(IFERROR(Table1[[#This Row],[pledged]]/Table1[[#This Row],[backers_count]],0),2)</f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7">
        <f t="shared" si="3"/>
        <v>42433.25</v>
      </c>
      <c r="T191" s="7">
        <f t="shared" si="3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Table1[[#This Row],[pledged]]/Table1[[#This Row],[goal]]*100</f>
        <v>68.594594594594597</v>
      </c>
      <c r="G192" t="s">
        <v>14</v>
      </c>
      <c r="H192">
        <v>24</v>
      </c>
      <c r="I192">
        <f>ROUND(IFERROR(Table1[[#This Row],[pledged]]/Table1[[#This Row],[backers_count]],0),2)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7">
        <f t="shared" si="3"/>
        <v>41429.208333333336</v>
      </c>
      <c r="T192" s="7">
        <f t="shared" si="3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Table1[[#This Row],[pledged]]/Table1[[#This Row],[goal]]*100</f>
        <v>37.952380952380956</v>
      </c>
      <c r="G193" t="s">
        <v>14</v>
      </c>
      <c r="H193">
        <v>86</v>
      </c>
      <c r="I193">
        <f>ROUND(IFERROR(Table1[[#This Row],[pledged]]/Table1[[#This Row],[backers_count]],0),2)</f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7">
        <f t="shared" si="3"/>
        <v>43536.208333333328</v>
      </c>
      <c r="T193" s="7">
        <f t="shared" si="3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Table1[[#This Row],[pledged]]/Table1[[#This Row],[goal]]*100</f>
        <v>19.992957746478872</v>
      </c>
      <c r="G194" t="s">
        <v>14</v>
      </c>
      <c r="H194">
        <v>243</v>
      </c>
      <c r="I194">
        <f>ROUND(IFERROR(Table1[[#This Row],[pledged]]/Table1[[#This Row],[backers_count]],0),2)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7">
        <f t="shared" ref="S194:T257" si="4">(((L194/60)/60)/24)+DATE(1970,1,1)</f>
        <v>41817.208333333336</v>
      </c>
      <c r="T194" s="7">
        <f t="shared" si="4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Table1[[#This Row],[pledged]]/Table1[[#This Row],[goal]]*100</f>
        <v>45.636363636363633</v>
      </c>
      <c r="G195" t="s">
        <v>14</v>
      </c>
      <c r="H195">
        <v>65</v>
      </c>
      <c r="I195">
        <f>ROUND(IFERROR(Table1[[#This Row],[pledged]]/Table1[[#This Row],[backers_count]],0),2)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7">
        <f t="shared" si="4"/>
        <v>43198.208333333328</v>
      </c>
      <c r="T195" s="7">
        <f t="shared" si="4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Table1[[#This Row],[pledged]]/Table1[[#This Row],[goal]]*100</f>
        <v>122.7605633802817</v>
      </c>
      <c r="G196" t="s">
        <v>20</v>
      </c>
      <c r="H196">
        <v>126</v>
      </c>
      <c r="I196">
        <f>ROUND(IFERROR(Table1[[#This Row],[pledged]]/Table1[[#This Row],[backers_count]],0),2)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7">
        <f t="shared" si="4"/>
        <v>42261.208333333328</v>
      </c>
      <c r="T196" s="7">
        <f t="shared" si="4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Table1[[#This Row],[pledged]]/Table1[[#This Row],[goal]]*100</f>
        <v>361.75316455696202</v>
      </c>
      <c r="G197" t="s">
        <v>20</v>
      </c>
      <c r="H197">
        <v>524</v>
      </c>
      <c r="I197">
        <f>ROUND(IFERROR(Table1[[#This Row],[pledged]]/Table1[[#This Row],[backers_count]],0),2)</f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7">
        <f t="shared" si="4"/>
        <v>43310.208333333328</v>
      </c>
      <c r="T197" s="7">
        <f t="shared" si="4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Table1[[#This Row],[pledged]]/Table1[[#This Row],[goal]]*100</f>
        <v>63.146341463414636</v>
      </c>
      <c r="G198" t="s">
        <v>14</v>
      </c>
      <c r="H198">
        <v>100</v>
      </c>
      <c r="I198">
        <f>ROUND(IFERROR(Table1[[#This Row],[pledged]]/Table1[[#This Row],[backers_count]],0),2)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7">
        <f t="shared" si="4"/>
        <v>42616.208333333328</v>
      </c>
      <c r="T198" s="7">
        <f t="shared" si="4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Table1[[#This Row],[pledged]]/Table1[[#This Row],[goal]]*100</f>
        <v>298.20475319926874</v>
      </c>
      <c r="G199" t="s">
        <v>20</v>
      </c>
      <c r="H199">
        <v>1989</v>
      </c>
      <c r="I199">
        <f>ROUND(IFERROR(Table1[[#This Row],[pledged]]/Table1[[#This Row],[backers_count]],0),2)</f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7">
        <f t="shared" si="4"/>
        <v>42909.208333333328</v>
      </c>
      <c r="T199" s="7">
        <f t="shared" si="4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Table1[[#This Row],[pledged]]/Table1[[#This Row],[goal]]*100</f>
        <v>9.5585443037974684</v>
      </c>
      <c r="G200" t="s">
        <v>14</v>
      </c>
      <c r="H200">
        <v>168</v>
      </c>
      <c r="I200">
        <f>ROUND(IFERROR(Table1[[#This Row],[pledged]]/Table1[[#This Row],[backers_count]],0),2)</f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7">
        <f t="shared" si="4"/>
        <v>40396.208333333336</v>
      </c>
      <c r="T200" s="7">
        <f t="shared" si="4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Table1[[#This Row],[pledged]]/Table1[[#This Row],[goal]]*100</f>
        <v>53.777777777777779</v>
      </c>
      <c r="G201" t="s">
        <v>14</v>
      </c>
      <c r="H201">
        <v>13</v>
      </c>
      <c r="I201">
        <f>ROUND(IFERROR(Table1[[#This Row],[pledged]]/Table1[[#This Row],[backers_count]],0),2)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7">
        <f t="shared" si="4"/>
        <v>42192.208333333328</v>
      </c>
      <c r="T201" s="7">
        <f t="shared" si="4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Table1[[#This Row],[pledged]]/Table1[[#This Row],[goal]]*100</f>
        <v>2</v>
      </c>
      <c r="G202" t="s">
        <v>14</v>
      </c>
      <c r="H202">
        <v>1</v>
      </c>
      <c r="I202">
        <f>ROUND(IFERROR(Table1[[#This Row],[pledged]]/Table1[[#This Row],[backers_count]],0),2)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7">
        <f t="shared" si="4"/>
        <v>40262.208333333336</v>
      </c>
      <c r="T202" s="7">
        <f t="shared" si="4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Table1[[#This Row],[pledged]]/Table1[[#This Row],[goal]]*100</f>
        <v>681.19047619047615</v>
      </c>
      <c r="G203" t="s">
        <v>20</v>
      </c>
      <c r="H203">
        <v>157</v>
      </c>
      <c r="I203">
        <f>ROUND(IFERROR(Table1[[#This Row],[pledged]]/Table1[[#This Row],[backers_count]],0),2)</f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7">
        <f t="shared" si="4"/>
        <v>41845.208333333336</v>
      </c>
      <c r="T203" s="7">
        <f t="shared" si="4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Table1[[#This Row],[pledged]]/Table1[[#This Row],[goal]]*100</f>
        <v>78.831325301204828</v>
      </c>
      <c r="G204" t="s">
        <v>74</v>
      </c>
      <c r="H204">
        <v>82</v>
      </c>
      <c r="I204">
        <f>ROUND(IFERROR(Table1[[#This Row],[pledged]]/Table1[[#This Row],[backers_count]],0),2)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7">
        <f t="shared" si="4"/>
        <v>40818.208333333336</v>
      </c>
      <c r="T204" s="7">
        <f t="shared" si="4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Table1[[#This Row],[pledged]]/Table1[[#This Row],[goal]]*100</f>
        <v>134.40792216817235</v>
      </c>
      <c r="G205" t="s">
        <v>20</v>
      </c>
      <c r="H205">
        <v>4498</v>
      </c>
      <c r="I205">
        <f>ROUND(IFERROR(Table1[[#This Row],[pledged]]/Table1[[#This Row],[backers_count]],0),2)</f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7">
        <f t="shared" si="4"/>
        <v>42752.25</v>
      </c>
      <c r="T205" s="7">
        <f t="shared" si="4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Table1[[#This Row],[pledged]]/Table1[[#This Row],[goal]]*100</f>
        <v>3.3719999999999999</v>
      </c>
      <c r="G206" t="s">
        <v>14</v>
      </c>
      <c r="H206">
        <v>40</v>
      </c>
      <c r="I206">
        <f>ROUND(IFERROR(Table1[[#This Row],[pledged]]/Table1[[#This Row],[backers_count]],0),2)</f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7">
        <f t="shared" si="4"/>
        <v>40636.208333333336</v>
      </c>
      <c r="T206" s="7">
        <f t="shared" si="4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Table1[[#This Row],[pledged]]/Table1[[#This Row],[goal]]*100</f>
        <v>431.84615384615387</v>
      </c>
      <c r="G207" t="s">
        <v>20</v>
      </c>
      <c r="H207">
        <v>80</v>
      </c>
      <c r="I207">
        <f>ROUND(IFERROR(Table1[[#This Row],[pledged]]/Table1[[#This Row],[backers_count]],0),2)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7">
        <f t="shared" si="4"/>
        <v>43390.208333333328</v>
      </c>
      <c r="T207" s="7">
        <f t="shared" si="4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Table1[[#This Row],[pledged]]/Table1[[#This Row],[goal]]*100</f>
        <v>38.844444444444441</v>
      </c>
      <c r="G208" t="s">
        <v>74</v>
      </c>
      <c r="H208">
        <v>57</v>
      </c>
      <c r="I208">
        <f>ROUND(IFERROR(Table1[[#This Row],[pledged]]/Table1[[#This Row],[backers_count]],0),2)</f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7">
        <f t="shared" si="4"/>
        <v>40236.25</v>
      </c>
      <c r="T208" s="7">
        <f t="shared" si="4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Table1[[#This Row],[pledged]]/Table1[[#This Row],[goal]]*100</f>
        <v>425.7</v>
      </c>
      <c r="G209" t="s">
        <v>20</v>
      </c>
      <c r="H209">
        <v>43</v>
      </c>
      <c r="I209">
        <f>ROUND(IFERROR(Table1[[#This Row],[pledged]]/Table1[[#This Row],[backers_count]],0),2)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7">
        <f t="shared" si="4"/>
        <v>43340.208333333328</v>
      </c>
      <c r="T209" s="7">
        <f t="shared" si="4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Table1[[#This Row],[pledged]]/Table1[[#This Row],[goal]]*100</f>
        <v>101.12239715591672</v>
      </c>
      <c r="G210" t="s">
        <v>20</v>
      </c>
      <c r="H210">
        <v>2053</v>
      </c>
      <c r="I210">
        <f>ROUND(IFERROR(Table1[[#This Row],[pledged]]/Table1[[#This Row],[backers_count]],0),2)</f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7">
        <f t="shared" si="4"/>
        <v>43048.25</v>
      </c>
      <c r="T210" s="7">
        <f t="shared" si="4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Table1[[#This Row],[pledged]]/Table1[[#This Row],[goal]]*100</f>
        <v>21.188688946015425</v>
      </c>
      <c r="G211" t="s">
        <v>47</v>
      </c>
      <c r="H211">
        <v>808</v>
      </c>
      <c r="I211">
        <f>ROUND(IFERROR(Table1[[#This Row],[pledged]]/Table1[[#This Row],[backers_count]],0),2)</f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7">
        <f t="shared" si="4"/>
        <v>42496.208333333328</v>
      </c>
      <c r="T211" s="7">
        <f t="shared" si="4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Table1[[#This Row],[pledged]]/Table1[[#This Row],[goal]]*100</f>
        <v>67.425531914893625</v>
      </c>
      <c r="G212" t="s">
        <v>14</v>
      </c>
      <c r="H212">
        <v>226</v>
      </c>
      <c r="I212">
        <f>ROUND(IFERROR(Table1[[#This Row],[pledged]]/Table1[[#This Row],[backers_count]],0),2)</f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7">
        <f t="shared" si="4"/>
        <v>42797.25</v>
      </c>
      <c r="T212" s="7">
        <f t="shared" si="4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Table1[[#This Row],[pledged]]/Table1[[#This Row],[goal]]*100</f>
        <v>94.923371647509583</v>
      </c>
      <c r="G213" t="s">
        <v>14</v>
      </c>
      <c r="H213">
        <v>1625</v>
      </c>
      <c r="I213">
        <f>ROUND(IFERROR(Table1[[#This Row],[pledged]]/Table1[[#This Row],[backers_count]],0),2)</f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7">
        <f t="shared" si="4"/>
        <v>41513.208333333336</v>
      </c>
      <c r="T213" s="7">
        <f t="shared" si="4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Table1[[#This Row],[pledged]]/Table1[[#This Row],[goal]]*100</f>
        <v>151.85185185185185</v>
      </c>
      <c r="G214" t="s">
        <v>20</v>
      </c>
      <c r="H214">
        <v>168</v>
      </c>
      <c r="I214">
        <f>ROUND(IFERROR(Table1[[#This Row],[pledged]]/Table1[[#This Row],[backers_count]],0),2)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7">
        <f t="shared" si="4"/>
        <v>43814.25</v>
      </c>
      <c r="T214" s="7">
        <f t="shared" si="4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Table1[[#This Row],[pledged]]/Table1[[#This Row],[goal]]*100</f>
        <v>195.16382252559728</v>
      </c>
      <c r="G215" t="s">
        <v>20</v>
      </c>
      <c r="H215">
        <v>4289</v>
      </c>
      <c r="I215">
        <f>ROUND(IFERROR(Table1[[#This Row],[pledged]]/Table1[[#This Row],[backers_count]],0),2)</f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7">
        <f t="shared" si="4"/>
        <v>40488.208333333336</v>
      </c>
      <c r="T215" s="7">
        <f t="shared" si="4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Table1[[#This Row],[pledged]]/Table1[[#This Row],[goal]]*100</f>
        <v>1023.1428571428571</v>
      </c>
      <c r="G216" t="s">
        <v>20</v>
      </c>
      <c r="H216">
        <v>165</v>
      </c>
      <c r="I216">
        <f>ROUND(IFERROR(Table1[[#This Row],[pledged]]/Table1[[#This Row],[backers_count]],0),2)</f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7">
        <f t="shared" si="4"/>
        <v>40409.208333333336</v>
      </c>
      <c r="T216" s="7">
        <f t="shared" si="4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Table1[[#This Row],[pledged]]/Table1[[#This Row],[goal]]*100</f>
        <v>3.841836734693878</v>
      </c>
      <c r="G217" t="s">
        <v>14</v>
      </c>
      <c r="H217">
        <v>143</v>
      </c>
      <c r="I217">
        <f>ROUND(IFERROR(Table1[[#This Row],[pledged]]/Table1[[#This Row],[backers_count]],0),2)</f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7">
        <f t="shared" si="4"/>
        <v>43509.25</v>
      </c>
      <c r="T217" s="7">
        <f t="shared" si="4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Table1[[#This Row],[pledged]]/Table1[[#This Row],[goal]]*100</f>
        <v>155.07066557107643</v>
      </c>
      <c r="G218" t="s">
        <v>20</v>
      </c>
      <c r="H218">
        <v>1815</v>
      </c>
      <c r="I218">
        <f>ROUND(IFERROR(Table1[[#This Row],[pledged]]/Table1[[#This Row],[backers_count]],0),2)</f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7">
        <f t="shared" si="4"/>
        <v>40869.25</v>
      </c>
      <c r="T218" s="7">
        <f t="shared" si="4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Table1[[#This Row],[pledged]]/Table1[[#This Row],[goal]]*100</f>
        <v>44.753477588871718</v>
      </c>
      <c r="G219" t="s">
        <v>14</v>
      </c>
      <c r="H219">
        <v>934</v>
      </c>
      <c r="I219">
        <f>ROUND(IFERROR(Table1[[#This Row],[pledged]]/Table1[[#This Row],[backers_count]],0),2)</f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7">
        <f t="shared" si="4"/>
        <v>43583.208333333328</v>
      </c>
      <c r="T219" s="7">
        <f t="shared" si="4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Table1[[#This Row],[pledged]]/Table1[[#This Row],[goal]]*100</f>
        <v>215.94736842105263</v>
      </c>
      <c r="G220" t="s">
        <v>20</v>
      </c>
      <c r="H220">
        <v>397</v>
      </c>
      <c r="I220">
        <f>ROUND(IFERROR(Table1[[#This Row],[pledged]]/Table1[[#This Row],[backers_count]],0),2)</f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7">
        <f t="shared" si="4"/>
        <v>40858.25</v>
      </c>
      <c r="T220" s="7">
        <f t="shared" si="4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Table1[[#This Row],[pledged]]/Table1[[#This Row],[goal]]*100</f>
        <v>332.12709832134288</v>
      </c>
      <c r="G221" t="s">
        <v>20</v>
      </c>
      <c r="H221">
        <v>1539</v>
      </c>
      <c r="I221">
        <f>ROUND(IFERROR(Table1[[#This Row],[pledged]]/Table1[[#This Row],[backers_count]],0),2)</f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7">
        <f t="shared" si="4"/>
        <v>41137.208333333336</v>
      </c>
      <c r="T221" s="7">
        <f t="shared" si="4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Table1[[#This Row],[pledged]]/Table1[[#This Row],[goal]]*100</f>
        <v>8.4430379746835449</v>
      </c>
      <c r="G222" t="s">
        <v>14</v>
      </c>
      <c r="H222">
        <v>17</v>
      </c>
      <c r="I222">
        <f>ROUND(IFERROR(Table1[[#This Row],[pledged]]/Table1[[#This Row],[backers_count]],0),2)</f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7">
        <f t="shared" si="4"/>
        <v>40725.208333333336</v>
      </c>
      <c r="T222" s="7">
        <f t="shared" si="4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Table1[[#This Row],[pledged]]/Table1[[#This Row],[goal]]*100</f>
        <v>98.625514403292186</v>
      </c>
      <c r="G223" t="s">
        <v>14</v>
      </c>
      <c r="H223">
        <v>2179</v>
      </c>
      <c r="I223">
        <f>ROUND(IFERROR(Table1[[#This Row],[pledged]]/Table1[[#This Row],[backers_count]],0),2)</f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7">
        <f t="shared" si="4"/>
        <v>41081.208333333336</v>
      </c>
      <c r="T223" s="7">
        <f t="shared" si="4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Table1[[#This Row],[pledged]]/Table1[[#This Row],[goal]]*100</f>
        <v>137.97916666666669</v>
      </c>
      <c r="G224" t="s">
        <v>20</v>
      </c>
      <c r="H224">
        <v>138</v>
      </c>
      <c r="I224">
        <f>ROUND(IFERROR(Table1[[#This Row],[pledged]]/Table1[[#This Row],[backers_count]],0),2)</f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7">
        <f t="shared" si="4"/>
        <v>41914.208333333336</v>
      </c>
      <c r="T224" s="7">
        <f t="shared" si="4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Table1[[#This Row],[pledged]]/Table1[[#This Row],[goal]]*100</f>
        <v>93.81099656357388</v>
      </c>
      <c r="G225" t="s">
        <v>14</v>
      </c>
      <c r="H225">
        <v>931</v>
      </c>
      <c r="I225">
        <f>ROUND(IFERROR(Table1[[#This Row],[pledged]]/Table1[[#This Row],[backers_count]],0),2)</f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7">
        <f t="shared" si="4"/>
        <v>42445.208333333328</v>
      </c>
      <c r="T225" s="7">
        <f t="shared" si="4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Table1[[#This Row],[pledged]]/Table1[[#This Row],[goal]]*100</f>
        <v>403.63930885529157</v>
      </c>
      <c r="G226" t="s">
        <v>20</v>
      </c>
      <c r="H226">
        <v>3594</v>
      </c>
      <c r="I226">
        <f>ROUND(IFERROR(Table1[[#This Row],[pledged]]/Table1[[#This Row],[backers_count]],0),2)</f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7">
        <f t="shared" si="4"/>
        <v>41906.208333333336</v>
      </c>
      <c r="T226" s="7">
        <f t="shared" si="4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Table1[[#This Row],[pledged]]/Table1[[#This Row],[goal]]*100</f>
        <v>260.1740412979351</v>
      </c>
      <c r="G227" t="s">
        <v>20</v>
      </c>
      <c r="H227">
        <v>5880</v>
      </c>
      <c r="I227">
        <f>ROUND(IFERROR(Table1[[#This Row],[pledged]]/Table1[[#This Row],[backers_count]],0),2)</f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7">
        <f t="shared" si="4"/>
        <v>41762.208333333336</v>
      </c>
      <c r="T227" s="7">
        <f t="shared" si="4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Table1[[#This Row],[pledged]]/Table1[[#This Row],[goal]]*100</f>
        <v>366.63333333333333</v>
      </c>
      <c r="G228" t="s">
        <v>20</v>
      </c>
      <c r="H228">
        <v>112</v>
      </c>
      <c r="I228">
        <f>ROUND(IFERROR(Table1[[#This Row],[pledged]]/Table1[[#This Row],[backers_count]],0),2)</f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7">
        <f t="shared" si="4"/>
        <v>40276.208333333336</v>
      </c>
      <c r="T228" s="7">
        <f t="shared" si="4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Table1[[#This Row],[pledged]]/Table1[[#This Row],[goal]]*100</f>
        <v>168.72085385878489</v>
      </c>
      <c r="G229" t="s">
        <v>20</v>
      </c>
      <c r="H229">
        <v>943</v>
      </c>
      <c r="I229">
        <f>ROUND(IFERROR(Table1[[#This Row],[pledged]]/Table1[[#This Row],[backers_count]],0),2)</f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7">
        <f t="shared" si="4"/>
        <v>42139.208333333328</v>
      </c>
      <c r="T229" s="7">
        <f t="shared" si="4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Table1[[#This Row],[pledged]]/Table1[[#This Row],[goal]]*100</f>
        <v>119.90717911530093</v>
      </c>
      <c r="G230" t="s">
        <v>20</v>
      </c>
      <c r="H230">
        <v>2468</v>
      </c>
      <c r="I230">
        <f>ROUND(IFERROR(Table1[[#This Row],[pledged]]/Table1[[#This Row],[backers_count]],0),2)</f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7">
        <f t="shared" si="4"/>
        <v>42613.208333333328</v>
      </c>
      <c r="T230" s="7">
        <f t="shared" si="4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Table1[[#This Row],[pledged]]/Table1[[#This Row],[goal]]*100</f>
        <v>193.68925233644859</v>
      </c>
      <c r="G231" t="s">
        <v>20</v>
      </c>
      <c r="H231">
        <v>2551</v>
      </c>
      <c r="I231">
        <f>ROUND(IFERROR(Table1[[#This Row],[pledged]]/Table1[[#This Row],[backers_count]],0),2)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7">
        <f t="shared" si="4"/>
        <v>42887.208333333328</v>
      </c>
      <c r="T231" s="7">
        <f t="shared" si="4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Table1[[#This Row],[pledged]]/Table1[[#This Row],[goal]]*100</f>
        <v>420.16666666666669</v>
      </c>
      <c r="G232" t="s">
        <v>20</v>
      </c>
      <c r="H232">
        <v>101</v>
      </c>
      <c r="I232">
        <f>ROUND(IFERROR(Table1[[#This Row],[pledged]]/Table1[[#This Row],[backers_count]],0),2)</f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7">
        <f t="shared" si="4"/>
        <v>43805.25</v>
      </c>
      <c r="T232" s="7">
        <f t="shared" si="4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Table1[[#This Row],[pledged]]/Table1[[#This Row],[goal]]*100</f>
        <v>76.708333333333329</v>
      </c>
      <c r="G233" t="s">
        <v>74</v>
      </c>
      <c r="H233">
        <v>67</v>
      </c>
      <c r="I233">
        <f>ROUND(IFERROR(Table1[[#This Row],[pledged]]/Table1[[#This Row],[backers_count]],0),2)</f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7">
        <f t="shared" si="4"/>
        <v>41415.208333333336</v>
      </c>
      <c r="T233" s="7">
        <f t="shared" si="4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Table1[[#This Row],[pledged]]/Table1[[#This Row],[goal]]*100</f>
        <v>171.26470588235293</v>
      </c>
      <c r="G234" t="s">
        <v>20</v>
      </c>
      <c r="H234">
        <v>92</v>
      </c>
      <c r="I234">
        <f>ROUND(IFERROR(Table1[[#This Row],[pledged]]/Table1[[#This Row],[backers_count]],0),2)</f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7">
        <f t="shared" si="4"/>
        <v>42576.208333333328</v>
      </c>
      <c r="T234" s="7">
        <f t="shared" si="4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Table1[[#This Row],[pledged]]/Table1[[#This Row],[goal]]*100</f>
        <v>157.89473684210526</v>
      </c>
      <c r="G235" t="s">
        <v>20</v>
      </c>
      <c r="H235">
        <v>62</v>
      </c>
      <c r="I235">
        <f>ROUND(IFERROR(Table1[[#This Row],[pledged]]/Table1[[#This Row],[backers_count]],0),2)</f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7">
        <f t="shared" si="4"/>
        <v>40706.208333333336</v>
      </c>
      <c r="T235" s="7">
        <f t="shared" si="4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Table1[[#This Row],[pledged]]/Table1[[#This Row],[goal]]*100</f>
        <v>109.08</v>
      </c>
      <c r="G236" t="s">
        <v>20</v>
      </c>
      <c r="H236">
        <v>149</v>
      </c>
      <c r="I236">
        <f>ROUND(IFERROR(Table1[[#This Row],[pledged]]/Table1[[#This Row],[backers_count]],0),2)</f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7">
        <f t="shared" si="4"/>
        <v>42969.208333333328</v>
      </c>
      <c r="T236" s="7">
        <f t="shared" si="4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Table1[[#This Row],[pledged]]/Table1[[#This Row],[goal]]*100</f>
        <v>41.732558139534881</v>
      </c>
      <c r="G237" t="s">
        <v>14</v>
      </c>
      <c r="H237">
        <v>92</v>
      </c>
      <c r="I237">
        <f>ROUND(IFERROR(Table1[[#This Row],[pledged]]/Table1[[#This Row],[backers_count]],0),2)</f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7">
        <f t="shared" si="4"/>
        <v>42779.25</v>
      </c>
      <c r="T237" s="7">
        <f t="shared" si="4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Table1[[#This Row],[pledged]]/Table1[[#This Row],[goal]]*100</f>
        <v>10.944303797468354</v>
      </c>
      <c r="G238" t="s">
        <v>14</v>
      </c>
      <c r="H238">
        <v>57</v>
      </c>
      <c r="I238">
        <f>ROUND(IFERROR(Table1[[#This Row],[pledged]]/Table1[[#This Row],[backers_count]],0),2)</f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7">
        <f t="shared" si="4"/>
        <v>43641.208333333328</v>
      </c>
      <c r="T238" s="7">
        <f t="shared" si="4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Table1[[#This Row],[pledged]]/Table1[[#This Row],[goal]]*100</f>
        <v>159.3763440860215</v>
      </c>
      <c r="G239" t="s">
        <v>20</v>
      </c>
      <c r="H239">
        <v>329</v>
      </c>
      <c r="I239">
        <f>ROUND(IFERROR(Table1[[#This Row],[pledged]]/Table1[[#This Row],[backers_count]],0),2)</f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7">
        <f t="shared" si="4"/>
        <v>41754.208333333336</v>
      </c>
      <c r="T239" s="7">
        <f t="shared" si="4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Table1[[#This Row],[pledged]]/Table1[[#This Row],[goal]]*100</f>
        <v>422.41666666666669</v>
      </c>
      <c r="G240" t="s">
        <v>20</v>
      </c>
      <c r="H240">
        <v>97</v>
      </c>
      <c r="I240">
        <f>ROUND(IFERROR(Table1[[#This Row],[pledged]]/Table1[[#This Row],[backers_count]],0),2)</f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7">
        <f t="shared" si="4"/>
        <v>43083.25</v>
      </c>
      <c r="T240" s="7">
        <f t="shared" si="4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Table1[[#This Row],[pledged]]/Table1[[#This Row],[goal]]*100</f>
        <v>97.71875</v>
      </c>
      <c r="G241" t="s">
        <v>14</v>
      </c>
      <c r="H241">
        <v>41</v>
      </c>
      <c r="I241">
        <f>ROUND(IFERROR(Table1[[#This Row],[pledged]]/Table1[[#This Row],[backers_count]],0),2)</f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7">
        <f t="shared" si="4"/>
        <v>42245.208333333328</v>
      </c>
      <c r="T241" s="7">
        <f t="shared" si="4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Table1[[#This Row],[pledged]]/Table1[[#This Row],[goal]]*100</f>
        <v>418.78911564625849</v>
      </c>
      <c r="G242" t="s">
        <v>20</v>
      </c>
      <c r="H242">
        <v>1784</v>
      </c>
      <c r="I242">
        <f>ROUND(IFERROR(Table1[[#This Row],[pledged]]/Table1[[#This Row],[backers_count]],0),2)</f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7">
        <f t="shared" si="4"/>
        <v>40396.208333333336</v>
      </c>
      <c r="T242" s="7">
        <f t="shared" si="4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Table1[[#This Row],[pledged]]/Table1[[#This Row],[goal]]*100</f>
        <v>101.91632047477745</v>
      </c>
      <c r="G243" t="s">
        <v>20</v>
      </c>
      <c r="H243">
        <v>1684</v>
      </c>
      <c r="I243">
        <f>ROUND(IFERROR(Table1[[#This Row],[pledged]]/Table1[[#This Row],[backers_count]],0),2)</f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7">
        <f t="shared" si="4"/>
        <v>41742.208333333336</v>
      </c>
      <c r="T243" s="7">
        <f t="shared" si="4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Table1[[#This Row],[pledged]]/Table1[[#This Row],[goal]]*100</f>
        <v>127.72619047619047</v>
      </c>
      <c r="G244" t="s">
        <v>20</v>
      </c>
      <c r="H244">
        <v>250</v>
      </c>
      <c r="I244">
        <f>ROUND(IFERROR(Table1[[#This Row],[pledged]]/Table1[[#This Row],[backers_count]],0),2)</f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7">
        <f t="shared" si="4"/>
        <v>42865.208333333328</v>
      </c>
      <c r="T244" s="7">
        <f t="shared" si="4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Table1[[#This Row],[pledged]]/Table1[[#This Row],[goal]]*100</f>
        <v>445.21739130434781</v>
      </c>
      <c r="G245" t="s">
        <v>20</v>
      </c>
      <c r="H245">
        <v>238</v>
      </c>
      <c r="I245">
        <f>ROUND(IFERROR(Table1[[#This Row],[pledged]]/Table1[[#This Row],[backers_count]],0),2)</f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7">
        <f t="shared" si="4"/>
        <v>43163.25</v>
      </c>
      <c r="T245" s="7">
        <f t="shared" si="4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Table1[[#This Row],[pledged]]/Table1[[#This Row],[goal]]*100</f>
        <v>569.71428571428578</v>
      </c>
      <c r="G246" t="s">
        <v>20</v>
      </c>
      <c r="H246">
        <v>53</v>
      </c>
      <c r="I246">
        <f>ROUND(IFERROR(Table1[[#This Row],[pledged]]/Table1[[#This Row],[backers_count]],0),2)</f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7">
        <f t="shared" si="4"/>
        <v>41834.208333333336</v>
      </c>
      <c r="T246" s="7">
        <f t="shared" si="4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Table1[[#This Row],[pledged]]/Table1[[#This Row],[goal]]*100</f>
        <v>509.34482758620686</v>
      </c>
      <c r="G247" t="s">
        <v>20</v>
      </c>
      <c r="H247">
        <v>214</v>
      </c>
      <c r="I247">
        <f>ROUND(IFERROR(Table1[[#This Row],[pledged]]/Table1[[#This Row],[backers_count]],0),2)</f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7">
        <f t="shared" si="4"/>
        <v>41736.208333333336</v>
      </c>
      <c r="T247" s="7">
        <f t="shared" si="4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Table1[[#This Row],[pledged]]/Table1[[#This Row],[goal]]*100</f>
        <v>325.5333333333333</v>
      </c>
      <c r="G248" t="s">
        <v>20</v>
      </c>
      <c r="H248">
        <v>222</v>
      </c>
      <c r="I248">
        <f>ROUND(IFERROR(Table1[[#This Row],[pledged]]/Table1[[#This Row],[backers_count]],0),2)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7">
        <f t="shared" si="4"/>
        <v>41491.208333333336</v>
      </c>
      <c r="T248" s="7">
        <f t="shared" si="4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Table1[[#This Row],[pledged]]/Table1[[#This Row],[goal]]*100</f>
        <v>932.61616161616166</v>
      </c>
      <c r="G249" t="s">
        <v>20</v>
      </c>
      <c r="H249">
        <v>1884</v>
      </c>
      <c r="I249">
        <f>ROUND(IFERROR(Table1[[#This Row],[pledged]]/Table1[[#This Row],[backers_count]],0),2)</f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7">
        <f t="shared" si="4"/>
        <v>42726.25</v>
      </c>
      <c r="T249" s="7">
        <f t="shared" si="4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Table1[[#This Row],[pledged]]/Table1[[#This Row],[goal]]*100</f>
        <v>211.33870967741933</v>
      </c>
      <c r="G250" t="s">
        <v>20</v>
      </c>
      <c r="H250">
        <v>218</v>
      </c>
      <c r="I250">
        <f>ROUND(IFERROR(Table1[[#This Row],[pledged]]/Table1[[#This Row],[backers_count]],0),2)</f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7">
        <f t="shared" si="4"/>
        <v>42004.25</v>
      </c>
      <c r="T250" s="7">
        <f t="shared" si="4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Table1[[#This Row],[pledged]]/Table1[[#This Row],[goal]]*100</f>
        <v>273.32520325203251</v>
      </c>
      <c r="G251" t="s">
        <v>20</v>
      </c>
      <c r="H251">
        <v>6465</v>
      </c>
      <c r="I251">
        <f>ROUND(IFERROR(Table1[[#This Row],[pledged]]/Table1[[#This Row],[backers_count]],0),2)</f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7">
        <f t="shared" si="4"/>
        <v>42006.25</v>
      </c>
      <c r="T251" s="7">
        <f t="shared" si="4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Table1[[#This Row],[pledged]]/Table1[[#This Row],[goal]]*100</f>
        <v>3</v>
      </c>
      <c r="G252" t="s">
        <v>14</v>
      </c>
      <c r="H252">
        <v>1</v>
      </c>
      <c r="I252">
        <f>ROUND(IFERROR(Table1[[#This Row],[pledged]]/Table1[[#This Row],[backers_count]],0),2)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7">
        <f t="shared" si="4"/>
        <v>40203.25</v>
      </c>
      <c r="T252" s="7">
        <f t="shared" si="4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Table1[[#This Row],[pledged]]/Table1[[#This Row],[goal]]*100</f>
        <v>54.084507042253513</v>
      </c>
      <c r="G253" t="s">
        <v>14</v>
      </c>
      <c r="H253">
        <v>101</v>
      </c>
      <c r="I253">
        <f>ROUND(IFERROR(Table1[[#This Row],[pledged]]/Table1[[#This Row],[backers_count]],0),2)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7">
        <f t="shared" si="4"/>
        <v>41252.25</v>
      </c>
      <c r="T253" s="7">
        <f t="shared" si="4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Table1[[#This Row],[pledged]]/Table1[[#This Row],[goal]]*100</f>
        <v>626.29999999999995</v>
      </c>
      <c r="G254" t="s">
        <v>20</v>
      </c>
      <c r="H254">
        <v>59</v>
      </c>
      <c r="I254">
        <f>ROUND(IFERROR(Table1[[#This Row],[pledged]]/Table1[[#This Row],[backers_count]],0),2)</f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7">
        <f t="shared" si="4"/>
        <v>41572.208333333336</v>
      </c>
      <c r="T254" s="7">
        <f t="shared" si="4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Table1[[#This Row],[pledged]]/Table1[[#This Row],[goal]]*100</f>
        <v>89.021399176954731</v>
      </c>
      <c r="G255" t="s">
        <v>14</v>
      </c>
      <c r="H255">
        <v>1335</v>
      </c>
      <c r="I255">
        <f>ROUND(IFERROR(Table1[[#This Row],[pledged]]/Table1[[#This Row],[backers_count]],0),2)</f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7">
        <f t="shared" si="4"/>
        <v>40641.208333333336</v>
      </c>
      <c r="T255" s="7">
        <f t="shared" si="4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Table1[[#This Row],[pledged]]/Table1[[#This Row],[goal]]*100</f>
        <v>184.89130434782609</v>
      </c>
      <c r="G256" t="s">
        <v>20</v>
      </c>
      <c r="H256">
        <v>88</v>
      </c>
      <c r="I256">
        <f>ROUND(IFERROR(Table1[[#This Row],[pledged]]/Table1[[#This Row],[backers_count]],0),2)</f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7">
        <f t="shared" si="4"/>
        <v>42787.25</v>
      </c>
      <c r="T256" s="7">
        <f t="shared" si="4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Table1[[#This Row],[pledged]]/Table1[[#This Row],[goal]]*100</f>
        <v>120.16770186335404</v>
      </c>
      <c r="G257" t="s">
        <v>20</v>
      </c>
      <c r="H257">
        <v>1697</v>
      </c>
      <c r="I257">
        <f>ROUND(IFERROR(Table1[[#This Row],[pledged]]/Table1[[#This Row],[backers_count]],0),2)</f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7">
        <f t="shared" si="4"/>
        <v>40590.25</v>
      </c>
      <c r="T257" s="7">
        <f t="shared" si="4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Table1[[#This Row],[pledged]]/Table1[[#This Row],[goal]]*100</f>
        <v>23.390243902439025</v>
      </c>
      <c r="G258" t="s">
        <v>14</v>
      </c>
      <c r="H258">
        <v>15</v>
      </c>
      <c r="I258">
        <f>ROUND(IFERROR(Table1[[#This Row],[pledged]]/Table1[[#This Row],[backers_count]],0),2)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7">
        <f t="shared" ref="S258:T321" si="5">(((L258/60)/60)/24)+DATE(1970,1,1)</f>
        <v>42393.25</v>
      </c>
      <c r="T258" s="7">
        <f t="shared" si="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Table1[[#This Row],[pledged]]/Table1[[#This Row],[goal]]*100</f>
        <v>146</v>
      </c>
      <c r="G259" t="s">
        <v>20</v>
      </c>
      <c r="H259">
        <v>92</v>
      </c>
      <c r="I259">
        <f>ROUND(IFERROR(Table1[[#This Row],[pledged]]/Table1[[#This Row],[backers_count]],0),2)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7">
        <f t="shared" si="5"/>
        <v>41338.25</v>
      </c>
      <c r="T259" s="7">
        <f t="shared" si="5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Table1[[#This Row],[pledged]]/Table1[[#This Row],[goal]]*100</f>
        <v>268.48</v>
      </c>
      <c r="G260" t="s">
        <v>20</v>
      </c>
      <c r="H260">
        <v>186</v>
      </c>
      <c r="I260">
        <f>ROUND(IFERROR(Table1[[#This Row],[pledged]]/Table1[[#This Row],[backers_count]],0),2)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7">
        <f t="shared" si="5"/>
        <v>42712.25</v>
      </c>
      <c r="T260" s="7">
        <f t="shared" si="5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Table1[[#This Row],[pledged]]/Table1[[#This Row],[goal]]*100</f>
        <v>597.5</v>
      </c>
      <c r="G261" t="s">
        <v>20</v>
      </c>
      <c r="H261">
        <v>138</v>
      </c>
      <c r="I261">
        <f>ROUND(IFERROR(Table1[[#This Row],[pledged]]/Table1[[#This Row],[backers_count]],0),2)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7">
        <f t="shared" si="5"/>
        <v>41251.25</v>
      </c>
      <c r="T261" s="7">
        <f t="shared" si="5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Table1[[#This Row],[pledged]]/Table1[[#This Row],[goal]]*100</f>
        <v>157.69841269841268</v>
      </c>
      <c r="G262" t="s">
        <v>20</v>
      </c>
      <c r="H262">
        <v>261</v>
      </c>
      <c r="I262">
        <f>ROUND(IFERROR(Table1[[#This Row],[pledged]]/Table1[[#This Row],[backers_count]],0),2)</f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7">
        <f t="shared" si="5"/>
        <v>41180.208333333336</v>
      </c>
      <c r="T262" s="7">
        <f t="shared" si="5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Table1[[#This Row],[pledged]]/Table1[[#This Row],[goal]]*100</f>
        <v>31.201660735468568</v>
      </c>
      <c r="G263" t="s">
        <v>14</v>
      </c>
      <c r="H263">
        <v>454</v>
      </c>
      <c r="I263">
        <f>ROUND(IFERROR(Table1[[#This Row],[pledged]]/Table1[[#This Row],[backers_count]],0),2)</f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7">
        <f t="shared" si="5"/>
        <v>40415.208333333336</v>
      </c>
      <c r="T263" s="7">
        <f t="shared" si="5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Table1[[#This Row],[pledged]]/Table1[[#This Row],[goal]]*100</f>
        <v>313.41176470588238</v>
      </c>
      <c r="G264" t="s">
        <v>20</v>
      </c>
      <c r="H264">
        <v>107</v>
      </c>
      <c r="I264">
        <f>ROUND(IFERROR(Table1[[#This Row],[pledged]]/Table1[[#This Row],[backers_count]],0),2)</f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7">
        <f t="shared" si="5"/>
        <v>40638.208333333336</v>
      </c>
      <c r="T264" s="7">
        <f t="shared" si="5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Table1[[#This Row],[pledged]]/Table1[[#This Row],[goal]]*100</f>
        <v>370.89655172413791</v>
      </c>
      <c r="G265" t="s">
        <v>20</v>
      </c>
      <c r="H265">
        <v>199</v>
      </c>
      <c r="I265">
        <f>ROUND(IFERROR(Table1[[#This Row],[pledged]]/Table1[[#This Row],[backers_count]],0),2)</f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7">
        <f t="shared" si="5"/>
        <v>40187.25</v>
      </c>
      <c r="T265" s="7">
        <f t="shared" si="5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Table1[[#This Row],[pledged]]/Table1[[#This Row],[goal]]*100</f>
        <v>362.66447368421052</v>
      </c>
      <c r="G266" t="s">
        <v>20</v>
      </c>
      <c r="H266">
        <v>5512</v>
      </c>
      <c r="I266">
        <f>ROUND(IFERROR(Table1[[#This Row],[pledged]]/Table1[[#This Row],[backers_count]],0),2)</f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7">
        <f t="shared" si="5"/>
        <v>41317.25</v>
      </c>
      <c r="T266" s="7">
        <f t="shared" si="5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Table1[[#This Row],[pledged]]/Table1[[#This Row],[goal]]*100</f>
        <v>123.08163265306122</v>
      </c>
      <c r="G267" t="s">
        <v>20</v>
      </c>
      <c r="H267">
        <v>86</v>
      </c>
      <c r="I267">
        <f>ROUND(IFERROR(Table1[[#This Row],[pledged]]/Table1[[#This Row],[backers_count]],0),2)</f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7">
        <f t="shared" si="5"/>
        <v>42372.25</v>
      </c>
      <c r="T267" s="7">
        <f t="shared" si="5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Table1[[#This Row],[pledged]]/Table1[[#This Row],[goal]]*100</f>
        <v>76.766756032171585</v>
      </c>
      <c r="G268" t="s">
        <v>14</v>
      </c>
      <c r="H268">
        <v>3182</v>
      </c>
      <c r="I268">
        <f>ROUND(IFERROR(Table1[[#This Row],[pledged]]/Table1[[#This Row],[backers_count]],0),2)</f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7">
        <f t="shared" si="5"/>
        <v>41950.25</v>
      </c>
      <c r="T268" s="7">
        <f t="shared" si="5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Table1[[#This Row],[pledged]]/Table1[[#This Row],[goal]]*100</f>
        <v>233.62012987012989</v>
      </c>
      <c r="G269" t="s">
        <v>20</v>
      </c>
      <c r="H269">
        <v>2768</v>
      </c>
      <c r="I269">
        <f>ROUND(IFERROR(Table1[[#This Row],[pledged]]/Table1[[#This Row],[backers_count]],0),2)</f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7">
        <f t="shared" si="5"/>
        <v>41206.208333333336</v>
      </c>
      <c r="T269" s="7">
        <f t="shared" si="5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Table1[[#This Row],[pledged]]/Table1[[#This Row],[goal]]*100</f>
        <v>180.53333333333333</v>
      </c>
      <c r="G270" t="s">
        <v>20</v>
      </c>
      <c r="H270">
        <v>48</v>
      </c>
      <c r="I270">
        <f>ROUND(IFERROR(Table1[[#This Row],[pledged]]/Table1[[#This Row],[backers_count]],0),2)</f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7">
        <f t="shared" si="5"/>
        <v>41186.208333333336</v>
      </c>
      <c r="T270" s="7">
        <f t="shared" si="5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Table1[[#This Row],[pledged]]/Table1[[#This Row],[goal]]*100</f>
        <v>252.62857142857143</v>
      </c>
      <c r="G271" t="s">
        <v>20</v>
      </c>
      <c r="H271">
        <v>87</v>
      </c>
      <c r="I271">
        <f>ROUND(IFERROR(Table1[[#This Row],[pledged]]/Table1[[#This Row],[backers_count]],0),2)</f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7">
        <f t="shared" si="5"/>
        <v>43496.25</v>
      </c>
      <c r="T271" s="7">
        <f t="shared" si="5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Table1[[#This Row],[pledged]]/Table1[[#This Row],[goal]]*100</f>
        <v>27.176538240368025</v>
      </c>
      <c r="G272" t="s">
        <v>74</v>
      </c>
      <c r="H272">
        <v>1890</v>
      </c>
      <c r="I272">
        <f>ROUND(IFERROR(Table1[[#This Row],[pledged]]/Table1[[#This Row],[backers_count]],0),2)</f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7">
        <f t="shared" si="5"/>
        <v>40514.25</v>
      </c>
      <c r="T272" s="7">
        <f t="shared" si="5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Table1[[#This Row],[pledged]]/Table1[[#This Row],[goal]]*100</f>
        <v>1.2706571242680547</v>
      </c>
      <c r="G273" t="s">
        <v>47</v>
      </c>
      <c r="H273">
        <v>61</v>
      </c>
      <c r="I273">
        <f>ROUND(IFERROR(Table1[[#This Row],[pledged]]/Table1[[#This Row],[backers_count]],0),2)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7">
        <f t="shared" si="5"/>
        <v>42345.25</v>
      </c>
      <c r="T273" s="7">
        <f t="shared" si="5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Table1[[#This Row],[pledged]]/Table1[[#This Row],[goal]]*100</f>
        <v>304.0097847358121</v>
      </c>
      <c r="G274" t="s">
        <v>20</v>
      </c>
      <c r="H274">
        <v>1894</v>
      </c>
      <c r="I274">
        <f>ROUND(IFERROR(Table1[[#This Row],[pledged]]/Table1[[#This Row],[backers_count]],0),2)</f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7">
        <f t="shared" si="5"/>
        <v>43656.208333333328</v>
      </c>
      <c r="T274" s="7">
        <f t="shared" si="5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Table1[[#This Row],[pledged]]/Table1[[#This Row],[goal]]*100</f>
        <v>137.23076923076923</v>
      </c>
      <c r="G275" t="s">
        <v>20</v>
      </c>
      <c r="H275">
        <v>282</v>
      </c>
      <c r="I275">
        <f>ROUND(IFERROR(Table1[[#This Row],[pledged]]/Table1[[#This Row],[backers_count]],0),2)</f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7">
        <f t="shared" si="5"/>
        <v>42995.208333333328</v>
      </c>
      <c r="T275" s="7">
        <f t="shared" si="5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Table1[[#This Row],[pledged]]/Table1[[#This Row],[goal]]*100</f>
        <v>32.208333333333336</v>
      </c>
      <c r="G276" t="s">
        <v>14</v>
      </c>
      <c r="H276">
        <v>15</v>
      </c>
      <c r="I276">
        <f>ROUND(IFERROR(Table1[[#This Row],[pledged]]/Table1[[#This Row],[backers_count]],0),2)</f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7">
        <f t="shared" si="5"/>
        <v>43045.25</v>
      </c>
      <c r="T276" s="7">
        <f t="shared" si="5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Table1[[#This Row],[pledged]]/Table1[[#This Row],[goal]]*100</f>
        <v>241.51282051282053</v>
      </c>
      <c r="G277" t="s">
        <v>20</v>
      </c>
      <c r="H277">
        <v>116</v>
      </c>
      <c r="I277">
        <f>ROUND(IFERROR(Table1[[#This Row],[pledged]]/Table1[[#This Row],[backers_count]],0),2)</f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7">
        <f t="shared" si="5"/>
        <v>43561.208333333328</v>
      </c>
      <c r="T277" s="7">
        <f t="shared" si="5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Table1[[#This Row],[pledged]]/Table1[[#This Row],[goal]]*100</f>
        <v>96.8</v>
      </c>
      <c r="G278" t="s">
        <v>14</v>
      </c>
      <c r="H278">
        <v>133</v>
      </c>
      <c r="I278">
        <f>ROUND(IFERROR(Table1[[#This Row],[pledged]]/Table1[[#This Row],[backers_count]],0),2)</f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7">
        <f t="shared" si="5"/>
        <v>41018.208333333336</v>
      </c>
      <c r="T278" s="7">
        <f t="shared" si="5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Table1[[#This Row],[pledged]]/Table1[[#This Row],[goal]]*100</f>
        <v>1066.4285714285716</v>
      </c>
      <c r="G279" t="s">
        <v>20</v>
      </c>
      <c r="H279">
        <v>83</v>
      </c>
      <c r="I279">
        <f>ROUND(IFERROR(Table1[[#This Row],[pledged]]/Table1[[#This Row],[backers_count]],0),2)</f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7">
        <f t="shared" si="5"/>
        <v>40378.208333333336</v>
      </c>
      <c r="T279" s="7">
        <f t="shared" si="5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Table1[[#This Row],[pledged]]/Table1[[#This Row],[goal]]*100</f>
        <v>325.88888888888891</v>
      </c>
      <c r="G280" t="s">
        <v>20</v>
      </c>
      <c r="H280">
        <v>91</v>
      </c>
      <c r="I280">
        <f>ROUND(IFERROR(Table1[[#This Row],[pledged]]/Table1[[#This Row],[backers_count]],0),2)</f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7">
        <f t="shared" si="5"/>
        <v>41239.25</v>
      </c>
      <c r="T280" s="7">
        <f t="shared" si="5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Table1[[#This Row],[pledged]]/Table1[[#This Row],[goal]]*100</f>
        <v>170.70000000000002</v>
      </c>
      <c r="G281" t="s">
        <v>20</v>
      </c>
      <c r="H281">
        <v>546</v>
      </c>
      <c r="I281">
        <f>ROUND(IFERROR(Table1[[#This Row],[pledged]]/Table1[[#This Row],[backers_count]],0),2)</f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7">
        <f t="shared" si="5"/>
        <v>43346.208333333328</v>
      </c>
      <c r="T281" s="7">
        <f t="shared" si="5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Table1[[#This Row],[pledged]]/Table1[[#This Row],[goal]]*100</f>
        <v>581.44000000000005</v>
      </c>
      <c r="G282" t="s">
        <v>20</v>
      </c>
      <c r="H282">
        <v>393</v>
      </c>
      <c r="I282">
        <f>ROUND(IFERROR(Table1[[#This Row],[pledged]]/Table1[[#This Row],[backers_count]],0),2)</f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7">
        <f t="shared" si="5"/>
        <v>43060.25</v>
      </c>
      <c r="T282" s="7">
        <f t="shared" si="5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Table1[[#This Row],[pledged]]/Table1[[#This Row],[goal]]*100</f>
        <v>91.520972644376897</v>
      </c>
      <c r="G283" t="s">
        <v>14</v>
      </c>
      <c r="H283">
        <v>2062</v>
      </c>
      <c r="I283">
        <f>ROUND(IFERROR(Table1[[#This Row],[pledged]]/Table1[[#This Row],[backers_count]],0),2)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7">
        <f t="shared" si="5"/>
        <v>40979.25</v>
      </c>
      <c r="T283" s="7">
        <f t="shared" si="5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Table1[[#This Row],[pledged]]/Table1[[#This Row],[goal]]*100</f>
        <v>108.04761904761904</v>
      </c>
      <c r="G284" t="s">
        <v>20</v>
      </c>
      <c r="H284">
        <v>133</v>
      </c>
      <c r="I284">
        <f>ROUND(IFERROR(Table1[[#This Row],[pledged]]/Table1[[#This Row],[backers_count]],0),2)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7">
        <f t="shared" si="5"/>
        <v>42701.25</v>
      </c>
      <c r="T284" s="7">
        <f t="shared" si="5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Table1[[#This Row],[pledged]]/Table1[[#This Row],[goal]]*100</f>
        <v>18.728395061728396</v>
      </c>
      <c r="G285" t="s">
        <v>14</v>
      </c>
      <c r="H285">
        <v>29</v>
      </c>
      <c r="I285">
        <f>ROUND(IFERROR(Table1[[#This Row],[pledged]]/Table1[[#This Row],[backers_count]],0),2)</f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7">
        <f t="shared" si="5"/>
        <v>42520.208333333328</v>
      </c>
      <c r="T285" s="7">
        <f t="shared" si="5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Table1[[#This Row],[pledged]]/Table1[[#This Row],[goal]]*100</f>
        <v>83.193877551020407</v>
      </c>
      <c r="G286" t="s">
        <v>14</v>
      </c>
      <c r="H286">
        <v>132</v>
      </c>
      <c r="I286">
        <f>ROUND(IFERROR(Table1[[#This Row],[pledged]]/Table1[[#This Row],[backers_count]],0),2)</f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7">
        <f t="shared" si="5"/>
        <v>41030.208333333336</v>
      </c>
      <c r="T286" s="7">
        <f t="shared" si="5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Table1[[#This Row],[pledged]]/Table1[[#This Row],[goal]]*100</f>
        <v>706.33333333333337</v>
      </c>
      <c r="G287" t="s">
        <v>20</v>
      </c>
      <c r="H287">
        <v>254</v>
      </c>
      <c r="I287">
        <f>ROUND(IFERROR(Table1[[#This Row],[pledged]]/Table1[[#This Row],[backers_count]],0),2)</f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7">
        <f t="shared" si="5"/>
        <v>42623.208333333328</v>
      </c>
      <c r="T287" s="7">
        <f t="shared" si="5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Table1[[#This Row],[pledged]]/Table1[[#This Row],[goal]]*100</f>
        <v>17.446030330062445</v>
      </c>
      <c r="G288" t="s">
        <v>74</v>
      </c>
      <c r="H288">
        <v>184</v>
      </c>
      <c r="I288">
        <f>ROUND(IFERROR(Table1[[#This Row],[pledged]]/Table1[[#This Row],[backers_count]],0),2)</f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7">
        <f t="shared" si="5"/>
        <v>42697.25</v>
      </c>
      <c r="T288" s="7">
        <f t="shared" si="5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Table1[[#This Row],[pledged]]/Table1[[#This Row],[goal]]*100</f>
        <v>209.73015873015873</v>
      </c>
      <c r="G289" t="s">
        <v>20</v>
      </c>
      <c r="H289">
        <v>176</v>
      </c>
      <c r="I289">
        <f>ROUND(IFERROR(Table1[[#This Row],[pledged]]/Table1[[#This Row],[backers_count]],0),2)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7">
        <f t="shared" si="5"/>
        <v>42122.208333333328</v>
      </c>
      <c r="T289" s="7">
        <f t="shared" si="5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Table1[[#This Row],[pledged]]/Table1[[#This Row],[goal]]*100</f>
        <v>97.785714285714292</v>
      </c>
      <c r="G290" t="s">
        <v>14</v>
      </c>
      <c r="H290">
        <v>137</v>
      </c>
      <c r="I290">
        <f>ROUND(IFERROR(Table1[[#This Row],[pledged]]/Table1[[#This Row],[backers_count]],0),2)</f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7">
        <f t="shared" si="5"/>
        <v>40982.208333333336</v>
      </c>
      <c r="T290" s="7">
        <f t="shared" si="5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Table1[[#This Row],[pledged]]/Table1[[#This Row],[goal]]*100</f>
        <v>1684.25</v>
      </c>
      <c r="G291" t="s">
        <v>20</v>
      </c>
      <c r="H291">
        <v>337</v>
      </c>
      <c r="I291">
        <f>ROUND(IFERROR(Table1[[#This Row],[pledged]]/Table1[[#This Row],[backers_count]],0),2)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7">
        <f t="shared" si="5"/>
        <v>42219.208333333328</v>
      </c>
      <c r="T291" s="7">
        <f t="shared" si="5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Table1[[#This Row],[pledged]]/Table1[[#This Row],[goal]]*100</f>
        <v>54.402135231316727</v>
      </c>
      <c r="G292" t="s">
        <v>14</v>
      </c>
      <c r="H292">
        <v>908</v>
      </c>
      <c r="I292">
        <f>ROUND(IFERROR(Table1[[#This Row],[pledged]]/Table1[[#This Row],[backers_count]],0),2)</f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7">
        <f t="shared" si="5"/>
        <v>41404.208333333336</v>
      </c>
      <c r="T292" s="7">
        <f t="shared" si="5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Table1[[#This Row],[pledged]]/Table1[[#This Row],[goal]]*100</f>
        <v>456.61111111111109</v>
      </c>
      <c r="G293" t="s">
        <v>20</v>
      </c>
      <c r="H293">
        <v>107</v>
      </c>
      <c r="I293">
        <f>ROUND(IFERROR(Table1[[#This Row],[pledged]]/Table1[[#This Row],[backers_count]],0),2)</f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7">
        <f t="shared" si="5"/>
        <v>40831.208333333336</v>
      </c>
      <c r="T293" s="7">
        <f t="shared" si="5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Table1[[#This Row],[pledged]]/Table1[[#This Row],[goal]]*100</f>
        <v>9.8219178082191778</v>
      </c>
      <c r="G294" t="s">
        <v>14</v>
      </c>
      <c r="H294">
        <v>10</v>
      </c>
      <c r="I294">
        <f>ROUND(IFERROR(Table1[[#This Row],[pledged]]/Table1[[#This Row],[backers_count]],0),2)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7">
        <f t="shared" si="5"/>
        <v>40984.208333333336</v>
      </c>
      <c r="T294" s="7">
        <f t="shared" si="5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Table1[[#This Row],[pledged]]/Table1[[#This Row],[goal]]*100</f>
        <v>16.384615384615383</v>
      </c>
      <c r="G295" t="s">
        <v>74</v>
      </c>
      <c r="H295">
        <v>32</v>
      </c>
      <c r="I295">
        <f>ROUND(IFERROR(Table1[[#This Row],[pledged]]/Table1[[#This Row],[backers_count]],0),2)</f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7">
        <f t="shared" si="5"/>
        <v>40456.208333333336</v>
      </c>
      <c r="T295" s="7">
        <f t="shared" si="5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Table1[[#This Row],[pledged]]/Table1[[#This Row],[goal]]*100</f>
        <v>1339.6666666666667</v>
      </c>
      <c r="G296" t="s">
        <v>20</v>
      </c>
      <c r="H296">
        <v>183</v>
      </c>
      <c r="I296">
        <f>ROUND(IFERROR(Table1[[#This Row],[pledged]]/Table1[[#This Row],[backers_count]],0),2)</f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7">
        <f t="shared" si="5"/>
        <v>43399.208333333328</v>
      </c>
      <c r="T296" s="7">
        <f t="shared" si="5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Table1[[#This Row],[pledged]]/Table1[[#This Row],[goal]]*100</f>
        <v>35.650077760497666</v>
      </c>
      <c r="G297" t="s">
        <v>14</v>
      </c>
      <c r="H297">
        <v>1910</v>
      </c>
      <c r="I297">
        <f>ROUND(IFERROR(Table1[[#This Row],[pledged]]/Table1[[#This Row],[backers_count]],0),2)</f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7">
        <f t="shared" si="5"/>
        <v>41562.208333333336</v>
      </c>
      <c r="T297" s="7">
        <f t="shared" si="5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Table1[[#This Row],[pledged]]/Table1[[#This Row],[goal]]*100</f>
        <v>54.950819672131146</v>
      </c>
      <c r="G298" t="s">
        <v>14</v>
      </c>
      <c r="H298">
        <v>38</v>
      </c>
      <c r="I298">
        <f>ROUND(IFERROR(Table1[[#This Row],[pledged]]/Table1[[#This Row],[backers_count]],0),2)</f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7">
        <f t="shared" si="5"/>
        <v>43493.25</v>
      </c>
      <c r="T298" s="7">
        <f t="shared" si="5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Table1[[#This Row],[pledged]]/Table1[[#This Row],[goal]]*100</f>
        <v>94.236111111111114</v>
      </c>
      <c r="G299" t="s">
        <v>14</v>
      </c>
      <c r="H299">
        <v>104</v>
      </c>
      <c r="I299">
        <f>ROUND(IFERROR(Table1[[#This Row],[pledged]]/Table1[[#This Row],[backers_count]],0),2)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7">
        <f t="shared" si="5"/>
        <v>41653.25</v>
      </c>
      <c r="T299" s="7">
        <f t="shared" si="5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Table1[[#This Row],[pledged]]/Table1[[#This Row],[goal]]*100</f>
        <v>143.91428571428571</v>
      </c>
      <c r="G300" t="s">
        <v>20</v>
      </c>
      <c r="H300">
        <v>72</v>
      </c>
      <c r="I300">
        <f>ROUND(IFERROR(Table1[[#This Row],[pledged]]/Table1[[#This Row],[backers_count]],0),2)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7">
        <f t="shared" si="5"/>
        <v>42426.25</v>
      </c>
      <c r="T300" s="7">
        <f t="shared" si="5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Table1[[#This Row],[pledged]]/Table1[[#This Row],[goal]]*100</f>
        <v>51.421052631578945</v>
      </c>
      <c r="G301" t="s">
        <v>14</v>
      </c>
      <c r="H301">
        <v>49</v>
      </c>
      <c r="I301">
        <f>ROUND(IFERROR(Table1[[#This Row],[pledged]]/Table1[[#This Row],[backers_count]],0),2)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7">
        <f t="shared" si="5"/>
        <v>42432.25</v>
      </c>
      <c r="T301" s="7">
        <f t="shared" si="5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Table1[[#This Row],[pledged]]/Table1[[#This Row],[goal]]*100</f>
        <v>5</v>
      </c>
      <c r="G302" t="s">
        <v>14</v>
      </c>
      <c r="H302">
        <v>1</v>
      </c>
      <c r="I302">
        <f>ROUND(IFERROR(Table1[[#This Row],[pledged]]/Table1[[#This Row],[backers_count]],0),2)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7">
        <f t="shared" si="5"/>
        <v>42977.208333333328</v>
      </c>
      <c r="T302" s="7">
        <f t="shared" si="5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Table1[[#This Row],[pledged]]/Table1[[#This Row],[goal]]*100</f>
        <v>1344.6666666666667</v>
      </c>
      <c r="G303" t="s">
        <v>20</v>
      </c>
      <c r="H303">
        <v>295</v>
      </c>
      <c r="I303">
        <f>ROUND(IFERROR(Table1[[#This Row],[pledged]]/Table1[[#This Row],[backers_count]],0),2)</f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7">
        <f t="shared" si="5"/>
        <v>42061.25</v>
      </c>
      <c r="T303" s="7">
        <f t="shared" si="5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Table1[[#This Row],[pledged]]/Table1[[#This Row],[goal]]*100</f>
        <v>31.844940867279899</v>
      </c>
      <c r="G304" t="s">
        <v>14</v>
      </c>
      <c r="H304">
        <v>245</v>
      </c>
      <c r="I304">
        <f>ROUND(IFERROR(Table1[[#This Row],[pledged]]/Table1[[#This Row],[backers_count]],0),2)</f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7">
        <f t="shared" si="5"/>
        <v>43345.208333333328</v>
      </c>
      <c r="T304" s="7">
        <f t="shared" si="5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Table1[[#This Row],[pledged]]/Table1[[#This Row],[goal]]*100</f>
        <v>82.617647058823536</v>
      </c>
      <c r="G305" t="s">
        <v>14</v>
      </c>
      <c r="H305">
        <v>32</v>
      </c>
      <c r="I305">
        <f>ROUND(IFERROR(Table1[[#This Row],[pledged]]/Table1[[#This Row],[backers_count]],0),2)</f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7">
        <f t="shared" si="5"/>
        <v>42376.25</v>
      </c>
      <c r="T305" s="7">
        <f t="shared" si="5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Table1[[#This Row],[pledged]]/Table1[[#This Row],[goal]]*100</f>
        <v>546.14285714285722</v>
      </c>
      <c r="G306" t="s">
        <v>20</v>
      </c>
      <c r="H306">
        <v>142</v>
      </c>
      <c r="I306">
        <f>ROUND(IFERROR(Table1[[#This Row],[pledged]]/Table1[[#This Row],[backers_count]],0),2)</f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7">
        <f t="shared" si="5"/>
        <v>42589.208333333328</v>
      </c>
      <c r="T306" s="7">
        <f t="shared" si="5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Table1[[#This Row],[pledged]]/Table1[[#This Row],[goal]]*100</f>
        <v>286.21428571428572</v>
      </c>
      <c r="G307" t="s">
        <v>20</v>
      </c>
      <c r="H307">
        <v>85</v>
      </c>
      <c r="I307">
        <f>ROUND(IFERROR(Table1[[#This Row],[pledged]]/Table1[[#This Row],[backers_count]],0),2)</f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7">
        <f t="shared" si="5"/>
        <v>42448.208333333328</v>
      </c>
      <c r="T307" s="7">
        <f t="shared" si="5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Table1[[#This Row],[pledged]]/Table1[[#This Row],[goal]]*100</f>
        <v>7.9076923076923071</v>
      </c>
      <c r="G308" t="s">
        <v>14</v>
      </c>
      <c r="H308">
        <v>7</v>
      </c>
      <c r="I308">
        <f>ROUND(IFERROR(Table1[[#This Row],[pledged]]/Table1[[#This Row],[backers_count]],0),2)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7">
        <f t="shared" si="5"/>
        <v>42930.208333333328</v>
      </c>
      <c r="T308" s="7">
        <f t="shared" si="5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Table1[[#This Row],[pledged]]/Table1[[#This Row],[goal]]*100</f>
        <v>132.13677811550153</v>
      </c>
      <c r="G309" t="s">
        <v>20</v>
      </c>
      <c r="H309">
        <v>659</v>
      </c>
      <c r="I309">
        <f>ROUND(IFERROR(Table1[[#This Row],[pledged]]/Table1[[#This Row],[backers_count]],0),2)</f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7">
        <f t="shared" si="5"/>
        <v>41066.208333333336</v>
      </c>
      <c r="T309" s="7">
        <f t="shared" si="5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Table1[[#This Row],[pledged]]/Table1[[#This Row],[goal]]*100</f>
        <v>74.077834179357026</v>
      </c>
      <c r="G310" t="s">
        <v>14</v>
      </c>
      <c r="H310">
        <v>803</v>
      </c>
      <c r="I310">
        <f>ROUND(IFERROR(Table1[[#This Row],[pledged]]/Table1[[#This Row],[backers_count]],0),2)</f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7">
        <f t="shared" si="5"/>
        <v>40651.208333333336</v>
      </c>
      <c r="T310" s="7">
        <f t="shared" si="5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Table1[[#This Row],[pledged]]/Table1[[#This Row],[goal]]*100</f>
        <v>75.292682926829272</v>
      </c>
      <c r="G311" t="s">
        <v>74</v>
      </c>
      <c r="H311">
        <v>75</v>
      </c>
      <c r="I311">
        <f>ROUND(IFERROR(Table1[[#This Row],[pledged]]/Table1[[#This Row],[backers_count]],0),2)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7">
        <f t="shared" si="5"/>
        <v>40807.208333333336</v>
      </c>
      <c r="T311" s="7">
        <f t="shared" si="5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Table1[[#This Row],[pledged]]/Table1[[#This Row],[goal]]*100</f>
        <v>20.333333333333332</v>
      </c>
      <c r="G312" t="s">
        <v>14</v>
      </c>
      <c r="H312">
        <v>16</v>
      </c>
      <c r="I312">
        <f>ROUND(IFERROR(Table1[[#This Row],[pledged]]/Table1[[#This Row],[backers_count]],0),2)</f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7">
        <f t="shared" si="5"/>
        <v>40277.208333333336</v>
      </c>
      <c r="T312" s="7">
        <f t="shared" si="5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Table1[[#This Row],[pledged]]/Table1[[#This Row],[goal]]*100</f>
        <v>203.36507936507937</v>
      </c>
      <c r="G313" t="s">
        <v>20</v>
      </c>
      <c r="H313">
        <v>121</v>
      </c>
      <c r="I313">
        <f>ROUND(IFERROR(Table1[[#This Row],[pledged]]/Table1[[#This Row],[backers_count]],0),2)</f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7">
        <f t="shared" si="5"/>
        <v>40590.25</v>
      </c>
      <c r="T313" s="7">
        <f t="shared" si="5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Table1[[#This Row],[pledged]]/Table1[[#This Row],[goal]]*100</f>
        <v>310.2284263959391</v>
      </c>
      <c r="G314" t="s">
        <v>20</v>
      </c>
      <c r="H314">
        <v>3742</v>
      </c>
      <c r="I314">
        <f>ROUND(IFERROR(Table1[[#This Row],[pledged]]/Table1[[#This Row],[backers_count]],0),2)</f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7">
        <f t="shared" si="5"/>
        <v>41572.208333333336</v>
      </c>
      <c r="T314" s="7">
        <f t="shared" si="5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Table1[[#This Row],[pledged]]/Table1[[#This Row],[goal]]*100</f>
        <v>395.31818181818181</v>
      </c>
      <c r="G315" t="s">
        <v>20</v>
      </c>
      <c r="H315">
        <v>223</v>
      </c>
      <c r="I315">
        <f>ROUND(IFERROR(Table1[[#This Row],[pledged]]/Table1[[#This Row],[backers_count]],0),2)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7">
        <f t="shared" si="5"/>
        <v>40966.25</v>
      </c>
      <c r="T315" s="7">
        <f t="shared" si="5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Table1[[#This Row],[pledged]]/Table1[[#This Row],[goal]]*100</f>
        <v>294.71428571428572</v>
      </c>
      <c r="G316" t="s">
        <v>20</v>
      </c>
      <c r="H316">
        <v>133</v>
      </c>
      <c r="I316">
        <f>ROUND(IFERROR(Table1[[#This Row],[pledged]]/Table1[[#This Row],[backers_count]],0),2)</f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7">
        <f t="shared" si="5"/>
        <v>43536.208333333328</v>
      </c>
      <c r="T316" s="7">
        <f t="shared" si="5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Table1[[#This Row],[pledged]]/Table1[[#This Row],[goal]]*100</f>
        <v>33.89473684210526</v>
      </c>
      <c r="G317" t="s">
        <v>14</v>
      </c>
      <c r="H317">
        <v>31</v>
      </c>
      <c r="I317">
        <f>ROUND(IFERROR(Table1[[#This Row],[pledged]]/Table1[[#This Row],[backers_count]],0),2)</f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7">
        <f t="shared" si="5"/>
        <v>41783.208333333336</v>
      </c>
      <c r="T317" s="7">
        <f t="shared" si="5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Table1[[#This Row],[pledged]]/Table1[[#This Row],[goal]]*100</f>
        <v>66.677083333333329</v>
      </c>
      <c r="G318" t="s">
        <v>14</v>
      </c>
      <c r="H318">
        <v>108</v>
      </c>
      <c r="I318">
        <f>ROUND(IFERROR(Table1[[#This Row],[pledged]]/Table1[[#This Row],[backers_count]],0),2)</f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7">
        <f t="shared" si="5"/>
        <v>43788.25</v>
      </c>
      <c r="T318" s="7">
        <f t="shared" si="5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Table1[[#This Row],[pledged]]/Table1[[#This Row],[goal]]*100</f>
        <v>19.227272727272727</v>
      </c>
      <c r="G319" t="s">
        <v>14</v>
      </c>
      <c r="H319">
        <v>30</v>
      </c>
      <c r="I319">
        <f>ROUND(IFERROR(Table1[[#This Row],[pledged]]/Table1[[#This Row],[backers_count]],0),2)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7">
        <f t="shared" si="5"/>
        <v>42869.208333333328</v>
      </c>
      <c r="T319" s="7">
        <f t="shared" si="5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Table1[[#This Row],[pledged]]/Table1[[#This Row],[goal]]*100</f>
        <v>15.842105263157894</v>
      </c>
      <c r="G320" t="s">
        <v>14</v>
      </c>
      <c r="H320">
        <v>17</v>
      </c>
      <c r="I320">
        <f>ROUND(IFERROR(Table1[[#This Row],[pledged]]/Table1[[#This Row],[backers_count]],0),2)</f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7">
        <f t="shared" si="5"/>
        <v>41684.25</v>
      </c>
      <c r="T320" s="7">
        <f t="shared" si="5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Table1[[#This Row],[pledged]]/Table1[[#This Row],[goal]]*100</f>
        <v>38.702380952380956</v>
      </c>
      <c r="G321" t="s">
        <v>74</v>
      </c>
      <c r="H321">
        <v>64</v>
      </c>
      <c r="I321">
        <f>ROUND(IFERROR(Table1[[#This Row],[pledged]]/Table1[[#This Row],[backers_count]],0),2)</f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7">
        <f t="shared" si="5"/>
        <v>40402.208333333336</v>
      </c>
      <c r="T321" s="7">
        <f t="shared" si="5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Table1[[#This Row],[pledged]]/Table1[[#This Row],[goal]]*100</f>
        <v>9.5876777251184837</v>
      </c>
      <c r="G322" t="s">
        <v>14</v>
      </c>
      <c r="H322">
        <v>80</v>
      </c>
      <c r="I322">
        <f>ROUND(IFERROR(Table1[[#This Row],[pledged]]/Table1[[#This Row],[backers_count]],0),2)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7">
        <f t="shared" ref="S322:T385" si="6">(((L322/60)/60)/24)+DATE(1970,1,1)</f>
        <v>40673.208333333336</v>
      </c>
      <c r="T322" s="7">
        <f t="shared" si="6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Table1[[#This Row],[pledged]]/Table1[[#This Row],[goal]]*100</f>
        <v>94.144366197183089</v>
      </c>
      <c r="G323" t="s">
        <v>14</v>
      </c>
      <c r="H323">
        <v>2468</v>
      </c>
      <c r="I323">
        <f>ROUND(IFERROR(Table1[[#This Row],[pledged]]/Table1[[#This Row],[backers_count]],0),2)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7">
        <f t="shared" si="6"/>
        <v>40634.208333333336</v>
      </c>
      <c r="T323" s="7">
        <f t="shared" si="6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Table1[[#This Row],[pledged]]/Table1[[#This Row],[goal]]*100</f>
        <v>166.56234096692114</v>
      </c>
      <c r="G324" t="s">
        <v>20</v>
      </c>
      <c r="H324">
        <v>5168</v>
      </c>
      <c r="I324">
        <f>ROUND(IFERROR(Table1[[#This Row],[pledged]]/Table1[[#This Row],[backers_count]],0),2)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7">
        <f t="shared" si="6"/>
        <v>40507.25</v>
      </c>
      <c r="T324" s="7">
        <f t="shared" si="6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Table1[[#This Row],[pledged]]/Table1[[#This Row],[goal]]*100</f>
        <v>24.134831460674157</v>
      </c>
      <c r="G325" t="s">
        <v>14</v>
      </c>
      <c r="H325">
        <v>26</v>
      </c>
      <c r="I325">
        <f>ROUND(IFERROR(Table1[[#This Row],[pledged]]/Table1[[#This Row],[backers_count]],0),2)</f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7">
        <f t="shared" si="6"/>
        <v>41725.208333333336</v>
      </c>
      <c r="T325" s="7">
        <f t="shared" si="6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Table1[[#This Row],[pledged]]/Table1[[#This Row],[goal]]*100</f>
        <v>164.05633802816902</v>
      </c>
      <c r="G326" t="s">
        <v>20</v>
      </c>
      <c r="H326">
        <v>307</v>
      </c>
      <c r="I326">
        <f>ROUND(IFERROR(Table1[[#This Row],[pledged]]/Table1[[#This Row],[backers_count]],0),2)</f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7">
        <f t="shared" si="6"/>
        <v>42176.208333333328</v>
      </c>
      <c r="T326" s="7">
        <f t="shared" si="6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Table1[[#This Row],[pledged]]/Table1[[#This Row],[goal]]*100</f>
        <v>90.723076923076931</v>
      </c>
      <c r="G327" t="s">
        <v>14</v>
      </c>
      <c r="H327">
        <v>73</v>
      </c>
      <c r="I327">
        <f>ROUND(IFERROR(Table1[[#This Row],[pledged]]/Table1[[#This Row],[backers_count]],0),2)</f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7">
        <f t="shared" si="6"/>
        <v>43267.208333333328</v>
      </c>
      <c r="T327" s="7">
        <f t="shared" si="6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Table1[[#This Row],[pledged]]/Table1[[#This Row],[goal]]*100</f>
        <v>46.194444444444443</v>
      </c>
      <c r="G328" t="s">
        <v>14</v>
      </c>
      <c r="H328">
        <v>128</v>
      </c>
      <c r="I328">
        <f>ROUND(IFERROR(Table1[[#This Row],[pledged]]/Table1[[#This Row],[backers_count]],0),2)</f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7">
        <f t="shared" si="6"/>
        <v>42364.25</v>
      </c>
      <c r="T328" s="7">
        <f t="shared" si="6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Table1[[#This Row],[pledged]]/Table1[[#This Row],[goal]]*100</f>
        <v>38.53846153846154</v>
      </c>
      <c r="G329" t="s">
        <v>14</v>
      </c>
      <c r="H329">
        <v>33</v>
      </c>
      <c r="I329">
        <f>ROUND(IFERROR(Table1[[#This Row],[pledged]]/Table1[[#This Row],[backers_count]],0),2)</f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7">
        <f t="shared" si="6"/>
        <v>43705.208333333328</v>
      </c>
      <c r="T329" s="7">
        <f t="shared" si="6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Table1[[#This Row],[pledged]]/Table1[[#This Row],[goal]]*100</f>
        <v>133.56231003039514</v>
      </c>
      <c r="G330" t="s">
        <v>20</v>
      </c>
      <c r="H330">
        <v>2441</v>
      </c>
      <c r="I330">
        <f>ROUND(IFERROR(Table1[[#This Row],[pledged]]/Table1[[#This Row],[backers_count]],0),2)</f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7">
        <f t="shared" si="6"/>
        <v>43434.25</v>
      </c>
      <c r="T330" s="7">
        <f t="shared" si="6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Table1[[#This Row],[pledged]]/Table1[[#This Row],[goal]]*100</f>
        <v>22.896588486140725</v>
      </c>
      <c r="G331" t="s">
        <v>47</v>
      </c>
      <c r="H331">
        <v>211</v>
      </c>
      <c r="I331">
        <f>ROUND(IFERROR(Table1[[#This Row],[pledged]]/Table1[[#This Row],[backers_count]],0),2)</f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7">
        <f t="shared" si="6"/>
        <v>42716.25</v>
      </c>
      <c r="T331" s="7">
        <f t="shared" si="6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Table1[[#This Row],[pledged]]/Table1[[#This Row],[goal]]*100</f>
        <v>184.95548961424333</v>
      </c>
      <c r="G332" t="s">
        <v>20</v>
      </c>
      <c r="H332">
        <v>1385</v>
      </c>
      <c r="I332">
        <f>ROUND(IFERROR(Table1[[#This Row],[pledged]]/Table1[[#This Row],[backers_count]],0),2)</f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7">
        <f t="shared" si="6"/>
        <v>43077.25</v>
      </c>
      <c r="T332" s="7">
        <f t="shared" si="6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Table1[[#This Row],[pledged]]/Table1[[#This Row],[goal]]*100</f>
        <v>443.72727272727275</v>
      </c>
      <c r="G333" t="s">
        <v>20</v>
      </c>
      <c r="H333">
        <v>190</v>
      </c>
      <c r="I333">
        <f>ROUND(IFERROR(Table1[[#This Row],[pledged]]/Table1[[#This Row],[backers_count]],0),2)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7">
        <f t="shared" si="6"/>
        <v>40896.25</v>
      </c>
      <c r="T333" s="7">
        <f t="shared" si="6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Table1[[#This Row],[pledged]]/Table1[[#This Row],[goal]]*100</f>
        <v>199.9806763285024</v>
      </c>
      <c r="G334" t="s">
        <v>20</v>
      </c>
      <c r="H334">
        <v>470</v>
      </c>
      <c r="I334">
        <f>ROUND(IFERROR(Table1[[#This Row],[pledged]]/Table1[[#This Row],[backers_count]],0),2)</f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7">
        <f t="shared" si="6"/>
        <v>41361.208333333336</v>
      </c>
      <c r="T334" s="7">
        <f t="shared" si="6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Table1[[#This Row],[pledged]]/Table1[[#This Row],[goal]]*100</f>
        <v>123.95833333333333</v>
      </c>
      <c r="G335" t="s">
        <v>20</v>
      </c>
      <c r="H335">
        <v>253</v>
      </c>
      <c r="I335">
        <f>ROUND(IFERROR(Table1[[#This Row],[pledged]]/Table1[[#This Row],[backers_count]],0),2)</f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7">
        <f t="shared" si="6"/>
        <v>43424.25</v>
      </c>
      <c r="T335" s="7">
        <f t="shared" si="6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Table1[[#This Row],[pledged]]/Table1[[#This Row],[goal]]*100</f>
        <v>186.61329305135951</v>
      </c>
      <c r="G336" t="s">
        <v>20</v>
      </c>
      <c r="H336">
        <v>1113</v>
      </c>
      <c r="I336">
        <f>ROUND(IFERROR(Table1[[#This Row],[pledged]]/Table1[[#This Row],[backers_count]],0),2)</f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7">
        <f t="shared" si="6"/>
        <v>43110.25</v>
      </c>
      <c r="T336" s="7">
        <f t="shared" si="6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Table1[[#This Row],[pledged]]/Table1[[#This Row],[goal]]*100</f>
        <v>114.28538550057536</v>
      </c>
      <c r="G337" t="s">
        <v>20</v>
      </c>
      <c r="H337">
        <v>2283</v>
      </c>
      <c r="I337">
        <f>ROUND(IFERROR(Table1[[#This Row],[pledged]]/Table1[[#This Row],[backers_count]],0),2)</f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7">
        <f t="shared" si="6"/>
        <v>43784.25</v>
      </c>
      <c r="T337" s="7">
        <f t="shared" si="6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Table1[[#This Row],[pledged]]/Table1[[#This Row],[goal]]*100</f>
        <v>97.032531824611041</v>
      </c>
      <c r="G338" t="s">
        <v>14</v>
      </c>
      <c r="H338">
        <v>1072</v>
      </c>
      <c r="I338">
        <f>ROUND(IFERROR(Table1[[#This Row],[pledged]]/Table1[[#This Row],[backers_count]],0),2)</f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7">
        <f t="shared" si="6"/>
        <v>40527.25</v>
      </c>
      <c r="T338" s="7">
        <f t="shared" si="6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Table1[[#This Row],[pledged]]/Table1[[#This Row],[goal]]*100</f>
        <v>122.81904761904762</v>
      </c>
      <c r="G339" t="s">
        <v>20</v>
      </c>
      <c r="H339">
        <v>1095</v>
      </c>
      <c r="I339">
        <f>ROUND(IFERROR(Table1[[#This Row],[pledged]]/Table1[[#This Row],[backers_count]],0),2)</f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7">
        <f t="shared" si="6"/>
        <v>43780.25</v>
      </c>
      <c r="T339" s="7">
        <f t="shared" si="6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Table1[[#This Row],[pledged]]/Table1[[#This Row],[goal]]*100</f>
        <v>179.14326647564468</v>
      </c>
      <c r="G340" t="s">
        <v>20</v>
      </c>
      <c r="H340">
        <v>1690</v>
      </c>
      <c r="I340">
        <f>ROUND(IFERROR(Table1[[#This Row],[pledged]]/Table1[[#This Row],[backers_count]],0),2)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7">
        <f t="shared" si="6"/>
        <v>40821.208333333336</v>
      </c>
      <c r="T340" s="7">
        <f t="shared" si="6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Table1[[#This Row],[pledged]]/Table1[[#This Row],[goal]]*100</f>
        <v>79.951577402787962</v>
      </c>
      <c r="G341" t="s">
        <v>74</v>
      </c>
      <c r="H341">
        <v>1297</v>
      </c>
      <c r="I341">
        <f>ROUND(IFERROR(Table1[[#This Row],[pledged]]/Table1[[#This Row],[backers_count]],0),2)</f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7">
        <f t="shared" si="6"/>
        <v>42949.208333333328</v>
      </c>
      <c r="T341" s="7">
        <f t="shared" si="6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Table1[[#This Row],[pledged]]/Table1[[#This Row],[goal]]*100</f>
        <v>94.242587601078171</v>
      </c>
      <c r="G342" t="s">
        <v>14</v>
      </c>
      <c r="H342">
        <v>393</v>
      </c>
      <c r="I342">
        <f>ROUND(IFERROR(Table1[[#This Row],[pledged]]/Table1[[#This Row],[backers_count]],0),2)</f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7">
        <f t="shared" si="6"/>
        <v>40889.25</v>
      </c>
      <c r="T342" s="7">
        <f t="shared" si="6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Table1[[#This Row],[pledged]]/Table1[[#This Row],[goal]]*100</f>
        <v>84.669291338582681</v>
      </c>
      <c r="G343" t="s">
        <v>14</v>
      </c>
      <c r="H343">
        <v>1257</v>
      </c>
      <c r="I343">
        <f>ROUND(IFERROR(Table1[[#This Row],[pledged]]/Table1[[#This Row],[backers_count]],0),2)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7">
        <f t="shared" si="6"/>
        <v>42244.208333333328</v>
      </c>
      <c r="T343" s="7">
        <f t="shared" si="6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Table1[[#This Row],[pledged]]/Table1[[#This Row],[goal]]*100</f>
        <v>66.521920668058456</v>
      </c>
      <c r="G344" t="s">
        <v>14</v>
      </c>
      <c r="H344">
        <v>328</v>
      </c>
      <c r="I344">
        <f>ROUND(IFERROR(Table1[[#This Row],[pledged]]/Table1[[#This Row],[backers_count]],0),2)</f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7">
        <f t="shared" si="6"/>
        <v>41475.208333333336</v>
      </c>
      <c r="T344" s="7">
        <f t="shared" si="6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Table1[[#This Row],[pledged]]/Table1[[#This Row],[goal]]*100</f>
        <v>53.922222222222224</v>
      </c>
      <c r="G345" t="s">
        <v>14</v>
      </c>
      <c r="H345">
        <v>147</v>
      </c>
      <c r="I345">
        <f>ROUND(IFERROR(Table1[[#This Row],[pledged]]/Table1[[#This Row],[backers_count]],0),2)</f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7">
        <f t="shared" si="6"/>
        <v>41597.25</v>
      </c>
      <c r="T345" s="7">
        <f t="shared" si="6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Table1[[#This Row],[pledged]]/Table1[[#This Row],[goal]]*100</f>
        <v>41.983299595141702</v>
      </c>
      <c r="G346" t="s">
        <v>14</v>
      </c>
      <c r="H346">
        <v>830</v>
      </c>
      <c r="I346">
        <f>ROUND(IFERROR(Table1[[#This Row],[pledged]]/Table1[[#This Row],[backers_count]],0),2)</f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7">
        <f t="shared" si="6"/>
        <v>43122.25</v>
      </c>
      <c r="T346" s="7">
        <f t="shared" si="6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Table1[[#This Row],[pledged]]/Table1[[#This Row],[goal]]*100</f>
        <v>14.69479695431472</v>
      </c>
      <c r="G347" t="s">
        <v>14</v>
      </c>
      <c r="H347">
        <v>331</v>
      </c>
      <c r="I347">
        <f>ROUND(IFERROR(Table1[[#This Row],[pledged]]/Table1[[#This Row],[backers_count]],0),2)</f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7">
        <f t="shared" si="6"/>
        <v>42194.208333333328</v>
      </c>
      <c r="T347" s="7">
        <f t="shared" si="6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Table1[[#This Row],[pledged]]/Table1[[#This Row],[goal]]*100</f>
        <v>34.475000000000001</v>
      </c>
      <c r="G348" t="s">
        <v>14</v>
      </c>
      <c r="H348">
        <v>25</v>
      </c>
      <c r="I348">
        <f>ROUND(IFERROR(Table1[[#This Row],[pledged]]/Table1[[#This Row],[backers_count]],0),2)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7">
        <f t="shared" si="6"/>
        <v>42971.208333333328</v>
      </c>
      <c r="T348" s="7">
        <f t="shared" si="6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Table1[[#This Row],[pledged]]/Table1[[#This Row],[goal]]*100</f>
        <v>1400.7777777777778</v>
      </c>
      <c r="G349" t="s">
        <v>20</v>
      </c>
      <c r="H349">
        <v>191</v>
      </c>
      <c r="I349">
        <f>ROUND(IFERROR(Table1[[#This Row],[pledged]]/Table1[[#This Row],[backers_count]],0),2)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7">
        <f t="shared" si="6"/>
        <v>42046.25</v>
      </c>
      <c r="T349" s="7">
        <f t="shared" si="6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Table1[[#This Row],[pledged]]/Table1[[#This Row],[goal]]*100</f>
        <v>71.770351758793964</v>
      </c>
      <c r="G350" t="s">
        <v>14</v>
      </c>
      <c r="H350">
        <v>3483</v>
      </c>
      <c r="I350">
        <f>ROUND(IFERROR(Table1[[#This Row],[pledged]]/Table1[[#This Row],[backers_count]],0),2)</f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7">
        <f t="shared" si="6"/>
        <v>42782.25</v>
      </c>
      <c r="T350" s="7">
        <f t="shared" si="6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Table1[[#This Row],[pledged]]/Table1[[#This Row],[goal]]*100</f>
        <v>53.074115044247783</v>
      </c>
      <c r="G351" t="s">
        <v>14</v>
      </c>
      <c r="H351">
        <v>923</v>
      </c>
      <c r="I351">
        <f>ROUND(IFERROR(Table1[[#This Row],[pledged]]/Table1[[#This Row],[backers_count]],0),2)</f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7">
        <f t="shared" si="6"/>
        <v>42930.208333333328</v>
      </c>
      <c r="T351" s="7">
        <f t="shared" si="6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Table1[[#This Row],[pledged]]/Table1[[#This Row],[goal]]*100</f>
        <v>5</v>
      </c>
      <c r="G352" t="s">
        <v>14</v>
      </c>
      <c r="H352">
        <v>1</v>
      </c>
      <c r="I352">
        <f>ROUND(IFERROR(Table1[[#This Row],[pledged]]/Table1[[#This Row],[backers_count]],0),2)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7">
        <f t="shared" si="6"/>
        <v>42144.208333333328</v>
      </c>
      <c r="T352" s="7">
        <f t="shared" si="6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Table1[[#This Row],[pledged]]/Table1[[#This Row],[goal]]*100</f>
        <v>127.70715249662618</v>
      </c>
      <c r="G353" t="s">
        <v>20</v>
      </c>
      <c r="H353">
        <v>2013</v>
      </c>
      <c r="I353">
        <f>ROUND(IFERROR(Table1[[#This Row],[pledged]]/Table1[[#This Row],[backers_count]],0),2)</f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7">
        <f t="shared" si="6"/>
        <v>42240.208333333328</v>
      </c>
      <c r="T353" s="7">
        <f t="shared" si="6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Table1[[#This Row],[pledged]]/Table1[[#This Row],[goal]]*100</f>
        <v>34.892857142857139</v>
      </c>
      <c r="G354" t="s">
        <v>14</v>
      </c>
      <c r="H354">
        <v>33</v>
      </c>
      <c r="I354">
        <f>ROUND(IFERROR(Table1[[#This Row],[pledged]]/Table1[[#This Row],[backers_count]],0),2)</f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7">
        <f t="shared" si="6"/>
        <v>42315.25</v>
      </c>
      <c r="T354" s="7">
        <f t="shared" si="6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Table1[[#This Row],[pledged]]/Table1[[#This Row],[goal]]*100</f>
        <v>410.59821428571428</v>
      </c>
      <c r="G355" t="s">
        <v>20</v>
      </c>
      <c r="H355">
        <v>1703</v>
      </c>
      <c r="I355">
        <f>ROUND(IFERROR(Table1[[#This Row],[pledged]]/Table1[[#This Row],[backers_count]],0),2)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7">
        <f t="shared" si="6"/>
        <v>43651.208333333328</v>
      </c>
      <c r="T355" s="7">
        <f t="shared" si="6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Table1[[#This Row],[pledged]]/Table1[[#This Row],[goal]]*100</f>
        <v>123.73770491803278</v>
      </c>
      <c r="G356" t="s">
        <v>20</v>
      </c>
      <c r="H356">
        <v>80</v>
      </c>
      <c r="I356">
        <f>ROUND(IFERROR(Table1[[#This Row],[pledged]]/Table1[[#This Row],[backers_count]],0),2)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7">
        <f t="shared" si="6"/>
        <v>41520.208333333336</v>
      </c>
      <c r="T356" s="7">
        <f t="shared" si="6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Table1[[#This Row],[pledged]]/Table1[[#This Row],[goal]]*100</f>
        <v>58.973684210526315</v>
      </c>
      <c r="G357" t="s">
        <v>47</v>
      </c>
      <c r="H357">
        <v>86</v>
      </c>
      <c r="I357">
        <f>ROUND(IFERROR(Table1[[#This Row],[pledged]]/Table1[[#This Row],[backers_count]],0),2)</f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7">
        <f t="shared" si="6"/>
        <v>42757.25</v>
      </c>
      <c r="T357" s="7">
        <f t="shared" si="6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Table1[[#This Row],[pledged]]/Table1[[#This Row],[goal]]*100</f>
        <v>36.892473118279568</v>
      </c>
      <c r="G358" t="s">
        <v>14</v>
      </c>
      <c r="H358">
        <v>40</v>
      </c>
      <c r="I358">
        <f>ROUND(IFERROR(Table1[[#This Row],[pledged]]/Table1[[#This Row],[backers_count]],0),2)</f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7">
        <f t="shared" si="6"/>
        <v>40922.25</v>
      </c>
      <c r="T358" s="7">
        <f t="shared" si="6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Table1[[#This Row],[pledged]]/Table1[[#This Row],[goal]]*100</f>
        <v>184.91304347826087</v>
      </c>
      <c r="G359" t="s">
        <v>20</v>
      </c>
      <c r="H359">
        <v>41</v>
      </c>
      <c r="I359">
        <f>ROUND(IFERROR(Table1[[#This Row],[pledged]]/Table1[[#This Row],[backers_count]],0),2)</f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7">
        <f t="shared" si="6"/>
        <v>42250.208333333328</v>
      </c>
      <c r="T359" s="7">
        <f t="shared" si="6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Table1[[#This Row],[pledged]]/Table1[[#This Row],[goal]]*100</f>
        <v>11.814432989690722</v>
      </c>
      <c r="G360" t="s">
        <v>14</v>
      </c>
      <c r="H360">
        <v>23</v>
      </c>
      <c r="I360">
        <f>ROUND(IFERROR(Table1[[#This Row],[pledged]]/Table1[[#This Row],[backers_count]],0),2)</f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7">
        <f t="shared" si="6"/>
        <v>43322.208333333328</v>
      </c>
      <c r="T360" s="7">
        <f t="shared" si="6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Table1[[#This Row],[pledged]]/Table1[[#This Row],[goal]]*100</f>
        <v>298.7</v>
      </c>
      <c r="G361" t="s">
        <v>20</v>
      </c>
      <c r="H361">
        <v>187</v>
      </c>
      <c r="I361">
        <f>ROUND(IFERROR(Table1[[#This Row],[pledged]]/Table1[[#This Row],[backers_count]],0),2)</f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7">
        <f t="shared" si="6"/>
        <v>40782.208333333336</v>
      </c>
      <c r="T361" s="7">
        <f t="shared" si="6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Table1[[#This Row],[pledged]]/Table1[[#This Row],[goal]]*100</f>
        <v>226.35175879396985</v>
      </c>
      <c r="G362" t="s">
        <v>20</v>
      </c>
      <c r="H362">
        <v>2875</v>
      </c>
      <c r="I362">
        <f>ROUND(IFERROR(Table1[[#This Row],[pledged]]/Table1[[#This Row],[backers_count]],0),2)</f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7">
        <f t="shared" si="6"/>
        <v>40544.25</v>
      </c>
      <c r="T362" s="7">
        <f t="shared" si="6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Table1[[#This Row],[pledged]]/Table1[[#This Row],[goal]]*100</f>
        <v>173.56363636363636</v>
      </c>
      <c r="G363" t="s">
        <v>20</v>
      </c>
      <c r="H363">
        <v>88</v>
      </c>
      <c r="I363">
        <f>ROUND(IFERROR(Table1[[#This Row],[pledged]]/Table1[[#This Row],[backers_count]],0),2)</f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7">
        <f t="shared" si="6"/>
        <v>43015.208333333328</v>
      </c>
      <c r="T363" s="7">
        <f t="shared" si="6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Table1[[#This Row],[pledged]]/Table1[[#This Row],[goal]]*100</f>
        <v>371.75675675675677</v>
      </c>
      <c r="G364" t="s">
        <v>20</v>
      </c>
      <c r="H364">
        <v>191</v>
      </c>
      <c r="I364">
        <f>ROUND(IFERROR(Table1[[#This Row],[pledged]]/Table1[[#This Row],[backers_count]],0),2)</f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7">
        <f t="shared" si="6"/>
        <v>40570.25</v>
      </c>
      <c r="T364" s="7">
        <f t="shared" si="6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Table1[[#This Row],[pledged]]/Table1[[#This Row],[goal]]*100</f>
        <v>160.19230769230771</v>
      </c>
      <c r="G365" t="s">
        <v>20</v>
      </c>
      <c r="H365">
        <v>139</v>
      </c>
      <c r="I365">
        <f>ROUND(IFERROR(Table1[[#This Row],[pledged]]/Table1[[#This Row],[backers_count]],0),2)</f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7">
        <f t="shared" si="6"/>
        <v>40904.25</v>
      </c>
      <c r="T365" s="7">
        <f t="shared" si="6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Table1[[#This Row],[pledged]]/Table1[[#This Row],[goal]]*100</f>
        <v>1616.3333333333335</v>
      </c>
      <c r="G366" t="s">
        <v>20</v>
      </c>
      <c r="H366">
        <v>186</v>
      </c>
      <c r="I366">
        <f>ROUND(IFERROR(Table1[[#This Row],[pledged]]/Table1[[#This Row],[backers_count]],0),2)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7">
        <f t="shared" si="6"/>
        <v>43164.25</v>
      </c>
      <c r="T366" s="7">
        <f t="shared" si="6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Table1[[#This Row],[pledged]]/Table1[[#This Row],[goal]]*100</f>
        <v>733.4375</v>
      </c>
      <c r="G367" t="s">
        <v>20</v>
      </c>
      <c r="H367">
        <v>112</v>
      </c>
      <c r="I367">
        <f>ROUND(IFERROR(Table1[[#This Row],[pledged]]/Table1[[#This Row],[backers_count]],0),2)</f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7">
        <f t="shared" si="6"/>
        <v>42733.25</v>
      </c>
      <c r="T367" s="7">
        <f t="shared" si="6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Table1[[#This Row],[pledged]]/Table1[[#This Row],[goal]]*100</f>
        <v>592.11111111111109</v>
      </c>
      <c r="G368" t="s">
        <v>20</v>
      </c>
      <c r="H368">
        <v>101</v>
      </c>
      <c r="I368">
        <f>ROUND(IFERROR(Table1[[#This Row],[pledged]]/Table1[[#This Row],[backers_count]],0),2)</f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7">
        <f t="shared" si="6"/>
        <v>40546.25</v>
      </c>
      <c r="T368" s="7">
        <f t="shared" si="6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Table1[[#This Row],[pledged]]/Table1[[#This Row],[goal]]*100</f>
        <v>18.888888888888889</v>
      </c>
      <c r="G369" t="s">
        <v>14</v>
      </c>
      <c r="H369">
        <v>75</v>
      </c>
      <c r="I369">
        <f>ROUND(IFERROR(Table1[[#This Row],[pledged]]/Table1[[#This Row],[backers_count]],0),2)</f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7">
        <f t="shared" si="6"/>
        <v>41930.208333333336</v>
      </c>
      <c r="T369" s="7">
        <f t="shared" si="6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Table1[[#This Row],[pledged]]/Table1[[#This Row],[goal]]*100</f>
        <v>276.80769230769232</v>
      </c>
      <c r="G370" t="s">
        <v>20</v>
      </c>
      <c r="H370">
        <v>206</v>
      </c>
      <c r="I370">
        <f>ROUND(IFERROR(Table1[[#This Row],[pledged]]/Table1[[#This Row],[backers_count]],0),2)</f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7">
        <f t="shared" si="6"/>
        <v>40464.208333333336</v>
      </c>
      <c r="T370" s="7">
        <f t="shared" si="6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Table1[[#This Row],[pledged]]/Table1[[#This Row],[goal]]*100</f>
        <v>273.01851851851848</v>
      </c>
      <c r="G371" t="s">
        <v>20</v>
      </c>
      <c r="H371">
        <v>154</v>
      </c>
      <c r="I371">
        <f>ROUND(IFERROR(Table1[[#This Row],[pledged]]/Table1[[#This Row],[backers_count]],0),2)</f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7">
        <f t="shared" si="6"/>
        <v>41308.25</v>
      </c>
      <c r="T371" s="7">
        <f t="shared" si="6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Table1[[#This Row],[pledged]]/Table1[[#This Row],[goal]]*100</f>
        <v>159.36331255565449</v>
      </c>
      <c r="G372" t="s">
        <v>20</v>
      </c>
      <c r="H372">
        <v>5966</v>
      </c>
      <c r="I372">
        <f>ROUND(IFERROR(Table1[[#This Row],[pledged]]/Table1[[#This Row],[backers_count]],0),2)</f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7">
        <f t="shared" si="6"/>
        <v>43570.208333333328</v>
      </c>
      <c r="T372" s="7">
        <f t="shared" si="6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Table1[[#This Row],[pledged]]/Table1[[#This Row],[goal]]*100</f>
        <v>67.869978858350947</v>
      </c>
      <c r="G373" t="s">
        <v>14</v>
      </c>
      <c r="H373">
        <v>2176</v>
      </c>
      <c r="I373">
        <f>ROUND(IFERROR(Table1[[#This Row],[pledged]]/Table1[[#This Row],[backers_count]],0),2)</f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7">
        <f t="shared" si="6"/>
        <v>42043.25</v>
      </c>
      <c r="T373" s="7">
        <f t="shared" si="6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Table1[[#This Row],[pledged]]/Table1[[#This Row],[goal]]*100</f>
        <v>1591.5555555555554</v>
      </c>
      <c r="G374" t="s">
        <v>20</v>
      </c>
      <c r="H374">
        <v>169</v>
      </c>
      <c r="I374">
        <f>ROUND(IFERROR(Table1[[#This Row],[pledged]]/Table1[[#This Row],[backers_count]],0),2)</f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7">
        <f t="shared" si="6"/>
        <v>42012.25</v>
      </c>
      <c r="T374" s="7">
        <f t="shared" si="6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Table1[[#This Row],[pledged]]/Table1[[#This Row],[goal]]*100</f>
        <v>730.18222222222221</v>
      </c>
      <c r="G375" t="s">
        <v>20</v>
      </c>
      <c r="H375">
        <v>2106</v>
      </c>
      <c r="I375">
        <f>ROUND(IFERROR(Table1[[#This Row],[pledged]]/Table1[[#This Row],[backers_count]],0),2)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7">
        <f t="shared" si="6"/>
        <v>42964.208333333328</v>
      </c>
      <c r="T375" s="7">
        <f t="shared" si="6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Table1[[#This Row],[pledged]]/Table1[[#This Row],[goal]]*100</f>
        <v>13.185782556750297</v>
      </c>
      <c r="G376" t="s">
        <v>14</v>
      </c>
      <c r="H376">
        <v>441</v>
      </c>
      <c r="I376">
        <f>ROUND(IFERROR(Table1[[#This Row],[pledged]]/Table1[[#This Row],[backers_count]],0),2)</f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7">
        <f t="shared" si="6"/>
        <v>43476.25</v>
      </c>
      <c r="T376" s="7">
        <f t="shared" si="6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Table1[[#This Row],[pledged]]/Table1[[#This Row],[goal]]*100</f>
        <v>54.777777777777779</v>
      </c>
      <c r="G377" t="s">
        <v>14</v>
      </c>
      <c r="H377">
        <v>25</v>
      </c>
      <c r="I377">
        <f>ROUND(IFERROR(Table1[[#This Row],[pledged]]/Table1[[#This Row],[backers_count]],0),2)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7">
        <f t="shared" si="6"/>
        <v>42293.208333333328</v>
      </c>
      <c r="T377" s="7">
        <f t="shared" si="6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Table1[[#This Row],[pledged]]/Table1[[#This Row],[goal]]*100</f>
        <v>361.02941176470591</v>
      </c>
      <c r="G378" t="s">
        <v>20</v>
      </c>
      <c r="H378">
        <v>131</v>
      </c>
      <c r="I378">
        <f>ROUND(IFERROR(Table1[[#This Row],[pledged]]/Table1[[#This Row],[backers_count]],0),2)</f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7">
        <f t="shared" si="6"/>
        <v>41826.208333333336</v>
      </c>
      <c r="T378" s="7">
        <f t="shared" si="6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Table1[[#This Row],[pledged]]/Table1[[#This Row],[goal]]*100</f>
        <v>10.257545271629779</v>
      </c>
      <c r="G379" t="s">
        <v>14</v>
      </c>
      <c r="H379">
        <v>127</v>
      </c>
      <c r="I379">
        <f>ROUND(IFERROR(Table1[[#This Row],[pledged]]/Table1[[#This Row],[backers_count]],0),2)</f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7">
        <f t="shared" si="6"/>
        <v>43760.208333333328</v>
      </c>
      <c r="T379" s="7">
        <f t="shared" si="6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Table1[[#This Row],[pledged]]/Table1[[#This Row],[goal]]*100</f>
        <v>13.962962962962964</v>
      </c>
      <c r="G380" t="s">
        <v>14</v>
      </c>
      <c r="H380">
        <v>355</v>
      </c>
      <c r="I380">
        <f>ROUND(IFERROR(Table1[[#This Row],[pledged]]/Table1[[#This Row],[backers_count]],0),2)</f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7">
        <f t="shared" si="6"/>
        <v>43241.208333333328</v>
      </c>
      <c r="T380" s="7">
        <f t="shared" si="6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Table1[[#This Row],[pledged]]/Table1[[#This Row],[goal]]*100</f>
        <v>40.444444444444443</v>
      </c>
      <c r="G381" t="s">
        <v>14</v>
      </c>
      <c r="H381">
        <v>44</v>
      </c>
      <c r="I381">
        <f>ROUND(IFERROR(Table1[[#This Row],[pledged]]/Table1[[#This Row],[backers_count]],0),2)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7">
        <f t="shared" si="6"/>
        <v>40843.208333333336</v>
      </c>
      <c r="T381" s="7">
        <f t="shared" si="6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Table1[[#This Row],[pledged]]/Table1[[#This Row],[goal]]*100</f>
        <v>160.32</v>
      </c>
      <c r="G382" t="s">
        <v>20</v>
      </c>
      <c r="H382">
        <v>84</v>
      </c>
      <c r="I382">
        <f>ROUND(IFERROR(Table1[[#This Row],[pledged]]/Table1[[#This Row],[backers_count]],0),2)</f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7">
        <f t="shared" si="6"/>
        <v>41448.208333333336</v>
      </c>
      <c r="T382" s="7">
        <f t="shared" si="6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Table1[[#This Row],[pledged]]/Table1[[#This Row],[goal]]*100</f>
        <v>183.9433962264151</v>
      </c>
      <c r="G383" t="s">
        <v>20</v>
      </c>
      <c r="H383">
        <v>155</v>
      </c>
      <c r="I383">
        <f>ROUND(IFERROR(Table1[[#This Row],[pledged]]/Table1[[#This Row],[backers_count]],0),2)</f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7">
        <f t="shared" si="6"/>
        <v>42163.208333333328</v>
      </c>
      <c r="T383" s="7">
        <f t="shared" si="6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Table1[[#This Row],[pledged]]/Table1[[#This Row],[goal]]*100</f>
        <v>63.769230769230766</v>
      </c>
      <c r="G384" t="s">
        <v>14</v>
      </c>
      <c r="H384">
        <v>67</v>
      </c>
      <c r="I384">
        <f>ROUND(IFERROR(Table1[[#This Row],[pledged]]/Table1[[#This Row],[backers_count]],0),2)</f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7">
        <f t="shared" si="6"/>
        <v>43024.208333333328</v>
      </c>
      <c r="T384" s="7">
        <f t="shared" si="6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Table1[[#This Row],[pledged]]/Table1[[#This Row],[goal]]*100</f>
        <v>225.38095238095238</v>
      </c>
      <c r="G385" t="s">
        <v>20</v>
      </c>
      <c r="H385">
        <v>189</v>
      </c>
      <c r="I385">
        <f>ROUND(IFERROR(Table1[[#This Row],[pledged]]/Table1[[#This Row],[backers_count]],0),2)</f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7">
        <f t="shared" si="6"/>
        <v>43509.25</v>
      </c>
      <c r="T385" s="7">
        <f t="shared" si="6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Table1[[#This Row],[pledged]]/Table1[[#This Row],[goal]]*100</f>
        <v>172.00961538461539</v>
      </c>
      <c r="G386" t="s">
        <v>20</v>
      </c>
      <c r="H386">
        <v>4799</v>
      </c>
      <c r="I386">
        <f>ROUND(IFERROR(Table1[[#This Row],[pledged]]/Table1[[#This Row],[backers_count]],0),2)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7">
        <f t="shared" ref="S386:T449" si="7">(((L386/60)/60)/24)+DATE(1970,1,1)</f>
        <v>42776.25</v>
      </c>
      <c r="T386" s="7">
        <f t="shared" si="7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Table1[[#This Row],[pledged]]/Table1[[#This Row],[goal]]*100</f>
        <v>146.16709511568124</v>
      </c>
      <c r="G387" t="s">
        <v>20</v>
      </c>
      <c r="H387">
        <v>1137</v>
      </c>
      <c r="I387">
        <f>ROUND(IFERROR(Table1[[#This Row],[pledged]]/Table1[[#This Row],[backers_count]],0),2)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7">
        <f t="shared" si="7"/>
        <v>43553.208333333328</v>
      </c>
      <c r="T387" s="7">
        <f t="shared" si="7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Table1[[#This Row],[pledged]]/Table1[[#This Row],[goal]]*100</f>
        <v>76.42361623616236</v>
      </c>
      <c r="G388" t="s">
        <v>14</v>
      </c>
      <c r="H388">
        <v>1068</v>
      </c>
      <c r="I388">
        <f>ROUND(IFERROR(Table1[[#This Row],[pledged]]/Table1[[#This Row],[backers_count]],0),2)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7">
        <f t="shared" si="7"/>
        <v>40355.208333333336</v>
      </c>
      <c r="T388" s="7">
        <f t="shared" si="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Table1[[#This Row],[pledged]]/Table1[[#This Row],[goal]]*100</f>
        <v>39.261467889908261</v>
      </c>
      <c r="G389" t="s">
        <v>14</v>
      </c>
      <c r="H389">
        <v>424</v>
      </c>
      <c r="I389">
        <f>ROUND(IFERROR(Table1[[#This Row],[pledged]]/Table1[[#This Row],[backers_count]],0),2)</f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7">
        <f t="shared" si="7"/>
        <v>41072.208333333336</v>
      </c>
      <c r="T389" s="7">
        <f t="shared" si="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Table1[[#This Row],[pledged]]/Table1[[#This Row],[goal]]*100</f>
        <v>11.270034843205574</v>
      </c>
      <c r="G390" t="s">
        <v>74</v>
      </c>
      <c r="H390">
        <v>145</v>
      </c>
      <c r="I390">
        <f>ROUND(IFERROR(Table1[[#This Row],[pledged]]/Table1[[#This Row],[backers_count]],0),2)</f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7">
        <f t="shared" si="7"/>
        <v>40912.25</v>
      </c>
      <c r="T390" s="7">
        <f t="shared" si="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Table1[[#This Row],[pledged]]/Table1[[#This Row],[goal]]*100</f>
        <v>122.11084337349398</v>
      </c>
      <c r="G391" t="s">
        <v>20</v>
      </c>
      <c r="H391">
        <v>1152</v>
      </c>
      <c r="I391">
        <f>ROUND(IFERROR(Table1[[#This Row],[pledged]]/Table1[[#This Row],[backers_count]],0),2)</f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7">
        <f t="shared" si="7"/>
        <v>40479.208333333336</v>
      </c>
      <c r="T391" s="7">
        <f t="shared" si="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Table1[[#This Row],[pledged]]/Table1[[#This Row],[goal]]*100</f>
        <v>186.54166666666669</v>
      </c>
      <c r="G392" t="s">
        <v>20</v>
      </c>
      <c r="H392">
        <v>50</v>
      </c>
      <c r="I392">
        <f>ROUND(IFERROR(Table1[[#This Row],[pledged]]/Table1[[#This Row],[backers_count]],0),2)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7">
        <f t="shared" si="7"/>
        <v>41530.208333333336</v>
      </c>
      <c r="T392" s="7">
        <f t="shared" si="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Table1[[#This Row],[pledged]]/Table1[[#This Row],[goal]]*100</f>
        <v>7.2731788079470201</v>
      </c>
      <c r="G393" t="s">
        <v>14</v>
      </c>
      <c r="H393">
        <v>151</v>
      </c>
      <c r="I393">
        <f>ROUND(IFERROR(Table1[[#This Row],[pledged]]/Table1[[#This Row],[backers_count]],0),2)</f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7">
        <f t="shared" si="7"/>
        <v>41653.25</v>
      </c>
      <c r="T393" s="7">
        <f t="shared" si="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Table1[[#This Row],[pledged]]/Table1[[#This Row],[goal]]*100</f>
        <v>65.642371234207957</v>
      </c>
      <c r="G394" t="s">
        <v>14</v>
      </c>
      <c r="H394">
        <v>1608</v>
      </c>
      <c r="I394">
        <f>ROUND(IFERROR(Table1[[#This Row],[pledged]]/Table1[[#This Row],[backers_count]],0),2)</f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7">
        <f t="shared" si="7"/>
        <v>40549.25</v>
      </c>
      <c r="T394" s="7">
        <f t="shared" si="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Table1[[#This Row],[pledged]]/Table1[[#This Row],[goal]]*100</f>
        <v>228.96178343949046</v>
      </c>
      <c r="G395" t="s">
        <v>20</v>
      </c>
      <c r="H395">
        <v>3059</v>
      </c>
      <c r="I395">
        <f>ROUND(IFERROR(Table1[[#This Row],[pledged]]/Table1[[#This Row],[backers_count]],0),2)</f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7">
        <f t="shared" si="7"/>
        <v>42933.208333333328</v>
      </c>
      <c r="T395" s="7">
        <f t="shared" si="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Table1[[#This Row],[pledged]]/Table1[[#This Row],[goal]]*100</f>
        <v>469.37499999999994</v>
      </c>
      <c r="G396" t="s">
        <v>20</v>
      </c>
      <c r="H396">
        <v>34</v>
      </c>
      <c r="I396">
        <f>ROUND(IFERROR(Table1[[#This Row],[pledged]]/Table1[[#This Row],[backers_count]],0),2)</f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7">
        <f t="shared" si="7"/>
        <v>41484.208333333336</v>
      </c>
      <c r="T396" s="7">
        <f t="shared" si="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Table1[[#This Row],[pledged]]/Table1[[#This Row],[goal]]*100</f>
        <v>130.11267605633802</v>
      </c>
      <c r="G397" t="s">
        <v>20</v>
      </c>
      <c r="H397">
        <v>220</v>
      </c>
      <c r="I397">
        <f>ROUND(IFERROR(Table1[[#This Row],[pledged]]/Table1[[#This Row],[backers_count]],0),2)</f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7">
        <f t="shared" si="7"/>
        <v>40885.25</v>
      </c>
      <c r="T397" s="7">
        <f t="shared" si="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Table1[[#This Row],[pledged]]/Table1[[#This Row],[goal]]*100</f>
        <v>167.05422993492408</v>
      </c>
      <c r="G398" t="s">
        <v>20</v>
      </c>
      <c r="H398">
        <v>1604</v>
      </c>
      <c r="I398">
        <f>ROUND(IFERROR(Table1[[#This Row],[pledged]]/Table1[[#This Row],[backers_count]],0),2)</f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7">
        <f t="shared" si="7"/>
        <v>43378.208333333328</v>
      </c>
      <c r="T398" s="7">
        <f t="shared" si="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Table1[[#This Row],[pledged]]/Table1[[#This Row],[goal]]*100</f>
        <v>173.8641975308642</v>
      </c>
      <c r="G399" t="s">
        <v>20</v>
      </c>
      <c r="H399">
        <v>454</v>
      </c>
      <c r="I399">
        <f>ROUND(IFERROR(Table1[[#This Row],[pledged]]/Table1[[#This Row],[backers_count]],0),2)</f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7">
        <f t="shared" si="7"/>
        <v>41417.208333333336</v>
      </c>
      <c r="T399" s="7">
        <f t="shared" si="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Table1[[#This Row],[pledged]]/Table1[[#This Row],[goal]]*100</f>
        <v>717.76470588235293</v>
      </c>
      <c r="G400" t="s">
        <v>20</v>
      </c>
      <c r="H400">
        <v>123</v>
      </c>
      <c r="I400">
        <f>ROUND(IFERROR(Table1[[#This Row],[pledged]]/Table1[[#This Row],[backers_count]],0),2)</f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7">
        <f t="shared" si="7"/>
        <v>43228.208333333328</v>
      </c>
      <c r="T400" s="7">
        <f t="shared" si="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Table1[[#This Row],[pledged]]/Table1[[#This Row],[goal]]*100</f>
        <v>63.850976361767728</v>
      </c>
      <c r="G401" t="s">
        <v>14</v>
      </c>
      <c r="H401">
        <v>941</v>
      </c>
      <c r="I401">
        <f>ROUND(IFERROR(Table1[[#This Row],[pledged]]/Table1[[#This Row],[backers_count]],0),2)</f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7">
        <f t="shared" si="7"/>
        <v>40576.25</v>
      </c>
      <c r="T401" s="7">
        <f t="shared" si="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Table1[[#This Row],[pledged]]/Table1[[#This Row],[goal]]*100</f>
        <v>2</v>
      </c>
      <c r="G402" t="s">
        <v>14</v>
      </c>
      <c r="H402">
        <v>1</v>
      </c>
      <c r="I402">
        <f>ROUND(IFERROR(Table1[[#This Row],[pledged]]/Table1[[#This Row],[backers_count]],0),2)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7">
        <f t="shared" si="7"/>
        <v>41502.208333333336</v>
      </c>
      <c r="T402" s="7">
        <f t="shared" si="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Table1[[#This Row],[pledged]]/Table1[[#This Row],[goal]]*100</f>
        <v>1530.2222222222222</v>
      </c>
      <c r="G403" t="s">
        <v>20</v>
      </c>
      <c r="H403">
        <v>299</v>
      </c>
      <c r="I403">
        <f>ROUND(IFERROR(Table1[[#This Row],[pledged]]/Table1[[#This Row],[backers_count]],0),2)</f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7">
        <f t="shared" si="7"/>
        <v>43765.208333333328</v>
      </c>
      <c r="T403" s="7">
        <f t="shared" si="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Table1[[#This Row],[pledged]]/Table1[[#This Row],[goal]]*100</f>
        <v>40.356164383561641</v>
      </c>
      <c r="G404" t="s">
        <v>14</v>
      </c>
      <c r="H404">
        <v>40</v>
      </c>
      <c r="I404">
        <f>ROUND(IFERROR(Table1[[#This Row],[pledged]]/Table1[[#This Row],[backers_count]],0),2)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7">
        <f t="shared" si="7"/>
        <v>40914.25</v>
      </c>
      <c r="T404" s="7">
        <f t="shared" si="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Table1[[#This Row],[pledged]]/Table1[[#This Row],[goal]]*100</f>
        <v>86.220633299284984</v>
      </c>
      <c r="G405" t="s">
        <v>14</v>
      </c>
      <c r="H405">
        <v>3015</v>
      </c>
      <c r="I405">
        <f>ROUND(IFERROR(Table1[[#This Row],[pledged]]/Table1[[#This Row],[backers_count]],0),2)</f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7">
        <f t="shared" si="7"/>
        <v>40310.208333333336</v>
      </c>
      <c r="T405" s="7">
        <f t="shared" si="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Table1[[#This Row],[pledged]]/Table1[[#This Row],[goal]]*100</f>
        <v>315.58486707566465</v>
      </c>
      <c r="G406" t="s">
        <v>20</v>
      </c>
      <c r="H406">
        <v>2237</v>
      </c>
      <c r="I406">
        <f>ROUND(IFERROR(Table1[[#This Row],[pledged]]/Table1[[#This Row],[backers_count]],0),2)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7">
        <f t="shared" si="7"/>
        <v>43053.25</v>
      </c>
      <c r="T406" s="7">
        <f t="shared" si="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Table1[[#This Row],[pledged]]/Table1[[#This Row],[goal]]*100</f>
        <v>89.618243243243242</v>
      </c>
      <c r="G407" t="s">
        <v>14</v>
      </c>
      <c r="H407">
        <v>435</v>
      </c>
      <c r="I407">
        <f>ROUND(IFERROR(Table1[[#This Row],[pledged]]/Table1[[#This Row],[backers_count]],0),2)</f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7">
        <f t="shared" si="7"/>
        <v>43255.208333333328</v>
      </c>
      <c r="T407" s="7">
        <f t="shared" si="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Table1[[#This Row],[pledged]]/Table1[[#This Row],[goal]]*100</f>
        <v>182.14503816793894</v>
      </c>
      <c r="G408" t="s">
        <v>20</v>
      </c>
      <c r="H408">
        <v>645</v>
      </c>
      <c r="I408">
        <f>ROUND(IFERROR(Table1[[#This Row],[pledged]]/Table1[[#This Row],[backers_count]],0),2)</f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7">
        <f t="shared" si="7"/>
        <v>41304.25</v>
      </c>
      <c r="T408" s="7">
        <f t="shared" si="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Table1[[#This Row],[pledged]]/Table1[[#This Row],[goal]]*100</f>
        <v>355.88235294117646</v>
      </c>
      <c r="G409" t="s">
        <v>20</v>
      </c>
      <c r="H409">
        <v>484</v>
      </c>
      <c r="I409">
        <f>ROUND(IFERROR(Table1[[#This Row],[pledged]]/Table1[[#This Row],[backers_count]],0),2)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7">
        <f t="shared" si="7"/>
        <v>43751.208333333328</v>
      </c>
      <c r="T409" s="7">
        <f t="shared" si="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Table1[[#This Row],[pledged]]/Table1[[#This Row],[goal]]*100</f>
        <v>131.83695652173913</v>
      </c>
      <c r="G410" t="s">
        <v>20</v>
      </c>
      <c r="H410">
        <v>154</v>
      </c>
      <c r="I410">
        <f>ROUND(IFERROR(Table1[[#This Row],[pledged]]/Table1[[#This Row],[backers_count]],0),2)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7">
        <f t="shared" si="7"/>
        <v>42541.208333333328</v>
      </c>
      <c r="T410" s="7">
        <f t="shared" si="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Table1[[#This Row],[pledged]]/Table1[[#This Row],[goal]]*100</f>
        <v>46.315634218289084</v>
      </c>
      <c r="G411" t="s">
        <v>14</v>
      </c>
      <c r="H411">
        <v>714</v>
      </c>
      <c r="I411">
        <f>ROUND(IFERROR(Table1[[#This Row],[pledged]]/Table1[[#This Row],[backers_count]],0),2)</f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7">
        <f t="shared" si="7"/>
        <v>42843.208333333328</v>
      </c>
      <c r="T411" s="7">
        <f t="shared" si="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Table1[[#This Row],[pledged]]/Table1[[#This Row],[goal]]*100</f>
        <v>36.132726089785294</v>
      </c>
      <c r="G412" t="s">
        <v>47</v>
      </c>
      <c r="H412">
        <v>1111</v>
      </c>
      <c r="I412">
        <f>ROUND(IFERROR(Table1[[#This Row],[pledged]]/Table1[[#This Row],[backers_count]],0),2)</f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7">
        <f t="shared" si="7"/>
        <v>42122.208333333328</v>
      </c>
      <c r="T412" s="7">
        <f t="shared" si="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Table1[[#This Row],[pledged]]/Table1[[#This Row],[goal]]*100</f>
        <v>104.62820512820512</v>
      </c>
      <c r="G413" t="s">
        <v>20</v>
      </c>
      <c r="H413">
        <v>82</v>
      </c>
      <c r="I413">
        <f>ROUND(IFERROR(Table1[[#This Row],[pledged]]/Table1[[#This Row],[backers_count]],0),2)</f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7">
        <f t="shared" si="7"/>
        <v>42884.208333333328</v>
      </c>
      <c r="T413" s="7">
        <f t="shared" si="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Table1[[#This Row],[pledged]]/Table1[[#This Row],[goal]]*100</f>
        <v>668.85714285714289</v>
      </c>
      <c r="G414" t="s">
        <v>20</v>
      </c>
      <c r="H414">
        <v>134</v>
      </c>
      <c r="I414">
        <f>ROUND(IFERROR(Table1[[#This Row],[pledged]]/Table1[[#This Row],[backers_count]],0),2)</f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7">
        <f t="shared" si="7"/>
        <v>41642.25</v>
      </c>
      <c r="T414" s="7">
        <f t="shared" si="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Table1[[#This Row],[pledged]]/Table1[[#This Row],[goal]]*100</f>
        <v>62.072823218997364</v>
      </c>
      <c r="G415" t="s">
        <v>47</v>
      </c>
      <c r="H415">
        <v>1089</v>
      </c>
      <c r="I415">
        <f>ROUND(IFERROR(Table1[[#This Row],[pledged]]/Table1[[#This Row],[backers_count]],0),2)</f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7">
        <f t="shared" si="7"/>
        <v>43431.25</v>
      </c>
      <c r="T415" s="7">
        <f t="shared" si="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Table1[[#This Row],[pledged]]/Table1[[#This Row],[goal]]*100</f>
        <v>84.699787460148784</v>
      </c>
      <c r="G416" t="s">
        <v>14</v>
      </c>
      <c r="H416">
        <v>5497</v>
      </c>
      <c r="I416">
        <f>ROUND(IFERROR(Table1[[#This Row],[pledged]]/Table1[[#This Row],[backers_count]],0),2)</f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7">
        <f t="shared" si="7"/>
        <v>40288.208333333336</v>
      </c>
      <c r="T416" s="7">
        <f t="shared" si="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Table1[[#This Row],[pledged]]/Table1[[#This Row],[goal]]*100</f>
        <v>11.059030837004405</v>
      </c>
      <c r="G417" t="s">
        <v>14</v>
      </c>
      <c r="H417">
        <v>418</v>
      </c>
      <c r="I417">
        <f>ROUND(IFERROR(Table1[[#This Row],[pledged]]/Table1[[#This Row],[backers_count]],0),2)</f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7">
        <f t="shared" si="7"/>
        <v>40921.25</v>
      </c>
      <c r="T417" s="7">
        <f t="shared" si="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Table1[[#This Row],[pledged]]/Table1[[#This Row],[goal]]*100</f>
        <v>43.838781575037146</v>
      </c>
      <c r="G418" t="s">
        <v>14</v>
      </c>
      <c r="H418">
        <v>1439</v>
      </c>
      <c r="I418">
        <f>ROUND(IFERROR(Table1[[#This Row],[pledged]]/Table1[[#This Row],[backers_count]],0),2)</f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7">
        <f t="shared" si="7"/>
        <v>40560.25</v>
      </c>
      <c r="T418" s="7">
        <f t="shared" si="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Table1[[#This Row],[pledged]]/Table1[[#This Row],[goal]]*100</f>
        <v>55.470588235294116</v>
      </c>
      <c r="G419" t="s">
        <v>14</v>
      </c>
      <c r="H419">
        <v>15</v>
      </c>
      <c r="I419">
        <f>ROUND(IFERROR(Table1[[#This Row],[pledged]]/Table1[[#This Row],[backers_count]],0),2)</f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7">
        <f t="shared" si="7"/>
        <v>43407.208333333328</v>
      </c>
      <c r="T419" s="7">
        <f t="shared" si="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Table1[[#This Row],[pledged]]/Table1[[#This Row],[goal]]*100</f>
        <v>57.399511301160658</v>
      </c>
      <c r="G420" t="s">
        <v>14</v>
      </c>
      <c r="H420">
        <v>1999</v>
      </c>
      <c r="I420">
        <f>ROUND(IFERROR(Table1[[#This Row],[pledged]]/Table1[[#This Row],[backers_count]],0),2)</f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7">
        <f t="shared" si="7"/>
        <v>41035.208333333336</v>
      </c>
      <c r="T420" s="7">
        <f t="shared" si="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Table1[[#This Row],[pledged]]/Table1[[#This Row],[goal]]*100</f>
        <v>123.43497363796135</v>
      </c>
      <c r="G421" t="s">
        <v>20</v>
      </c>
      <c r="H421">
        <v>5203</v>
      </c>
      <c r="I421">
        <f>ROUND(IFERROR(Table1[[#This Row],[pledged]]/Table1[[#This Row],[backers_count]],0),2)</f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7">
        <f t="shared" si="7"/>
        <v>40899.25</v>
      </c>
      <c r="T421" s="7">
        <f t="shared" si="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Table1[[#This Row],[pledged]]/Table1[[#This Row],[goal]]*100</f>
        <v>128.46</v>
      </c>
      <c r="G422" t="s">
        <v>20</v>
      </c>
      <c r="H422">
        <v>94</v>
      </c>
      <c r="I422">
        <f>ROUND(IFERROR(Table1[[#This Row],[pledged]]/Table1[[#This Row],[backers_count]],0),2)</f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7">
        <f t="shared" si="7"/>
        <v>42911.208333333328</v>
      </c>
      <c r="T422" s="7">
        <f t="shared" si="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Table1[[#This Row],[pledged]]/Table1[[#This Row],[goal]]*100</f>
        <v>63.989361702127653</v>
      </c>
      <c r="G423" t="s">
        <v>14</v>
      </c>
      <c r="H423">
        <v>118</v>
      </c>
      <c r="I423">
        <f>ROUND(IFERROR(Table1[[#This Row],[pledged]]/Table1[[#This Row],[backers_count]],0),2)</f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7">
        <f t="shared" si="7"/>
        <v>42915.208333333328</v>
      </c>
      <c r="T423" s="7">
        <f t="shared" si="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Table1[[#This Row],[pledged]]/Table1[[#This Row],[goal]]*100</f>
        <v>127.29885057471265</v>
      </c>
      <c r="G424" t="s">
        <v>20</v>
      </c>
      <c r="H424">
        <v>205</v>
      </c>
      <c r="I424">
        <f>ROUND(IFERROR(Table1[[#This Row],[pledged]]/Table1[[#This Row],[backers_count]],0),2)</f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7">
        <f t="shared" si="7"/>
        <v>40285.208333333336</v>
      </c>
      <c r="T424" s="7">
        <f t="shared" si="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Table1[[#This Row],[pledged]]/Table1[[#This Row],[goal]]*100</f>
        <v>10.638024357239512</v>
      </c>
      <c r="G425" t="s">
        <v>14</v>
      </c>
      <c r="H425">
        <v>162</v>
      </c>
      <c r="I425">
        <f>ROUND(IFERROR(Table1[[#This Row],[pledged]]/Table1[[#This Row],[backers_count]],0),2)</f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7">
        <f t="shared" si="7"/>
        <v>40808.208333333336</v>
      </c>
      <c r="T425" s="7">
        <f t="shared" si="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Table1[[#This Row],[pledged]]/Table1[[#This Row],[goal]]*100</f>
        <v>40.470588235294116</v>
      </c>
      <c r="G426" t="s">
        <v>14</v>
      </c>
      <c r="H426">
        <v>83</v>
      </c>
      <c r="I426">
        <f>ROUND(IFERROR(Table1[[#This Row],[pledged]]/Table1[[#This Row],[backers_count]],0),2)</f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7">
        <f t="shared" si="7"/>
        <v>43208.208333333328</v>
      </c>
      <c r="T426" s="7">
        <f t="shared" si="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Table1[[#This Row],[pledged]]/Table1[[#This Row],[goal]]*100</f>
        <v>287.66666666666663</v>
      </c>
      <c r="G427" t="s">
        <v>20</v>
      </c>
      <c r="H427">
        <v>92</v>
      </c>
      <c r="I427">
        <f>ROUND(IFERROR(Table1[[#This Row],[pledged]]/Table1[[#This Row],[backers_count]],0),2)</f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7">
        <f t="shared" si="7"/>
        <v>42213.208333333328</v>
      </c>
      <c r="T427" s="7">
        <f t="shared" si="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Table1[[#This Row],[pledged]]/Table1[[#This Row],[goal]]*100</f>
        <v>572.94444444444446</v>
      </c>
      <c r="G428" t="s">
        <v>20</v>
      </c>
      <c r="H428">
        <v>219</v>
      </c>
      <c r="I428">
        <f>ROUND(IFERROR(Table1[[#This Row],[pledged]]/Table1[[#This Row],[backers_count]],0),2)</f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7">
        <f t="shared" si="7"/>
        <v>41332.25</v>
      </c>
      <c r="T428" s="7">
        <f t="shared" si="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Table1[[#This Row],[pledged]]/Table1[[#This Row],[goal]]*100</f>
        <v>112.90429799426933</v>
      </c>
      <c r="G429" t="s">
        <v>20</v>
      </c>
      <c r="H429">
        <v>2526</v>
      </c>
      <c r="I429">
        <f>ROUND(IFERROR(Table1[[#This Row],[pledged]]/Table1[[#This Row],[backers_count]],0),2)</f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7">
        <f t="shared" si="7"/>
        <v>41895.208333333336</v>
      </c>
      <c r="T429" s="7">
        <f t="shared" si="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Table1[[#This Row],[pledged]]/Table1[[#This Row],[goal]]*100</f>
        <v>46.387573964497044</v>
      </c>
      <c r="G430" t="s">
        <v>14</v>
      </c>
      <c r="H430">
        <v>747</v>
      </c>
      <c r="I430">
        <f>ROUND(IFERROR(Table1[[#This Row],[pledged]]/Table1[[#This Row],[backers_count]],0),2)</f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7">
        <f t="shared" si="7"/>
        <v>40585.25</v>
      </c>
      <c r="T430" s="7">
        <f t="shared" si="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Table1[[#This Row],[pledged]]/Table1[[#This Row],[goal]]*100</f>
        <v>90.675916230366497</v>
      </c>
      <c r="G431" t="s">
        <v>74</v>
      </c>
      <c r="H431">
        <v>2138</v>
      </c>
      <c r="I431">
        <f>ROUND(IFERROR(Table1[[#This Row],[pledged]]/Table1[[#This Row],[backers_count]],0),2)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7">
        <f t="shared" si="7"/>
        <v>41680.25</v>
      </c>
      <c r="T431" s="7">
        <f t="shared" si="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Table1[[#This Row],[pledged]]/Table1[[#This Row],[goal]]*100</f>
        <v>67.740740740740748</v>
      </c>
      <c r="G432" t="s">
        <v>14</v>
      </c>
      <c r="H432">
        <v>84</v>
      </c>
      <c r="I432">
        <f>ROUND(IFERROR(Table1[[#This Row],[pledged]]/Table1[[#This Row],[backers_count]],0),2)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7">
        <f t="shared" si="7"/>
        <v>43737.208333333328</v>
      </c>
      <c r="T432" s="7">
        <f t="shared" si="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Table1[[#This Row],[pledged]]/Table1[[#This Row],[goal]]*100</f>
        <v>192.49019607843135</v>
      </c>
      <c r="G433" t="s">
        <v>20</v>
      </c>
      <c r="H433">
        <v>94</v>
      </c>
      <c r="I433">
        <f>ROUND(IFERROR(Table1[[#This Row],[pledged]]/Table1[[#This Row],[backers_count]],0),2)</f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7">
        <f t="shared" si="7"/>
        <v>43273.208333333328</v>
      </c>
      <c r="T433" s="7">
        <f t="shared" si="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Table1[[#This Row],[pledged]]/Table1[[#This Row],[goal]]*100</f>
        <v>82.714285714285722</v>
      </c>
      <c r="G434" t="s">
        <v>14</v>
      </c>
      <c r="H434">
        <v>91</v>
      </c>
      <c r="I434">
        <f>ROUND(IFERROR(Table1[[#This Row],[pledged]]/Table1[[#This Row],[backers_count]],0),2)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7">
        <f t="shared" si="7"/>
        <v>41761.208333333336</v>
      </c>
      <c r="T434" s="7">
        <f t="shared" si="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Table1[[#This Row],[pledged]]/Table1[[#This Row],[goal]]*100</f>
        <v>54.163920922570021</v>
      </c>
      <c r="G435" t="s">
        <v>14</v>
      </c>
      <c r="H435">
        <v>792</v>
      </c>
      <c r="I435">
        <f>ROUND(IFERROR(Table1[[#This Row],[pledged]]/Table1[[#This Row],[backers_count]],0),2)</f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7">
        <f t="shared" si="7"/>
        <v>41603.25</v>
      </c>
      <c r="T435" s="7">
        <f t="shared" si="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Table1[[#This Row],[pledged]]/Table1[[#This Row],[goal]]*100</f>
        <v>16.722222222222221</v>
      </c>
      <c r="G436" t="s">
        <v>74</v>
      </c>
      <c r="H436">
        <v>10</v>
      </c>
      <c r="I436">
        <f>ROUND(IFERROR(Table1[[#This Row],[pledged]]/Table1[[#This Row],[backers_count]],0),2)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7">
        <f t="shared" si="7"/>
        <v>42705.25</v>
      </c>
      <c r="T436" s="7">
        <f t="shared" si="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Table1[[#This Row],[pledged]]/Table1[[#This Row],[goal]]*100</f>
        <v>116.87664041994749</v>
      </c>
      <c r="G437" t="s">
        <v>20</v>
      </c>
      <c r="H437">
        <v>1713</v>
      </c>
      <c r="I437">
        <f>ROUND(IFERROR(Table1[[#This Row],[pledged]]/Table1[[#This Row],[backers_count]],0),2)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7">
        <f t="shared" si="7"/>
        <v>41988.25</v>
      </c>
      <c r="T437" s="7">
        <f t="shared" si="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Table1[[#This Row],[pledged]]/Table1[[#This Row],[goal]]*100</f>
        <v>1052.1538461538462</v>
      </c>
      <c r="G438" t="s">
        <v>20</v>
      </c>
      <c r="H438">
        <v>249</v>
      </c>
      <c r="I438">
        <f>ROUND(IFERROR(Table1[[#This Row],[pledged]]/Table1[[#This Row],[backers_count]],0),2)</f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7">
        <f t="shared" si="7"/>
        <v>43575.208333333328</v>
      </c>
      <c r="T438" s="7">
        <f t="shared" si="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Table1[[#This Row],[pledged]]/Table1[[#This Row],[goal]]*100</f>
        <v>123.07407407407408</v>
      </c>
      <c r="G439" t="s">
        <v>20</v>
      </c>
      <c r="H439">
        <v>192</v>
      </c>
      <c r="I439">
        <f>ROUND(IFERROR(Table1[[#This Row],[pledged]]/Table1[[#This Row],[backers_count]],0),2)</f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7">
        <f t="shared" si="7"/>
        <v>42260.208333333328</v>
      </c>
      <c r="T439" s="7">
        <f t="shared" si="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Table1[[#This Row],[pledged]]/Table1[[#This Row],[goal]]*100</f>
        <v>178.63855421686748</v>
      </c>
      <c r="G440" t="s">
        <v>20</v>
      </c>
      <c r="H440">
        <v>247</v>
      </c>
      <c r="I440">
        <f>ROUND(IFERROR(Table1[[#This Row],[pledged]]/Table1[[#This Row],[backers_count]],0),2)</f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7">
        <f t="shared" si="7"/>
        <v>41337.25</v>
      </c>
      <c r="T440" s="7">
        <f t="shared" si="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Table1[[#This Row],[pledged]]/Table1[[#This Row],[goal]]*100</f>
        <v>355.28169014084506</v>
      </c>
      <c r="G441" t="s">
        <v>20</v>
      </c>
      <c r="H441">
        <v>2293</v>
      </c>
      <c r="I441">
        <f>ROUND(IFERROR(Table1[[#This Row],[pledged]]/Table1[[#This Row],[backers_count]],0),2)</f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7">
        <f t="shared" si="7"/>
        <v>42680.208333333328</v>
      </c>
      <c r="T441" s="7">
        <f t="shared" si="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Table1[[#This Row],[pledged]]/Table1[[#This Row],[goal]]*100</f>
        <v>161.90634146341463</v>
      </c>
      <c r="G442" t="s">
        <v>20</v>
      </c>
      <c r="H442">
        <v>3131</v>
      </c>
      <c r="I442">
        <f>ROUND(IFERROR(Table1[[#This Row],[pledged]]/Table1[[#This Row],[backers_count]],0),2)</f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7">
        <f t="shared" si="7"/>
        <v>42916.208333333328</v>
      </c>
      <c r="T442" s="7">
        <f t="shared" si="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Table1[[#This Row],[pledged]]/Table1[[#This Row],[goal]]*100</f>
        <v>24.914285714285715</v>
      </c>
      <c r="G443" t="s">
        <v>14</v>
      </c>
      <c r="H443">
        <v>32</v>
      </c>
      <c r="I443">
        <f>ROUND(IFERROR(Table1[[#This Row],[pledged]]/Table1[[#This Row],[backers_count]],0),2)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7">
        <f t="shared" si="7"/>
        <v>41025.208333333336</v>
      </c>
      <c r="T443" s="7">
        <f t="shared" si="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Table1[[#This Row],[pledged]]/Table1[[#This Row],[goal]]*100</f>
        <v>198.72222222222223</v>
      </c>
      <c r="G444" t="s">
        <v>20</v>
      </c>
      <c r="H444">
        <v>143</v>
      </c>
      <c r="I444">
        <f>ROUND(IFERROR(Table1[[#This Row],[pledged]]/Table1[[#This Row],[backers_count]],0),2)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7">
        <f t="shared" si="7"/>
        <v>42980.208333333328</v>
      </c>
      <c r="T444" s="7">
        <f t="shared" si="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Table1[[#This Row],[pledged]]/Table1[[#This Row],[goal]]*100</f>
        <v>34.752688172043008</v>
      </c>
      <c r="G445" t="s">
        <v>74</v>
      </c>
      <c r="H445">
        <v>90</v>
      </c>
      <c r="I445">
        <f>ROUND(IFERROR(Table1[[#This Row],[pledged]]/Table1[[#This Row],[backers_count]],0),2)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7">
        <f t="shared" si="7"/>
        <v>40451.208333333336</v>
      </c>
      <c r="T445" s="7">
        <f t="shared" si="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Table1[[#This Row],[pledged]]/Table1[[#This Row],[goal]]*100</f>
        <v>176.41935483870967</v>
      </c>
      <c r="G446" t="s">
        <v>20</v>
      </c>
      <c r="H446">
        <v>296</v>
      </c>
      <c r="I446">
        <f>ROUND(IFERROR(Table1[[#This Row],[pledged]]/Table1[[#This Row],[backers_count]],0),2)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7">
        <f t="shared" si="7"/>
        <v>40748.208333333336</v>
      </c>
      <c r="T446" s="7">
        <f t="shared" si="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Table1[[#This Row],[pledged]]/Table1[[#This Row],[goal]]*100</f>
        <v>511.38095238095235</v>
      </c>
      <c r="G447" t="s">
        <v>20</v>
      </c>
      <c r="H447">
        <v>170</v>
      </c>
      <c r="I447">
        <f>ROUND(IFERROR(Table1[[#This Row],[pledged]]/Table1[[#This Row],[backers_count]],0),2)</f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7">
        <f t="shared" si="7"/>
        <v>40515.25</v>
      </c>
      <c r="T447" s="7">
        <f t="shared" si="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Table1[[#This Row],[pledged]]/Table1[[#This Row],[goal]]*100</f>
        <v>82.044117647058826</v>
      </c>
      <c r="G448" t="s">
        <v>14</v>
      </c>
      <c r="H448">
        <v>186</v>
      </c>
      <c r="I448">
        <f>ROUND(IFERROR(Table1[[#This Row],[pledged]]/Table1[[#This Row],[backers_count]],0),2)</f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7">
        <f t="shared" si="7"/>
        <v>41261.25</v>
      </c>
      <c r="T448" s="7">
        <f t="shared" si="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Table1[[#This Row],[pledged]]/Table1[[#This Row],[goal]]*100</f>
        <v>24.326030927835053</v>
      </c>
      <c r="G449" t="s">
        <v>74</v>
      </c>
      <c r="H449">
        <v>439</v>
      </c>
      <c r="I449">
        <f>ROUND(IFERROR(Table1[[#This Row],[pledged]]/Table1[[#This Row],[backers_count]],0),2)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7">
        <f t="shared" si="7"/>
        <v>43088.25</v>
      </c>
      <c r="T449" s="7">
        <f t="shared" si="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Table1[[#This Row],[pledged]]/Table1[[#This Row],[goal]]*100</f>
        <v>50.482758620689658</v>
      </c>
      <c r="G450" t="s">
        <v>14</v>
      </c>
      <c r="H450">
        <v>605</v>
      </c>
      <c r="I450">
        <f>ROUND(IFERROR(Table1[[#This Row],[pledged]]/Table1[[#This Row],[backers_count]],0),2)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7">
        <f t="shared" ref="S450:T513" si="8">(((L450/60)/60)/24)+DATE(1970,1,1)</f>
        <v>41378.208333333336</v>
      </c>
      <c r="T450" s="7">
        <f t="shared" si="8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Table1[[#This Row],[pledged]]/Table1[[#This Row],[goal]]*100</f>
        <v>967</v>
      </c>
      <c r="G451" t="s">
        <v>20</v>
      </c>
      <c r="H451">
        <v>86</v>
      </c>
      <c r="I451">
        <f>ROUND(IFERROR(Table1[[#This Row],[pledged]]/Table1[[#This Row],[backers_count]],0),2)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7">
        <f t="shared" si="8"/>
        <v>43530.25</v>
      </c>
      <c r="T451" s="7">
        <f t="shared" si="8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Table1[[#This Row],[pledged]]/Table1[[#This Row],[goal]]*100</f>
        <v>4</v>
      </c>
      <c r="G452" t="s">
        <v>14</v>
      </c>
      <c r="H452">
        <v>1</v>
      </c>
      <c r="I452">
        <f>ROUND(IFERROR(Table1[[#This Row],[pledged]]/Table1[[#This Row],[backers_count]],0),2)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7">
        <f t="shared" si="8"/>
        <v>43394.208333333328</v>
      </c>
      <c r="T452" s="7">
        <f t="shared" si="8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Table1[[#This Row],[pledged]]/Table1[[#This Row],[goal]]*100</f>
        <v>122.84501347708894</v>
      </c>
      <c r="G453" t="s">
        <v>20</v>
      </c>
      <c r="H453">
        <v>6286</v>
      </c>
      <c r="I453">
        <f>ROUND(IFERROR(Table1[[#This Row],[pledged]]/Table1[[#This Row],[backers_count]],0),2)</f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7">
        <f t="shared" si="8"/>
        <v>42935.208333333328</v>
      </c>
      <c r="T453" s="7">
        <f t="shared" si="8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Table1[[#This Row],[pledged]]/Table1[[#This Row],[goal]]*100</f>
        <v>63.4375</v>
      </c>
      <c r="G454" t="s">
        <v>14</v>
      </c>
      <c r="H454">
        <v>31</v>
      </c>
      <c r="I454">
        <f>ROUND(IFERROR(Table1[[#This Row],[pledged]]/Table1[[#This Row],[backers_count]],0),2)</f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7">
        <f t="shared" si="8"/>
        <v>40365.208333333336</v>
      </c>
      <c r="T454" s="7">
        <f t="shared" si="8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Table1[[#This Row],[pledged]]/Table1[[#This Row],[goal]]*100</f>
        <v>56.331688596491226</v>
      </c>
      <c r="G455" t="s">
        <v>14</v>
      </c>
      <c r="H455">
        <v>1181</v>
      </c>
      <c r="I455">
        <f>ROUND(IFERROR(Table1[[#This Row],[pledged]]/Table1[[#This Row],[backers_count]],0),2)</f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7">
        <f t="shared" si="8"/>
        <v>42705.25</v>
      </c>
      <c r="T455" s="7">
        <f t="shared" si="8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Table1[[#This Row],[pledged]]/Table1[[#This Row],[goal]]*100</f>
        <v>44.074999999999996</v>
      </c>
      <c r="G456" t="s">
        <v>14</v>
      </c>
      <c r="H456">
        <v>39</v>
      </c>
      <c r="I456">
        <f>ROUND(IFERROR(Table1[[#This Row],[pledged]]/Table1[[#This Row],[backers_count]],0),2)</f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7">
        <f t="shared" si="8"/>
        <v>41568.208333333336</v>
      </c>
      <c r="T456" s="7">
        <f t="shared" si="8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Table1[[#This Row],[pledged]]/Table1[[#This Row],[goal]]*100</f>
        <v>118.37253218884121</v>
      </c>
      <c r="G457" t="s">
        <v>20</v>
      </c>
      <c r="H457">
        <v>3727</v>
      </c>
      <c r="I457">
        <f>ROUND(IFERROR(Table1[[#This Row],[pledged]]/Table1[[#This Row],[backers_count]],0),2)</f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7">
        <f t="shared" si="8"/>
        <v>40809.208333333336</v>
      </c>
      <c r="T457" s="7">
        <f t="shared" si="8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Table1[[#This Row],[pledged]]/Table1[[#This Row],[goal]]*100</f>
        <v>104.1243169398907</v>
      </c>
      <c r="G458" t="s">
        <v>20</v>
      </c>
      <c r="H458">
        <v>1605</v>
      </c>
      <c r="I458">
        <f>ROUND(IFERROR(Table1[[#This Row],[pledged]]/Table1[[#This Row],[backers_count]],0),2)</f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7">
        <f t="shared" si="8"/>
        <v>43141.25</v>
      </c>
      <c r="T458" s="7">
        <f t="shared" si="8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Table1[[#This Row],[pledged]]/Table1[[#This Row],[goal]]*100</f>
        <v>26.640000000000004</v>
      </c>
      <c r="G459" t="s">
        <v>14</v>
      </c>
      <c r="H459">
        <v>46</v>
      </c>
      <c r="I459">
        <f>ROUND(IFERROR(Table1[[#This Row],[pledged]]/Table1[[#This Row],[backers_count]],0),2)</f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7">
        <f t="shared" si="8"/>
        <v>42657.208333333328</v>
      </c>
      <c r="T459" s="7">
        <f t="shared" si="8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Table1[[#This Row],[pledged]]/Table1[[#This Row],[goal]]*100</f>
        <v>351.20118343195264</v>
      </c>
      <c r="G460" t="s">
        <v>20</v>
      </c>
      <c r="H460">
        <v>2120</v>
      </c>
      <c r="I460">
        <f>ROUND(IFERROR(Table1[[#This Row],[pledged]]/Table1[[#This Row],[backers_count]],0),2)</f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7">
        <f t="shared" si="8"/>
        <v>40265.208333333336</v>
      </c>
      <c r="T460" s="7">
        <f t="shared" si="8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Table1[[#This Row],[pledged]]/Table1[[#This Row],[goal]]*100</f>
        <v>90.063492063492063</v>
      </c>
      <c r="G461" t="s">
        <v>14</v>
      </c>
      <c r="H461">
        <v>105</v>
      </c>
      <c r="I461">
        <f>ROUND(IFERROR(Table1[[#This Row],[pledged]]/Table1[[#This Row],[backers_count]],0),2)</f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7">
        <f t="shared" si="8"/>
        <v>42001.25</v>
      </c>
      <c r="T461" s="7">
        <f t="shared" si="8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Table1[[#This Row],[pledged]]/Table1[[#This Row],[goal]]*100</f>
        <v>171.625</v>
      </c>
      <c r="G462" t="s">
        <v>20</v>
      </c>
      <c r="H462">
        <v>50</v>
      </c>
      <c r="I462">
        <f>ROUND(IFERROR(Table1[[#This Row],[pledged]]/Table1[[#This Row],[backers_count]],0),2)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7">
        <f t="shared" si="8"/>
        <v>40399.208333333336</v>
      </c>
      <c r="T462" s="7">
        <f t="shared" si="8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Table1[[#This Row],[pledged]]/Table1[[#This Row],[goal]]*100</f>
        <v>141.04655870445345</v>
      </c>
      <c r="G463" t="s">
        <v>20</v>
      </c>
      <c r="H463">
        <v>2080</v>
      </c>
      <c r="I463">
        <f>ROUND(IFERROR(Table1[[#This Row],[pledged]]/Table1[[#This Row],[backers_count]],0),2)</f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7">
        <f t="shared" si="8"/>
        <v>41757.208333333336</v>
      </c>
      <c r="T463" s="7">
        <f t="shared" si="8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Table1[[#This Row],[pledged]]/Table1[[#This Row],[goal]]*100</f>
        <v>30.57944915254237</v>
      </c>
      <c r="G464" t="s">
        <v>14</v>
      </c>
      <c r="H464">
        <v>535</v>
      </c>
      <c r="I464">
        <f>ROUND(IFERROR(Table1[[#This Row],[pledged]]/Table1[[#This Row],[backers_count]],0),2)</f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7">
        <f t="shared" si="8"/>
        <v>41304.25</v>
      </c>
      <c r="T464" s="7">
        <f t="shared" si="8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Table1[[#This Row],[pledged]]/Table1[[#This Row],[goal]]*100</f>
        <v>108.16455696202532</v>
      </c>
      <c r="G465" t="s">
        <v>20</v>
      </c>
      <c r="H465">
        <v>2105</v>
      </c>
      <c r="I465">
        <f>ROUND(IFERROR(Table1[[#This Row],[pledged]]/Table1[[#This Row],[backers_count]],0),2)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7">
        <f t="shared" si="8"/>
        <v>41639.25</v>
      </c>
      <c r="T465" s="7">
        <f t="shared" si="8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Table1[[#This Row],[pledged]]/Table1[[#This Row],[goal]]*100</f>
        <v>133.45505617977528</v>
      </c>
      <c r="G466" t="s">
        <v>20</v>
      </c>
      <c r="H466">
        <v>2436</v>
      </c>
      <c r="I466">
        <f>ROUND(IFERROR(Table1[[#This Row],[pledged]]/Table1[[#This Row],[backers_count]],0),2)</f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7">
        <f t="shared" si="8"/>
        <v>43142.25</v>
      </c>
      <c r="T466" s="7">
        <f t="shared" si="8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Table1[[#This Row],[pledged]]/Table1[[#This Row],[goal]]*100</f>
        <v>187.85106382978722</v>
      </c>
      <c r="G467" t="s">
        <v>20</v>
      </c>
      <c r="H467">
        <v>80</v>
      </c>
      <c r="I467">
        <f>ROUND(IFERROR(Table1[[#This Row],[pledged]]/Table1[[#This Row],[backers_count]],0),2)</f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7">
        <f t="shared" si="8"/>
        <v>43127.25</v>
      </c>
      <c r="T467" s="7">
        <f t="shared" si="8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Table1[[#This Row],[pledged]]/Table1[[#This Row],[goal]]*100</f>
        <v>332</v>
      </c>
      <c r="G468" t="s">
        <v>20</v>
      </c>
      <c r="H468">
        <v>42</v>
      </c>
      <c r="I468">
        <f>ROUND(IFERROR(Table1[[#This Row],[pledged]]/Table1[[#This Row],[backers_count]],0),2)</f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7">
        <f t="shared" si="8"/>
        <v>41409.208333333336</v>
      </c>
      <c r="T468" s="7">
        <f t="shared" si="8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Table1[[#This Row],[pledged]]/Table1[[#This Row],[goal]]*100</f>
        <v>575.21428571428578</v>
      </c>
      <c r="G469" t="s">
        <v>20</v>
      </c>
      <c r="H469">
        <v>139</v>
      </c>
      <c r="I469">
        <f>ROUND(IFERROR(Table1[[#This Row],[pledged]]/Table1[[#This Row],[backers_count]],0),2)</f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7">
        <f t="shared" si="8"/>
        <v>42331.25</v>
      </c>
      <c r="T469" s="7">
        <f t="shared" si="8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Table1[[#This Row],[pledged]]/Table1[[#This Row],[goal]]*100</f>
        <v>40.5</v>
      </c>
      <c r="G470" t="s">
        <v>14</v>
      </c>
      <c r="H470">
        <v>16</v>
      </c>
      <c r="I470">
        <f>ROUND(IFERROR(Table1[[#This Row],[pledged]]/Table1[[#This Row],[backers_count]],0),2)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7">
        <f t="shared" si="8"/>
        <v>43569.208333333328</v>
      </c>
      <c r="T470" s="7">
        <f t="shared" si="8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Table1[[#This Row],[pledged]]/Table1[[#This Row],[goal]]*100</f>
        <v>184.42857142857144</v>
      </c>
      <c r="G471" t="s">
        <v>20</v>
      </c>
      <c r="H471">
        <v>159</v>
      </c>
      <c r="I471">
        <f>ROUND(IFERROR(Table1[[#This Row],[pledged]]/Table1[[#This Row],[backers_count]],0),2)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7">
        <f t="shared" si="8"/>
        <v>42142.208333333328</v>
      </c>
      <c r="T471" s="7">
        <f t="shared" si="8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Table1[[#This Row],[pledged]]/Table1[[#This Row],[goal]]*100</f>
        <v>285.80555555555554</v>
      </c>
      <c r="G472" t="s">
        <v>20</v>
      </c>
      <c r="H472">
        <v>381</v>
      </c>
      <c r="I472">
        <f>ROUND(IFERROR(Table1[[#This Row],[pledged]]/Table1[[#This Row],[backers_count]],0),2)</f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7">
        <f t="shared" si="8"/>
        <v>42716.25</v>
      </c>
      <c r="T472" s="7">
        <f t="shared" si="8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Table1[[#This Row],[pledged]]/Table1[[#This Row],[goal]]*100</f>
        <v>319</v>
      </c>
      <c r="G473" t="s">
        <v>20</v>
      </c>
      <c r="H473">
        <v>194</v>
      </c>
      <c r="I473">
        <f>ROUND(IFERROR(Table1[[#This Row],[pledged]]/Table1[[#This Row],[backers_count]],0),2)</f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7">
        <f t="shared" si="8"/>
        <v>41031.208333333336</v>
      </c>
      <c r="T473" s="7">
        <f t="shared" si="8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Table1[[#This Row],[pledged]]/Table1[[#This Row],[goal]]*100</f>
        <v>39.234070221066318</v>
      </c>
      <c r="G474" t="s">
        <v>14</v>
      </c>
      <c r="H474">
        <v>575</v>
      </c>
      <c r="I474">
        <f>ROUND(IFERROR(Table1[[#This Row],[pledged]]/Table1[[#This Row],[backers_count]],0),2)</f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7">
        <f t="shared" si="8"/>
        <v>43535.208333333328</v>
      </c>
      <c r="T474" s="7">
        <f t="shared" si="8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Table1[[#This Row],[pledged]]/Table1[[#This Row],[goal]]*100</f>
        <v>178.14000000000001</v>
      </c>
      <c r="G475" t="s">
        <v>20</v>
      </c>
      <c r="H475">
        <v>106</v>
      </c>
      <c r="I475">
        <f>ROUND(IFERROR(Table1[[#This Row],[pledged]]/Table1[[#This Row],[backers_count]],0),2)</f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7">
        <f t="shared" si="8"/>
        <v>43277.208333333328</v>
      </c>
      <c r="T475" s="7">
        <f t="shared" si="8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Table1[[#This Row],[pledged]]/Table1[[#This Row],[goal]]*100</f>
        <v>365.15</v>
      </c>
      <c r="G476" t="s">
        <v>20</v>
      </c>
      <c r="H476">
        <v>142</v>
      </c>
      <c r="I476">
        <f>ROUND(IFERROR(Table1[[#This Row],[pledged]]/Table1[[#This Row],[backers_count]],0),2)</f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7">
        <f t="shared" si="8"/>
        <v>41989.25</v>
      </c>
      <c r="T476" s="7">
        <f t="shared" si="8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Table1[[#This Row],[pledged]]/Table1[[#This Row],[goal]]*100</f>
        <v>113.94594594594594</v>
      </c>
      <c r="G477" t="s">
        <v>20</v>
      </c>
      <c r="H477">
        <v>211</v>
      </c>
      <c r="I477">
        <f>ROUND(IFERROR(Table1[[#This Row],[pledged]]/Table1[[#This Row],[backers_count]],0),2)</f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7">
        <f t="shared" si="8"/>
        <v>41450.208333333336</v>
      </c>
      <c r="T477" s="7">
        <f t="shared" si="8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Table1[[#This Row],[pledged]]/Table1[[#This Row],[goal]]*100</f>
        <v>29.828720626631856</v>
      </c>
      <c r="G478" t="s">
        <v>14</v>
      </c>
      <c r="H478">
        <v>1120</v>
      </c>
      <c r="I478">
        <f>ROUND(IFERROR(Table1[[#This Row],[pledged]]/Table1[[#This Row],[backers_count]],0),2)</f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7">
        <f t="shared" si="8"/>
        <v>43322.208333333328</v>
      </c>
      <c r="T478" s="7">
        <f t="shared" si="8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Table1[[#This Row],[pledged]]/Table1[[#This Row],[goal]]*100</f>
        <v>54.270588235294113</v>
      </c>
      <c r="G479" t="s">
        <v>14</v>
      </c>
      <c r="H479">
        <v>113</v>
      </c>
      <c r="I479">
        <f>ROUND(IFERROR(Table1[[#This Row],[pledged]]/Table1[[#This Row],[backers_count]],0),2)</f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7">
        <f t="shared" si="8"/>
        <v>40720.208333333336</v>
      </c>
      <c r="T479" s="7">
        <f t="shared" si="8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Table1[[#This Row],[pledged]]/Table1[[#This Row],[goal]]*100</f>
        <v>236.34156976744185</v>
      </c>
      <c r="G480" t="s">
        <v>20</v>
      </c>
      <c r="H480">
        <v>2756</v>
      </c>
      <c r="I480">
        <f>ROUND(IFERROR(Table1[[#This Row],[pledged]]/Table1[[#This Row],[backers_count]],0),2)</f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7">
        <f t="shared" si="8"/>
        <v>42072.208333333328</v>
      </c>
      <c r="T480" s="7">
        <f t="shared" si="8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Table1[[#This Row],[pledged]]/Table1[[#This Row],[goal]]*100</f>
        <v>512.91666666666663</v>
      </c>
      <c r="G481" t="s">
        <v>20</v>
      </c>
      <c r="H481">
        <v>173</v>
      </c>
      <c r="I481">
        <f>ROUND(IFERROR(Table1[[#This Row],[pledged]]/Table1[[#This Row],[backers_count]],0),2)</f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7">
        <f t="shared" si="8"/>
        <v>42945.208333333328</v>
      </c>
      <c r="T481" s="7">
        <f t="shared" si="8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Table1[[#This Row],[pledged]]/Table1[[#This Row],[goal]]*100</f>
        <v>100.65116279069768</v>
      </c>
      <c r="G482" t="s">
        <v>20</v>
      </c>
      <c r="H482">
        <v>87</v>
      </c>
      <c r="I482">
        <f>ROUND(IFERROR(Table1[[#This Row],[pledged]]/Table1[[#This Row],[backers_count]],0),2)</f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7">
        <f t="shared" si="8"/>
        <v>40248.25</v>
      </c>
      <c r="T482" s="7">
        <f t="shared" si="8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Table1[[#This Row],[pledged]]/Table1[[#This Row],[goal]]*100</f>
        <v>81.348423194303152</v>
      </c>
      <c r="G483" t="s">
        <v>14</v>
      </c>
      <c r="H483">
        <v>1538</v>
      </c>
      <c r="I483">
        <f>ROUND(IFERROR(Table1[[#This Row],[pledged]]/Table1[[#This Row],[backers_count]],0),2)</f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7">
        <f t="shared" si="8"/>
        <v>41913.208333333336</v>
      </c>
      <c r="T483" s="7">
        <f t="shared" si="8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Table1[[#This Row],[pledged]]/Table1[[#This Row],[goal]]*100</f>
        <v>16.404761904761905</v>
      </c>
      <c r="G484" t="s">
        <v>14</v>
      </c>
      <c r="H484">
        <v>9</v>
      </c>
      <c r="I484">
        <f>ROUND(IFERROR(Table1[[#This Row],[pledged]]/Table1[[#This Row],[backers_count]],0),2)</f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7">
        <f t="shared" si="8"/>
        <v>40963.25</v>
      </c>
      <c r="T484" s="7">
        <f t="shared" si="8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Table1[[#This Row],[pledged]]/Table1[[#This Row],[goal]]*100</f>
        <v>52.774617067833695</v>
      </c>
      <c r="G485" t="s">
        <v>14</v>
      </c>
      <c r="H485">
        <v>554</v>
      </c>
      <c r="I485">
        <f>ROUND(IFERROR(Table1[[#This Row],[pledged]]/Table1[[#This Row],[backers_count]],0),2)</f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7">
        <f t="shared" si="8"/>
        <v>43811.25</v>
      </c>
      <c r="T485" s="7">
        <f t="shared" si="8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Table1[[#This Row],[pledged]]/Table1[[#This Row],[goal]]*100</f>
        <v>260.20608108108109</v>
      </c>
      <c r="G486" t="s">
        <v>20</v>
      </c>
      <c r="H486">
        <v>1572</v>
      </c>
      <c r="I486">
        <f>ROUND(IFERROR(Table1[[#This Row],[pledged]]/Table1[[#This Row],[backers_count]],0),2)</f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7">
        <f t="shared" si="8"/>
        <v>41855.208333333336</v>
      </c>
      <c r="T486" s="7">
        <f t="shared" si="8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Table1[[#This Row],[pledged]]/Table1[[#This Row],[goal]]*100</f>
        <v>30.73289183222958</v>
      </c>
      <c r="G487" t="s">
        <v>14</v>
      </c>
      <c r="H487">
        <v>648</v>
      </c>
      <c r="I487">
        <f>ROUND(IFERROR(Table1[[#This Row],[pledged]]/Table1[[#This Row],[backers_count]],0),2)</f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7">
        <f t="shared" si="8"/>
        <v>43626.208333333328</v>
      </c>
      <c r="T487" s="7">
        <f t="shared" si="8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Table1[[#This Row],[pledged]]/Table1[[#This Row],[goal]]*100</f>
        <v>13.5</v>
      </c>
      <c r="G488" t="s">
        <v>14</v>
      </c>
      <c r="H488">
        <v>21</v>
      </c>
      <c r="I488">
        <f>ROUND(IFERROR(Table1[[#This Row],[pledged]]/Table1[[#This Row],[backers_count]],0),2)</f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7">
        <f t="shared" si="8"/>
        <v>43168.25</v>
      </c>
      <c r="T488" s="7">
        <f t="shared" si="8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Table1[[#This Row],[pledged]]/Table1[[#This Row],[goal]]*100</f>
        <v>178.62556663644605</v>
      </c>
      <c r="G489" t="s">
        <v>20</v>
      </c>
      <c r="H489">
        <v>2346</v>
      </c>
      <c r="I489">
        <f>ROUND(IFERROR(Table1[[#This Row],[pledged]]/Table1[[#This Row],[backers_count]],0),2)</f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7">
        <f t="shared" si="8"/>
        <v>42845.208333333328</v>
      </c>
      <c r="T489" s="7">
        <f t="shared" si="8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Table1[[#This Row],[pledged]]/Table1[[#This Row],[goal]]*100</f>
        <v>220.0566037735849</v>
      </c>
      <c r="G490" t="s">
        <v>20</v>
      </c>
      <c r="H490">
        <v>115</v>
      </c>
      <c r="I490">
        <f>ROUND(IFERROR(Table1[[#This Row],[pledged]]/Table1[[#This Row],[backers_count]],0),2)</f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7">
        <f t="shared" si="8"/>
        <v>42403.25</v>
      </c>
      <c r="T490" s="7">
        <f t="shared" si="8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Table1[[#This Row],[pledged]]/Table1[[#This Row],[goal]]*100</f>
        <v>101.5108695652174</v>
      </c>
      <c r="G491" t="s">
        <v>20</v>
      </c>
      <c r="H491">
        <v>85</v>
      </c>
      <c r="I491">
        <f>ROUND(IFERROR(Table1[[#This Row],[pledged]]/Table1[[#This Row],[backers_count]],0),2)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7">
        <f t="shared" si="8"/>
        <v>40406.208333333336</v>
      </c>
      <c r="T491" s="7">
        <f t="shared" si="8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Table1[[#This Row],[pledged]]/Table1[[#This Row],[goal]]*100</f>
        <v>191.5</v>
      </c>
      <c r="G492" t="s">
        <v>20</v>
      </c>
      <c r="H492">
        <v>144</v>
      </c>
      <c r="I492">
        <f>ROUND(IFERROR(Table1[[#This Row],[pledged]]/Table1[[#This Row],[backers_count]],0),2)</f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7">
        <f t="shared" si="8"/>
        <v>43786.25</v>
      </c>
      <c r="T492" s="7">
        <f t="shared" si="8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Table1[[#This Row],[pledged]]/Table1[[#This Row],[goal]]*100</f>
        <v>305.34683098591546</v>
      </c>
      <c r="G493" t="s">
        <v>20</v>
      </c>
      <c r="H493">
        <v>2443</v>
      </c>
      <c r="I493">
        <f>ROUND(IFERROR(Table1[[#This Row],[pledged]]/Table1[[#This Row],[backers_count]],0),2)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7">
        <f t="shared" si="8"/>
        <v>41456.208333333336</v>
      </c>
      <c r="T493" s="7">
        <f t="shared" si="8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Table1[[#This Row],[pledged]]/Table1[[#This Row],[goal]]*100</f>
        <v>23.995287958115181</v>
      </c>
      <c r="G494" t="s">
        <v>74</v>
      </c>
      <c r="H494">
        <v>595</v>
      </c>
      <c r="I494">
        <f>ROUND(IFERROR(Table1[[#This Row],[pledged]]/Table1[[#This Row],[backers_count]],0),2)</f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7">
        <f t="shared" si="8"/>
        <v>40336.208333333336</v>
      </c>
      <c r="T494" s="7">
        <f t="shared" si="8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Table1[[#This Row],[pledged]]/Table1[[#This Row],[goal]]*100</f>
        <v>723.77777777777771</v>
      </c>
      <c r="G495" t="s">
        <v>20</v>
      </c>
      <c r="H495">
        <v>64</v>
      </c>
      <c r="I495">
        <f>ROUND(IFERROR(Table1[[#This Row],[pledged]]/Table1[[#This Row],[backers_count]],0),2)</f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7">
        <f t="shared" si="8"/>
        <v>43645.208333333328</v>
      </c>
      <c r="T495" s="7">
        <f t="shared" si="8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Table1[[#This Row],[pledged]]/Table1[[#This Row],[goal]]*100</f>
        <v>547.36</v>
      </c>
      <c r="G496" t="s">
        <v>20</v>
      </c>
      <c r="H496">
        <v>268</v>
      </c>
      <c r="I496">
        <f>ROUND(IFERROR(Table1[[#This Row],[pledged]]/Table1[[#This Row],[backers_count]],0),2)</f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7">
        <f t="shared" si="8"/>
        <v>40990.208333333336</v>
      </c>
      <c r="T496" s="7">
        <f t="shared" si="8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Table1[[#This Row],[pledged]]/Table1[[#This Row],[goal]]*100</f>
        <v>414.49999999999994</v>
      </c>
      <c r="G497" t="s">
        <v>20</v>
      </c>
      <c r="H497">
        <v>195</v>
      </c>
      <c r="I497">
        <f>ROUND(IFERROR(Table1[[#This Row],[pledged]]/Table1[[#This Row],[backers_count]],0),2)</f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7">
        <f t="shared" si="8"/>
        <v>41800.208333333336</v>
      </c>
      <c r="T497" s="7">
        <f t="shared" si="8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Table1[[#This Row],[pledged]]/Table1[[#This Row],[goal]]*100</f>
        <v>0.90696409140369971</v>
      </c>
      <c r="G498" t="s">
        <v>14</v>
      </c>
      <c r="H498">
        <v>54</v>
      </c>
      <c r="I498">
        <f>ROUND(IFERROR(Table1[[#This Row],[pledged]]/Table1[[#This Row],[backers_count]],0),2)</f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7">
        <f t="shared" si="8"/>
        <v>42876.208333333328</v>
      </c>
      <c r="T498" s="7">
        <f t="shared" si="8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Table1[[#This Row],[pledged]]/Table1[[#This Row],[goal]]*100</f>
        <v>34.173469387755098</v>
      </c>
      <c r="G499" t="s">
        <v>14</v>
      </c>
      <c r="H499">
        <v>120</v>
      </c>
      <c r="I499">
        <f>ROUND(IFERROR(Table1[[#This Row],[pledged]]/Table1[[#This Row],[backers_count]],0),2)</f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7">
        <f t="shared" si="8"/>
        <v>42724.25</v>
      </c>
      <c r="T499" s="7">
        <f t="shared" si="8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Table1[[#This Row],[pledged]]/Table1[[#This Row],[goal]]*100</f>
        <v>23.948810754912099</v>
      </c>
      <c r="G500" t="s">
        <v>14</v>
      </c>
      <c r="H500">
        <v>579</v>
      </c>
      <c r="I500">
        <f>ROUND(IFERROR(Table1[[#This Row],[pledged]]/Table1[[#This Row],[backers_count]],0),2)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7">
        <f t="shared" si="8"/>
        <v>42005.25</v>
      </c>
      <c r="T500" s="7">
        <f t="shared" si="8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Table1[[#This Row],[pledged]]/Table1[[#This Row],[goal]]*100</f>
        <v>48.072649572649574</v>
      </c>
      <c r="G501" t="s">
        <v>14</v>
      </c>
      <c r="H501">
        <v>2072</v>
      </c>
      <c r="I501">
        <f>ROUND(IFERROR(Table1[[#This Row],[pledged]]/Table1[[#This Row],[backers_count]],0),2)</f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7">
        <f t="shared" si="8"/>
        <v>42444.208333333328</v>
      </c>
      <c r="T501" s="7">
        <f t="shared" si="8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Table1[[#This Row],[pledged]]/Table1[[#This Row],[goal]]*100</f>
        <v>0</v>
      </c>
      <c r="G502" t="s">
        <v>14</v>
      </c>
      <c r="H502">
        <v>0</v>
      </c>
      <c r="I502">
        <f>ROUND(IFERROR(Table1[[#This Row],[pledged]]/Table1[[#This Row],[backers_count]],0),2)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7">
        <f t="shared" si="8"/>
        <v>41395.208333333336</v>
      </c>
      <c r="T502" s="7">
        <f t="shared" si="8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Table1[[#This Row],[pledged]]/Table1[[#This Row],[goal]]*100</f>
        <v>70.145182291666657</v>
      </c>
      <c r="G503" t="s">
        <v>14</v>
      </c>
      <c r="H503">
        <v>1796</v>
      </c>
      <c r="I503">
        <f>ROUND(IFERROR(Table1[[#This Row],[pledged]]/Table1[[#This Row],[backers_count]],0),2)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7">
        <f t="shared" si="8"/>
        <v>41345.208333333336</v>
      </c>
      <c r="T503" s="7">
        <f t="shared" si="8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Table1[[#This Row],[pledged]]/Table1[[#This Row],[goal]]*100</f>
        <v>529.92307692307691</v>
      </c>
      <c r="G504" t="s">
        <v>20</v>
      </c>
      <c r="H504">
        <v>186</v>
      </c>
      <c r="I504">
        <f>ROUND(IFERROR(Table1[[#This Row],[pledged]]/Table1[[#This Row],[backers_count]],0),2)</f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7">
        <f t="shared" si="8"/>
        <v>41117.208333333336</v>
      </c>
      <c r="T504" s="7">
        <f t="shared" si="8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Table1[[#This Row],[pledged]]/Table1[[#This Row],[goal]]*100</f>
        <v>180.32549019607845</v>
      </c>
      <c r="G505" t="s">
        <v>20</v>
      </c>
      <c r="H505">
        <v>460</v>
      </c>
      <c r="I505">
        <f>ROUND(IFERROR(Table1[[#This Row],[pledged]]/Table1[[#This Row],[backers_count]],0),2)</f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7">
        <f t="shared" si="8"/>
        <v>42186.208333333328</v>
      </c>
      <c r="T505" s="7">
        <f t="shared" si="8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Table1[[#This Row],[pledged]]/Table1[[#This Row],[goal]]*100</f>
        <v>92.320000000000007</v>
      </c>
      <c r="G506" t="s">
        <v>14</v>
      </c>
      <c r="H506">
        <v>62</v>
      </c>
      <c r="I506">
        <f>ROUND(IFERROR(Table1[[#This Row],[pledged]]/Table1[[#This Row],[backers_count]],0),2)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7">
        <f t="shared" si="8"/>
        <v>42142.208333333328</v>
      </c>
      <c r="T506" s="7">
        <f t="shared" si="8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Table1[[#This Row],[pledged]]/Table1[[#This Row],[goal]]*100</f>
        <v>13.901001112347053</v>
      </c>
      <c r="G507" t="s">
        <v>14</v>
      </c>
      <c r="H507">
        <v>347</v>
      </c>
      <c r="I507">
        <f>ROUND(IFERROR(Table1[[#This Row],[pledged]]/Table1[[#This Row],[backers_count]],0),2)</f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7">
        <f t="shared" si="8"/>
        <v>41341.25</v>
      </c>
      <c r="T507" s="7">
        <f t="shared" si="8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Table1[[#This Row],[pledged]]/Table1[[#This Row],[goal]]*100</f>
        <v>927.07777777777767</v>
      </c>
      <c r="G508" t="s">
        <v>20</v>
      </c>
      <c r="H508">
        <v>2528</v>
      </c>
      <c r="I508">
        <f>ROUND(IFERROR(Table1[[#This Row],[pledged]]/Table1[[#This Row],[backers_count]],0),2)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7">
        <f t="shared" si="8"/>
        <v>43062.25</v>
      </c>
      <c r="T508" s="7">
        <f t="shared" si="8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Table1[[#This Row],[pledged]]/Table1[[#This Row],[goal]]*100</f>
        <v>39.857142857142861</v>
      </c>
      <c r="G509" t="s">
        <v>14</v>
      </c>
      <c r="H509">
        <v>19</v>
      </c>
      <c r="I509">
        <f>ROUND(IFERROR(Table1[[#This Row],[pledged]]/Table1[[#This Row],[backers_count]],0),2)</f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7">
        <f t="shared" si="8"/>
        <v>41373.208333333336</v>
      </c>
      <c r="T509" s="7">
        <f t="shared" si="8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Table1[[#This Row],[pledged]]/Table1[[#This Row],[goal]]*100</f>
        <v>112.22929936305732</v>
      </c>
      <c r="G510" t="s">
        <v>20</v>
      </c>
      <c r="H510">
        <v>3657</v>
      </c>
      <c r="I510">
        <f>ROUND(IFERROR(Table1[[#This Row],[pledged]]/Table1[[#This Row],[backers_count]],0),2)</f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7">
        <f t="shared" si="8"/>
        <v>43310.208333333328</v>
      </c>
      <c r="T510" s="7">
        <f t="shared" si="8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Table1[[#This Row],[pledged]]/Table1[[#This Row],[goal]]*100</f>
        <v>70.925816023738875</v>
      </c>
      <c r="G511" t="s">
        <v>14</v>
      </c>
      <c r="H511">
        <v>1258</v>
      </c>
      <c r="I511">
        <f>ROUND(IFERROR(Table1[[#This Row],[pledged]]/Table1[[#This Row],[backers_count]],0),2)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7">
        <f t="shared" si="8"/>
        <v>41034.208333333336</v>
      </c>
      <c r="T511" s="7">
        <f t="shared" si="8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Table1[[#This Row],[pledged]]/Table1[[#This Row],[goal]]*100</f>
        <v>119.08974358974358</v>
      </c>
      <c r="G512" t="s">
        <v>20</v>
      </c>
      <c r="H512">
        <v>131</v>
      </c>
      <c r="I512">
        <f>ROUND(IFERROR(Table1[[#This Row],[pledged]]/Table1[[#This Row],[backers_count]],0),2)</f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7">
        <f t="shared" si="8"/>
        <v>43251.208333333328</v>
      </c>
      <c r="T512" s="7">
        <f t="shared" si="8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Table1[[#This Row],[pledged]]/Table1[[#This Row],[goal]]*100</f>
        <v>24.017591339648174</v>
      </c>
      <c r="G513" t="s">
        <v>14</v>
      </c>
      <c r="H513">
        <v>362</v>
      </c>
      <c r="I513">
        <f>ROUND(IFERROR(Table1[[#This Row],[pledged]]/Table1[[#This Row],[backers_count]],0),2)</f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7">
        <f t="shared" si="8"/>
        <v>43671.208333333328</v>
      </c>
      <c r="T513" s="7">
        <f t="shared" si="8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Table1[[#This Row],[pledged]]/Table1[[#This Row],[goal]]*100</f>
        <v>139.31868131868131</v>
      </c>
      <c r="G514" t="s">
        <v>20</v>
      </c>
      <c r="H514">
        <v>239</v>
      </c>
      <c r="I514">
        <f>ROUND(IFERROR(Table1[[#This Row],[pledged]]/Table1[[#This Row],[backers_count]],0),2)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7">
        <f t="shared" ref="S514:T577" si="9">(((L514/60)/60)/24)+DATE(1970,1,1)</f>
        <v>41825.208333333336</v>
      </c>
      <c r="T514" s="7">
        <f t="shared" si="9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Table1[[#This Row],[pledged]]/Table1[[#This Row],[goal]]*100</f>
        <v>39.277108433734945</v>
      </c>
      <c r="G515" t="s">
        <v>74</v>
      </c>
      <c r="H515">
        <v>35</v>
      </c>
      <c r="I515">
        <f>ROUND(IFERROR(Table1[[#This Row],[pledged]]/Table1[[#This Row],[backers_count]],0),2)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7">
        <f t="shared" si="9"/>
        <v>40430.208333333336</v>
      </c>
      <c r="T515" s="7">
        <f t="shared" si="9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Table1[[#This Row],[pledged]]/Table1[[#This Row],[goal]]*100</f>
        <v>22.439077144917089</v>
      </c>
      <c r="G516" t="s">
        <v>74</v>
      </c>
      <c r="H516">
        <v>528</v>
      </c>
      <c r="I516">
        <f>ROUND(IFERROR(Table1[[#This Row],[pledged]]/Table1[[#This Row],[backers_count]],0),2)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7">
        <f t="shared" si="9"/>
        <v>41614.25</v>
      </c>
      <c r="T516" s="7">
        <f t="shared" si="9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Table1[[#This Row],[pledged]]/Table1[[#This Row],[goal]]*100</f>
        <v>55.779069767441861</v>
      </c>
      <c r="G517" t="s">
        <v>14</v>
      </c>
      <c r="H517">
        <v>133</v>
      </c>
      <c r="I517">
        <f>ROUND(IFERROR(Table1[[#This Row],[pledged]]/Table1[[#This Row],[backers_count]],0),2)</f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7">
        <f t="shared" si="9"/>
        <v>40900.25</v>
      </c>
      <c r="T517" s="7">
        <f t="shared" si="9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Table1[[#This Row],[pledged]]/Table1[[#This Row],[goal]]*100</f>
        <v>42.523125996810208</v>
      </c>
      <c r="G518" t="s">
        <v>14</v>
      </c>
      <c r="H518">
        <v>846</v>
      </c>
      <c r="I518">
        <f>ROUND(IFERROR(Table1[[#This Row],[pledged]]/Table1[[#This Row],[backers_count]],0),2)</f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7">
        <f t="shared" si="9"/>
        <v>40396.208333333336</v>
      </c>
      <c r="T518" s="7">
        <f t="shared" si="9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Table1[[#This Row],[pledged]]/Table1[[#This Row],[goal]]*100</f>
        <v>112.00000000000001</v>
      </c>
      <c r="G519" t="s">
        <v>20</v>
      </c>
      <c r="H519">
        <v>78</v>
      </c>
      <c r="I519">
        <f>ROUND(IFERROR(Table1[[#This Row],[pledged]]/Table1[[#This Row],[backers_count]],0),2)</f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7">
        <f t="shared" si="9"/>
        <v>42860.208333333328</v>
      </c>
      <c r="T519" s="7">
        <f t="shared" si="9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Table1[[#This Row],[pledged]]/Table1[[#This Row],[goal]]*100</f>
        <v>7.0681818181818183</v>
      </c>
      <c r="G520" t="s">
        <v>14</v>
      </c>
      <c r="H520">
        <v>10</v>
      </c>
      <c r="I520">
        <f>ROUND(IFERROR(Table1[[#This Row],[pledged]]/Table1[[#This Row],[backers_count]],0),2)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7">
        <f t="shared" si="9"/>
        <v>43154.25</v>
      </c>
      <c r="T520" s="7">
        <f t="shared" si="9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Table1[[#This Row],[pledged]]/Table1[[#This Row],[goal]]*100</f>
        <v>101.74563871693867</v>
      </c>
      <c r="G521" t="s">
        <v>20</v>
      </c>
      <c r="H521">
        <v>1773</v>
      </c>
      <c r="I521">
        <f>ROUND(IFERROR(Table1[[#This Row],[pledged]]/Table1[[#This Row],[backers_count]],0),2)</f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7">
        <f t="shared" si="9"/>
        <v>42012.25</v>
      </c>
      <c r="T521" s="7">
        <f t="shared" si="9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Table1[[#This Row],[pledged]]/Table1[[#This Row],[goal]]*100</f>
        <v>425.75</v>
      </c>
      <c r="G522" t="s">
        <v>20</v>
      </c>
      <c r="H522">
        <v>32</v>
      </c>
      <c r="I522">
        <f>ROUND(IFERROR(Table1[[#This Row],[pledged]]/Table1[[#This Row],[backers_count]],0),2)</f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7">
        <f t="shared" si="9"/>
        <v>43574.208333333328</v>
      </c>
      <c r="T522" s="7">
        <f t="shared" si="9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Table1[[#This Row],[pledged]]/Table1[[#This Row],[goal]]*100</f>
        <v>145.53947368421052</v>
      </c>
      <c r="G523" t="s">
        <v>20</v>
      </c>
      <c r="H523">
        <v>369</v>
      </c>
      <c r="I523">
        <f>ROUND(IFERROR(Table1[[#This Row],[pledged]]/Table1[[#This Row],[backers_count]],0),2)</f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7">
        <f t="shared" si="9"/>
        <v>42605.208333333328</v>
      </c>
      <c r="T523" s="7">
        <f t="shared" si="9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Table1[[#This Row],[pledged]]/Table1[[#This Row],[goal]]*100</f>
        <v>32.453465346534657</v>
      </c>
      <c r="G524" t="s">
        <v>14</v>
      </c>
      <c r="H524">
        <v>191</v>
      </c>
      <c r="I524">
        <f>ROUND(IFERROR(Table1[[#This Row],[pledged]]/Table1[[#This Row],[backers_count]],0),2)</f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7">
        <f t="shared" si="9"/>
        <v>41093.208333333336</v>
      </c>
      <c r="T524" s="7">
        <f t="shared" si="9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Table1[[#This Row],[pledged]]/Table1[[#This Row],[goal]]*100</f>
        <v>700.33333333333326</v>
      </c>
      <c r="G525" t="s">
        <v>20</v>
      </c>
      <c r="H525">
        <v>89</v>
      </c>
      <c r="I525">
        <f>ROUND(IFERROR(Table1[[#This Row],[pledged]]/Table1[[#This Row],[backers_count]],0),2)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7">
        <f t="shared" si="9"/>
        <v>40241.25</v>
      </c>
      <c r="T525" s="7">
        <f t="shared" si="9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Table1[[#This Row],[pledged]]/Table1[[#This Row],[goal]]*100</f>
        <v>83.904860392967933</v>
      </c>
      <c r="G526" t="s">
        <v>14</v>
      </c>
      <c r="H526">
        <v>1979</v>
      </c>
      <c r="I526">
        <f>ROUND(IFERROR(Table1[[#This Row],[pledged]]/Table1[[#This Row],[backers_count]],0),2)</f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7">
        <f t="shared" si="9"/>
        <v>40294.208333333336</v>
      </c>
      <c r="T526" s="7">
        <f t="shared" si="9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Table1[[#This Row],[pledged]]/Table1[[#This Row],[goal]]*100</f>
        <v>84.19047619047619</v>
      </c>
      <c r="G527" t="s">
        <v>14</v>
      </c>
      <c r="H527">
        <v>63</v>
      </c>
      <c r="I527">
        <f>ROUND(IFERROR(Table1[[#This Row],[pledged]]/Table1[[#This Row],[backers_count]],0),2)</f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7">
        <f t="shared" si="9"/>
        <v>40505.25</v>
      </c>
      <c r="T527" s="7">
        <f t="shared" si="9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Table1[[#This Row],[pledged]]/Table1[[#This Row],[goal]]*100</f>
        <v>155.95180722891567</v>
      </c>
      <c r="G528" t="s">
        <v>20</v>
      </c>
      <c r="H528">
        <v>147</v>
      </c>
      <c r="I528">
        <f>ROUND(IFERROR(Table1[[#This Row],[pledged]]/Table1[[#This Row],[backers_count]],0),2)</f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7">
        <f t="shared" si="9"/>
        <v>42364.25</v>
      </c>
      <c r="T528" s="7">
        <f t="shared" si="9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Table1[[#This Row],[pledged]]/Table1[[#This Row],[goal]]*100</f>
        <v>99.619450317124731</v>
      </c>
      <c r="G529" t="s">
        <v>14</v>
      </c>
      <c r="H529">
        <v>6080</v>
      </c>
      <c r="I529">
        <f>ROUND(IFERROR(Table1[[#This Row],[pledged]]/Table1[[#This Row],[backers_count]],0),2)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7">
        <f t="shared" si="9"/>
        <v>42405.25</v>
      </c>
      <c r="T529" s="7">
        <f t="shared" si="9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Table1[[#This Row],[pledged]]/Table1[[#This Row],[goal]]*100</f>
        <v>80.300000000000011</v>
      </c>
      <c r="G530" t="s">
        <v>14</v>
      </c>
      <c r="H530">
        <v>80</v>
      </c>
      <c r="I530">
        <f>ROUND(IFERROR(Table1[[#This Row],[pledged]]/Table1[[#This Row],[backers_count]],0),2)</f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7">
        <f t="shared" si="9"/>
        <v>41601.25</v>
      </c>
      <c r="T530" s="7">
        <f t="shared" si="9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Table1[[#This Row],[pledged]]/Table1[[#This Row],[goal]]*100</f>
        <v>11.254901960784313</v>
      </c>
      <c r="G531" t="s">
        <v>14</v>
      </c>
      <c r="H531">
        <v>9</v>
      </c>
      <c r="I531">
        <f>ROUND(IFERROR(Table1[[#This Row],[pledged]]/Table1[[#This Row],[backers_count]],0),2)</f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7">
        <f t="shared" si="9"/>
        <v>41769.208333333336</v>
      </c>
      <c r="T531" s="7">
        <f t="shared" si="9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Table1[[#This Row],[pledged]]/Table1[[#This Row],[goal]]*100</f>
        <v>91.740952380952379</v>
      </c>
      <c r="G532" t="s">
        <v>14</v>
      </c>
      <c r="H532">
        <v>1784</v>
      </c>
      <c r="I532">
        <f>ROUND(IFERROR(Table1[[#This Row],[pledged]]/Table1[[#This Row],[backers_count]],0),2)</f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7">
        <f t="shared" si="9"/>
        <v>40421.208333333336</v>
      </c>
      <c r="T532" s="7">
        <f t="shared" si="9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Table1[[#This Row],[pledged]]/Table1[[#This Row],[goal]]*100</f>
        <v>95.521156936261391</v>
      </c>
      <c r="G533" t="s">
        <v>47</v>
      </c>
      <c r="H533">
        <v>3640</v>
      </c>
      <c r="I533">
        <f>ROUND(IFERROR(Table1[[#This Row],[pledged]]/Table1[[#This Row],[backers_count]],0),2)</f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7">
        <f t="shared" si="9"/>
        <v>41589.25</v>
      </c>
      <c r="T533" s="7">
        <f t="shared" si="9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Table1[[#This Row],[pledged]]/Table1[[#This Row],[goal]]*100</f>
        <v>502.87499999999994</v>
      </c>
      <c r="G534" t="s">
        <v>20</v>
      </c>
      <c r="H534">
        <v>126</v>
      </c>
      <c r="I534">
        <f>ROUND(IFERROR(Table1[[#This Row],[pledged]]/Table1[[#This Row],[backers_count]],0),2)</f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7">
        <f t="shared" si="9"/>
        <v>43125.25</v>
      </c>
      <c r="T534" s="7">
        <f t="shared" si="9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Table1[[#This Row],[pledged]]/Table1[[#This Row],[goal]]*100</f>
        <v>159.24394463667818</v>
      </c>
      <c r="G535" t="s">
        <v>20</v>
      </c>
      <c r="H535">
        <v>2218</v>
      </c>
      <c r="I535">
        <f>ROUND(IFERROR(Table1[[#This Row],[pledged]]/Table1[[#This Row],[backers_count]],0),2)</f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7">
        <f t="shared" si="9"/>
        <v>41479.208333333336</v>
      </c>
      <c r="T535" s="7">
        <f t="shared" si="9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Table1[[#This Row],[pledged]]/Table1[[#This Row],[goal]]*100</f>
        <v>15.022446689113355</v>
      </c>
      <c r="G536" t="s">
        <v>14</v>
      </c>
      <c r="H536">
        <v>243</v>
      </c>
      <c r="I536">
        <f>ROUND(IFERROR(Table1[[#This Row],[pledged]]/Table1[[#This Row],[backers_count]],0),2)</f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7">
        <f t="shared" si="9"/>
        <v>43329.208333333328</v>
      </c>
      <c r="T536" s="7">
        <f t="shared" si="9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Table1[[#This Row],[pledged]]/Table1[[#This Row],[goal]]*100</f>
        <v>482.03846153846149</v>
      </c>
      <c r="G537" t="s">
        <v>20</v>
      </c>
      <c r="H537">
        <v>202</v>
      </c>
      <c r="I537">
        <f>ROUND(IFERROR(Table1[[#This Row],[pledged]]/Table1[[#This Row],[backers_count]],0),2)</f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7">
        <f t="shared" si="9"/>
        <v>43259.208333333328</v>
      </c>
      <c r="T537" s="7">
        <f t="shared" si="9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Table1[[#This Row],[pledged]]/Table1[[#This Row],[goal]]*100</f>
        <v>149.96938775510205</v>
      </c>
      <c r="G538" t="s">
        <v>20</v>
      </c>
      <c r="H538">
        <v>140</v>
      </c>
      <c r="I538">
        <f>ROUND(IFERROR(Table1[[#This Row],[pledged]]/Table1[[#This Row],[backers_count]],0),2)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7">
        <f t="shared" si="9"/>
        <v>40414.208333333336</v>
      </c>
      <c r="T538" s="7">
        <f t="shared" si="9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Table1[[#This Row],[pledged]]/Table1[[#This Row],[goal]]*100</f>
        <v>117.22156398104266</v>
      </c>
      <c r="G539" t="s">
        <v>20</v>
      </c>
      <c r="H539">
        <v>1052</v>
      </c>
      <c r="I539">
        <f>ROUND(IFERROR(Table1[[#This Row],[pledged]]/Table1[[#This Row],[backers_count]],0),2)</f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7">
        <f t="shared" si="9"/>
        <v>43342.208333333328</v>
      </c>
      <c r="T539" s="7">
        <f t="shared" si="9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Table1[[#This Row],[pledged]]/Table1[[#This Row],[goal]]*100</f>
        <v>37.695968274950431</v>
      </c>
      <c r="G540" t="s">
        <v>14</v>
      </c>
      <c r="H540">
        <v>1296</v>
      </c>
      <c r="I540">
        <f>ROUND(IFERROR(Table1[[#This Row],[pledged]]/Table1[[#This Row],[backers_count]],0),2)</f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7">
        <f t="shared" si="9"/>
        <v>41539.208333333336</v>
      </c>
      <c r="T540" s="7">
        <f t="shared" si="9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Table1[[#This Row],[pledged]]/Table1[[#This Row],[goal]]*100</f>
        <v>72.653061224489804</v>
      </c>
      <c r="G541" t="s">
        <v>14</v>
      </c>
      <c r="H541">
        <v>77</v>
      </c>
      <c r="I541">
        <f>ROUND(IFERROR(Table1[[#This Row],[pledged]]/Table1[[#This Row],[backers_count]],0),2)</f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7">
        <f t="shared" si="9"/>
        <v>43647.208333333328</v>
      </c>
      <c r="T541" s="7">
        <f t="shared" si="9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Table1[[#This Row],[pledged]]/Table1[[#This Row],[goal]]*100</f>
        <v>265.98113207547169</v>
      </c>
      <c r="G542" t="s">
        <v>20</v>
      </c>
      <c r="H542">
        <v>247</v>
      </c>
      <c r="I542">
        <f>ROUND(IFERROR(Table1[[#This Row],[pledged]]/Table1[[#This Row],[backers_count]],0),2)</f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7">
        <f t="shared" si="9"/>
        <v>43225.208333333328</v>
      </c>
      <c r="T542" s="7">
        <f t="shared" si="9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Table1[[#This Row],[pledged]]/Table1[[#This Row],[goal]]*100</f>
        <v>24.205617977528089</v>
      </c>
      <c r="G543" t="s">
        <v>14</v>
      </c>
      <c r="H543">
        <v>395</v>
      </c>
      <c r="I543">
        <f>ROUND(IFERROR(Table1[[#This Row],[pledged]]/Table1[[#This Row],[backers_count]],0),2)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7">
        <f t="shared" si="9"/>
        <v>42165.208333333328</v>
      </c>
      <c r="T543" s="7">
        <f t="shared" si="9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Table1[[#This Row],[pledged]]/Table1[[#This Row],[goal]]*100</f>
        <v>2.5064935064935066</v>
      </c>
      <c r="G544" t="s">
        <v>14</v>
      </c>
      <c r="H544">
        <v>49</v>
      </c>
      <c r="I544">
        <f>ROUND(IFERROR(Table1[[#This Row],[pledged]]/Table1[[#This Row],[backers_count]],0),2)</f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7">
        <f t="shared" si="9"/>
        <v>42391.25</v>
      </c>
      <c r="T544" s="7">
        <f t="shared" si="9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Table1[[#This Row],[pledged]]/Table1[[#This Row],[goal]]*100</f>
        <v>16.329799764428738</v>
      </c>
      <c r="G545" t="s">
        <v>14</v>
      </c>
      <c r="H545">
        <v>180</v>
      </c>
      <c r="I545">
        <f>ROUND(IFERROR(Table1[[#This Row],[pledged]]/Table1[[#This Row],[backers_count]],0),2)</f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7">
        <f t="shared" si="9"/>
        <v>41528.208333333336</v>
      </c>
      <c r="T545" s="7">
        <f t="shared" si="9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Table1[[#This Row],[pledged]]/Table1[[#This Row],[goal]]*100</f>
        <v>276.5</v>
      </c>
      <c r="G546" t="s">
        <v>20</v>
      </c>
      <c r="H546">
        <v>84</v>
      </c>
      <c r="I546">
        <f>ROUND(IFERROR(Table1[[#This Row],[pledged]]/Table1[[#This Row],[backers_count]],0),2)</f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7">
        <f t="shared" si="9"/>
        <v>42377.25</v>
      </c>
      <c r="T546" s="7">
        <f t="shared" si="9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Table1[[#This Row],[pledged]]/Table1[[#This Row],[goal]]*100</f>
        <v>88.803571428571431</v>
      </c>
      <c r="G547" t="s">
        <v>14</v>
      </c>
      <c r="H547">
        <v>2690</v>
      </c>
      <c r="I547">
        <f>ROUND(IFERROR(Table1[[#This Row],[pledged]]/Table1[[#This Row],[backers_count]],0),2)</f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7">
        <f t="shared" si="9"/>
        <v>43824.25</v>
      </c>
      <c r="T547" s="7">
        <f t="shared" si="9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Table1[[#This Row],[pledged]]/Table1[[#This Row],[goal]]*100</f>
        <v>163.57142857142856</v>
      </c>
      <c r="G548" t="s">
        <v>20</v>
      </c>
      <c r="H548">
        <v>88</v>
      </c>
      <c r="I548">
        <f>ROUND(IFERROR(Table1[[#This Row],[pledged]]/Table1[[#This Row],[backers_count]],0),2)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7">
        <f t="shared" si="9"/>
        <v>43360.208333333328</v>
      </c>
      <c r="T548" s="7">
        <f t="shared" si="9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Table1[[#This Row],[pledged]]/Table1[[#This Row],[goal]]*100</f>
        <v>969</v>
      </c>
      <c r="G549" t="s">
        <v>20</v>
      </c>
      <c r="H549">
        <v>156</v>
      </c>
      <c r="I549">
        <f>ROUND(IFERROR(Table1[[#This Row],[pledged]]/Table1[[#This Row],[backers_count]],0),2)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7">
        <f t="shared" si="9"/>
        <v>42029.25</v>
      </c>
      <c r="T549" s="7">
        <f t="shared" si="9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Table1[[#This Row],[pledged]]/Table1[[#This Row],[goal]]*100</f>
        <v>270.91376701966715</v>
      </c>
      <c r="G550" t="s">
        <v>20</v>
      </c>
      <c r="H550">
        <v>2985</v>
      </c>
      <c r="I550">
        <f>ROUND(IFERROR(Table1[[#This Row],[pledged]]/Table1[[#This Row],[backers_count]],0),2)</f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7">
        <f t="shared" si="9"/>
        <v>42461.208333333328</v>
      </c>
      <c r="T550" s="7">
        <f t="shared" si="9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Table1[[#This Row],[pledged]]/Table1[[#This Row],[goal]]*100</f>
        <v>284.21355932203392</v>
      </c>
      <c r="G551" t="s">
        <v>20</v>
      </c>
      <c r="H551">
        <v>762</v>
      </c>
      <c r="I551">
        <f>ROUND(IFERROR(Table1[[#This Row],[pledged]]/Table1[[#This Row],[backers_count]],0),2)</f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7">
        <f t="shared" si="9"/>
        <v>41422.208333333336</v>
      </c>
      <c r="T551" s="7">
        <f t="shared" si="9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Table1[[#This Row],[pledged]]/Table1[[#This Row],[goal]]*100</f>
        <v>4</v>
      </c>
      <c r="G552" t="s">
        <v>74</v>
      </c>
      <c r="H552">
        <v>1</v>
      </c>
      <c r="I552">
        <f>ROUND(IFERROR(Table1[[#This Row],[pledged]]/Table1[[#This Row],[backers_count]],0),2)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7">
        <f t="shared" si="9"/>
        <v>40968.25</v>
      </c>
      <c r="T552" s="7">
        <f t="shared" si="9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Table1[[#This Row],[pledged]]/Table1[[#This Row],[goal]]*100</f>
        <v>58.6329816768462</v>
      </c>
      <c r="G553" t="s">
        <v>14</v>
      </c>
      <c r="H553">
        <v>2779</v>
      </c>
      <c r="I553">
        <f>ROUND(IFERROR(Table1[[#This Row],[pledged]]/Table1[[#This Row],[backers_count]],0),2)</f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7">
        <f t="shared" si="9"/>
        <v>41993.25</v>
      </c>
      <c r="T553" s="7">
        <f t="shared" si="9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Table1[[#This Row],[pledged]]/Table1[[#This Row],[goal]]*100</f>
        <v>98.51111111111112</v>
      </c>
      <c r="G554" t="s">
        <v>14</v>
      </c>
      <c r="H554">
        <v>92</v>
      </c>
      <c r="I554">
        <f>ROUND(IFERROR(Table1[[#This Row],[pledged]]/Table1[[#This Row],[backers_count]],0),2)</f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7">
        <f t="shared" si="9"/>
        <v>42700.25</v>
      </c>
      <c r="T554" s="7">
        <f t="shared" si="9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Table1[[#This Row],[pledged]]/Table1[[#This Row],[goal]]*100</f>
        <v>43.975381008206334</v>
      </c>
      <c r="G555" t="s">
        <v>14</v>
      </c>
      <c r="H555">
        <v>1028</v>
      </c>
      <c r="I555">
        <f>ROUND(IFERROR(Table1[[#This Row],[pledged]]/Table1[[#This Row],[backers_count]],0),2)</f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7">
        <f t="shared" si="9"/>
        <v>40545.25</v>
      </c>
      <c r="T555" s="7">
        <f t="shared" si="9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Table1[[#This Row],[pledged]]/Table1[[#This Row],[goal]]*100</f>
        <v>151.66315789473683</v>
      </c>
      <c r="G556" t="s">
        <v>20</v>
      </c>
      <c r="H556">
        <v>554</v>
      </c>
      <c r="I556">
        <f>ROUND(IFERROR(Table1[[#This Row],[pledged]]/Table1[[#This Row],[backers_count]],0),2)</f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7">
        <f t="shared" si="9"/>
        <v>42723.25</v>
      </c>
      <c r="T556" s="7">
        <f t="shared" si="9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Table1[[#This Row],[pledged]]/Table1[[#This Row],[goal]]*100</f>
        <v>223.63492063492063</v>
      </c>
      <c r="G557" t="s">
        <v>20</v>
      </c>
      <c r="H557">
        <v>135</v>
      </c>
      <c r="I557">
        <f>ROUND(IFERROR(Table1[[#This Row],[pledged]]/Table1[[#This Row],[backers_count]],0),2)</f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7">
        <f t="shared" si="9"/>
        <v>41731.208333333336</v>
      </c>
      <c r="T557" s="7">
        <f t="shared" si="9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Table1[[#This Row],[pledged]]/Table1[[#This Row],[goal]]*100</f>
        <v>239.75</v>
      </c>
      <c r="G558" t="s">
        <v>20</v>
      </c>
      <c r="H558">
        <v>122</v>
      </c>
      <c r="I558">
        <f>ROUND(IFERROR(Table1[[#This Row],[pledged]]/Table1[[#This Row],[backers_count]],0),2)</f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7">
        <f t="shared" si="9"/>
        <v>40792.208333333336</v>
      </c>
      <c r="T558" s="7">
        <f t="shared" si="9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Table1[[#This Row],[pledged]]/Table1[[#This Row],[goal]]*100</f>
        <v>199.33333333333334</v>
      </c>
      <c r="G559" t="s">
        <v>20</v>
      </c>
      <c r="H559">
        <v>221</v>
      </c>
      <c r="I559">
        <f>ROUND(IFERROR(Table1[[#This Row],[pledged]]/Table1[[#This Row],[backers_count]],0),2)</f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7">
        <f t="shared" si="9"/>
        <v>42279.208333333328</v>
      </c>
      <c r="T559" s="7">
        <f t="shared" si="9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Table1[[#This Row],[pledged]]/Table1[[#This Row],[goal]]*100</f>
        <v>137.34482758620689</v>
      </c>
      <c r="G560" t="s">
        <v>20</v>
      </c>
      <c r="H560">
        <v>126</v>
      </c>
      <c r="I560">
        <f>ROUND(IFERROR(Table1[[#This Row],[pledged]]/Table1[[#This Row],[backers_count]],0),2)</f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7">
        <f t="shared" si="9"/>
        <v>42424.25</v>
      </c>
      <c r="T560" s="7">
        <f t="shared" si="9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Table1[[#This Row],[pledged]]/Table1[[#This Row],[goal]]*100</f>
        <v>100.9696106362773</v>
      </c>
      <c r="G561" t="s">
        <v>20</v>
      </c>
      <c r="H561">
        <v>1022</v>
      </c>
      <c r="I561">
        <f>ROUND(IFERROR(Table1[[#This Row],[pledged]]/Table1[[#This Row],[backers_count]],0),2)</f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7">
        <f t="shared" si="9"/>
        <v>42584.208333333328</v>
      </c>
      <c r="T561" s="7">
        <f t="shared" si="9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Table1[[#This Row],[pledged]]/Table1[[#This Row],[goal]]*100</f>
        <v>794.16</v>
      </c>
      <c r="G562" t="s">
        <v>20</v>
      </c>
      <c r="H562">
        <v>3177</v>
      </c>
      <c r="I562">
        <f>ROUND(IFERROR(Table1[[#This Row],[pledged]]/Table1[[#This Row],[backers_count]],0),2)</f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7">
        <f t="shared" si="9"/>
        <v>40865.25</v>
      </c>
      <c r="T562" s="7">
        <f t="shared" si="9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Table1[[#This Row],[pledged]]/Table1[[#This Row],[goal]]*100</f>
        <v>369.7</v>
      </c>
      <c r="G563" t="s">
        <v>20</v>
      </c>
      <c r="H563">
        <v>198</v>
      </c>
      <c r="I563">
        <f>ROUND(IFERROR(Table1[[#This Row],[pledged]]/Table1[[#This Row],[backers_count]],0),2)</f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7">
        <f t="shared" si="9"/>
        <v>40833.208333333336</v>
      </c>
      <c r="T563" s="7">
        <f t="shared" si="9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Table1[[#This Row],[pledged]]/Table1[[#This Row],[goal]]*100</f>
        <v>12.818181818181817</v>
      </c>
      <c r="G564" t="s">
        <v>14</v>
      </c>
      <c r="H564">
        <v>26</v>
      </c>
      <c r="I564">
        <f>ROUND(IFERROR(Table1[[#This Row],[pledged]]/Table1[[#This Row],[backers_count]],0),2)</f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7">
        <f t="shared" si="9"/>
        <v>43536.208333333328</v>
      </c>
      <c r="T564" s="7">
        <f t="shared" si="9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Table1[[#This Row],[pledged]]/Table1[[#This Row],[goal]]*100</f>
        <v>138.02702702702703</v>
      </c>
      <c r="G565" t="s">
        <v>20</v>
      </c>
      <c r="H565">
        <v>85</v>
      </c>
      <c r="I565">
        <f>ROUND(IFERROR(Table1[[#This Row],[pledged]]/Table1[[#This Row],[backers_count]],0),2)</f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7">
        <f t="shared" si="9"/>
        <v>43417.25</v>
      </c>
      <c r="T565" s="7">
        <f t="shared" si="9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Table1[[#This Row],[pledged]]/Table1[[#This Row],[goal]]*100</f>
        <v>83.813278008298752</v>
      </c>
      <c r="G566" t="s">
        <v>14</v>
      </c>
      <c r="H566">
        <v>1790</v>
      </c>
      <c r="I566">
        <f>ROUND(IFERROR(Table1[[#This Row],[pledged]]/Table1[[#This Row],[backers_count]],0),2)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7">
        <f t="shared" si="9"/>
        <v>42078.208333333328</v>
      </c>
      <c r="T566" s="7">
        <f t="shared" si="9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Table1[[#This Row],[pledged]]/Table1[[#This Row],[goal]]*100</f>
        <v>204.60063224446787</v>
      </c>
      <c r="G567" t="s">
        <v>20</v>
      </c>
      <c r="H567">
        <v>3596</v>
      </c>
      <c r="I567">
        <f>ROUND(IFERROR(Table1[[#This Row],[pledged]]/Table1[[#This Row],[backers_count]],0),2)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7">
        <f t="shared" si="9"/>
        <v>40862.25</v>
      </c>
      <c r="T567" s="7">
        <f t="shared" si="9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Table1[[#This Row],[pledged]]/Table1[[#This Row],[goal]]*100</f>
        <v>44.344086021505376</v>
      </c>
      <c r="G568" t="s">
        <v>14</v>
      </c>
      <c r="H568">
        <v>37</v>
      </c>
      <c r="I568">
        <f>ROUND(IFERROR(Table1[[#This Row],[pledged]]/Table1[[#This Row],[backers_count]],0),2)</f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7">
        <f t="shared" si="9"/>
        <v>42424.25</v>
      </c>
      <c r="T568" s="7">
        <f t="shared" si="9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Table1[[#This Row],[pledged]]/Table1[[#This Row],[goal]]*100</f>
        <v>218.60294117647058</v>
      </c>
      <c r="G569" t="s">
        <v>20</v>
      </c>
      <c r="H569">
        <v>244</v>
      </c>
      <c r="I569">
        <f>ROUND(IFERROR(Table1[[#This Row],[pledged]]/Table1[[#This Row],[backers_count]],0),2)</f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7">
        <f t="shared" si="9"/>
        <v>41830.208333333336</v>
      </c>
      <c r="T569" s="7">
        <f t="shared" si="9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Table1[[#This Row],[pledged]]/Table1[[#This Row],[goal]]*100</f>
        <v>186.03314917127071</v>
      </c>
      <c r="G570" t="s">
        <v>20</v>
      </c>
      <c r="H570">
        <v>5180</v>
      </c>
      <c r="I570">
        <f>ROUND(IFERROR(Table1[[#This Row],[pledged]]/Table1[[#This Row],[backers_count]],0),2)</f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7">
        <f t="shared" si="9"/>
        <v>40374.208333333336</v>
      </c>
      <c r="T570" s="7">
        <f t="shared" si="9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Table1[[#This Row],[pledged]]/Table1[[#This Row],[goal]]*100</f>
        <v>237.33830845771143</v>
      </c>
      <c r="G571" t="s">
        <v>20</v>
      </c>
      <c r="H571">
        <v>589</v>
      </c>
      <c r="I571">
        <f>ROUND(IFERROR(Table1[[#This Row],[pledged]]/Table1[[#This Row],[backers_count]],0),2)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7">
        <f t="shared" si="9"/>
        <v>40554.25</v>
      </c>
      <c r="T571" s="7">
        <f t="shared" si="9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Table1[[#This Row],[pledged]]/Table1[[#This Row],[goal]]*100</f>
        <v>305.65384615384613</v>
      </c>
      <c r="G572" t="s">
        <v>20</v>
      </c>
      <c r="H572">
        <v>2725</v>
      </c>
      <c r="I572">
        <f>ROUND(IFERROR(Table1[[#This Row],[pledged]]/Table1[[#This Row],[backers_count]],0),2)</f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7">
        <f t="shared" si="9"/>
        <v>41993.25</v>
      </c>
      <c r="T572" s="7">
        <f t="shared" si="9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Table1[[#This Row],[pledged]]/Table1[[#This Row],[goal]]*100</f>
        <v>94.142857142857139</v>
      </c>
      <c r="G573" t="s">
        <v>14</v>
      </c>
      <c r="H573">
        <v>35</v>
      </c>
      <c r="I573">
        <f>ROUND(IFERROR(Table1[[#This Row],[pledged]]/Table1[[#This Row],[backers_count]],0),2)</f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7">
        <f t="shared" si="9"/>
        <v>42174.208333333328</v>
      </c>
      <c r="T573" s="7">
        <f t="shared" si="9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Table1[[#This Row],[pledged]]/Table1[[#This Row],[goal]]*100</f>
        <v>54.400000000000006</v>
      </c>
      <c r="G574" t="s">
        <v>74</v>
      </c>
      <c r="H574">
        <v>94</v>
      </c>
      <c r="I574">
        <f>ROUND(IFERROR(Table1[[#This Row],[pledged]]/Table1[[#This Row],[backers_count]],0),2)</f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7">
        <f t="shared" si="9"/>
        <v>42275.208333333328</v>
      </c>
      <c r="T574" s="7">
        <f t="shared" si="9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Table1[[#This Row],[pledged]]/Table1[[#This Row],[goal]]*100</f>
        <v>111.88059701492537</v>
      </c>
      <c r="G575" t="s">
        <v>20</v>
      </c>
      <c r="H575">
        <v>300</v>
      </c>
      <c r="I575">
        <f>ROUND(IFERROR(Table1[[#This Row],[pledged]]/Table1[[#This Row],[backers_count]],0),2)</f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7">
        <f t="shared" si="9"/>
        <v>41761.208333333336</v>
      </c>
      <c r="T575" s="7">
        <f t="shared" si="9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Table1[[#This Row],[pledged]]/Table1[[#This Row],[goal]]*100</f>
        <v>369.14814814814815</v>
      </c>
      <c r="G576" t="s">
        <v>20</v>
      </c>
      <c r="H576">
        <v>144</v>
      </c>
      <c r="I576">
        <f>ROUND(IFERROR(Table1[[#This Row],[pledged]]/Table1[[#This Row],[backers_count]],0),2)</f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7">
        <f t="shared" si="9"/>
        <v>43806.25</v>
      </c>
      <c r="T576" s="7">
        <f t="shared" si="9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Table1[[#This Row],[pledged]]/Table1[[#This Row],[goal]]*100</f>
        <v>62.930372148859547</v>
      </c>
      <c r="G577" t="s">
        <v>14</v>
      </c>
      <c r="H577">
        <v>558</v>
      </c>
      <c r="I577">
        <f>ROUND(IFERROR(Table1[[#This Row],[pledged]]/Table1[[#This Row],[backers_count]],0),2)</f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7">
        <f t="shared" si="9"/>
        <v>41779.208333333336</v>
      </c>
      <c r="T577" s="7">
        <f t="shared" si="9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Table1[[#This Row],[pledged]]/Table1[[#This Row],[goal]]*100</f>
        <v>64.927835051546396</v>
      </c>
      <c r="G578" t="s">
        <v>14</v>
      </c>
      <c r="H578">
        <v>64</v>
      </c>
      <c r="I578">
        <f>ROUND(IFERROR(Table1[[#This Row],[pledged]]/Table1[[#This Row],[backers_count]],0),2)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7">
        <f t="shared" ref="S578:T641" si="10">(((L578/60)/60)/24)+DATE(1970,1,1)</f>
        <v>43040.208333333328</v>
      </c>
      <c r="T578" s="7">
        <f t="shared" si="10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Table1[[#This Row],[pledged]]/Table1[[#This Row],[goal]]*100</f>
        <v>18.853658536585368</v>
      </c>
      <c r="G579" t="s">
        <v>74</v>
      </c>
      <c r="H579">
        <v>37</v>
      </c>
      <c r="I579">
        <f>ROUND(IFERROR(Table1[[#This Row],[pledged]]/Table1[[#This Row],[backers_count]],0),2)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7">
        <f t="shared" si="10"/>
        <v>40613.25</v>
      </c>
      <c r="T579" s="7">
        <f t="shared" si="10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Table1[[#This Row],[pledged]]/Table1[[#This Row],[goal]]*100</f>
        <v>16.754404145077721</v>
      </c>
      <c r="G580" t="s">
        <v>14</v>
      </c>
      <c r="H580">
        <v>245</v>
      </c>
      <c r="I580">
        <f>ROUND(IFERROR(Table1[[#This Row],[pledged]]/Table1[[#This Row],[backers_count]],0),2)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7">
        <f t="shared" si="10"/>
        <v>40878.25</v>
      </c>
      <c r="T580" s="7">
        <f t="shared" si="10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Table1[[#This Row],[pledged]]/Table1[[#This Row],[goal]]*100</f>
        <v>101.11290322580646</v>
      </c>
      <c r="G581" t="s">
        <v>20</v>
      </c>
      <c r="H581">
        <v>87</v>
      </c>
      <c r="I581">
        <f>ROUND(IFERROR(Table1[[#This Row],[pledged]]/Table1[[#This Row],[backers_count]],0),2)</f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7">
        <f t="shared" si="10"/>
        <v>40762.208333333336</v>
      </c>
      <c r="T581" s="7">
        <f t="shared" si="10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Table1[[#This Row],[pledged]]/Table1[[#This Row],[goal]]*100</f>
        <v>341.5022831050228</v>
      </c>
      <c r="G582" t="s">
        <v>20</v>
      </c>
      <c r="H582">
        <v>3116</v>
      </c>
      <c r="I582">
        <f>ROUND(IFERROR(Table1[[#This Row],[pledged]]/Table1[[#This Row],[backers_count]],0),2)</f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7">
        <f t="shared" si="10"/>
        <v>41696.25</v>
      </c>
      <c r="T582" s="7">
        <f t="shared" si="10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Table1[[#This Row],[pledged]]/Table1[[#This Row],[goal]]*100</f>
        <v>64.016666666666666</v>
      </c>
      <c r="G583" t="s">
        <v>14</v>
      </c>
      <c r="H583">
        <v>71</v>
      </c>
      <c r="I583">
        <f>ROUND(IFERROR(Table1[[#This Row],[pledged]]/Table1[[#This Row],[backers_count]],0),2)</f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7">
        <f t="shared" si="10"/>
        <v>40662.208333333336</v>
      </c>
      <c r="T583" s="7">
        <f t="shared" si="10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Table1[[#This Row],[pledged]]/Table1[[#This Row],[goal]]*100</f>
        <v>52.080459770114942</v>
      </c>
      <c r="G584" t="s">
        <v>14</v>
      </c>
      <c r="H584">
        <v>42</v>
      </c>
      <c r="I584">
        <f>ROUND(IFERROR(Table1[[#This Row],[pledged]]/Table1[[#This Row],[backers_count]],0),2)</f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7">
        <f t="shared" si="10"/>
        <v>42165.208333333328</v>
      </c>
      <c r="T584" s="7">
        <f t="shared" si="10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Table1[[#This Row],[pledged]]/Table1[[#This Row],[goal]]*100</f>
        <v>322.40211640211641</v>
      </c>
      <c r="G585" t="s">
        <v>20</v>
      </c>
      <c r="H585">
        <v>909</v>
      </c>
      <c r="I585">
        <f>ROUND(IFERROR(Table1[[#This Row],[pledged]]/Table1[[#This Row],[backers_count]],0),2)</f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7">
        <f t="shared" si="10"/>
        <v>40959.25</v>
      </c>
      <c r="T585" s="7">
        <f t="shared" si="10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Table1[[#This Row],[pledged]]/Table1[[#This Row],[goal]]*100</f>
        <v>119.50810185185186</v>
      </c>
      <c r="G586" t="s">
        <v>20</v>
      </c>
      <c r="H586">
        <v>1613</v>
      </c>
      <c r="I586">
        <f>ROUND(IFERROR(Table1[[#This Row],[pledged]]/Table1[[#This Row],[backers_count]],0),2)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7">
        <f t="shared" si="10"/>
        <v>41024.208333333336</v>
      </c>
      <c r="T586" s="7">
        <f t="shared" si="10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Table1[[#This Row],[pledged]]/Table1[[#This Row],[goal]]*100</f>
        <v>146.79775280898878</v>
      </c>
      <c r="G587" t="s">
        <v>20</v>
      </c>
      <c r="H587">
        <v>136</v>
      </c>
      <c r="I587">
        <f>ROUND(IFERROR(Table1[[#This Row],[pledged]]/Table1[[#This Row],[backers_count]],0),2)</f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7">
        <f t="shared" si="10"/>
        <v>40255.208333333336</v>
      </c>
      <c r="T587" s="7">
        <f t="shared" si="10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Table1[[#This Row],[pledged]]/Table1[[#This Row],[goal]]*100</f>
        <v>950.57142857142856</v>
      </c>
      <c r="G588" t="s">
        <v>20</v>
      </c>
      <c r="H588">
        <v>130</v>
      </c>
      <c r="I588">
        <f>ROUND(IFERROR(Table1[[#This Row],[pledged]]/Table1[[#This Row],[backers_count]],0),2)</f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7">
        <f t="shared" si="10"/>
        <v>40499.25</v>
      </c>
      <c r="T588" s="7">
        <f t="shared" si="10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Table1[[#This Row],[pledged]]/Table1[[#This Row],[goal]]*100</f>
        <v>72.893617021276597</v>
      </c>
      <c r="G589" t="s">
        <v>14</v>
      </c>
      <c r="H589">
        <v>156</v>
      </c>
      <c r="I589">
        <f>ROUND(IFERROR(Table1[[#This Row],[pledged]]/Table1[[#This Row],[backers_count]],0),2)</f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7">
        <f t="shared" si="10"/>
        <v>43484.25</v>
      </c>
      <c r="T589" s="7">
        <f t="shared" si="10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Table1[[#This Row],[pledged]]/Table1[[#This Row],[goal]]*100</f>
        <v>79.008248730964468</v>
      </c>
      <c r="G590" t="s">
        <v>14</v>
      </c>
      <c r="H590">
        <v>1368</v>
      </c>
      <c r="I590">
        <f>ROUND(IFERROR(Table1[[#This Row],[pledged]]/Table1[[#This Row],[backers_count]],0),2)</f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7">
        <f t="shared" si="10"/>
        <v>40262.208333333336</v>
      </c>
      <c r="T590" s="7">
        <f t="shared" si="10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Table1[[#This Row],[pledged]]/Table1[[#This Row],[goal]]*100</f>
        <v>64.721518987341781</v>
      </c>
      <c r="G591" t="s">
        <v>14</v>
      </c>
      <c r="H591">
        <v>102</v>
      </c>
      <c r="I591">
        <f>ROUND(IFERROR(Table1[[#This Row],[pledged]]/Table1[[#This Row],[backers_count]],0),2)</f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7">
        <f t="shared" si="10"/>
        <v>42190.208333333328</v>
      </c>
      <c r="T591" s="7">
        <f t="shared" si="10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Table1[[#This Row],[pledged]]/Table1[[#This Row],[goal]]*100</f>
        <v>82.028169014084511</v>
      </c>
      <c r="G592" t="s">
        <v>14</v>
      </c>
      <c r="H592">
        <v>86</v>
      </c>
      <c r="I592">
        <f>ROUND(IFERROR(Table1[[#This Row],[pledged]]/Table1[[#This Row],[backers_count]],0),2)</f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7">
        <f t="shared" si="10"/>
        <v>41994.25</v>
      </c>
      <c r="T592" s="7">
        <f t="shared" si="10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Table1[[#This Row],[pledged]]/Table1[[#This Row],[goal]]*100</f>
        <v>1037.6666666666667</v>
      </c>
      <c r="G593" t="s">
        <v>20</v>
      </c>
      <c r="H593">
        <v>102</v>
      </c>
      <c r="I593">
        <f>ROUND(IFERROR(Table1[[#This Row],[pledged]]/Table1[[#This Row],[backers_count]],0),2)</f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7">
        <f t="shared" si="10"/>
        <v>40373.208333333336</v>
      </c>
      <c r="T593" s="7">
        <f t="shared" si="10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Table1[[#This Row],[pledged]]/Table1[[#This Row],[goal]]*100</f>
        <v>12.910076530612244</v>
      </c>
      <c r="G594" t="s">
        <v>14</v>
      </c>
      <c r="H594">
        <v>253</v>
      </c>
      <c r="I594">
        <f>ROUND(IFERROR(Table1[[#This Row],[pledged]]/Table1[[#This Row],[backers_count]],0),2)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7">
        <f t="shared" si="10"/>
        <v>41789.208333333336</v>
      </c>
      <c r="T594" s="7">
        <f t="shared" si="10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Table1[[#This Row],[pledged]]/Table1[[#This Row],[goal]]*100</f>
        <v>154.84210526315789</v>
      </c>
      <c r="G595" t="s">
        <v>20</v>
      </c>
      <c r="H595">
        <v>4006</v>
      </c>
      <c r="I595">
        <f>ROUND(IFERROR(Table1[[#This Row],[pledged]]/Table1[[#This Row],[backers_count]],0),2)</f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7">
        <f t="shared" si="10"/>
        <v>41724.208333333336</v>
      </c>
      <c r="T595" s="7">
        <f t="shared" si="10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Table1[[#This Row],[pledged]]/Table1[[#This Row],[goal]]*100</f>
        <v>7.0991735537190088</v>
      </c>
      <c r="G596" t="s">
        <v>14</v>
      </c>
      <c r="H596">
        <v>157</v>
      </c>
      <c r="I596">
        <f>ROUND(IFERROR(Table1[[#This Row],[pledged]]/Table1[[#This Row],[backers_count]],0),2)</f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7">
        <f t="shared" si="10"/>
        <v>42548.208333333328</v>
      </c>
      <c r="T596" s="7">
        <f t="shared" si="10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Table1[[#This Row],[pledged]]/Table1[[#This Row],[goal]]*100</f>
        <v>208.52773826458036</v>
      </c>
      <c r="G597" t="s">
        <v>20</v>
      </c>
      <c r="H597">
        <v>1629</v>
      </c>
      <c r="I597">
        <f>ROUND(IFERROR(Table1[[#This Row],[pledged]]/Table1[[#This Row],[backers_count]],0),2)</f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7">
        <f t="shared" si="10"/>
        <v>40253.208333333336</v>
      </c>
      <c r="T597" s="7">
        <f t="shared" si="10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Table1[[#This Row],[pledged]]/Table1[[#This Row],[goal]]*100</f>
        <v>99.683544303797461</v>
      </c>
      <c r="G598" t="s">
        <v>14</v>
      </c>
      <c r="H598">
        <v>183</v>
      </c>
      <c r="I598">
        <f>ROUND(IFERROR(Table1[[#This Row],[pledged]]/Table1[[#This Row],[backers_count]],0),2)</f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7">
        <f t="shared" si="10"/>
        <v>42434.25</v>
      </c>
      <c r="T598" s="7">
        <f t="shared" si="10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Table1[[#This Row],[pledged]]/Table1[[#This Row],[goal]]*100</f>
        <v>201.59756097560978</v>
      </c>
      <c r="G599" t="s">
        <v>20</v>
      </c>
      <c r="H599">
        <v>2188</v>
      </c>
      <c r="I599">
        <f>ROUND(IFERROR(Table1[[#This Row],[pledged]]/Table1[[#This Row],[backers_count]],0),2)</f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7">
        <f t="shared" si="10"/>
        <v>43786.25</v>
      </c>
      <c r="T599" s="7">
        <f t="shared" si="10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Table1[[#This Row],[pledged]]/Table1[[#This Row],[goal]]*100</f>
        <v>162.09032258064516</v>
      </c>
      <c r="G600" t="s">
        <v>20</v>
      </c>
      <c r="H600">
        <v>2409</v>
      </c>
      <c r="I600">
        <f>ROUND(IFERROR(Table1[[#This Row],[pledged]]/Table1[[#This Row],[backers_count]],0),2)</f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7">
        <f t="shared" si="10"/>
        <v>40344.208333333336</v>
      </c>
      <c r="T600" s="7">
        <f t="shared" si="10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Table1[[#This Row],[pledged]]/Table1[[#This Row],[goal]]*100</f>
        <v>3.6436208125445471</v>
      </c>
      <c r="G601" t="s">
        <v>14</v>
      </c>
      <c r="H601">
        <v>82</v>
      </c>
      <c r="I601">
        <f>ROUND(IFERROR(Table1[[#This Row],[pledged]]/Table1[[#This Row],[backers_count]],0),2)</f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7">
        <f t="shared" si="10"/>
        <v>42047.25</v>
      </c>
      <c r="T601" s="7">
        <f t="shared" si="10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Table1[[#This Row],[pledged]]/Table1[[#This Row],[goal]]*100</f>
        <v>5</v>
      </c>
      <c r="G602" t="s">
        <v>14</v>
      </c>
      <c r="H602">
        <v>1</v>
      </c>
      <c r="I602">
        <f>ROUND(IFERROR(Table1[[#This Row],[pledged]]/Table1[[#This Row],[backers_count]],0),2)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7">
        <f t="shared" si="10"/>
        <v>41485.208333333336</v>
      </c>
      <c r="T602" s="7">
        <f t="shared" si="10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Table1[[#This Row],[pledged]]/Table1[[#This Row],[goal]]*100</f>
        <v>206.63492063492063</v>
      </c>
      <c r="G603" t="s">
        <v>20</v>
      </c>
      <c r="H603">
        <v>194</v>
      </c>
      <c r="I603">
        <f>ROUND(IFERROR(Table1[[#This Row],[pledged]]/Table1[[#This Row],[backers_count]],0),2)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7">
        <f t="shared" si="10"/>
        <v>41789.208333333336</v>
      </c>
      <c r="T603" s="7">
        <f t="shared" si="10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Table1[[#This Row],[pledged]]/Table1[[#This Row],[goal]]*100</f>
        <v>128.23628691983123</v>
      </c>
      <c r="G604" t="s">
        <v>20</v>
      </c>
      <c r="H604">
        <v>1140</v>
      </c>
      <c r="I604">
        <f>ROUND(IFERROR(Table1[[#This Row],[pledged]]/Table1[[#This Row],[backers_count]],0),2)</f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7">
        <f t="shared" si="10"/>
        <v>42160.208333333328</v>
      </c>
      <c r="T604" s="7">
        <f t="shared" si="10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Table1[[#This Row],[pledged]]/Table1[[#This Row],[goal]]*100</f>
        <v>119.66037735849055</v>
      </c>
      <c r="G605" t="s">
        <v>20</v>
      </c>
      <c r="H605">
        <v>102</v>
      </c>
      <c r="I605">
        <f>ROUND(IFERROR(Table1[[#This Row],[pledged]]/Table1[[#This Row],[backers_count]],0),2)</f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7">
        <f t="shared" si="10"/>
        <v>43573.208333333328</v>
      </c>
      <c r="T605" s="7">
        <f t="shared" si="10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Table1[[#This Row],[pledged]]/Table1[[#This Row],[goal]]*100</f>
        <v>170.73055242390078</v>
      </c>
      <c r="G606" t="s">
        <v>20</v>
      </c>
      <c r="H606">
        <v>2857</v>
      </c>
      <c r="I606">
        <f>ROUND(IFERROR(Table1[[#This Row],[pledged]]/Table1[[#This Row],[backers_count]],0),2)</f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7">
        <f t="shared" si="10"/>
        <v>40565.25</v>
      </c>
      <c r="T606" s="7">
        <f t="shared" si="10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Table1[[#This Row],[pledged]]/Table1[[#This Row],[goal]]*100</f>
        <v>187.21212121212122</v>
      </c>
      <c r="G607" t="s">
        <v>20</v>
      </c>
      <c r="H607">
        <v>107</v>
      </c>
      <c r="I607">
        <f>ROUND(IFERROR(Table1[[#This Row],[pledged]]/Table1[[#This Row],[backers_count]],0),2)</f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7">
        <f t="shared" si="10"/>
        <v>42280.208333333328</v>
      </c>
      <c r="T607" s="7">
        <f t="shared" si="10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Table1[[#This Row],[pledged]]/Table1[[#This Row],[goal]]*100</f>
        <v>188.38235294117646</v>
      </c>
      <c r="G608" t="s">
        <v>20</v>
      </c>
      <c r="H608">
        <v>160</v>
      </c>
      <c r="I608">
        <f>ROUND(IFERROR(Table1[[#This Row],[pledged]]/Table1[[#This Row],[backers_count]],0),2)</f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7">
        <f t="shared" si="10"/>
        <v>42436.25</v>
      </c>
      <c r="T608" s="7">
        <f t="shared" si="10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Table1[[#This Row],[pledged]]/Table1[[#This Row],[goal]]*100</f>
        <v>131.29869186046511</v>
      </c>
      <c r="G609" t="s">
        <v>20</v>
      </c>
      <c r="H609">
        <v>2230</v>
      </c>
      <c r="I609">
        <f>ROUND(IFERROR(Table1[[#This Row],[pledged]]/Table1[[#This Row],[backers_count]],0),2)</f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7">
        <f t="shared" si="10"/>
        <v>41721.208333333336</v>
      </c>
      <c r="T609" s="7">
        <f t="shared" si="10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Table1[[#This Row],[pledged]]/Table1[[#This Row],[goal]]*100</f>
        <v>283.97435897435901</v>
      </c>
      <c r="G610" t="s">
        <v>20</v>
      </c>
      <c r="H610">
        <v>316</v>
      </c>
      <c r="I610">
        <f>ROUND(IFERROR(Table1[[#This Row],[pledged]]/Table1[[#This Row],[backers_count]],0),2)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7">
        <f t="shared" si="10"/>
        <v>43530.25</v>
      </c>
      <c r="T610" s="7">
        <f t="shared" si="10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Table1[[#This Row],[pledged]]/Table1[[#This Row],[goal]]*100</f>
        <v>120.41999999999999</v>
      </c>
      <c r="G611" t="s">
        <v>20</v>
      </c>
      <c r="H611">
        <v>117</v>
      </c>
      <c r="I611">
        <f>ROUND(IFERROR(Table1[[#This Row],[pledged]]/Table1[[#This Row],[backers_count]],0),2)</f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7">
        <f t="shared" si="10"/>
        <v>43481.25</v>
      </c>
      <c r="T611" s="7">
        <f t="shared" si="10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Table1[[#This Row],[pledged]]/Table1[[#This Row],[goal]]*100</f>
        <v>419.0560747663551</v>
      </c>
      <c r="G612" t="s">
        <v>20</v>
      </c>
      <c r="H612">
        <v>6406</v>
      </c>
      <c r="I612">
        <f>ROUND(IFERROR(Table1[[#This Row],[pledged]]/Table1[[#This Row],[backers_count]],0),2)</f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7">
        <f t="shared" si="10"/>
        <v>41259.25</v>
      </c>
      <c r="T612" s="7">
        <f t="shared" si="10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Table1[[#This Row],[pledged]]/Table1[[#This Row],[goal]]*100</f>
        <v>13.853658536585368</v>
      </c>
      <c r="G613" t="s">
        <v>74</v>
      </c>
      <c r="H613">
        <v>15</v>
      </c>
      <c r="I613">
        <f>ROUND(IFERROR(Table1[[#This Row],[pledged]]/Table1[[#This Row],[backers_count]],0),2)</f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7">
        <f t="shared" si="10"/>
        <v>41480.208333333336</v>
      </c>
      <c r="T613" s="7">
        <f t="shared" si="10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Table1[[#This Row],[pledged]]/Table1[[#This Row],[goal]]*100</f>
        <v>139.43548387096774</v>
      </c>
      <c r="G614" t="s">
        <v>20</v>
      </c>
      <c r="H614">
        <v>192</v>
      </c>
      <c r="I614">
        <f>ROUND(IFERROR(Table1[[#This Row],[pledged]]/Table1[[#This Row],[backers_count]],0),2)</f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7">
        <f t="shared" si="10"/>
        <v>40474.208333333336</v>
      </c>
      <c r="T614" s="7">
        <f t="shared" si="10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Table1[[#This Row],[pledged]]/Table1[[#This Row],[goal]]*100</f>
        <v>174</v>
      </c>
      <c r="G615" t="s">
        <v>20</v>
      </c>
      <c r="H615">
        <v>26</v>
      </c>
      <c r="I615">
        <f>ROUND(IFERROR(Table1[[#This Row],[pledged]]/Table1[[#This Row],[backers_count]],0),2)</f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7">
        <f t="shared" si="10"/>
        <v>42973.208333333328</v>
      </c>
      <c r="T615" s="7">
        <f t="shared" si="10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Table1[[#This Row],[pledged]]/Table1[[#This Row],[goal]]*100</f>
        <v>155.49056603773585</v>
      </c>
      <c r="G616" t="s">
        <v>20</v>
      </c>
      <c r="H616">
        <v>723</v>
      </c>
      <c r="I616">
        <f>ROUND(IFERROR(Table1[[#This Row],[pledged]]/Table1[[#This Row],[backers_count]],0),2)</f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7">
        <f t="shared" si="10"/>
        <v>42746.25</v>
      </c>
      <c r="T616" s="7">
        <f t="shared" si="10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Table1[[#This Row],[pledged]]/Table1[[#This Row],[goal]]*100</f>
        <v>170.44705882352943</v>
      </c>
      <c r="G617" t="s">
        <v>20</v>
      </c>
      <c r="H617">
        <v>170</v>
      </c>
      <c r="I617">
        <f>ROUND(IFERROR(Table1[[#This Row],[pledged]]/Table1[[#This Row],[backers_count]],0),2)</f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7">
        <f t="shared" si="10"/>
        <v>42489.208333333328</v>
      </c>
      <c r="T617" s="7">
        <f t="shared" si="10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Table1[[#This Row],[pledged]]/Table1[[#This Row],[goal]]*100</f>
        <v>189.515625</v>
      </c>
      <c r="G618" t="s">
        <v>20</v>
      </c>
      <c r="H618">
        <v>238</v>
      </c>
      <c r="I618">
        <f>ROUND(IFERROR(Table1[[#This Row],[pledged]]/Table1[[#This Row],[backers_count]],0),2)</f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7">
        <f t="shared" si="10"/>
        <v>41537.208333333336</v>
      </c>
      <c r="T618" s="7">
        <f t="shared" si="10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Table1[[#This Row],[pledged]]/Table1[[#This Row],[goal]]*100</f>
        <v>249.71428571428572</v>
      </c>
      <c r="G619" t="s">
        <v>20</v>
      </c>
      <c r="H619">
        <v>55</v>
      </c>
      <c r="I619">
        <f>ROUND(IFERROR(Table1[[#This Row],[pledged]]/Table1[[#This Row],[backers_count]],0),2)</f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7">
        <f t="shared" si="10"/>
        <v>41794.208333333336</v>
      </c>
      <c r="T619" s="7">
        <f t="shared" si="10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Table1[[#This Row],[pledged]]/Table1[[#This Row],[goal]]*100</f>
        <v>48.860523665659613</v>
      </c>
      <c r="G620" t="s">
        <v>14</v>
      </c>
      <c r="H620">
        <v>1198</v>
      </c>
      <c r="I620">
        <f>ROUND(IFERROR(Table1[[#This Row],[pledged]]/Table1[[#This Row],[backers_count]],0),2)</f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7">
        <f t="shared" si="10"/>
        <v>41396.208333333336</v>
      </c>
      <c r="T620" s="7">
        <f t="shared" si="10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Table1[[#This Row],[pledged]]/Table1[[#This Row],[goal]]*100</f>
        <v>28.461970393057683</v>
      </c>
      <c r="G621" t="s">
        <v>14</v>
      </c>
      <c r="H621">
        <v>648</v>
      </c>
      <c r="I621">
        <f>ROUND(IFERROR(Table1[[#This Row],[pledged]]/Table1[[#This Row],[backers_count]],0),2)</f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7">
        <f t="shared" si="10"/>
        <v>40669.208333333336</v>
      </c>
      <c r="T621" s="7">
        <f t="shared" si="10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Table1[[#This Row],[pledged]]/Table1[[#This Row],[goal]]*100</f>
        <v>268.02325581395348</v>
      </c>
      <c r="G622" t="s">
        <v>20</v>
      </c>
      <c r="H622">
        <v>128</v>
      </c>
      <c r="I622">
        <f>ROUND(IFERROR(Table1[[#This Row],[pledged]]/Table1[[#This Row],[backers_count]],0),2)</f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7">
        <f t="shared" si="10"/>
        <v>42559.208333333328</v>
      </c>
      <c r="T622" s="7">
        <f t="shared" si="10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Table1[[#This Row],[pledged]]/Table1[[#This Row],[goal]]*100</f>
        <v>619.80078125</v>
      </c>
      <c r="G623" t="s">
        <v>20</v>
      </c>
      <c r="H623">
        <v>2144</v>
      </c>
      <c r="I623">
        <f>ROUND(IFERROR(Table1[[#This Row],[pledged]]/Table1[[#This Row],[backers_count]],0),2)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7">
        <f t="shared" si="10"/>
        <v>42626.208333333328</v>
      </c>
      <c r="T623" s="7">
        <f t="shared" si="10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Table1[[#This Row],[pledged]]/Table1[[#This Row],[goal]]*100</f>
        <v>3.1301587301587301</v>
      </c>
      <c r="G624" t="s">
        <v>14</v>
      </c>
      <c r="H624">
        <v>64</v>
      </c>
      <c r="I624">
        <f>ROUND(IFERROR(Table1[[#This Row],[pledged]]/Table1[[#This Row],[backers_count]],0),2)</f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7">
        <f t="shared" si="10"/>
        <v>43205.208333333328</v>
      </c>
      <c r="T624" s="7">
        <f t="shared" si="10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Table1[[#This Row],[pledged]]/Table1[[#This Row],[goal]]*100</f>
        <v>159.92152704135739</v>
      </c>
      <c r="G625" t="s">
        <v>20</v>
      </c>
      <c r="H625">
        <v>2693</v>
      </c>
      <c r="I625">
        <f>ROUND(IFERROR(Table1[[#This Row],[pledged]]/Table1[[#This Row],[backers_count]],0),2)</f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7">
        <f t="shared" si="10"/>
        <v>42201.208333333328</v>
      </c>
      <c r="T625" s="7">
        <f t="shared" si="10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Table1[[#This Row],[pledged]]/Table1[[#This Row],[goal]]*100</f>
        <v>279.39215686274508</v>
      </c>
      <c r="G626" t="s">
        <v>20</v>
      </c>
      <c r="H626">
        <v>432</v>
      </c>
      <c r="I626">
        <f>ROUND(IFERROR(Table1[[#This Row],[pledged]]/Table1[[#This Row],[backers_count]],0),2)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7">
        <f t="shared" si="10"/>
        <v>42029.25</v>
      </c>
      <c r="T626" s="7">
        <f t="shared" si="10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Table1[[#This Row],[pledged]]/Table1[[#This Row],[goal]]*100</f>
        <v>77.373333333333335</v>
      </c>
      <c r="G627" t="s">
        <v>14</v>
      </c>
      <c r="H627">
        <v>62</v>
      </c>
      <c r="I627">
        <f>ROUND(IFERROR(Table1[[#This Row],[pledged]]/Table1[[#This Row],[backers_count]],0),2)</f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7">
        <f t="shared" si="10"/>
        <v>43857.25</v>
      </c>
      <c r="T627" s="7">
        <f t="shared" si="10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Table1[[#This Row],[pledged]]/Table1[[#This Row],[goal]]*100</f>
        <v>206.32812500000003</v>
      </c>
      <c r="G628" t="s">
        <v>20</v>
      </c>
      <c r="H628">
        <v>189</v>
      </c>
      <c r="I628">
        <f>ROUND(IFERROR(Table1[[#This Row],[pledged]]/Table1[[#This Row],[backers_count]],0),2)</f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7">
        <f t="shared" si="10"/>
        <v>40449.208333333336</v>
      </c>
      <c r="T628" s="7">
        <f t="shared" si="10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Table1[[#This Row],[pledged]]/Table1[[#This Row],[goal]]*100</f>
        <v>694.25</v>
      </c>
      <c r="G629" t="s">
        <v>20</v>
      </c>
      <c r="H629">
        <v>154</v>
      </c>
      <c r="I629">
        <f>ROUND(IFERROR(Table1[[#This Row],[pledged]]/Table1[[#This Row],[backers_count]],0),2)</f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7">
        <f t="shared" si="10"/>
        <v>40345.208333333336</v>
      </c>
      <c r="T629" s="7">
        <f t="shared" si="10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Table1[[#This Row],[pledged]]/Table1[[#This Row],[goal]]*100</f>
        <v>151.78947368421052</v>
      </c>
      <c r="G630" t="s">
        <v>20</v>
      </c>
      <c r="H630">
        <v>96</v>
      </c>
      <c r="I630">
        <f>ROUND(IFERROR(Table1[[#This Row],[pledged]]/Table1[[#This Row],[backers_count]],0),2)</f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7">
        <f t="shared" si="10"/>
        <v>40455.208333333336</v>
      </c>
      <c r="T630" s="7">
        <f t="shared" si="10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Table1[[#This Row],[pledged]]/Table1[[#This Row],[goal]]*100</f>
        <v>64.58207217694995</v>
      </c>
      <c r="G631" t="s">
        <v>14</v>
      </c>
      <c r="H631">
        <v>750</v>
      </c>
      <c r="I631">
        <f>ROUND(IFERROR(Table1[[#This Row],[pledged]]/Table1[[#This Row],[backers_count]],0),2)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7">
        <f t="shared" si="10"/>
        <v>42557.208333333328</v>
      </c>
      <c r="T631" s="7">
        <f t="shared" si="10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Table1[[#This Row],[pledged]]/Table1[[#This Row],[goal]]*100</f>
        <v>62.873684210526314</v>
      </c>
      <c r="G632" t="s">
        <v>74</v>
      </c>
      <c r="H632">
        <v>87</v>
      </c>
      <c r="I632">
        <f>ROUND(IFERROR(Table1[[#This Row],[pledged]]/Table1[[#This Row],[backers_count]],0),2)</f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7">
        <f t="shared" si="10"/>
        <v>43586.208333333328</v>
      </c>
      <c r="T632" s="7">
        <f t="shared" si="10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Table1[[#This Row],[pledged]]/Table1[[#This Row],[goal]]*100</f>
        <v>310.39864864864865</v>
      </c>
      <c r="G633" t="s">
        <v>20</v>
      </c>
      <c r="H633">
        <v>3063</v>
      </c>
      <c r="I633">
        <f>ROUND(IFERROR(Table1[[#This Row],[pledged]]/Table1[[#This Row],[backers_count]],0),2)</f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7">
        <f t="shared" si="10"/>
        <v>43550.208333333328</v>
      </c>
      <c r="T633" s="7">
        <f t="shared" si="10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Table1[[#This Row],[pledged]]/Table1[[#This Row],[goal]]*100</f>
        <v>42.859916782246884</v>
      </c>
      <c r="G634" t="s">
        <v>47</v>
      </c>
      <c r="H634">
        <v>278</v>
      </c>
      <c r="I634">
        <f>ROUND(IFERROR(Table1[[#This Row],[pledged]]/Table1[[#This Row],[backers_count]],0),2)</f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7">
        <f t="shared" si="10"/>
        <v>41945.208333333336</v>
      </c>
      <c r="T634" s="7">
        <f t="shared" si="10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Table1[[#This Row],[pledged]]/Table1[[#This Row],[goal]]*100</f>
        <v>83.119402985074629</v>
      </c>
      <c r="G635" t="s">
        <v>14</v>
      </c>
      <c r="H635">
        <v>105</v>
      </c>
      <c r="I635">
        <f>ROUND(IFERROR(Table1[[#This Row],[pledged]]/Table1[[#This Row],[backers_count]],0),2)</f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7">
        <f t="shared" si="10"/>
        <v>42315.25</v>
      </c>
      <c r="T635" s="7">
        <f t="shared" si="10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Table1[[#This Row],[pledged]]/Table1[[#This Row],[goal]]*100</f>
        <v>78.531302876480552</v>
      </c>
      <c r="G636" t="s">
        <v>74</v>
      </c>
      <c r="H636">
        <v>1658</v>
      </c>
      <c r="I636">
        <f>ROUND(IFERROR(Table1[[#This Row],[pledged]]/Table1[[#This Row],[backers_count]],0),2)</f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7">
        <f t="shared" si="10"/>
        <v>42819.208333333328</v>
      </c>
      <c r="T636" s="7">
        <f t="shared" si="10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Table1[[#This Row],[pledged]]/Table1[[#This Row],[goal]]*100</f>
        <v>114.09352517985612</v>
      </c>
      <c r="G637" t="s">
        <v>20</v>
      </c>
      <c r="H637">
        <v>2266</v>
      </c>
      <c r="I637">
        <f>ROUND(IFERROR(Table1[[#This Row],[pledged]]/Table1[[#This Row],[backers_count]],0),2)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7">
        <f t="shared" si="10"/>
        <v>41314.25</v>
      </c>
      <c r="T637" s="7">
        <f t="shared" si="10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Table1[[#This Row],[pledged]]/Table1[[#This Row],[goal]]*100</f>
        <v>64.537683358624179</v>
      </c>
      <c r="G638" t="s">
        <v>14</v>
      </c>
      <c r="H638">
        <v>2604</v>
      </c>
      <c r="I638">
        <f>ROUND(IFERROR(Table1[[#This Row],[pledged]]/Table1[[#This Row],[backers_count]],0),2)</f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7">
        <f t="shared" si="10"/>
        <v>40926.25</v>
      </c>
      <c r="T638" s="7">
        <f t="shared" si="10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Table1[[#This Row],[pledged]]/Table1[[#This Row],[goal]]*100</f>
        <v>79.411764705882348</v>
      </c>
      <c r="G639" t="s">
        <v>14</v>
      </c>
      <c r="H639">
        <v>65</v>
      </c>
      <c r="I639">
        <f>ROUND(IFERROR(Table1[[#This Row],[pledged]]/Table1[[#This Row],[backers_count]],0),2)</f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7">
        <f t="shared" si="10"/>
        <v>42688.25</v>
      </c>
      <c r="T639" s="7">
        <f t="shared" si="10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Table1[[#This Row],[pledged]]/Table1[[#This Row],[goal]]*100</f>
        <v>11.419117647058824</v>
      </c>
      <c r="G640" t="s">
        <v>14</v>
      </c>
      <c r="H640">
        <v>94</v>
      </c>
      <c r="I640">
        <f>ROUND(IFERROR(Table1[[#This Row],[pledged]]/Table1[[#This Row],[backers_count]],0),2)</f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7">
        <f t="shared" si="10"/>
        <v>40386.208333333336</v>
      </c>
      <c r="T640" s="7">
        <f t="shared" si="10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Table1[[#This Row],[pledged]]/Table1[[#This Row],[goal]]*100</f>
        <v>56.186046511627907</v>
      </c>
      <c r="G641" t="s">
        <v>47</v>
      </c>
      <c r="H641">
        <v>45</v>
      </c>
      <c r="I641">
        <f>ROUND(IFERROR(Table1[[#This Row],[pledged]]/Table1[[#This Row],[backers_count]],0),2)</f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7">
        <f t="shared" si="10"/>
        <v>43309.208333333328</v>
      </c>
      <c r="T641" s="7">
        <f t="shared" si="10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Table1[[#This Row],[pledged]]/Table1[[#This Row],[goal]]*100</f>
        <v>16.501669449081803</v>
      </c>
      <c r="G642" t="s">
        <v>14</v>
      </c>
      <c r="H642">
        <v>257</v>
      </c>
      <c r="I642">
        <f>ROUND(IFERROR(Table1[[#This Row],[pledged]]/Table1[[#This Row],[backers_count]],0),2)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7">
        <f t="shared" ref="S642:T705" si="11">(((L642/60)/60)/24)+DATE(1970,1,1)</f>
        <v>42387.25</v>
      </c>
      <c r="T642" s="7">
        <f t="shared" si="11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Table1[[#This Row],[pledged]]/Table1[[#This Row],[goal]]*100</f>
        <v>119.96808510638297</v>
      </c>
      <c r="G643" t="s">
        <v>20</v>
      </c>
      <c r="H643">
        <v>194</v>
      </c>
      <c r="I643">
        <f>ROUND(IFERROR(Table1[[#This Row],[pledged]]/Table1[[#This Row],[backers_count]],0),2)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7">
        <f t="shared" si="11"/>
        <v>42786.25</v>
      </c>
      <c r="T643" s="7">
        <f t="shared" si="11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Table1[[#This Row],[pledged]]/Table1[[#This Row],[goal]]*100</f>
        <v>145.45652173913044</v>
      </c>
      <c r="G644" t="s">
        <v>20</v>
      </c>
      <c r="H644">
        <v>129</v>
      </c>
      <c r="I644">
        <f>ROUND(IFERROR(Table1[[#This Row],[pledged]]/Table1[[#This Row],[backers_count]],0),2)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7">
        <f t="shared" si="11"/>
        <v>43451.25</v>
      </c>
      <c r="T644" s="7">
        <f t="shared" si="11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Table1[[#This Row],[pledged]]/Table1[[#This Row],[goal]]*100</f>
        <v>221.38255033557047</v>
      </c>
      <c r="G645" t="s">
        <v>20</v>
      </c>
      <c r="H645">
        <v>375</v>
      </c>
      <c r="I645">
        <f>ROUND(IFERROR(Table1[[#This Row],[pledged]]/Table1[[#This Row],[backers_count]],0),2)</f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7">
        <f t="shared" si="11"/>
        <v>42795.25</v>
      </c>
      <c r="T645" s="7">
        <f t="shared" si="11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Table1[[#This Row],[pledged]]/Table1[[#This Row],[goal]]*100</f>
        <v>48.396694214876035</v>
      </c>
      <c r="G646" t="s">
        <v>14</v>
      </c>
      <c r="H646">
        <v>2928</v>
      </c>
      <c r="I646">
        <f>ROUND(IFERROR(Table1[[#This Row],[pledged]]/Table1[[#This Row],[backers_count]],0),2)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7">
        <f t="shared" si="11"/>
        <v>43452.25</v>
      </c>
      <c r="T646" s="7">
        <f t="shared" si="11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Table1[[#This Row],[pledged]]/Table1[[#This Row],[goal]]*100</f>
        <v>92.911504424778755</v>
      </c>
      <c r="G647" t="s">
        <v>14</v>
      </c>
      <c r="H647">
        <v>4697</v>
      </c>
      <c r="I647">
        <f>ROUND(IFERROR(Table1[[#This Row],[pledged]]/Table1[[#This Row],[backers_count]],0),2)</f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7">
        <f t="shared" si="11"/>
        <v>43369.208333333328</v>
      </c>
      <c r="T647" s="7">
        <f t="shared" si="11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Table1[[#This Row],[pledged]]/Table1[[#This Row],[goal]]*100</f>
        <v>88.599797365754824</v>
      </c>
      <c r="G648" t="s">
        <v>14</v>
      </c>
      <c r="H648">
        <v>2915</v>
      </c>
      <c r="I648">
        <f>ROUND(IFERROR(Table1[[#This Row],[pledged]]/Table1[[#This Row],[backers_count]],0),2)</f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7">
        <f t="shared" si="11"/>
        <v>41346.208333333336</v>
      </c>
      <c r="T648" s="7">
        <f t="shared" si="11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Table1[[#This Row],[pledged]]/Table1[[#This Row],[goal]]*100</f>
        <v>41.4</v>
      </c>
      <c r="G649" t="s">
        <v>14</v>
      </c>
      <c r="H649">
        <v>18</v>
      </c>
      <c r="I649">
        <f>ROUND(IFERROR(Table1[[#This Row],[pledged]]/Table1[[#This Row],[backers_count]],0),2)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7">
        <f t="shared" si="11"/>
        <v>43199.208333333328</v>
      </c>
      <c r="T649" s="7">
        <f t="shared" si="11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Table1[[#This Row],[pledged]]/Table1[[#This Row],[goal]]*100</f>
        <v>63.056795131845846</v>
      </c>
      <c r="G650" t="s">
        <v>74</v>
      </c>
      <c r="H650">
        <v>723</v>
      </c>
      <c r="I650">
        <f>ROUND(IFERROR(Table1[[#This Row],[pledged]]/Table1[[#This Row],[backers_count]],0),2)</f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7">
        <f t="shared" si="11"/>
        <v>42922.208333333328</v>
      </c>
      <c r="T650" s="7">
        <f t="shared" si="11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Table1[[#This Row],[pledged]]/Table1[[#This Row],[goal]]*100</f>
        <v>48.482333607230892</v>
      </c>
      <c r="G651" t="s">
        <v>14</v>
      </c>
      <c r="H651">
        <v>602</v>
      </c>
      <c r="I651">
        <f>ROUND(IFERROR(Table1[[#This Row],[pledged]]/Table1[[#This Row],[backers_count]],0),2)</f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7">
        <f t="shared" si="11"/>
        <v>40471.208333333336</v>
      </c>
      <c r="T651" s="7">
        <f t="shared" si="11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Table1[[#This Row],[pledged]]/Table1[[#This Row],[goal]]*100</f>
        <v>2</v>
      </c>
      <c r="G652" t="s">
        <v>14</v>
      </c>
      <c r="H652">
        <v>1</v>
      </c>
      <c r="I652">
        <f>ROUND(IFERROR(Table1[[#This Row],[pledged]]/Table1[[#This Row],[backers_count]],0),2)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7">
        <f t="shared" si="11"/>
        <v>41828.208333333336</v>
      </c>
      <c r="T652" s="7">
        <f t="shared" si="11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Table1[[#This Row],[pledged]]/Table1[[#This Row],[goal]]*100</f>
        <v>88.47941026944585</v>
      </c>
      <c r="G653" t="s">
        <v>14</v>
      </c>
      <c r="H653">
        <v>3868</v>
      </c>
      <c r="I653">
        <f>ROUND(IFERROR(Table1[[#This Row],[pledged]]/Table1[[#This Row],[backers_count]],0),2)</f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7">
        <f t="shared" si="11"/>
        <v>41692.25</v>
      </c>
      <c r="T653" s="7">
        <f t="shared" si="11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Table1[[#This Row],[pledged]]/Table1[[#This Row],[goal]]*100</f>
        <v>126.84</v>
      </c>
      <c r="G654" t="s">
        <v>20</v>
      </c>
      <c r="H654">
        <v>409</v>
      </c>
      <c r="I654">
        <f>ROUND(IFERROR(Table1[[#This Row],[pledged]]/Table1[[#This Row],[backers_count]],0),2)</f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7">
        <f t="shared" si="11"/>
        <v>42587.208333333328</v>
      </c>
      <c r="T654" s="7">
        <f t="shared" si="11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Table1[[#This Row],[pledged]]/Table1[[#This Row],[goal]]*100</f>
        <v>2338.833333333333</v>
      </c>
      <c r="G655" t="s">
        <v>20</v>
      </c>
      <c r="H655">
        <v>234</v>
      </c>
      <c r="I655">
        <f>ROUND(IFERROR(Table1[[#This Row],[pledged]]/Table1[[#This Row],[backers_count]],0),2)</f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7">
        <f t="shared" si="11"/>
        <v>42468.208333333328</v>
      </c>
      <c r="T655" s="7">
        <f t="shared" si="11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Table1[[#This Row],[pledged]]/Table1[[#This Row],[goal]]*100</f>
        <v>508.38857142857148</v>
      </c>
      <c r="G656" t="s">
        <v>20</v>
      </c>
      <c r="H656">
        <v>3016</v>
      </c>
      <c r="I656">
        <f>ROUND(IFERROR(Table1[[#This Row],[pledged]]/Table1[[#This Row],[backers_count]],0),2)</f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7">
        <f t="shared" si="11"/>
        <v>42240.208333333328</v>
      </c>
      <c r="T656" s="7">
        <f t="shared" si="11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Table1[[#This Row],[pledged]]/Table1[[#This Row],[goal]]*100</f>
        <v>191.47826086956522</v>
      </c>
      <c r="G657" t="s">
        <v>20</v>
      </c>
      <c r="H657">
        <v>264</v>
      </c>
      <c r="I657">
        <f>ROUND(IFERROR(Table1[[#This Row],[pledged]]/Table1[[#This Row],[backers_count]],0),2)</f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7">
        <f t="shared" si="11"/>
        <v>42796.25</v>
      </c>
      <c r="T657" s="7">
        <f t="shared" si="11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Table1[[#This Row],[pledged]]/Table1[[#This Row],[goal]]*100</f>
        <v>42.127533783783782</v>
      </c>
      <c r="G658" t="s">
        <v>14</v>
      </c>
      <c r="H658">
        <v>504</v>
      </c>
      <c r="I658">
        <f>ROUND(IFERROR(Table1[[#This Row],[pledged]]/Table1[[#This Row],[backers_count]],0),2)</f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7">
        <f t="shared" si="11"/>
        <v>43097.25</v>
      </c>
      <c r="T658" s="7">
        <f t="shared" si="11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Table1[[#This Row],[pledged]]/Table1[[#This Row],[goal]]*100</f>
        <v>8.24</v>
      </c>
      <c r="G659" t="s">
        <v>14</v>
      </c>
      <c r="H659">
        <v>14</v>
      </c>
      <c r="I659">
        <f>ROUND(IFERROR(Table1[[#This Row],[pledged]]/Table1[[#This Row],[backers_count]],0),2)</f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7">
        <f t="shared" si="11"/>
        <v>43096.25</v>
      </c>
      <c r="T659" s="7">
        <f t="shared" si="11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Table1[[#This Row],[pledged]]/Table1[[#This Row],[goal]]*100</f>
        <v>60.064638783269963</v>
      </c>
      <c r="G660" t="s">
        <v>74</v>
      </c>
      <c r="H660">
        <v>390</v>
      </c>
      <c r="I660">
        <f>ROUND(IFERROR(Table1[[#This Row],[pledged]]/Table1[[#This Row],[backers_count]],0),2)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7">
        <f t="shared" si="11"/>
        <v>42246.208333333328</v>
      </c>
      <c r="T660" s="7">
        <f t="shared" si="11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Table1[[#This Row],[pledged]]/Table1[[#This Row],[goal]]*100</f>
        <v>47.232808616404313</v>
      </c>
      <c r="G661" t="s">
        <v>14</v>
      </c>
      <c r="H661">
        <v>750</v>
      </c>
      <c r="I661">
        <f>ROUND(IFERROR(Table1[[#This Row],[pledged]]/Table1[[#This Row],[backers_count]],0),2)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7">
        <f t="shared" si="11"/>
        <v>40570.25</v>
      </c>
      <c r="T661" s="7">
        <f t="shared" si="11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Table1[[#This Row],[pledged]]/Table1[[#This Row],[goal]]*100</f>
        <v>81.736263736263737</v>
      </c>
      <c r="G662" t="s">
        <v>14</v>
      </c>
      <c r="H662">
        <v>77</v>
      </c>
      <c r="I662">
        <f>ROUND(IFERROR(Table1[[#This Row],[pledged]]/Table1[[#This Row],[backers_count]],0),2)</f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7">
        <f t="shared" si="11"/>
        <v>42237.208333333328</v>
      </c>
      <c r="T662" s="7">
        <f t="shared" si="11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Table1[[#This Row],[pledged]]/Table1[[#This Row],[goal]]*100</f>
        <v>54.187265917603</v>
      </c>
      <c r="G663" t="s">
        <v>14</v>
      </c>
      <c r="H663">
        <v>752</v>
      </c>
      <c r="I663">
        <f>ROUND(IFERROR(Table1[[#This Row],[pledged]]/Table1[[#This Row],[backers_count]],0),2)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7">
        <f t="shared" si="11"/>
        <v>40996.208333333336</v>
      </c>
      <c r="T663" s="7">
        <f t="shared" si="11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Table1[[#This Row],[pledged]]/Table1[[#This Row],[goal]]*100</f>
        <v>97.868131868131869</v>
      </c>
      <c r="G664" t="s">
        <v>14</v>
      </c>
      <c r="H664">
        <v>131</v>
      </c>
      <c r="I664">
        <f>ROUND(IFERROR(Table1[[#This Row],[pledged]]/Table1[[#This Row],[backers_count]],0),2)</f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7">
        <f t="shared" si="11"/>
        <v>43443.25</v>
      </c>
      <c r="T664" s="7">
        <f t="shared" si="11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Table1[[#This Row],[pledged]]/Table1[[#This Row],[goal]]*100</f>
        <v>77.239999999999995</v>
      </c>
      <c r="G665" t="s">
        <v>14</v>
      </c>
      <c r="H665">
        <v>87</v>
      </c>
      <c r="I665">
        <f>ROUND(IFERROR(Table1[[#This Row],[pledged]]/Table1[[#This Row],[backers_count]],0),2)</f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7">
        <f t="shared" si="11"/>
        <v>40458.208333333336</v>
      </c>
      <c r="T665" s="7">
        <f t="shared" si="11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Table1[[#This Row],[pledged]]/Table1[[#This Row],[goal]]*100</f>
        <v>33.464735516372798</v>
      </c>
      <c r="G666" t="s">
        <v>14</v>
      </c>
      <c r="H666">
        <v>1063</v>
      </c>
      <c r="I666">
        <f>ROUND(IFERROR(Table1[[#This Row],[pledged]]/Table1[[#This Row],[backers_count]],0),2)</f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7">
        <f t="shared" si="11"/>
        <v>40959.25</v>
      </c>
      <c r="T666" s="7">
        <f t="shared" si="11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Table1[[#This Row],[pledged]]/Table1[[#This Row],[goal]]*100</f>
        <v>239.58823529411765</v>
      </c>
      <c r="G667" t="s">
        <v>20</v>
      </c>
      <c r="H667">
        <v>272</v>
      </c>
      <c r="I667">
        <f>ROUND(IFERROR(Table1[[#This Row],[pledged]]/Table1[[#This Row],[backers_count]],0),2)</f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7">
        <f t="shared" si="11"/>
        <v>40733.208333333336</v>
      </c>
      <c r="T667" s="7">
        <f t="shared" si="11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Table1[[#This Row],[pledged]]/Table1[[#This Row],[goal]]*100</f>
        <v>64.032258064516128</v>
      </c>
      <c r="G668" t="s">
        <v>74</v>
      </c>
      <c r="H668">
        <v>25</v>
      </c>
      <c r="I668">
        <f>ROUND(IFERROR(Table1[[#This Row],[pledged]]/Table1[[#This Row],[backers_count]],0),2)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7">
        <f t="shared" si="11"/>
        <v>41516.208333333336</v>
      </c>
      <c r="T668" s="7">
        <f t="shared" si="11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Table1[[#This Row],[pledged]]/Table1[[#This Row],[goal]]*100</f>
        <v>176.15942028985506</v>
      </c>
      <c r="G669" t="s">
        <v>20</v>
      </c>
      <c r="H669">
        <v>419</v>
      </c>
      <c r="I669">
        <f>ROUND(IFERROR(Table1[[#This Row],[pledged]]/Table1[[#This Row],[backers_count]],0),2)</f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7">
        <f t="shared" si="11"/>
        <v>41892.208333333336</v>
      </c>
      <c r="T669" s="7">
        <f t="shared" si="11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Table1[[#This Row],[pledged]]/Table1[[#This Row],[goal]]*100</f>
        <v>20.33818181818182</v>
      </c>
      <c r="G670" t="s">
        <v>14</v>
      </c>
      <c r="H670">
        <v>76</v>
      </c>
      <c r="I670">
        <f>ROUND(IFERROR(Table1[[#This Row],[pledged]]/Table1[[#This Row],[backers_count]],0),2)</f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7">
        <f t="shared" si="11"/>
        <v>41122.208333333336</v>
      </c>
      <c r="T670" s="7">
        <f t="shared" si="11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Table1[[#This Row],[pledged]]/Table1[[#This Row],[goal]]*100</f>
        <v>358.64754098360658</v>
      </c>
      <c r="G671" t="s">
        <v>20</v>
      </c>
      <c r="H671">
        <v>1621</v>
      </c>
      <c r="I671">
        <f>ROUND(IFERROR(Table1[[#This Row],[pledged]]/Table1[[#This Row],[backers_count]],0),2)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7">
        <f t="shared" si="11"/>
        <v>42912.208333333328</v>
      </c>
      <c r="T671" s="7">
        <f t="shared" si="11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Table1[[#This Row],[pledged]]/Table1[[#This Row],[goal]]*100</f>
        <v>468.85802469135803</v>
      </c>
      <c r="G672" t="s">
        <v>20</v>
      </c>
      <c r="H672">
        <v>1101</v>
      </c>
      <c r="I672">
        <f>ROUND(IFERROR(Table1[[#This Row],[pledged]]/Table1[[#This Row],[backers_count]],0),2)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7">
        <f t="shared" si="11"/>
        <v>42425.25</v>
      </c>
      <c r="T672" s="7">
        <f t="shared" si="11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Table1[[#This Row],[pledged]]/Table1[[#This Row],[goal]]*100</f>
        <v>122.05635245901641</v>
      </c>
      <c r="G673" t="s">
        <v>20</v>
      </c>
      <c r="H673">
        <v>1073</v>
      </c>
      <c r="I673">
        <f>ROUND(IFERROR(Table1[[#This Row],[pledged]]/Table1[[#This Row],[backers_count]],0),2)</f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7">
        <f t="shared" si="11"/>
        <v>40390.208333333336</v>
      </c>
      <c r="T673" s="7">
        <f t="shared" si="11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Table1[[#This Row],[pledged]]/Table1[[#This Row],[goal]]*100</f>
        <v>55.931783729156137</v>
      </c>
      <c r="G674" t="s">
        <v>14</v>
      </c>
      <c r="H674">
        <v>4428</v>
      </c>
      <c r="I674">
        <f>ROUND(IFERROR(Table1[[#This Row],[pledged]]/Table1[[#This Row],[backers_count]],0),2)</f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7">
        <f t="shared" si="11"/>
        <v>43180.208333333328</v>
      </c>
      <c r="T674" s="7">
        <f t="shared" si="11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Table1[[#This Row],[pledged]]/Table1[[#This Row],[goal]]*100</f>
        <v>43.660714285714285</v>
      </c>
      <c r="G675" t="s">
        <v>14</v>
      </c>
      <c r="H675">
        <v>58</v>
      </c>
      <c r="I675">
        <f>ROUND(IFERROR(Table1[[#This Row],[pledged]]/Table1[[#This Row],[backers_count]],0),2)</f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7">
        <f t="shared" si="11"/>
        <v>42475.208333333328</v>
      </c>
      <c r="T675" s="7">
        <f t="shared" si="11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Table1[[#This Row],[pledged]]/Table1[[#This Row],[goal]]*100</f>
        <v>33.53837141183363</v>
      </c>
      <c r="G676" t="s">
        <v>74</v>
      </c>
      <c r="H676">
        <v>1218</v>
      </c>
      <c r="I676">
        <f>ROUND(IFERROR(Table1[[#This Row],[pledged]]/Table1[[#This Row],[backers_count]],0),2)</f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7">
        <f t="shared" si="11"/>
        <v>40774.208333333336</v>
      </c>
      <c r="T676" s="7">
        <f t="shared" si="11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Table1[[#This Row],[pledged]]/Table1[[#This Row],[goal]]*100</f>
        <v>122.97938144329896</v>
      </c>
      <c r="G677" t="s">
        <v>20</v>
      </c>
      <c r="H677">
        <v>331</v>
      </c>
      <c r="I677">
        <f>ROUND(IFERROR(Table1[[#This Row],[pledged]]/Table1[[#This Row],[backers_count]],0),2)</f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7">
        <f t="shared" si="11"/>
        <v>43719.208333333328</v>
      </c>
      <c r="T677" s="7">
        <f t="shared" si="11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Table1[[#This Row],[pledged]]/Table1[[#This Row],[goal]]*100</f>
        <v>189.74959871589084</v>
      </c>
      <c r="G678" t="s">
        <v>20</v>
      </c>
      <c r="H678">
        <v>1170</v>
      </c>
      <c r="I678">
        <f>ROUND(IFERROR(Table1[[#This Row],[pledged]]/Table1[[#This Row],[backers_count]],0),2)</f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7">
        <f t="shared" si="11"/>
        <v>41178.208333333336</v>
      </c>
      <c r="T678" s="7">
        <f t="shared" si="11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Table1[[#This Row],[pledged]]/Table1[[#This Row],[goal]]*100</f>
        <v>83.622641509433961</v>
      </c>
      <c r="G679" t="s">
        <v>14</v>
      </c>
      <c r="H679">
        <v>111</v>
      </c>
      <c r="I679">
        <f>ROUND(IFERROR(Table1[[#This Row],[pledged]]/Table1[[#This Row],[backers_count]],0),2)</f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7">
        <f t="shared" si="11"/>
        <v>42561.208333333328</v>
      </c>
      <c r="T679" s="7">
        <f t="shared" si="11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Table1[[#This Row],[pledged]]/Table1[[#This Row],[goal]]*100</f>
        <v>17.968844221105527</v>
      </c>
      <c r="G680" t="s">
        <v>74</v>
      </c>
      <c r="H680">
        <v>215</v>
      </c>
      <c r="I680">
        <f>ROUND(IFERROR(Table1[[#This Row],[pledged]]/Table1[[#This Row],[backers_count]],0),2)</f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7">
        <f t="shared" si="11"/>
        <v>43484.25</v>
      </c>
      <c r="T680" s="7">
        <f t="shared" si="11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Table1[[#This Row],[pledged]]/Table1[[#This Row],[goal]]*100</f>
        <v>1036.5</v>
      </c>
      <c r="G681" t="s">
        <v>20</v>
      </c>
      <c r="H681">
        <v>363</v>
      </c>
      <c r="I681">
        <f>ROUND(IFERROR(Table1[[#This Row],[pledged]]/Table1[[#This Row],[backers_count]],0),2)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7">
        <f t="shared" si="11"/>
        <v>43756.208333333328</v>
      </c>
      <c r="T681" s="7">
        <f t="shared" si="11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Table1[[#This Row],[pledged]]/Table1[[#This Row],[goal]]*100</f>
        <v>97.405219780219781</v>
      </c>
      <c r="G682" t="s">
        <v>14</v>
      </c>
      <c r="H682">
        <v>2955</v>
      </c>
      <c r="I682">
        <f>ROUND(IFERROR(Table1[[#This Row],[pledged]]/Table1[[#This Row],[backers_count]],0),2)</f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7">
        <f t="shared" si="11"/>
        <v>43813.25</v>
      </c>
      <c r="T682" s="7">
        <f t="shared" si="11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Table1[[#This Row],[pledged]]/Table1[[#This Row],[goal]]*100</f>
        <v>86.386203150461711</v>
      </c>
      <c r="G683" t="s">
        <v>14</v>
      </c>
      <c r="H683">
        <v>1657</v>
      </c>
      <c r="I683">
        <f>ROUND(IFERROR(Table1[[#This Row],[pledged]]/Table1[[#This Row],[backers_count]],0),2)</f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7">
        <f t="shared" si="11"/>
        <v>40898.25</v>
      </c>
      <c r="T683" s="7">
        <f t="shared" si="11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Table1[[#This Row],[pledged]]/Table1[[#This Row],[goal]]*100</f>
        <v>150.16666666666666</v>
      </c>
      <c r="G684" t="s">
        <v>20</v>
      </c>
      <c r="H684">
        <v>103</v>
      </c>
      <c r="I684">
        <f>ROUND(IFERROR(Table1[[#This Row],[pledged]]/Table1[[#This Row],[backers_count]],0),2)</f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7">
        <f t="shared" si="11"/>
        <v>41619.25</v>
      </c>
      <c r="T684" s="7">
        <f t="shared" si="11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Table1[[#This Row],[pledged]]/Table1[[#This Row],[goal]]*100</f>
        <v>358.43478260869563</v>
      </c>
      <c r="G685" t="s">
        <v>20</v>
      </c>
      <c r="H685">
        <v>147</v>
      </c>
      <c r="I685">
        <f>ROUND(IFERROR(Table1[[#This Row],[pledged]]/Table1[[#This Row],[backers_count]],0),2)</f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7">
        <f t="shared" si="11"/>
        <v>43359.208333333328</v>
      </c>
      <c r="T685" s="7">
        <f t="shared" si="11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Table1[[#This Row],[pledged]]/Table1[[#This Row],[goal]]*100</f>
        <v>542.85714285714289</v>
      </c>
      <c r="G686" t="s">
        <v>20</v>
      </c>
      <c r="H686">
        <v>110</v>
      </c>
      <c r="I686">
        <f>ROUND(IFERROR(Table1[[#This Row],[pledged]]/Table1[[#This Row],[backers_count]],0),2)</f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7">
        <f t="shared" si="11"/>
        <v>40358.208333333336</v>
      </c>
      <c r="T686" s="7">
        <f t="shared" si="11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Table1[[#This Row],[pledged]]/Table1[[#This Row],[goal]]*100</f>
        <v>67.500714285714281</v>
      </c>
      <c r="G687" t="s">
        <v>14</v>
      </c>
      <c r="H687">
        <v>926</v>
      </c>
      <c r="I687">
        <f>ROUND(IFERROR(Table1[[#This Row],[pledged]]/Table1[[#This Row],[backers_count]],0),2)</f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7">
        <f t="shared" si="11"/>
        <v>42239.208333333328</v>
      </c>
      <c r="T687" s="7">
        <f t="shared" si="11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Table1[[#This Row],[pledged]]/Table1[[#This Row],[goal]]*100</f>
        <v>191.74666666666667</v>
      </c>
      <c r="G688" t="s">
        <v>20</v>
      </c>
      <c r="H688">
        <v>134</v>
      </c>
      <c r="I688">
        <f>ROUND(IFERROR(Table1[[#This Row],[pledged]]/Table1[[#This Row],[backers_count]],0),2)</f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7">
        <f t="shared" si="11"/>
        <v>43186.208333333328</v>
      </c>
      <c r="T688" s="7">
        <f t="shared" si="11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Table1[[#This Row],[pledged]]/Table1[[#This Row],[goal]]*100</f>
        <v>932</v>
      </c>
      <c r="G689" t="s">
        <v>20</v>
      </c>
      <c r="H689">
        <v>269</v>
      </c>
      <c r="I689">
        <f>ROUND(IFERROR(Table1[[#This Row],[pledged]]/Table1[[#This Row],[backers_count]],0),2)</f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7">
        <f t="shared" si="11"/>
        <v>42806.25</v>
      </c>
      <c r="T689" s="7">
        <f t="shared" si="11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Table1[[#This Row],[pledged]]/Table1[[#This Row],[goal]]*100</f>
        <v>429.27586206896552</v>
      </c>
      <c r="G690" t="s">
        <v>20</v>
      </c>
      <c r="H690">
        <v>175</v>
      </c>
      <c r="I690">
        <f>ROUND(IFERROR(Table1[[#This Row],[pledged]]/Table1[[#This Row],[backers_count]],0),2)</f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7">
        <f t="shared" si="11"/>
        <v>43475.25</v>
      </c>
      <c r="T690" s="7">
        <f t="shared" si="11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Table1[[#This Row],[pledged]]/Table1[[#This Row],[goal]]*100</f>
        <v>100.65753424657535</v>
      </c>
      <c r="G691" t="s">
        <v>20</v>
      </c>
      <c r="H691">
        <v>69</v>
      </c>
      <c r="I691">
        <f>ROUND(IFERROR(Table1[[#This Row],[pledged]]/Table1[[#This Row],[backers_count]],0),2)</f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7">
        <f t="shared" si="11"/>
        <v>41576.208333333336</v>
      </c>
      <c r="T691" s="7">
        <f t="shared" si="11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Table1[[#This Row],[pledged]]/Table1[[#This Row],[goal]]*100</f>
        <v>226.61111111111109</v>
      </c>
      <c r="G692" t="s">
        <v>20</v>
      </c>
      <c r="H692">
        <v>190</v>
      </c>
      <c r="I692">
        <f>ROUND(IFERROR(Table1[[#This Row],[pledged]]/Table1[[#This Row],[backers_count]],0),2)</f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7">
        <f t="shared" si="11"/>
        <v>40874.25</v>
      </c>
      <c r="T692" s="7">
        <f t="shared" si="11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Table1[[#This Row],[pledged]]/Table1[[#This Row],[goal]]*100</f>
        <v>142.38</v>
      </c>
      <c r="G693" t="s">
        <v>20</v>
      </c>
      <c r="H693">
        <v>237</v>
      </c>
      <c r="I693">
        <f>ROUND(IFERROR(Table1[[#This Row],[pledged]]/Table1[[#This Row],[backers_count]],0),2)</f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7">
        <f t="shared" si="11"/>
        <v>41185.208333333336</v>
      </c>
      <c r="T693" s="7">
        <f t="shared" si="11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Table1[[#This Row],[pledged]]/Table1[[#This Row],[goal]]*100</f>
        <v>90.633333333333326</v>
      </c>
      <c r="G694" t="s">
        <v>14</v>
      </c>
      <c r="H694">
        <v>77</v>
      </c>
      <c r="I694">
        <f>ROUND(IFERROR(Table1[[#This Row],[pledged]]/Table1[[#This Row],[backers_count]],0),2)</f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7">
        <f t="shared" si="11"/>
        <v>43655.208333333328</v>
      </c>
      <c r="T694" s="7">
        <f t="shared" si="11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Table1[[#This Row],[pledged]]/Table1[[#This Row],[goal]]*100</f>
        <v>63.966740576496676</v>
      </c>
      <c r="G695" t="s">
        <v>14</v>
      </c>
      <c r="H695">
        <v>1748</v>
      </c>
      <c r="I695">
        <f>ROUND(IFERROR(Table1[[#This Row],[pledged]]/Table1[[#This Row],[backers_count]],0),2)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7">
        <f t="shared" si="11"/>
        <v>43025.208333333328</v>
      </c>
      <c r="T695" s="7">
        <f t="shared" si="11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Table1[[#This Row],[pledged]]/Table1[[#This Row],[goal]]*100</f>
        <v>84.131868131868131</v>
      </c>
      <c r="G696" t="s">
        <v>14</v>
      </c>
      <c r="H696">
        <v>79</v>
      </c>
      <c r="I696">
        <f>ROUND(IFERROR(Table1[[#This Row],[pledged]]/Table1[[#This Row],[backers_count]],0),2)</f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7">
        <f t="shared" si="11"/>
        <v>43066.25</v>
      </c>
      <c r="T696" s="7">
        <f t="shared" si="11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Table1[[#This Row],[pledged]]/Table1[[#This Row],[goal]]*100</f>
        <v>133.93478260869566</v>
      </c>
      <c r="G697" t="s">
        <v>20</v>
      </c>
      <c r="H697">
        <v>196</v>
      </c>
      <c r="I697">
        <f>ROUND(IFERROR(Table1[[#This Row],[pledged]]/Table1[[#This Row],[backers_count]],0),2)</f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7">
        <f t="shared" si="11"/>
        <v>42322.25</v>
      </c>
      <c r="T697" s="7">
        <f t="shared" si="11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Table1[[#This Row],[pledged]]/Table1[[#This Row],[goal]]*100</f>
        <v>59.042047531992694</v>
      </c>
      <c r="G698" t="s">
        <v>14</v>
      </c>
      <c r="H698">
        <v>889</v>
      </c>
      <c r="I698">
        <f>ROUND(IFERROR(Table1[[#This Row],[pledged]]/Table1[[#This Row],[backers_count]],0),2)</f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7">
        <f t="shared" si="11"/>
        <v>42114.208333333328</v>
      </c>
      <c r="T698" s="7">
        <f t="shared" si="11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Table1[[#This Row],[pledged]]/Table1[[#This Row],[goal]]*100</f>
        <v>152.80062063615205</v>
      </c>
      <c r="G699" t="s">
        <v>20</v>
      </c>
      <c r="H699">
        <v>7295</v>
      </c>
      <c r="I699">
        <f>ROUND(IFERROR(Table1[[#This Row],[pledged]]/Table1[[#This Row],[backers_count]],0),2)</f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7">
        <f t="shared" si="11"/>
        <v>43190.208333333328</v>
      </c>
      <c r="T699" s="7">
        <f t="shared" si="11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Table1[[#This Row],[pledged]]/Table1[[#This Row],[goal]]*100</f>
        <v>446.69121140142522</v>
      </c>
      <c r="G700" t="s">
        <v>20</v>
      </c>
      <c r="H700">
        <v>2893</v>
      </c>
      <c r="I700">
        <f>ROUND(IFERROR(Table1[[#This Row],[pledged]]/Table1[[#This Row],[backers_count]],0),2)</f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7">
        <f t="shared" si="11"/>
        <v>40871.25</v>
      </c>
      <c r="T700" s="7">
        <f t="shared" si="11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Table1[[#This Row],[pledged]]/Table1[[#This Row],[goal]]*100</f>
        <v>84.391891891891888</v>
      </c>
      <c r="G701" t="s">
        <v>14</v>
      </c>
      <c r="H701">
        <v>56</v>
      </c>
      <c r="I701">
        <f>ROUND(IFERROR(Table1[[#This Row],[pledged]]/Table1[[#This Row],[backers_count]],0),2)</f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7">
        <f t="shared" si="11"/>
        <v>43641.208333333328</v>
      </c>
      <c r="T701" s="7">
        <f t="shared" si="11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Table1[[#This Row],[pledged]]/Table1[[#This Row],[goal]]*100</f>
        <v>3</v>
      </c>
      <c r="G702" t="s">
        <v>14</v>
      </c>
      <c r="H702">
        <v>1</v>
      </c>
      <c r="I702">
        <f>ROUND(IFERROR(Table1[[#This Row],[pledged]]/Table1[[#This Row],[backers_count]],0),2)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7">
        <f t="shared" si="11"/>
        <v>40203.25</v>
      </c>
      <c r="T702" s="7">
        <f t="shared" si="11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Table1[[#This Row],[pledged]]/Table1[[#This Row],[goal]]*100</f>
        <v>175.02692307692308</v>
      </c>
      <c r="G703" t="s">
        <v>20</v>
      </c>
      <c r="H703">
        <v>820</v>
      </c>
      <c r="I703">
        <f>ROUND(IFERROR(Table1[[#This Row],[pledged]]/Table1[[#This Row],[backers_count]],0),2)</f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7">
        <f t="shared" si="11"/>
        <v>40629.208333333336</v>
      </c>
      <c r="T703" s="7">
        <f t="shared" si="11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Table1[[#This Row],[pledged]]/Table1[[#This Row],[goal]]*100</f>
        <v>54.137931034482754</v>
      </c>
      <c r="G704" t="s">
        <v>14</v>
      </c>
      <c r="H704">
        <v>83</v>
      </c>
      <c r="I704">
        <f>ROUND(IFERROR(Table1[[#This Row],[pledged]]/Table1[[#This Row],[backers_count]],0),2)</f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7">
        <f t="shared" si="11"/>
        <v>41477.208333333336</v>
      </c>
      <c r="T704" s="7">
        <f t="shared" si="11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Table1[[#This Row],[pledged]]/Table1[[#This Row],[goal]]*100</f>
        <v>311.87381703470032</v>
      </c>
      <c r="G705" t="s">
        <v>20</v>
      </c>
      <c r="H705">
        <v>2038</v>
      </c>
      <c r="I705">
        <f>ROUND(IFERROR(Table1[[#This Row],[pledged]]/Table1[[#This Row],[backers_count]],0),2)</f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7">
        <f t="shared" si="11"/>
        <v>41020.208333333336</v>
      </c>
      <c r="T705" s="7">
        <f t="shared" si="11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Table1[[#This Row],[pledged]]/Table1[[#This Row],[goal]]*100</f>
        <v>122.78160919540231</v>
      </c>
      <c r="G706" t="s">
        <v>20</v>
      </c>
      <c r="H706">
        <v>116</v>
      </c>
      <c r="I706">
        <f>ROUND(IFERROR(Table1[[#This Row],[pledged]]/Table1[[#This Row],[backers_count]],0),2)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7">
        <f t="shared" ref="S706:T769" si="12">(((L706/60)/60)/24)+DATE(1970,1,1)</f>
        <v>42555.208333333328</v>
      </c>
      <c r="T706" s="7">
        <f t="shared" si="12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Table1[[#This Row],[pledged]]/Table1[[#This Row],[goal]]*100</f>
        <v>99.026517383618156</v>
      </c>
      <c r="G707" t="s">
        <v>14</v>
      </c>
      <c r="H707">
        <v>2025</v>
      </c>
      <c r="I707">
        <f>ROUND(IFERROR(Table1[[#This Row],[pledged]]/Table1[[#This Row],[backers_count]],0),2)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7">
        <f t="shared" si="12"/>
        <v>41619.25</v>
      </c>
      <c r="T707" s="7">
        <f t="shared" si="12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Table1[[#This Row],[pledged]]/Table1[[#This Row],[goal]]*100</f>
        <v>127.84686346863469</v>
      </c>
      <c r="G708" t="s">
        <v>20</v>
      </c>
      <c r="H708">
        <v>1345</v>
      </c>
      <c r="I708">
        <f>ROUND(IFERROR(Table1[[#This Row],[pledged]]/Table1[[#This Row],[backers_count]],0),2)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7">
        <f t="shared" si="12"/>
        <v>43471.25</v>
      </c>
      <c r="T708" s="7">
        <f t="shared" si="12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Table1[[#This Row],[pledged]]/Table1[[#This Row],[goal]]*100</f>
        <v>158.61643835616439</v>
      </c>
      <c r="G709" t="s">
        <v>20</v>
      </c>
      <c r="H709">
        <v>168</v>
      </c>
      <c r="I709">
        <f>ROUND(IFERROR(Table1[[#This Row],[pledged]]/Table1[[#This Row],[backers_count]],0),2)</f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7">
        <f t="shared" si="12"/>
        <v>43442.25</v>
      </c>
      <c r="T709" s="7">
        <f t="shared" si="12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Table1[[#This Row],[pledged]]/Table1[[#This Row],[goal]]*100</f>
        <v>707.05882352941171</v>
      </c>
      <c r="G710" t="s">
        <v>20</v>
      </c>
      <c r="H710">
        <v>137</v>
      </c>
      <c r="I710">
        <f>ROUND(IFERROR(Table1[[#This Row],[pledged]]/Table1[[#This Row],[backers_count]],0),2)</f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7">
        <f t="shared" si="12"/>
        <v>42877.208333333328</v>
      </c>
      <c r="T710" s="7">
        <f t="shared" si="12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Table1[[#This Row],[pledged]]/Table1[[#This Row],[goal]]*100</f>
        <v>142.38775510204081</v>
      </c>
      <c r="G711" t="s">
        <v>20</v>
      </c>
      <c r="H711">
        <v>186</v>
      </c>
      <c r="I711">
        <f>ROUND(IFERROR(Table1[[#This Row],[pledged]]/Table1[[#This Row],[backers_count]],0),2)</f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7">
        <f t="shared" si="12"/>
        <v>41018.208333333336</v>
      </c>
      <c r="T711" s="7">
        <f t="shared" si="12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Table1[[#This Row],[pledged]]/Table1[[#This Row],[goal]]*100</f>
        <v>147.86046511627907</v>
      </c>
      <c r="G712" t="s">
        <v>20</v>
      </c>
      <c r="H712">
        <v>125</v>
      </c>
      <c r="I712">
        <f>ROUND(IFERROR(Table1[[#This Row],[pledged]]/Table1[[#This Row],[backers_count]],0),2)</f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7">
        <f t="shared" si="12"/>
        <v>43295.208333333328</v>
      </c>
      <c r="T712" s="7">
        <f t="shared" si="12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Table1[[#This Row],[pledged]]/Table1[[#This Row],[goal]]*100</f>
        <v>20.322580645161288</v>
      </c>
      <c r="G713" t="s">
        <v>14</v>
      </c>
      <c r="H713">
        <v>14</v>
      </c>
      <c r="I713">
        <f>ROUND(IFERROR(Table1[[#This Row],[pledged]]/Table1[[#This Row],[backers_count]],0),2)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7">
        <f t="shared" si="12"/>
        <v>42393.25</v>
      </c>
      <c r="T713" s="7">
        <f t="shared" si="12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Table1[[#This Row],[pledged]]/Table1[[#This Row],[goal]]*100</f>
        <v>1840.625</v>
      </c>
      <c r="G714" t="s">
        <v>20</v>
      </c>
      <c r="H714">
        <v>202</v>
      </c>
      <c r="I714">
        <f>ROUND(IFERROR(Table1[[#This Row],[pledged]]/Table1[[#This Row],[backers_count]],0),2)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7">
        <f t="shared" si="12"/>
        <v>42559.208333333328</v>
      </c>
      <c r="T714" s="7">
        <f t="shared" si="12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Table1[[#This Row],[pledged]]/Table1[[#This Row],[goal]]*100</f>
        <v>161.94202898550725</v>
      </c>
      <c r="G715" t="s">
        <v>20</v>
      </c>
      <c r="H715">
        <v>103</v>
      </c>
      <c r="I715">
        <f>ROUND(IFERROR(Table1[[#This Row],[pledged]]/Table1[[#This Row],[backers_count]],0),2)</f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7">
        <f t="shared" si="12"/>
        <v>42604.208333333328</v>
      </c>
      <c r="T715" s="7">
        <f t="shared" si="12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Table1[[#This Row],[pledged]]/Table1[[#This Row],[goal]]*100</f>
        <v>472.82077922077923</v>
      </c>
      <c r="G716" t="s">
        <v>20</v>
      </c>
      <c r="H716">
        <v>1785</v>
      </c>
      <c r="I716">
        <f>ROUND(IFERROR(Table1[[#This Row],[pledged]]/Table1[[#This Row],[backers_count]],0),2)</f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7">
        <f t="shared" si="12"/>
        <v>41870.208333333336</v>
      </c>
      <c r="T716" s="7">
        <f t="shared" si="12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Table1[[#This Row],[pledged]]/Table1[[#This Row],[goal]]*100</f>
        <v>24.466101694915253</v>
      </c>
      <c r="G717" t="s">
        <v>14</v>
      </c>
      <c r="H717">
        <v>656</v>
      </c>
      <c r="I717">
        <f>ROUND(IFERROR(Table1[[#This Row],[pledged]]/Table1[[#This Row],[backers_count]],0),2)</f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7">
        <f t="shared" si="12"/>
        <v>40397.208333333336</v>
      </c>
      <c r="T717" s="7">
        <f t="shared" si="12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Table1[[#This Row],[pledged]]/Table1[[#This Row],[goal]]*100</f>
        <v>517.65</v>
      </c>
      <c r="G718" t="s">
        <v>20</v>
      </c>
      <c r="H718">
        <v>157</v>
      </c>
      <c r="I718">
        <f>ROUND(IFERROR(Table1[[#This Row],[pledged]]/Table1[[#This Row],[backers_count]],0),2)</f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7">
        <f t="shared" si="12"/>
        <v>41465.208333333336</v>
      </c>
      <c r="T718" s="7">
        <f t="shared" si="12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Table1[[#This Row],[pledged]]/Table1[[#This Row],[goal]]*100</f>
        <v>247.64285714285714</v>
      </c>
      <c r="G719" t="s">
        <v>20</v>
      </c>
      <c r="H719">
        <v>555</v>
      </c>
      <c r="I719">
        <f>ROUND(IFERROR(Table1[[#This Row],[pledged]]/Table1[[#This Row],[backers_count]],0),2)</f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7">
        <f t="shared" si="12"/>
        <v>40777.208333333336</v>
      </c>
      <c r="T719" s="7">
        <f t="shared" si="12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Table1[[#This Row],[pledged]]/Table1[[#This Row],[goal]]*100</f>
        <v>100.20481927710843</v>
      </c>
      <c r="G720" t="s">
        <v>20</v>
      </c>
      <c r="H720">
        <v>297</v>
      </c>
      <c r="I720">
        <f>ROUND(IFERROR(Table1[[#This Row],[pledged]]/Table1[[#This Row],[backers_count]],0),2)</f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7">
        <f t="shared" si="12"/>
        <v>41442.208333333336</v>
      </c>
      <c r="T720" s="7">
        <f t="shared" si="12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Table1[[#This Row],[pledged]]/Table1[[#This Row],[goal]]*100</f>
        <v>153</v>
      </c>
      <c r="G721" t="s">
        <v>20</v>
      </c>
      <c r="H721">
        <v>123</v>
      </c>
      <c r="I721">
        <f>ROUND(IFERROR(Table1[[#This Row],[pledged]]/Table1[[#This Row],[backers_count]],0),2)</f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7">
        <f t="shared" si="12"/>
        <v>41058.208333333336</v>
      </c>
      <c r="T721" s="7">
        <f t="shared" si="12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Table1[[#This Row],[pledged]]/Table1[[#This Row],[goal]]*100</f>
        <v>37.091954022988503</v>
      </c>
      <c r="G722" t="s">
        <v>74</v>
      </c>
      <c r="H722">
        <v>38</v>
      </c>
      <c r="I722">
        <f>ROUND(IFERROR(Table1[[#This Row],[pledged]]/Table1[[#This Row],[backers_count]],0),2)</f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7">
        <f t="shared" si="12"/>
        <v>43152.25</v>
      </c>
      <c r="T722" s="7">
        <f t="shared" si="12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Table1[[#This Row],[pledged]]/Table1[[#This Row],[goal]]*100</f>
        <v>4.392394822006473</v>
      </c>
      <c r="G723" t="s">
        <v>74</v>
      </c>
      <c r="H723">
        <v>60</v>
      </c>
      <c r="I723">
        <f>ROUND(IFERROR(Table1[[#This Row],[pledged]]/Table1[[#This Row],[backers_count]],0),2)</f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7">
        <f t="shared" si="12"/>
        <v>43194.208333333328</v>
      </c>
      <c r="T723" s="7">
        <f t="shared" si="12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Table1[[#This Row],[pledged]]/Table1[[#This Row],[goal]]*100</f>
        <v>156.50721649484535</v>
      </c>
      <c r="G724" t="s">
        <v>20</v>
      </c>
      <c r="H724">
        <v>3036</v>
      </c>
      <c r="I724">
        <f>ROUND(IFERROR(Table1[[#This Row],[pledged]]/Table1[[#This Row],[backers_count]],0),2)</f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7">
        <f t="shared" si="12"/>
        <v>43045.25</v>
      </c>
      <c r="T724" s="7">
        <f t="shared" si="12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Table1[[#This Row],[pledged]]/Table1[[#This Row],[goal]]*100</f>
        <v>270.40816326530609</v>
      </c>
      <c r="G725" t="s">
        <v>20</v>
      </c>
      <c r="H725">
        <v>144</v>
      </c>
      <c r="I725">
        <f>ROUND(IFERROR(Table1[[#This Row],[pledged]]/Table1[[#This Row],[backers_count]],0),2)</f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7">
        <f t="shared" si="12"/>
        <v>42431.25</v>
      </c>
      <c r="T725" s="7">
        <f t="shared" si="12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Table1[[#This Row],[pledged]]/Table1[[#This Row],[goal]]*100</f>
        <v>134.05952380952382</v>
      </c>
      <c r="G726" t="s">
        <v>20</v>
      </c>
      <c r="H726">
        <v>121</v>
      </c>
      <c r="I726">
        <f>ROUND(IFERROR(Table1[[#This Row],[pledged]]/Table1[[#This Row],[backers_count]],0),2)</f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7">
        <f t="shared" si="12"/>
        <v>41934.208333333336</v>
      </c>
      <c r="T726" s="7">
        <f t="shared" si="12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Table1[[#This Row],[pledged]]/Table1[[#This Row],[goal]]*100</f>
        <v>50.398033126293996</v>
      </c>
      <c r="G727" t="s">
        <v>14</v>
      </c>
      <c r="H727">
        <v>1596</v>
      </c>
      <c r="I727">
        <f>ROUND(IFERROR(Table1[[#This Row],[pledged]]/Table1[[#This Row],[backers_count]],0),2)</f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7">
        <f t="shared" si="12"/>
        <v>41958.25</v>
      </c>
      <c r="T727" s="7">
        <f t="shared" si="12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Table1[[#This Row],[pledged]]/Table1[[#This Row],[goal]]*100</f>
        <v>88.815837937384899</v>
      </c>
      <c r="G728" t="s">
        <v>74</v>
      </c>
      <c r="H728">
        <v>524</v>
      </c>
      <c r="I728">
        <f>ROUND(IFERROR(Table1[[#This Row],[pledged]]/Table1[[#This Row],[backers_count]],0),2)</f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7">
        <f t="shared" si="12"/>
        <v>40476.208333333336</v>
      </c>
      <c r="T728" s="7">
        <f t="shared" si="12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Table1[[#This Row],[pledged]]/Table1[[#This Row],[goal]]*100</f>
        <v>165</v>
      </c>
      <c r="G729" t="s">
        <v>20</v>
      </c>
      <c r="H729">
        <v>181</v>
      </c>
      <c r="I729">
        <f>ROUND(IFERROR(Table1[[#This Row],[pledged]]/Table1[[#This Row],[backers_count]],0),2)</f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7">
        <f t="shared" si="12"/>
        <v>43485.25</v>
      </c>
      <c r="T729" s="7">
        <f t="shared" si="12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Table1[[#This Row],[pledged]]/Table1[[#This Row],[goal]]*100</f>
        <v>17.5</v>
      </c>
      <c r="G730" t="s">
        <v>14</v>
      </c>
      <c r="H730">
        <v>10</v>
      </c>
      <c r="I730">
        <f>ROUND(IFERROR(Table1[[#This Row],[pledged]]/Table1[[#This Row],[backers_count]],0),2)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7">
        <f t="shared" si="12"/>
        <v>42515.208333333328</v>
      </c>
      <c r="T730" s="7">
        <f t="shared" si="12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Table1[[#This Row],[pledged]]/Table1[[#This Row],[goal]]*100</f>
        <v>185.66071428571428</v>
      </c>
      <c r="G731" t="s">
        <v>20</v>
      </c>
      <c r="H731">
        <v>122</v>
      </c>
      <c r="I731">
        <f>ROUND(IFERROR(Table1[[#This Row],[pledged]]/Table1[[#This Row],[backers_count]],0),2)</f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7">
        <f t="shared" si="12"/>
        <v>41309.25</v>
      </c>
      <c r="T731" s="7">
        <f t="shared" si="12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Table1[[#This Row],[pledged]]/Table1[[#This Row],[goal]]*100</f>
        <v>412.6631944444444</v>
      </c>
      <c r="G732" t="s">
        <v>20</v>
      </c>
      <c r="H732">
        <v>1071</v>
      </c>
      <c r="I732">
        <f>ROUND(IFERROR(Table1[[#This Row],[pledged]]/Table1[[#This Row],[backers_count]],0),2)</f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7">
        <f t="shared" si="12"/>
        <v>42147.208333333328</v>
      </c>
      <c r="T732" s="7">
        <f t="shared" si="12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Table1[[#This Row],[pledged]]/Table1[[#This Row],[goal]]*100</f>
        <v>90.25</v>
      </c>
      <c r="G733" t="s">
        <v>74</v>
      </c>
      <c r="H733">
        <v>219</v>
      </c>
      <c r="I733">
        <f>ROUND(IFERROR(Table1[[#This Row],[pledged]]/Table1[[#This Row],[backers_count]],0),2)</f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7">
        <f t="shared" si="12"/>
        <v>42939.208333333328</v>
      </c>
      <c r="T733" s="7">
        <f t="shared" si="12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Table1[[#This Row],[pledged]]/Table1[[#This Row],[goal]]*100</f>
        <v>91.984615384615381</v>
      </c>
      <c r="G734" t="s">
        <v>14</v>
      </c>
      <c r="H734">
        <v>1121</v>
      </c>
      <c r="I734">
        <f>ROUND(IFERROR(Table1[[#This Row],[pledged]]/Table1[[#This Row],[backers_count]],0),2)</f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7">
        <f t="shared" si="12"/>
        <v>42816.208333333328</v>
      </c>
      <c r="T734" s="7">
        <f t="shared" si="12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Table1[[#This Row],[pledged]]/Table1[[#This Row],[goal]]*100</f>
        <v>527.00632911392404</v>
      </c>
      <c r="G735" t="s">
        <v>20</v>
      </c>
      <c r="H735">
        <v>980</v>
      </c>
      <c r="I735">
        <f>ROUND(IFERROR(Table1[[#This Row],[pledged]]/Table1[[#This Row],[backers_count]],0),2)</f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7">
        <f t="shared" si="12"/>
        <v>41844.208333333336</v>
      </c>
      <c r="T735" s="7">
        <f t="shared" si="12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Table1[[#This Row],[pledged]]/Table1[[#This Row],[goal]]*100</f>
        <v>319.14285714285711</v>
      </c>
      <c r="G736" t="s">
        <v>20</v>
      </c>
      <c r="H736">
        <v>536</v>
      </c>
      <c r="I736">
        <f>ROUND(IFERROR(Table1[[#This Row],[pledged]]/Table1[[#This Row],[backers_count]],0),2)</f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7">
        <f t="shared" si="12"/>
        <v>42763.25</v>
      </c>
      <c r="T736" s="7">
        <f t="shared" si="12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Table1[[#This Row],[pledged]]/Table1[[#This Row],[goal]]*100</f>
        <v>354.18867924528303</v>
      </c>
      <c r="G737" t="s">
        <v>20</v>
      </c>
      <c r="H737">
        <v>1991</v>
      </c>
      <c r="I737">
        <f>ROUND(IFERROR(Table1[[#This Row],[pledged]]/Table1[[#This Row],[backers_count]],0),2)</f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7">
        <f t="shared" si="12"/>
        <v>42459.208333333328</v>
      </c>
      <c r="T737" s="7">
        <f t="shared" si="12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Table1[[#This Row],[pledged]]/Table1[[#This Row],[goal]]*100</f>
        <v>32.896103896103895</v>
      </c>
      <c r="G738" t="s">
        <v>74</v>
      </c>
      <c r="H738">
        <v>29</v>
      </c>
      <c r="I738">
        <f>ROUND(IFERROR(Table1[[#This Row],[pledged]]/Table1[[#This Row],[backers_count]],0),2)</f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7">
        <f t="shared" si="12"/>
        <v>42055.25</v>
      </c>
      <c r="T738" s="7">
        <f t="shared" si="12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Table1[[#This Row],[pledged]]/Table1[[#This Row],[goal]]*100</f>
        <v>135.8918918918919</v>
      </c>
      <c r="G739" t="s">
        <v>20</v>
      </c>
      <c r="H739">
        <v>180</v>
      </c>
      <c r="I739">
        <f>ROUND(IFERROR(Table1[[#This Row],[pledged]]/Table1[[#This Row],[backers_count]],0),2)</f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7">
        <f t="shared" si="12"/>
        <v>42685.25</v>
      </c>
      <c r="T739" s="7">
        <f t="shared" si="12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Table1[[#This Row],[pledged]]/Table1[[#This Row],[goal]]*100</f>
        <v>2.0843373493975905</v>
      </c>
      <c r="G740" t="s">
        <v>14</v>
      </c>
      <c r="H740">
        <v>15</v>
      </c>
      <c r="I740">
        <f>ROUND(IFERROR(Table1[[#This Row],[pledged]]/Table1[[#This Row],[backers_count]],0),2)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7">
        <f t="shared" si="12"/>
        <v>41959.25</v>
      </c>
      <c r="T740" s="7">
        <f t="shared" si="12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Table1[[#This Row],[pledged]]/Table1[[#This Row],[goal]]*100</f>
        <v>61</v>
      </c>
      <c r="G741" t="s">
        <v>14</v>
      </c>
      <c r="H741">
        <v>191</v>
      </c>
      <c r="I741">
        <f>ROUND(IFERROR(Table1[[#This Row],[pledged]]/Table1[[#This Row],[backers_count]],0),2)</f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7">
        <f t="shared" si="12"/>
        <v>41089.208333333336</v>
      </c>
      <c r="T741" s="7">
        <f t="shared" si="12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Table1[[#This Row],[pledged]]/Table1[[#This Row],[goal]]*100</f>
        <v>30.037735849056602</v>
      </c>
      <c r="G742" t="s">
        <v>14</v>
      </c>
      <c r="H742">
        <v>16</v>
      </c>
      <c r="I742">
        <f>ROUND(IFERROR(Table1[[#This Row],[pledged]]/Table1[[#This Row],[backers_count]],0),2)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7">
        <f t="shared" si="12"/>
        <v>42769.25</v>
      </c>
      <c r="T742" s="7">
        <f t="shared" si="12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Table1[[#This Row],[pledged]]/Table1[[#This Row],[goal]]*100</f>
        <v>1179.1666666666665</v>
      </c>
      <c r="G743" t="s">
        <v>20</v>
      </c>
      <c r="H743">
        <v>130</v>
      </c>
      <c r="I743">
        <f>ROUND(IFERROR(Table1[[#This Row],[pledged]]/Table1[[#This Row],[backers_count]],0),2)</f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7">
        <f t="shared" si="12"/>
        <v>40321.208333333336</v>
      </c>
      <c r="T743" s="7">
        <f t="shared" si="12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Table1[[#This Row],[pledged]]/Table1[[#This Row],[goal]]*100</f>
        <v>1126.0833333333335</v>
      </c>
      <c r="G744" t="s">
        <v>20</v>
      </c>
      <c r="H744">
        <v>122</v>
      </c>
      <c r="I744">
        <f>ROUND(IFERROR(Table1[[#This Row],[pledged]]/Table1[[#This Row],[backers_count]],0),2)</f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7">
        <f t="shared" si="12"/>
        <v>40197.25</v>
      </c>
      <c r="T744" s="7">
        <f t="shared" si="12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Table1[[#This Row],[pledged]]/Table1[[#This Row],[goal]]*100</f>
        <v>12.923076923076923</v>
      </c>
      <c r="G745" t="s">
        <v>14</v>
      </c>
      <c r="H745">
        <v>17</v>
      </c>
      <c r="I745">
        <f>ROUND(IFERROR(Table1[[#This Row],[pledged]]/Table1[[#This Row],[backers_count]],0),2)</f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7">
        <f t="shared" si="12"/>
        <v>42298.208333333328</v>
      </c>
      <c r="T745" s="7">
        <f t="shared" si="12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Table1[[#This Row],[pledged]]/Table1[[#This Row],[goal]]*100</f>
        <v>712</v>
      </c>
      <c r="G746" t="s">
        <v>20</v>
      </c>
      <c r="H746">
        <v>140</v>
      </c>
      <c r="I746">
        <f>ROUND(IFERROR(Table1[[#This Row],[pledged]]/Table1[[#This Row],[backers_count]],0),2)</f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7">
        <f t="shared" si="12"/>
        <v>43322.208333333328</v>
      </c>
      <c r="T746" s="7">
        <f t="shared" si="12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Table1[[#This Row],[pledged]]/Table1[[#This Row],[goal]]*100</f>
        <v>30.304347826086957</v>
      </c>
      <c r="G747" t="s">
        <v>14</v>
      </c>
      <c r="H747">
        <v>34</v>
      </c>
      <c r="I747">
        <f>ROUND(IFERROR(Table1[[#This Row],[pledged]]/Table1[[#This Row],[backers_count]],0),2)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7">
        <f t="shared" si="12"/>
        <v>40328.208333333336</v>
      </c>
      <c r="T747" s="7">
        <f t="shared" si="12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Table1[[#This Row],[pledged]]/Table1[[#This Row],[goal]]*100</f>
        <v>212.50896057347671</v>
      </c>
      <c r="G748" t="s">
        <v>20</v>
      </c>
      <c r="H748">
        <v>3388</v>
      </c>
      <c r="I748">
        <f>ROUND(IFERROR(Table1[[#This Row],[pledged]]/Table1[[#This Row],[backers_count]],0),2)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7">
        <f t="shared" si="12"/>
        <v>40825.208333333336</v>
      </c>
      <c r="T748" s="7">
        <f t="shared" si="12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Table1[[#This Row],[pledged]]/Table1[[#This Row],[goal]]*100</f>
        <v>228.85714285714286</v>
      </c>
      <c r="G749" t="s">
        <v>20</v>
      </c>
      <c r="H749">
        <v>280</v>
      </c>
      <c r="I749">
        <f>ROUND(IFERROR(Table1[[#This Row],[pledged]]/Table1[[#This Row],[backers_count]],0),2)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7">
        <f t="shared" si="12"/>
        <v>40423.208333333336</v>
      </c>
      <c r="T749" s="7">
        <f t="shared" si="12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Table1[[#This Row],[pledged]]/Table1[[#This Row],[goal]]*100</f>
        <v>34.959979476654695</v>
      </c>
      <c r="G750" t="s">
        <v>74</v>
      </c>
      <c r="H750">
        <v>614</v>
      </c>
      <c r="I750">
        <f>ROUND(IFERROR(Table1[[#This Row],[pledged]]/Table1[[#This Row],[backers_count]],0),2)</f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7">
        <f t="shared" si="12"/>
        <v>40238.25</v>
      </c>
      <c r="T750" s="7">
        <f t="shared" si="12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Table1[[#This Row],[pledged]]/Table1[[#This Row],[goal]]*100</f>
        <v>157.29069767441862</v>
      </c>
      <c r="G751" t="s">
        <v>20</v>
      </c>
      <c r="H751">
        <v>366</v>
      </c>
      <c r="I751">
        <f>ROUND(IFERROR(Table1[[#This Row],[pledged]]/Table1[[#This Row],[backers_count]],0),2)</f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7">
        <f t="shared" si="12"/>
        <v>41920.208333333336</v>
      </c>
      <c r="T751" s="7">
        <f t="shared" si="12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Table1[[#This Row],[pledged]]/Table1[[#This Row],[goal]]*100</f>
        <v>1</v>
      </c>
      <c r="G752" t="s">
        <v>14</v>
      </c>
      <c r="H752">
        <v>1</v>
      </c>
      <c r="I752">
        <f>ROUND(IFERROR(Table1[[#This Row],[pledged]]/Table1[[#This Row],[backers_count]],0),2)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7">
        <f t="shared" si="12"/>
        <v>40360.208333333336</v>
      </c>
      <c r="T752" s="7">
        <f t="shared" si="12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Table1[[#This Row],[pledged]]/Table1[[#This Row],[goal]]*100</f>
        <v>232.30555555555554</v>
      </c>
      <c r="G753" t="s">
        <v>20</v>
      </c>
      <c r="H753">
        <v>270</v>
      </c>
      <c r="I753">
        <f>ROUND(IFERROR(Table1[[#This Row],[pledged]]/Table1[[#This Row],[backers_count]],0),2)</f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7">
        <f t="shared" si="12"/>
        <v>42446.208333333328</v>
      </c>
      <c r="T753" s="7">
        <f t="shared" si="12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Table1[[#This Row],[pledged]]/Table1[[#This Row],[goal]]*100</f>
        <v>92.448275862068968</v>
      </c>
      <c r="G754" t="s">
        <v>74</v>
      </c>
      <c r="H754">
        <v>114</v>
      </c>
      <c r="I754">
        <f>ROUND(IFERROR(Table1[[#This Row],[pledged]]/Table1[[#This Row],[backers_count]],0),2)</f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7">
        <f t="shared" si="12"/>
        <v>40395.208333333336</v>
      </c>
      <c r="T754" s="7">
        <f t="shared" si="12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Table1[[#This Row],[pledged]]/Table1[[#This Row],[goal]]*100</f>
        <v>256.70212765957444</v>
      </c>
      <c r="G755" t="s">
        <v>20</v>
      </c>
      <c r="H755">
        <v>137</v>
      </c>
      <c r="I755">
        <f>ROUND(IFERROR(Table1[[#This Row],[pledged]]/Table1[[#This Row],[backers_count]],0),2)</f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7">
        <f t="shared" si="12"/>
        <v>40321.208333333336</v>
      </c>
      <c r="T755" s="7">
        <f t="shared" si="12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Table1[[#This Row],[pledged]]/Table1[[#This Row],[goal]]*100</f>
        <v>168.47017045454547</v>
      </c>
      <c r="G756" t="s">
        <v>20</v>
      </c>
      <c r="H756">
        <v>3205</v>
      </c>
      <c r="I756">
        <f>ROUND(IFERROR(Table1[[#This Row],[pledged]]/Table1[[#This Row],[backers_count]],0),2)</f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7">
        <f t="shared" si="12"/>
        <v>41210.208333333336</v>
      </c>
      <c r="T756" s="7">
        <f t="shared" si="12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Table1[[#This Row],[pledged]]/Table1[[#This Row],[goal]]*100</f>
        <v>166.57777777777778</v>
      </c>
      <c r="G757" t="s">
        <v>20</v>
      </c>
      <c r="H757">
        <v>288</v>
      </c>
      <c r="I757">
        <f>ROUND(IFERROR(Table1[[#This Row],[pledged]]/Table1[[#This Row],[backers_count]],0),2)</f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7">
        <f t="shared" si="12"/>
        <v>43096.25</v>
      </c>
      <c r="T757" s="7">
        <f t="shared" si="12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Table1[[#This Row],[pledged]]/Table1[[#This Row],[goal]]*100</f>
        <v>772.07692307692309</v>
      </c>
      <c r="G758" t="s">
        <v>20</v>
      </c>
      <c r="H758">
        <v>148</v>
      </c>
      <c r="I758">
        <f>ROUND(IFERROR(Table1[[#This Row],[pledged]]/Table1[[#This Row],[backers_count]],0),2)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7">
        <f t="shared" si="12"/>
        <v>42024.25</v>
      </c>
      <c r="T758" s="7">
        <f t="shared" si="12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Table1[[#This Row],[pledged]]/Table1[[#This Row],[goal]]*100</f>
        <v>406.85714285714283</v>
      </c>
      <c r="G759" t="s">
        <v>20</v>
      </c>
      <c r="H759">
        <v>114</v>
      </c>
      <c r="I759">
        <f>ROUND(IFERROR(Table1[[#This Row],[pledged]]/Table1[[#This Row],[backers_count]],0),2)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7">
        <f t="shared" si="12"/>
        <v>40675.208333333336</v>
      </c>
      <c r="T759" s="7">
        <f t="shared" si="12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Table1[[#This Row],[pledged]]/Table1[[#This Row],[goal]]*100</f>
        <v>564.20608108108115</v>
      </c>
      <c r="G760" t="s">
        <v>20</v>
      </c>
      <c r="H760">
        <v>1518</v>
      </c>
      <c r="I760">
        <f>ROUND(IFERROR(Table1[[#This Row],[pledged]]/Table1[[#This Row],[backers_count]],0),2)</f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7">
        <f t="shared" si="12"/>
        <v>41936.208333333336</v>
      </c>
      <c r="T760" s="7">
        <f t="shared" si="12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Table1[[#This Row],[pledged]]/Table1[[#This Row],[goal]]*100</f>
        <v>68.426865671641792</v>
      </c>
      <c r="G761" t="s">
        <v>14</v>
      </c>
      <c r="H761">
        <v>1274</v>
      </c>
      <c r="I761">
        <f>ROUND(IFERROR(Table1[[#This Row],[pledged]]/Table1[[#This Row],[backers_count]],0),2)</f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7">
        <f t="shared" si="12"/>
        <v>43136.25</v>
      </c>
      <c r="T761" s="7">
        <f t="shared" si="12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Table1[[#This Row],[pledged]]/Table1[[#This Row],[goal]]*100</f>
        <v>34.351966873706004</v>
      </c>
      <c r="G762" t="s">
        <v>14</v>
      </c>
      <c r="H762">
        <v>210</v>
      </c>
      <c r="I762">
        <f>ROUND(IFERROR(Table1[[#This Row],[pledged]]/Table1[[#This Row],[backers_count]],0),2)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7">
        <f t="shared" si="12"/>
        <v>43678.208333333328</v>
      </c>
      <c r="T762" s="7">
        <f t="shared" si="12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Table1[[#This Row],[pledged]]/Table1[[#This Row],[goal]]*100</f>
        <v>655.4545454545455</v>
      </c>
      <c r="G763" t="s">
        <v>20</v>
      </c>
      <c r="H763">
        <v>166</v>
      </c>
      <c r="I763">
        <f>ROUND(IFERROR(Table1[[#This Row],[pledged]]/Table1[[#This Row],[backers_count]],0),2)</f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7">
        <f t="shared" si="12"/>
        <v>42938.208333333328</v>
      </c>
      <c r="T763" s="7">
        <f t="shared" si="12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Table1[[#This Row],[pledged]]/Table1[[#This Row],[goal]]*100</f>
        <v>177.25714285714284</v>
      </c>
      <c r="G764" t="s">
        <v>20</v>
      </c>
      <c r="H764">
        <v>100</v>
      </c>
      <c r="I764">
        <f>ROUND(IFERROR(Table1[[#This Row],[pledged]]/Table1[[#This Row],[backers_count]],0),2)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7">
        <f t="shared" si="12"/>
        <v>41241.25</v>
      </c>
      <c r="T764" s="7">
        <f t="shared" si="12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Table1[[#This Row],[pledged]]/Table1[[#This Row],[goal]]*100</f>
        <v>113.17857142857144</v>
      </c>
      <c r="G765" t="s">
        <v>20</v>
      </c>
      <c r="H765">
        <v>235</v>
      </c>
      <c r="I765">
        <f>ROUND(IFERROR(Table1[[#This Row],[pledged]]/Table1[[#This Row],[backers_count]],0),2)</f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7">
        <f t="shared" si="12"/>
        <v>41037.208333333336</v>
      </c>
      <c r="T765" s="7">
        <f t="shared" si="12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Table1[[#This Row],[pledged]]/Table1[[#This Row],[goal]]*100</f>
        <v>728.18181818181824</v>
      </c>
      <c r="G766" t="s">
        <v>20</v>
      </c>
      <c r="H766">
        <v>148</v>
      </c>
      <c r="I766">
        <f>ROUND(IFERROR(Table1[[#This Row],[pledged]]/Table1[[#This Row],[backers_count]],0),2)</f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7">
        <f t="shared" si="12"/>
        <v>40676.208333333336</v>
      </c>
      <c r="T766" s="7">
        <f t="shared" si="12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Table1[[#This Row],[pledged]]/Table1[[#This Row],[goal]]*100</f>
        <v>208.33333333333334</v>
      </c>
      <c r="G767" t="s">
        <v>20</v>
      </c>
      <c r="H767">
        <v>198</v>
      </c>
      <c r="I767">
        <f>ROUND(IFERROR(Table1[[#This Row],[pledged]]/Table1[[#This Row],[backers_count]],0),2)</f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7">
        <f t="shared" si="12"/>
        <v>42840.208333333328</v>
      </c>
      <c r="T767" s="7">
        <f t="shared" si="12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Table1[[#This Row],[pledged]]/Table1[[#This Row],[goal]]*100</f>
        <v>31.171232876712331</v>
      </c>
      <c r="G768" t="s">
        <v>14</v>
      </c>
      <c r="H768">
        <v>248</v>
      </c>
      <c r="I768">
        <f>ROUND(IFERROR(Table1[[#This Row],[pledged]]/Table1[[#This Row],[backers_count]],0),2)</f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7">
        <f t="shared" si="12"/>
        <v>43362.208333333328</v>
      </c>
      <c r="T768" s="7">
        <f t="shared" si="12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Table1[[#This Row],[pledged]]/Table1[[#This Row],[goal]]*100</f>
        <v>56.967078189300416</v>
      </c>
      <c r="G769" t="s">
        <v>14</v>
      </c>
      <c r="H769">
        <v>513</v>
      </c>
      <c r="I769">
        <f>ROUND(IFERROR(Table1[[#This Row],[pledged]]/Table1[[#This Row],[backers_count]],0),2)</f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7">
        <f t="shared" si="12"/>
        <v>42283.208333333328</v>
      </c>
      <c r="T769" s="7">
        <f t="shared" si="12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Table1[[#This Row],[pledged]]/Table1[[#This Row],[goal]]*100</f>
        <v>231</v>
      </c>
      <c r="G770" t="s">
        <v>20</v>
      </c>
      <c r="H770">
        <v>150</v>
      </c>
      <c r="I770">
        <f>ROUND(IFERROR(Table1[[#This Row],[pledged]]/Table1[[#This Row],[backers_count]],0),2)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7">
        <f t="shared" ref="S770:T833" si="13">(((L770/60)/60)/24)+DATE(1970,1,1)</f>
        <v>41619.25</v>
      </c>
      <c r="T770" s="7">
        <f t="shared" si="13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Table1[[#This Row],[pledged]]/Table1[[#This Row],[goal]]*100</f>
        <v>86.867834394904463</v>
      </c>
      <c r="G771" t="s">
        <v>14</v>
      </c>
      <c r="H771">
        <v>3410</v>
      </c>
      <c r="I771">
        <f>ROUND(IFERROR(Table1[[#This Row],[pledged]]/Table1[[#This Row],[backers_count]],0),2)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7">
        <f t="shared" si="13"/>
        <v>41501.208333333336</v>
      </c>
      <c r="T771" s="7">
        <f t="shared" si="13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Table1[[#This Row],[pledged]]/Table1[[#This Row],[goal]]*100</f>
        <v>270.74418604651163</v>
      </c>
      <c r="G772" t="s">
        <v>20</v>
      </c>
      <c r="H772">
        <v>216</v>
      </c>
      <c r="I772">
        <f>ROUND(IFERROR(Table1[[#This Row],[pledged]]/Table1[[#This Row],[backers_count]],0),2)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7">
        <f t="shared" si="13"/>
        <v>41743.208333333336</v>
      </c>
      <c r="T772" s="7">
        <f t="shared" si="13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Table1[[#This Row],[pledged]]/Table1[[#This Row],[goal]]*100</f>
        <v>49.446428571428569</v>
      </c>
      <c r="G773" t="s">
        <v>74</v>
      </c>
      <c r="H773">
        <v>26</v>
      </c>
      <c r="I773">
        <f>ROUND(IFERROR(Table1[[#This Row],[pledged]]/Table1[[#This Row],[backers_count]],0),2)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7">
        <f t="shared" si="13"/>
        <v>43491.25</v>
      </c>
      <c r="T773" s="7">
        <f t="shared" si="13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Table1[[#This Row],[pledged]]/Table1[[#This Row],[goal]]*100</f>
        <v>113.3596256684492</v>
      </c>
      <c r="G774" t="s">
        <v>20</v>
      </c>
      <c r="H774">
        <v>5139</v>
      </c>
      <c r="I774">
        <f>ROUND(IFERROR(Table1[[#This Row],[pledged]]/Table1[[#This Row],[backers_count]],0),2)</f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7">
        <f t="shared" si="13"/>
        <v>43505.25</v>
      </c>
      <c r="T774" s="7">
        <f t="shared" si="13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Table1[[#This Row],[pledged]]/Table1[[#This Row],[goal]]*100</f>
        <v>190.55555555555554</v>
      </c>
      <c r="G775" t="s">
        <v>20</v>
      </c>
      <c r="H775">
        <v>2353</v>
      </c>
      <c r="I775">
        <f>ROUND(IFERROR(Table1[[#This Row],[pledged]]/Table1[[#This Row],[backers_count]],0),2)</f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7">
        <f t="shared" si="13"/>
        <v>42838.208333333328</v>
      </c>
      <c r="T775" s="7">
        <f t="shared" si="13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Table1[[#This Row],[pledged]]/Table1[[#This Row],[goal]]*100</f>
        <v>135.5</v>
      </c>
      <c r="G776" t="s">
        <v>20</v>
      </c>
      <c r="H776">
        <v>78</v>
      </c>
      <c r="I776">
        <f>ROUND(IFERROR(Table1[[#This Row],[pledged]]/Table1[[#This Row],[backers_count]],0),2)</f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7">
        <f t="shared" si="13"/>
        <v>42513.208333333328</v>
      </c>
      <c r="T776" s="7">
        <f t="shared" si="13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Table1[[#This Row],[pledged]]/Table1[[#This Row],[goal]]*100</f>
        <v>10.297872340425531</v>
      </c>
      <c r="G777" t="s">
        <v>14</v>
      </c>
      <c r="H777">
        <v>10</v>
      </c>
      <c r="I777">
        <f>ROUND(IFERROR(Table1[[#This Row],[pledged]]/Table1[[#This Row],[backers_count]],0),2)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7">
        <f t="shared" si="13"/>
        <v>41949.25</v>
      </c>
      <c r="T777" s="7">
        <f t="shared" si="13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Table1[[#This Row],[pledged]]/Table1[[#This Row],[goal]]*100</f>
        <v>65.544223826714799</v>
      </c>
      <c r="G778" t="s">
        <v>14</v>
      </c>
      <c r="H778">
        <v>2201</v>
      </c>
      <c r="I778">
        <f>ROUND(IFERROR(Table1[[#This Row],[pledged]]/Table1[[#This Row],[backers_count]],0),2)</f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7">
        <f t="shared" si="13"/>
        <v>43650.208333333328</v>
      </c>
      <c r="T778" s="7">
        <f t="shared" si="13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Table1[[#This Row],[pledged]]/Table1[[#This Row],[goal]]*100</f>
        <v>49.026652452025587</v>
      </c>
      <c r="G779" t="s">
        <v>14</v>
      </c>
      <c r="H779">
        <v>676</v>
      </c>
      <c r="I779">
        <f>ROUND(IFERROR(Table1[[#This Row],[pledged]]/Table1[[#This Row],[backers_count]],0),2)</f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7">
        <f t="shared" si="13"/>
        <v>40809.208333333336</v>
      </c>
      <c r="T779" s="7">
        <f t="shared" si="13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Table1[[#This Row],[pledged]]/Table1[[#This Row],[goal]]*100</f>
        <v>787.92307692307691</v>
      </c>
      <c r="G780" t="s">
        <v>20</v>
      </c>
      <c r="H780">
        <v>174</v>
      </c>
      <c r="I780">
        <f>ROUND(IFERROR(Table1[[#This Row],[pledged]]/Table1[[#This Row],[backers_count]],0),2)</f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7">
        <f t="shared" si="13"/>
        <v>40768.208333333336</v>
      </c>
      <c r="T780" s="7">
        <f t="shared" si="13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Table1[[#This Row],[pledged]]/Table1[[#This Row],[goal]]*100</f>
        <v>80.306347746090154</v>
      </c>
      <c r="G781" t="s">
        <v>14</v>
      </c>
      <c r="H781">
        <v>831</v>
      </c>
      <c r="I781">
        <f>ROUND(IFERROR(Table1[[#This Row],[pledged]]/Table1[[#This Row],[backers_count]],0),2)</f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7">
        <f t="shared" si="13"/>
        <v>42230.208333333328</v>
      </c>
      <c r="T781" s="7">
        <f t="shared" si="13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Table1[[#This Row],[pledged]]/Table1[[#This Row],[goal]]*100</f>
        <v>106.29411764705883</v>
      </c>
      <c r="G782" t="s">
        <v>20</v>
      </c>
      <c r="H782">
        <v>164</v>
      </c>
      <c r="I782">
        <f>ROUND(IFERROR(Table1[[#This Row],[pledged]]/Table1[[#This Row],[backers_count]],0),2)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7">
        <f t="shared" si="13"/>
        <v>42573.208333333328</v>
      </c>
      <c r="T782" s="7">
        <f t="shared" si="13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Table1[[#This Row],[pledged]]/Table1[[#This Row],[goal]]*100</f>
        <v>50.735632183908038</v>
      </c>
      <c r="G783" t="s">
        <v>74</v>
      </c>
      <c r="H783">
        <v>56</v>
      </c>
      <c r="I783">
        <f>ROUND(IFERROR(Table1[[#This Row],[pledged]]/Table1[[#This Row],[backers_count]],0),2)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7">
        <f t="shared" si="13"/>
        <v>40482.208333333336</v>
      </c>
      <c r="T783" s="7">
        <f t="shared" si="13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Table1[[#This Row],[pledged]]/Table1[[#This Row],[goal]]*100</f>
        <v>215.31372549019611</v>
      </c>
      <c r="G784" t="s">
        <v>20</v>
      </c>
      <c r="H784">
        <v>161</v>
      </c>
      <c r="I784">
        <f>ROUND(IFERROR(Table1[[#This Row],[pledged]]/Table1[[#This Row],[backers_count]],0),2)</f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7">
        <f t="shared" si="13"/>
        <v>40603.25</v>
      </c>
      <c r="T784" s="7">
        <f t="shared" si="13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Table1[[#This Row],[pledged]]/Table1[[#This Row],[goal]]*100</f>
        <v>141.22972972972974</v>
      </c>
      <c r="G785" t="s">
        <v>20</v>
      </c>
      <c r="H785">
        <v>138</v>
      </c>
      <c r="I785">
        <f>ROUND(IFERROR(Table1[[#This Row],[pledged]]/Table1[[#This Row],[backers_count]],0),2)</f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7">
        <f t="shared" si="13"/>
        <v>41625.25</v>
      </c>
      <c r="T785" s="7">
        <f t="shared" si="13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Table1[[#This Row],[pledged]]/Table1[[#This Row],[goal]]*100</f>
        <v>115.33745781777279</v>
      </c>
      <c r="G786" t="s">
        <v>20</v>
      </c>
      <c r="H786">
        <v>3308</v>
      </c>
      <c r="I786">
        <f>ROUND(IFERROR(Table1[[#This Row],[pledged]]/Table1[[#This Row],[backers_count]],0),2)</f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7">
        <f t="shared" si="13"/>
        <v>42435.25</v>
      </c>
      <c r="T786" s="7">
        <f t="shared" si="13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Table1[[#This Row],[pledged]]/Table1[[#This Row],[goal]]*100</f>
        <v>193.11940298507463</v>
      </c>
      <c r="G787" t="s">
        <v>20</v>
      </c>
      <c r="H787">
        <v>127</v>
      </c>
      <c r="I787">
        <f>ROUND(IFERROR(Table1[[#This Row],[pledged]]/Table1[[#This Row],[backers_count]],0),2)</f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7">
        <f t="shared" si="13"/>
        <v>43582.208333333328</v>
      </c>
      <c r="T787" s="7">
        <f t="shared" si="13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Table1[[#This Row],[pledged]]/Table1[[#This Row],[goal]]*100</f>
        <v>729.73333333333335</v>
      </c>
      <c r="G788" t="s">
        <v>20</v>
      </c>
      <c r="H788">
        <v>207</v>
      </c>
      <c r="I788">
        <f>ROUND(IFERROR(Table1[[#This Row],[pledged]]/Table1[[#This Row],[backers_count]],0),2)</f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7">
        <f t="shared" si="13"/>
        <v>43186.208333333328</v>
      </c>
      <c r="T788" s="7">
        <f t="shared" si="13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Table1[[#This Row],[pledged]]/Table1[[#This Row],[goal]]*100</f>
        <v>99.66339869281046</v>
      </c>
      <c r="G789" t="s">
        <v>14</v>
      </c>
      <c r="H789">
        <v>859</v>
      </c>
      <c r="I789">
        <f>ROUND(IFERROR(Table1[[#This Row],[pledged]]/Table1[[#This Row],[backers_count]],0),2)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7">
        <f t="shared" si="13"/>
        <v>40684.208333333336</v>
      </c>
      <c r="T789" s="7">
        <f t="shared" si="13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Table1[[#This Row],[pledged]]/Table1[[#This Row],[goal]]*100</f>
        <v>88.166666666666671</v>
      </c>
      <c r="G790" t="s">
        <v>47</v>
      </c>
      <c r="H790">
        <v>31</v>
      </c>
      <c r="I790">
        <f>ROUND(IFERROR(Table1[[#This Row],[pledged]]/Table1[[#This Row],[backers_count]],0),2)</f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7">
        <f t="shared" si="13"/>
        <v>41202.208333333336</v>
      </c>
      <c r="T790" s="7">
        <f t="shared" si="13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Table1[[#This Row],[pledged]]/Table1[[#This Row],[goal]]*100</f>
        <v>37.233333333333334</v>
      </c>
      <c r="G791" t="s">
        <v>14</v>
      </c>
      <c r="H791">
        <v>45</v>
      </c>
      <c r="I791">
        <f>ROUND(IFERROR(Table1[[#This Row],[pledged]]/Table1[[#This Row],[backers_count]],0),2)</f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7">
        <f t="shared" si="13"/>
        <v>41786.208333333336</v>
      </c>
      <c r="T791" s="7">
        <f t="shared" si="13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Table1[[#This Row],[pledged]]/Table1[[#This Row],[goal]]*100</f>
        <v>30.540075309306079</v>
      </c>
      <c r="G792" t="s">
        <v>74</v>
      </c>
      <c r="H792">
        <v>1113</v>
      </c>
      <c r="I792">
        <f>ROUND(IFERROR(Table1[[#This Row],[pledged]]/Table1[[#This Row],[backers_count]],0),2)</f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7">
        <f t="shared" si="13"/>
        <v>40223.25</v>
      </c>
      <c r="T792" s="7">
        <f t="shared" si="13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Table1[[#This Row],[pledged]]/Table1[[#This Row],[goal]]*100</f>
        <v>25.714285714285712</v>
      </c>
      <c r="G793" t="s">
        <v>14</v>
      </c>
      <c r="H793">
        <v>6</v>
      </c>
      <c r="I793">
        <f>ROUND(IFERROR(Table1[[#This Row],[pledged]]/Table1[[#This Row],[backers_count]],0),2)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7">
        <f t="shared" si="13"/>
        <v>42715.25</v>
      </c>
      <c r="T793" s="7">
        <f t="shared" si="13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Table1[[#This Row],[pledged]]/Table1[[#This Row],[goal]]*100</f>
        <v>34</v>
      </c>
      <c r="G794" t="s">
        <v>14</v>
      </c>
      <c r="H794">
        <v>7</v>
      </c>
      <c r="I794">
        <f>ROUND(IFERROR(Table1[[#This Row],[pledged]]/Table1[[#This Row],[backers_count]],0),2)</f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7">
        <f t="shared" si="13"/>
        <v>41451.208333333336</v>
      </c>
      <c r="T794" s="7">
        <f t="shared" si="13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Table1[[#This Row],[pledged]]/Table1[[#This Row],[goal]]*100</f>
        <v>1185.909090909091</v>
      </c>
      <c r="G795" t="s">
        <v>20</v>
      </c>
      <c r="H795">
        <v>181</v>
      </c>
      <c r="I795">
        <f>ROUND(IFERROR(Table1[[#This Row],[pledged]]/Table1[[#This Row],[backers_count]],0),2)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7">
        <f t="shared" si="13"/>
        <v>41450.208333333336</v>
      </c>
      <c r="T795" s="7">
        <f t="shared" si="13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Table1[[#This Row],[pledged]]/Table1[[#This Row],[goal]]*100</f>
        <v>125.39393939393939</v>
      </c>
      <c r="G796" t="s">
        <v>20</v>
      </c>
      <c r="H796">
        <v>110</v>
      </c>
      <c r="I796">
        <f>ROUND(IFERROR(Table1[[#This Row],[pledged]]/Table1[[#This Row],[backers_count]],0),2)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7">
        <f t="shared" si="13"/>
        <v>43091.25</v>
      </c>
      <c r="T796" s="7">
        <f t="shared" si="13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Table1[[#This Row],[pledged]]/Table1[[#This Row],[goal]]*100</f>
        <v>14.394366197183098</v>
      </c>
      <c r="G797" t="s">
        <v>14</v>
      </c>
      <c r="H797">
        <v>31</v>
      </c>
      <c r="I797">
        <f>ROUND(IFERROR(Table1[[#This Row],[pledged]]/Table1[[#This Row],[backers_count]],0),2)</f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7">
        <f t="shared" si="13"/>
        <v>42675.208333333328</v>
      </c>
      <c r="T797" s="7">
        <f t="shared" si="13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Table1[[#This Row],[pledged]]/Table1[[#This Row],[goal]]*100</f>
        <v>54.807692307692314</v>
      </c>
      <c r="G798" t="s">
        <v>14</v>
      </c>
      <c r="H798">
        <v>78</v>
      </c>
      <c r="I798">
        <f>ROUND(IFERROR(Table1[[#This Row],[pledged]]/Table1[[#This Row],[backers_count]],0),2)</f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7">
        <f t="shared" si="13"/>
        <v>41859.208333333336</v>
      </c>
      <c r="T798" s="7">
        <f t="shared" si="13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Table1[[#This Row],[pledged]]/Table1[[#This Row],[goal]]*100</f>
        <v>109.63157894736841</v>
      </c>
      <c r="G799" t="s">
        <v>20</v>
      </c>
      <c r="H799">
        <v>185</v>
      </c>
      <c r="I799">
        <f>ROUND(IFERROR(Table1[[#This Row],[pledged]]/Table1[[#This Row],[backers_count]],0),2)</f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7">
        <f t="shared" si="13"/>
        <v>43464.25</v>
      </c>
      <c r="T799" s="7">
        <f t="shared" si="13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Table1[[#This Row],[pledged]]/Table1[[#This Row],[goal]]*100</f>
        <v>188.47058823529412</v>
      </c>
      <c r="G800" t="s">
        <v>20</v>
      </c>
      <c r="H800">
        <v>121</v>
      </c>
      <c r="I800">
        <f>ROUND(IFERROR(Table1[[#This Row],[pledged]]/Table1[[#This Row],[backers_count]],0),2)</f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7">
        <f t="shared" si="13"/>
        <v>41060.208333333336</v>
      </c>
      <c r="T800" s="7">
        <f t="shared" si="13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Table1[[#This Row],[pledged]]/Table1[[#This Row],[goal]]*100</f>
        <v>87.008284023668637</v>
      </c>
      <c r="G801" t="s">
        <v>14</v>
      </c>
      <c r="H801">
        <v>1225</v>
      </c>
      <c r="I801">
        <f>ROUND(IFERROR(Table1[[#This Row],[pledged]]/Table1[[#This Row],[backers_count]],0),2)</f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7">
        <f t="shared" si="13"/>
        <v>42399.25</v>
      </c>
      <c r="T801" s="7">
        <f t="shared" si="13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Table1[[#This Row],[pledged]]/Table1[[#This Row],[goal]]*100</f>
        <v>1</v>
      </c>
      <c r="G802" t="s">
        <v>14</v>
      </c>
      <c r="H802">
        <v>1</v>
      </c>
      <c r="I802">
        <f>ROUND(IFERROR(Table1[[#This Row],[pledged]]/Table1[[#This Row],[backers_count]],0),2)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7">
        <f t="shared" si="13"/>
        <v>42167.208333333328</v>
      </c>
      <c r="T802" s="7">
        <f t="shared" si="13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Table1[[#This Row],[pledged]]/Table1[[#This Row],[goal]]*100</f>
        <v>202.9130434782609</v>
      </c>
      <c r="G803" t="s">
        <v>20</v>
      </c>
      <c r="H803">
        <v>106</v>
      </c>
      <c r="I803">
        <f>ROUND(IFERROR(Table1[[#This Row],[pledged]]/Table1[[#This Row],[backers_count]],0),2)</f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7">
        <f t="shared" si="13"/>
        <v>43830.25</v>
      </c>
      <c r="T803" s="7">
        <f t="shared" si="13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Table1[[#This Row],[pledged]]/Table1[[#This Row],[goal]]*100</f>
        <v>197.03225806451613</v>
      </c>
      <c r="G804" t="s">
        <v>20</v>
      </c>
      <c r="H804">
        <v>142</v>
      </c>
      <c r="I804">
        <f>ROUND(IFERROR(Table1[[#This Row],[pledged]]/Table1[[#This Row],[backers_count]],0),2)</f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7">
        <f t="shared" si="13"/>
        <v>43650.208333333328</v>
      </c>
      <c r="T804" s="7">
        <f t="shared" si="13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Table1[[#This Row],[pledged]]/Table1[[#This Row],[goal]]*100</f>
        <v>107</v>
      </c>
      <c r="G805" t="s">
        <v>20</v>
      </c>
      <c r="H805">
        <v>233</v>
      </c>
      <c r="I805">
        <f>ROUND(IFERROR(Table1[[#This Row],[pledged]]/Table1[[#This Row],[backers_count]],0),2)</f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7">
        <f t="shared" si="13"/>
        <v>43492.25</v>
      </c>
      <c r="T805" s="7">
        <f t="shared" si="13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Table1[[#This Row],[pledged]]/Table1[[#This Row],[goal]]*100</f>
        <v>268.73076923076923</v>
      </c>
      <c r="G806" t="s">
        <v>20</v>
      </c>
      <c r="H806">
        <v>218</v>
      </c>
      <c r="I806">
        <f>ROUND(IFERROR(Table1[[#This Row],[pledged]]/Table1[[#This Row],[backers_count]],0),2)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7">
        <f t="shared" si="13"/>
        <v>43102.25</v>
      </c>
      <c r="T806" s="7">
        <f t="shared" si="13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Table1[[#This Row],[pledged]]/Table1[[#This Row],[goal]]*100</f>
        <v>50.845360824742272</v>
      </c>
      <c r="G807" t="s">
        <v>14</v>
      </c>
      <c r="H807">
        <v>67</v>
      </c>
      <c r="I807">
        <f>ROUND(IFERROR(Table1[[#This Row],[pledged]]/Table1[[#This Row],[backers_count]],0),2)</f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7">
        <f t="shared" si="13"/>
        <v>41958.25</v>
      </c>
      <c r="T807" s="7">
        <f t="shared" si="13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Table1[[#This Row],[pledged]]/Table1[[#This Row],[goal]]*100</f>
        <v>1180.2857142857142</v>
      </c>
      <c r="G808" t="s">
        <v>20</v>
      </c>
      <c r="H808">
        <v>76</v>
      </c>
      <c r="I808">
        <f>ROUND(IFERROR(Table1[[#This Row],[pledged]]/Table1[[#This Row],[backers_count]],0),2)</f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7">
        <f t="shared" si="13"/>
        <v>40973.25</v>
      </c>
      <c r="T808" s="7">
        <f t="shared" si="13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Table1[[#This Row],[pledged]]/Table1[[#This Row],[goal]]*100</f>
        <v>264</v>
      </c>
      <c r="G809" t="s">
        <v>20</v>
      </c>
      <c r="H809">
        <v>43</v>
      </c>
      <c r="I809">
        <f>ROUND(IFERROR(Table1[[#This Row],[pledged]]/Table1[[#This Row],[backers_count]],0),2)</f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7">
        <f t="shared" si="13"/>
        <v>43753.208333333328</v>
      </c>
      <c r="T809" s="7">
        <f t="shared" si="13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Table1[[#This Row],[pledged]]/Table1[[#This Row],[goal]]*100</f>
        <v>30.44230769230769</v>
      </c>
      <c r="G810" t="s">
        <v>14</v>
      </c>
      <c r="H810">
        <v>19</v>
      </c>
      <c r="I810">
        <f>ROUND(IFERROR(Table1[[#This Row],[pledged]]/Table1[[#This Row],[backers_count]],0),2)</f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7">
        <f t="shared" si="13"/>
        <v>42507.208333333328</v>
      </c>
      <c r="T810" s="7">
        <f t="shared" si="13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Table1[[#This Row],[pledged]]/Table1[[#This Row],[goal]]*100</f>
        <v>62.880681818181813</v>
      </c>
      <c r="G811" t="s">
        <v>14</v>
      </c>
      <c r="H811">
        <v>2108</v>
      </c>
      <c r="I811">
        <f>ROUND(IFERROR(Table1[[#This Row],[pledged]]/Table1[[#This Row],[backers_count]],0),2)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7">
        <f t="shared" si="13"/>
        <v>41135.208333333336</v>
      </c>
      <c r="T811" s="7">
        <f t="shared" si="13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Table1[[#This Row],[pledged]]/Table1[[#This Row],[goal]]*100</f>
        <v>193.125</v>
      </c>
      <c r="G812" t="s">
        <v>20</v>
      </c>
      <c r="H812">
        <v>221</v>
      </c>
      <c r="I812">
        <f>ROUND(IFERROR(Table1[[#This Row],[pledged]]/Table1[[#This Row],[backers_count]],0),2)</f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7">
        <f t="shared" si="13"/>
        <v>43067.25</v>
      </c>
      <c r="T812" s="7">
        <f t="shared" si="13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Table1[[#This Row],[pledged]]/Table1[[#This Row],[goal]]*100</f>
        <v>77.102702702702715</v>
      </c>
      <c r="G813" t="s">
        <v>14</v>
      </c>
      <c r="H813">
        <v>679</v>
      </c>
      <c r="I813">
        <f>ROUND(IFERROR(Table1[[#This Row],[pledged]]/Table1[[#This Row],[backers_count]],0),2)</f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7">
        <f t="shared" si="13"/>
        <v>42378.25</v>
      </c>
      <c r="T813" s="7">
        <f t="shared" si="13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Table1[[#This Row],[pledged]]/Table1[[#This Row],[goal]]*100</f>
        <v>225.52763819095478</v>
      </c>
      <c r="G814" t="s">
        <v>20</v>
      </c>
      <c r="H814">
        <v>2805</v>
      </c>
      <c r="I814">
        <f>ROUND(IFERROR(Table1[[#This Row],[pledged]]/Table1[[#This Row],[backers_count]],0),2)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7">
        <f t="shared" si="13"/>
        <v>43206.208333333328</v>
      </c>
      <c r="T814" s="7">
        <f t="shared" si="13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Table1[[#This Row],[pledged]]/Table1[[#This Row],[goal]]*100</f>
        <v>239.40625</v>
      </c>
      <c r="G815" t="s">
        <v>20</v>
      </c>
      <c r="H815">
        <v>68</v>
      </c>
      <c r="I815">
        <f>ROUND(IFERROR(Table1[[#This Row],[pledged]]/Table1[[#This Row],[backers_count]],0),2)</f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7">
        <f t="shared" si="13"/>
        <v>41148.208333333336</v>
      </c>
      <c r="T815" s="7">
        <f t="shared" si="13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Table1[[#This Row],[pledged]]/Table1[[#This Row],[goal]]*100</f>
        <v>92.1875</v>
      </c>
      <c r="G816" t="s">
        <v>14</v>
      </c>
      <c r="H816">
        <v>36</v>
      </c>
      <c r="I816">
        <f>ROUND(IFERROR(Table1[[#This Row],[pledged]]/Table1[[#This Row],[backers_count]],0),2)</f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7">
        <f t="shared" si="13"/>
        <v>42517.208333333328</v>
      </c>
      <c r="T816" s="7">
        <f t="shared" si="13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Table1[[#This Row],[pledged]]/Table1[[#This Row],[goal]]*100</f>
        <v>130.23333333333335</v>
      </c>
      <c r="G817" t="s">
        <v>20</v>
      </c>
      <c r="H817">
        <v>183</v>
      </c>
      <c r="I817">
        <f>ROUND(IFERROR(Table1[[#This Row],[pledged]]/Table1[[#This Row],[backers_count]],0),2)</f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7">
        <f t="shared" si="13"/>
        <v>43068.25</v>
      </c>
      <c r="T817" s="7">
        <f t="shared" si="13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Table1[[#This Row],[pledged]]/Table1[[#This Row],[goal]]*100</f>
        <v>615.21739130434787</v>
      </c>
      <c r="G818" t="s">
        <v>20</v>
      </c>
      <c r="H818">
        <v>133</v>
      </c>
      <c r="I818">
        <f>ROUND(IFERROR(Table1[[#This Row],[pledged]]/Table1[[#This Row],[backers_count]],0),2)</f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7">
        <f t="shared" si="13"/>
        <v>41680.25</v>
      </c>
      <c r="T818" s="7">
        <f t="shared" si="13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Table1[[#This Row],[pledged]]/Table1[[#This Row],[goal]]*100</f>
        <v>368.79532163742692</v>
      </c>
      <c r="G819" t="s">
        <v>20</v>
      </c>
      <c r="H819">
        <v>2489</v>
      </c>
      <c r="I819">
        <f>ROUND(IFERROR(Table1[[#This Row],[pledged]]/Table1[[#This Row],[backers_count]],0),2)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7">
        <f t="shared" si="13"/>
        <v>43589.208333333328</v>
      </c>
      <c r="T819" s="7">
        <f t="shared" si="13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Table1[[#This Row],[pledged]]/Table1[[#This Row],[goal]]*100</f>
        <v>1094.8571428571429</v>
      </c>
      <c r="G820" t="s">
        <v>20</v>
      </c>
      <c r="H820">
        <v>69</v>
      </c>
      <c r="I820">
        <f>ROUND(IFERROR(Table1[[#This Row],[pledged]]/Table1[[#This Row],[backers_count]],0),2)</f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7">
        <f t="shared" si="13"/>
        <v>43486.25</v>
      </c>
      <c r="T820" s="7">
        <f t="shared" si="13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Table1[[#This Row],[pledged]]/Table1[[#This Row],[goal]]*100</f>
        <v>50.662921348314605</v>
      </c>
      <c r="G821" t="s">
        <v>14</v>
      </c>
      <c r="H821">
        <v>47</v>
      </c>
      <c r="I821">
        <f>ROUND(IFERROR(Table1[[#This Row],[pledged]]/Table1[[#This Row],[backers_count]],0),2)</f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7">
        <f t="shared" si="13"/>
        <v>41237.25</v>
      </c>
      <c r="T821" s="7">
        <f t="shared" si="13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Table1[[#This Row],[pledged]]/Table1[[#This Row],[goal]]*100</f>
        <v>800.6</v>
      </c>
      <c r="G822" t="s">
        <v>20</v>
      </c>
      <c r="H822">
        <v>279</v>
      </c>
      <c r="I822">
        <f>ROUND(IFERROR(Table1[[#This Row],[pledged]]/Table1[[#This Row],[backers_count]],0),2)</f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7">
        <f t="shared" si="13"/>
        <v>43310.208333333328</v>
      </c>
      <c r="T822" s="7">
        <f t="shared" si="13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Table1[[#This Row],[pledged]]/Table1[[#This Row],[goal]]*100</f>
        <v>291.28571428571428</v>
      </c>
      <c r="G823" t="s">
        <v>20</v>
      </c>
      <c r="H823">
        <v>210</v>
      </c>
      <c r="I823">
        <f>ROUND(IFERROR(Table1[[#This Row],[pledged]]/Table1[[#This Row],[backers_count]],0),2)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7">
        <f t="shared" si="13"/>
        <v>42794.25</v>
      </c>
      <c r="T823" s="7">
        <f t="shared" si="13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Table1[[#This Row],[pledged]]/Table1[[#This Row],[goal]]*100</f>
        <v>349.9666666666667</v>
      </c>
      <c r="G824" t="s">
        <v>20</v>
      </c>
      <c r="H824">
        <v>2100</v>
      </c>
      <c r="I824">
        <f>ROUND(IFERROR(Table1[[#This Row],[pledged]]/Table1[[#This Row],[backers_count]],0),2)</f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7">
        <f t="shared" si="13"/>
        <v>41698.25</v>
      </c>
      <c r="T824" s="7">
        <f t="shared" si="13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Table1[[#This Row],[pledged]]/Table1[[#This Row],[goal]]*100</f>
        <v>357.07317073170731</v>
      </c>
      <c r="G825" t="s">
        <v>20</v>
      </c>
      <c r="H825">
        <v>252</v>
      </c>
      <c r="I825">
        <f>ROUND(IFERROR(Table1[[#This Row],[pledged]]/Table1[[#This Row],[backers_count]],0),2)</f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7">
        <f t="shared" si="13"/>
        <v>41892.208333333336</v>
      </c>
      <c r="T825" s="7">
        <f t="shared" si="13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Table1[[#This Row],[pledged]]/Table1[[#This Row],[goal]]*100</f>
        <v>126.48941176470588</v>
      </c>
      <c r="G826" t="s">
        <v>20</v>
      </c>
      <c r="H826">
        <v>1280</v>
      </c>
      <c r="I826">
        <f>ROUND(IFERROR(Table1[[#This Row],[pledged]]/Table1[[#This Row],[backers_count]],0),2)</f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7">
        <f t="shared" si="13"/>
        <v>40348.208333333336</v>
      </c>
      <c r="T826" s="7">
        <f t="shared" si="13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Table1[[#This Row],[pledged]]/Table1[[#This Row],[goal]]*100</f>
        <v>387.5</v>
      </c>
      <c r="G827" t="s">
        <v>20</v>
      </c>
      <c r="H827">
        <v>157</v>
      </c>
      <c r="I827">
        <f>ROUND(IFERROR(Table1[[#This Row],[pledged]]/Table1[[#This Row],[backers_count]],0),2)</f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7">
        <f t="shared" si="13"/>
        <v>42941.208333333328</v>
      </c>
      <c r="T827" s="7">
        <f t="shared" si="13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Table1[[#This Row],[pledged]]/Table1[[#This Row],[goal]]*100</f>
        <v>457.03571428571428</v>
      </c>
      <c r="G828" t="s">
        <v>20</v>
      </c>
      <c r="H828">
        <v>194</v>
      </c>
      <c r="I828">
        <f>ROUND(IFERROR(Table1[[#This Row],[pledged]]/Table1[[#This Row],[backers_count]],0),2)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7">
        <f t="shared" si="13"/>
        <v>40525.25</v>
      </c>
      <c r="T828" s="7">
        <f t="shared" si="13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Table1[[#This Row],[pledged]]/Table1[[#This Row],[goal]]*100</f>
        <v>266.69565217391306</v>
      </c>
      <c r="G829" t="s">
        <v>20</v>
      </c>
      <c r="H829">
        <v>82</v>
      </c>
      <c r="I829">
        <f>ROUND(IFERROR(Table1[[#This Row],[pledged]]/Table1[[#This Row],[backers_count]],0),2)</f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7">
        <f t="shared" si="13"/>
        <v>40666.208333333336</v>
      </c>
      <c r="T829" s="7">
        <f t="shared" si="13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Table1[[#This Row],[pledged]]/Table1[[#This Row],[goal]]*100</f>
        <v>69</v>
      </c>
      <c r="G830" t="s">
        <v>14</v>
      </c>
      <c r="H830">
        <v>70</v>
      </c>
      <c r="I830">
        <f>ROUND(IFERROR(Table1[[#This Row],[pledged]]/Table1[[#This Row],[backers_count]],0),2)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7">
        <f t="shared" si="13"/>
        <v>43340.208333333328</v>
      </c>
      <c r="T830" s="7">
        <f t="shared" si="13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Table1[[#This Row],[pledged]]/Table1[[#This Row],[goal]]*100</f>
        <v>51.34375</v>
      </c>
      <c r="G831" t="s">
        <v>14</v>
      </c>
      <c r="H831">
        <v>154</v>
      </c>
      <c r="I831">
        <f>ROUND(IFERROR(Table1[[#This Row],[pledged]]/Table1[[#This Row],[backers_count]],0),2)</f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7">
        <f t="shared" si="13"/>
        <v>42164.208333333328</v>
      </c>
      <c r="T831" s="7">
        <f t="shared" si="13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Table1[[#This Row],[pledged]]/Table1[[#This Row],[goal]]*100</f>
        <v>1.1710526315789473</v>
      </c>
      <c r="G832" t="s">
        <v>14</v>
      </c>
      <c r="H832">
        <v>22</v>
      </c>
      <c r="I832">
        <f>ROUND(IFERROR(Table1[[#This Row],[pledged]]/Table1[[#This Row],[backers_count]],0),2)</f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7">
        <f t="shared" si="13"/>
        <v>43103.25</v>
      </c>
      <c r="T832" s="7">
        <f t="shared" si="13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Table1[[#This Row],[pledged]]/Table1[[#This Row],[goal]]*100</f>
        <v>108.97734294541709</v>
      </c>
      <c r="G833" t="s">
        <v>20</v>
      </c>
      <c r="H833">
        <v>4233</v>
      </c>
      <c r="I833">
        <f>ROUND(IFERROR(Table1[[#This Row],[pledged]]/Table1[[#This Row],[backers_count]],0),2)</f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7">
        <f t="shared" si="13"/>
        <v>40994.208333333336</v>
      </c>
      <c r="T833" s="7">
        <f t="shared" si="13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Table1[[#This Row],[pledged]]/Table1[[#This Row],[goal]]*100</f>
        <v>315.17592592592592</v>
      </c>
      <c r="G834" t="s">
        <v>20</v>
      </c>
      <c r="H834">
        <v>1297</v>
      </c>
      <c r="I834">
        <f>ROUND(IFERROR(Table1[[#This Row],[pledged]]/Table1[[#This Row],[backers_count]],0),2)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7">
        <f t="shared" ref="S834:T897" si="14">(((L834/60)/60)/24)+DATE(1970,1,1)</f>
        <v>42299.208333333328</v>
      </c>
      <c r="T834" s="7">
        <f t="shared" si="14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Table1[[#This Row],[pledged]]/Table1[[#This Row],[goal]]*100</f>
        <v>157.69117647058823</v>
      </c>
      <c r="G835" t="s">
        <v>20</v>
      </c>
      <c r="H835">
        <v>165</v>
      </c>
      <c r="I835">
        <f>ROUND(IFERROR(Table1[[#This Row],[pledged]]/Table1[[#This Row],[backers_count]],0),2)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7">
        <f t="shared" si="14"/>
        <v>40588.25</v>
      </c>
      <c r="T835" s="7">
        <f t="shared" si="14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Table1[[#This Row],[pledged]]/Table1[[#This Row],[goal]]*100</f>
        <v>153.8082191780822</v>
      </c>
      <c r="G836" t="s">
        <v>20</v>
      </c>
      <c r="H836">
        <v>119</v>
      </c>
      <c r="I836">
        <f>ROUND(IFERROR(Table1[[#This Row],[pledged]]/Table1[[#This Row],[backers_count]],0),2)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7">
        <f t="shared" si="14"/>
        <v>41448.208333333336</v>
      </c>
      <c r="T836" s="7">
        <f t="shared" si="14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Table1[[#This Row],[pledged]]/Table1[[#This Row],[goal]]*100</f>
        <v>89.738979118329468</v>
      </c>
      <c r="G837" t="s">
        <v>14</v>
      </c>
      <c r="H837">
        <v>1758</v>
      </c>
      <c r="I837">
        <f>ROUND(IFERROR(Table1[[#This Row],[pledged]]/Table1[[#This Row],[backers_count]],0),2)</f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7">
        <f t="shared" si="14"/>
        <v>42063.25</v>
      </c>
      <c r="T837" s="7">
        <f t="shared" si="14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Table1[[#This Row],[pledged]]/Table1[[#This Row],[goal]]*100</f>
        <v>75.135802469135797</v>
      </c>
      <c r="G838" t="s">
        <v>14</v>
      </c>
      <c r="H838">
        <v>94</v>
      </c>
      <c r="I838">
        <f>ROUND(IFERROR(Table1[[#This Row],[pledged]]/Table1[[#This Row],[backers_count]],0),2)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7">
        <f t="shared" si="14"/>
        <v>40214.25</v>
      </c>
      <c r="T838" s="7">
        <f t="shared" si="14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Table1[[#This Row],[pledged]]/Table1[[#This Row],[goal]]*100</f>
        <v>852.88135593220341</v>
      </c>
      <c r="G839" t="s">
        <v>20</v>
      </c>
      <c r="H839">
        <v>1797</v>
      </c>
      <c r="I839">
        <f>ROUND(IFERROR(Table1[[#This Row],[pledged]]/Table1[[#This Row],[backers_count]],0),2)</f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7">
        <f t="shared" si="14"/>
        <v>40629.208333333336</v>
      </c>
      <c r="T839" s="7">
        <f t="shared" si="14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Table1[[#This Row],[pledged]]/Table1[[#This Row],[goal]]*100</f>
        <v>138.90625</v>
      </c>
      <c r="G840" t="s">
        <v>20</v>
      </c>
      <c r="H840">
        <v>261</v>
      </c>
      <c r="I840">
        <f>ROUND(IFERROR(Table1[[#This Row],[pledged]]/Table1[[#This Row],[backers_count]],0),2)</f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7">
        <f t="shared" si="14"/>
        <v>43370.208333333328</v>
      </c>
      <c r="T840" s="7">
        <f t="shared" si="14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Table1[[#This Row],[pledged]]/Table1[[#This Row],[goal]]*100</f>
        <v>190.18181818181819</v>
      </c>
      <c r="G841" t="s">
        <v>20</v>
      </c>
      <c r="H841">
        <v>157</v>
      </c>
      <c r="I841">
        <f>ROUND(IFERROR(Table1[[#This Row],[pledged]]/Table1[[#This Row],[backers_count]],0),2)</f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7">
        <f t="shared" si="14"/>
        <v>41715.208333333336</v>
      </c>
      <c r="T841" s="7">
        <f t="shared" si="14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Table1[[#This Row],[pledged]]/Table1[[#This Row],[goal]]*100</f>
        <v>100.24333619948409</v>
      </c>
      <c r="G842" t="s">
        <v>20</v>
      </c>
      <c r="H842">
        <v>3533</v>
      </c>
      <c r="I842">
        <f>ROUND(IFERROR(Table1[[#This Row],[pledged]]/Table1[[#This Row],[backers_count]],0),2)</f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7">
        <f t="shared" si="14"/>
        <v>41836.208333333336</v>
      </c>
      <c r="T842" s="7">
        <f t="shared" si="14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Table1[[#This Row],[pledged]]/Table1[[#This Row],[goal]]*100</f>
        <v>142.75824175824175</v>
      </c>
      <c r="G843" t="s">
        <v>20</v>
      </c>
      <c r="H843">
        <v>155</v>
      </c>
      <c r="I843">
        <f>ROUND(IFERROR(Table1[[#This Row],[pledged]]/Table1[[#This Row],[backers_count]],0),2)</f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7">
        <f t="shared" si="14"/>
        <v>42419.25</v>
      </c>
      <c r="T843" s="7">
        <f t="shared" si="14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Table1[[#This Row],[pledged]]/Table1[[#This Row],[goal]]*100</f>
        <v>563.13333333333333</v>
      </c>
      <c r="G844" t="s">
        <v>20</v>
      </c>
      <c r="H844">
        <v>132</v>
      </c>
      <c r="I844">
        <f>ROUND(IFERROR(Table1[[#This Row],[pledged]]/Table1[[#This Row],[backers_count]],0),2)</f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7">
        <f t="shared" si="14"/>
        <v>43266.208333333328</v>
      </c>
      <c r="T844" s="7">
        <f t="shared" si="14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Table1[[#This Row],[pledged]]/Table1[[#This Row],[goal]]*100</f>
        <v>30.715909090909086</v>
      </c>
      <c r="G845" t="s">
        <v>14</v>
      </c>
      <c r="H845">
        <v>33</v>
      </c>
      <c r="I845">
        <f>ROUND(IFERROR(Table1[[#This Row],[pledged]]/Table1[[#This Row],[backers_count]],0),2)</f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7">
        <f t="shared" si="14"/>
        <v>43338.208333333328</v>
      </c>
      <c r="T845" s="7">
        <f t="shared" si="14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Table1[[#This Row],[pledged]]/Table1[[#This Row],[goal]]*100</f>
        <v>99.39772727272728</v>
      </c>
      <c r="G846" t="s">
        <v>74</v>
      </c>
      <c r="H846">
        <v>94</v>
      </c>
      <c r="I846">
        <f>ROUND(IFERROR(Table1[[#This Row],[pledged]]/Table1[[#This Row],[backers_count]],0),2)</f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7">
        <f t="shared" si="14"/>
        <v>40930.25</v>
      </c>
      <c r="T846" s="7">
        <f t="shared" si="14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Table1[[#This Row],[pledged]]/Table1[[#This Row],[goal]]*100</f>
        <v>197.54935622317598</v>
      </c>
      <c r="G847" t="s">
        <v>20</v>
      </c>
      <c r="H847">
        <v>1354</v>
      </c>
      <c r="I847">
        <f>ROUND(IFERROR(Table1[[#This Row],[pledged]]/Table1[[#This Row],[backers_count]],0),2)</f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7">
        <f t="shared" si="14"/>
        <v>43235.208333333328</v>
      </c>
      <c r="T847" s="7">
        <f t="shared" si="14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Table1[[#This Row],[pledged]]/Table1[[#This Row],[goal]]*100</f>
        <v>508.5</v>
      </c>
      <c r="G848" t="s">
        <v>20</v>
      </c>
      <c r="H848">
        <v>48</v>
      </c>
      <c r="I848">
        <f>ROUND(IFERROR(Table1[[#This Row],[pledged]]/Table1[[#This Row],[backers_count]],0),2)</f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7">
        <f t="shared" si="14"/>
        <v>43302.208333333328</v>
      </c>
      <c r="T848" s="7">
        <f t="shared" si="14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Table1[[#This Row],[pledged]]/Table1[[#This Row],[goal]]*100</f>
        <v>237.74468085106383</v>
      </c>
      <c r="G849" t="s">
        <v>20</v>
      </c>
      <c r="H849">
        <v>110</v>
      </c>
      <c r="I849">
        <f>ROUND(IFERROR(Table1[[#This Row],[pledged]]/Table1[[#This Row],[backers_count]],0),2)</f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7">
        <f t="shared" si="14"/>
        <v>43107.25</v>
      </c>
      <c r="T849" s="7">
        <f t="shared" si="14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Table1[[#This Row],[pledged]]/Table1[[#This Row],[goal]]*100</f>
        <v>338.46875</v>
      </c>
      <c r="G850" t="s">
        <v>20</v>
      </c>
      <c r="H850">
        <v>172</v>
      </c>
      <c r="I850">
        <f>ROUND(IFERROR(Table1[[#This Row],[pledged]]/Table1[[#This Row],[backers_count]],0),2)</f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7">
        <f t="shared" si="14"/>
        <v>40341.208333333336</v>
      </c>
      <c r="T850" s="7">
        <f t="shared" si="14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Table1[[#This Row],[pledged]]/Table1[[#This Row],[goal]]*100</f>
        <v>133.08955223880596</v>
      </c>
      <c r="G851" t="s">
        <v>20</v>
      </c>
      <c r="H851">
        <v>307</v>
      </c>
      <c r="I851">
        <f>ROUND(IFERROR(Table1[[#This Row],[pledged]]/Table1[[#This Row],[backers_count]],0),2)</f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7">
        <f t="shared" si="14"/>
        <v>40948.25</v>
      </c>
      <c r="T851" s="7">
        <f t="shared" si="14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Table1[[#This Row],[pledged]]/Table1[[#This Row],[goal]]*100</f>
        <v>1</v>
      </c>
      <c r="G852" t="s">
        <v>14</v>
      </c>
      <c r="H852">
        <v>1</v>
      </c>
      <c r="I852">
        <f>ROUND(IFERROR(Table1[[#This Row],[pledged]]/Table1[[#This Row],[backers_count]],0),2)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7">
        <f t="shared" si="14"/>
        <v>40866.25</v>
      </c>
      <c r="T852" s="7">
        <f t="shared" si="14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Table1[[#This Row],[pledged]]/Table1[[#This Row],[goal]]*100</f>
        <v>207.79999999999998</v>
      </c>
      <c r="G853" t="s">
        <v>20</v>
      </c>
      <c r="H853">
        <v>160</v>
      </c>
      <c r="I853">
        <f>ROUND(IFERROR(Table1[[#This Row],[pledged]]/Table1[[#This Row],[backers_count]],0),2)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7">
        <f t="shared" si="14"/>
        <v>41031.208333333336</v>
      </c>
      <c r="T853" s="7">
        <f t="shared" si="14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Table1[[#This Row],[pledged]]/Table1[[#This Row],[goal]]*100</f>
        <v>51.122448979591837</v>
      </c>
      <c r="G854" t="s">
        <v>14</v>
      </c>
      <c r="H854">
        <v>31</v>
      </c>
      <c r="I854">
        <f>ROUND(IFERROR(Table1[[#This Row],[pledged]]/Table1[[#This Row],[backers_count]],0),2)</f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7">
        <f t="shared" si="14"/>
        <v>40740.208333333336</v>
      </c>
      <c r="T854" s="7">
        <f t="shared" si="14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Table1[[#This Row],[pledged]]/Table1[[#This Row],[goal]]*100</f>
        <v>652.05847953216369</v>
      </c>
      <c r="G855" t="s">
        <v>20</v>
      </c>
      <c r="H855">
        <v>1467</v>
      </c>
      <c r="I855">
        <f>ROUND(IFERROR(Table1[[#This Row],[pledged]]/Table1[[#This Row],[backers_count]],0),2)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7">
        <f t="shared" si="14"/>
        <v>40714.208333333336</v>
      </c>
      <c r="T855" s="7">
        <f t="shared" si="14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Table1[[#This Row],[pledged]]/Table1[[#This Row],[goal]]*100</f>
        <v>113.63099415204678</v>
      </c>
      <c r="G856" t="s">
        <v>20</v>
      </c>
      <c r="H856">
        <v>2662</v>
      </c>
      <c r="I856">
        <f>ROUND(IFERROR(Table1[[#This Row],[pledged]]/Table1[[#This Row],[backers_count]],0),2)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7">
        <f t="shared" si="14"/>
        <v>43787.25</v>
      </c>
      <c r="T856" s="7">
        <f t="shared" si="14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Table1[[#This Row],[pledged]]/Table1[[#This Row],[goal]]*100</f>
        <v>102.37606837606839</v>
      </c>
      <c r="G857" t="s">
        <v>20</v>
      </c>
      <c r="H857">
        <v>452</v>
      </c>
      <c r="I857">
        <f>ROUND(IFERROR(Table1[[#This Row],[pledged]]/Table1[[#This Row],[backers_count]],0),2)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7">
        <f t="shared" si="14"/>
        <v>40712.208333333336</v>
      </c>
      <c r="T857" s="7">
        <f t="shared" si="14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Table1[[#This Row],[pledged]]/Table1[[#This Row],[goal]]*100</f>
        <v>356.58333333333331</v>
      </c>
      <c r="G858" t="s">
        <v>20</v>
      </c>
      <c r="H858">
        <v>158</v>
      </c>
      <c r="I858">
        <f>ROUND(IFERROR(Table1[[#This Row],[pledged]]/Table1[[#This Row],[backers_count]],0),2)</f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7">
        <f t="shared" si="14"/>
        <v>41023.208333333336</v>
      </c>
      <c r="T858" s="7">
        <f t="shared" si="14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Table1[[#This Row],[pledged]]/Table1[[#This Row],[goal]]*100</f>
        <v>139.86792452830187</v>
      </c>
      <c r="G859" t="s">
        <v>20</v>
      </c>
      <c r="H859">
        <v>225</v>
      </c>
      <c r="I859">
        <f>ROUND(IFERROR(Table1[[#This Row],[pledged]]/Table1[[#This Row],[backers_count]],0),2)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7">
        <f t="shared" si="14"/>
        <v>40944.25</v>
      </c>
      <c r="T859" s="7">
        <f t="shared" si="14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Table1[[#This Row],[pledged]]/Table1[[#This Row],[goal]]*100</f>
        <v>69.45</v>
      </c>
      <c r="G860" t="s">
        <v>14</v>
      </c>
      <c r="H860">
        <v>35</v>
      </c>
      <c r="I860">
        <f>ROUND(IFERROR(Table1[[#This Row],[pledged]]/Table1[[#This Row],[backers_count]],0),2)</f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7">
        <f t="shared" si="14"/>
        <v>43211.208333333328</v>
      </c>
      <c r="T860" s="7">
        <f t="shared" si="14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Table1[[#This Row],[pledged]]/Table1[[#This Row],[goal]]*100</f>
        <v>35.534246575342465</v>
      </c>
      <c r="G861" t="s">
        <v>14</v>
      </c>
      <c r="H861">
        <v>63</v>
      </c>
      <c r="I861">
        <f>ROUND(IFERROR(Table1[[#This Row],[pledged]]/Table1[[#This Row],[backers_count]],0),2)</f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7">
        <f t="shared" si="14"/>
        <v>41334.25</v>
      </c>
      <c r="T861" s="7">
        <f t="shared" si="14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Table1[[#This Row],[pledged]]/Table1[[#This Row],[goal]]*100</f>
        <v>251.65</v>
      </c>
      <c r="G862" t="s">
        <v>20</v>
      </c>
      <c r="H862">
        <v>65</v>
      </c>
      <c r="I862">
        <f>ROUND(IFERROR(Table1[[#This Row],[pledged]]/Table1[[#This Row],[backers_count]],0),2)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7">
        <f t="shared" si="14"/>
        <v>43515.25</v>
      </c>
      <c r="T862" s="7">
        <f t="shared" si="14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Table1[[#This Row],[pledged]]/Table1[[#This Row],[goal]]*100</f>
        <v>105.87500000000001</v>
      </c>
      <c r="G863" t="s">
        <v>20</v>
      </c>
      <c r="H863">
        <v>163</v>
      </c>
      <c r="I863">
        <f>ROUND(IFERROR(Table1[[#This Row],[pledged]]/Table1[[#This Row],[backers_count]],0),2)</f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7">
        <f t="shared" si="14"/>
        <v>40258.208333333336</v>
      </c>
      <c r="T863" s="7">
        <f t="shared" si="14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Table1[[#This Row],[pledged]]/Table1[[#This Row],[goal]]*100</f>
        <v>187.42857142857144</v>
      </c>
      <c r="G864" t="s">
        <v>20</v>
      </c>
      <c r="H864">
        <v>85</v>
      </c>
      <c r="I864">
        <f>ROUND(IFERROR(Table1[[#This Row],[pledged]]/Table1[[#This Row],[backers_count]],0),2)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7">
        <f t="shared" si="14"/>
        <v>40756.208333333336</v>
      </c>
      <c r="T864" s="7">
        <f t="shared" si="14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Table1[[#This Row],[pledged]]/Table1[[#This Row],[goal]]*100</f>
        <v>386.78571428571428</v>
      </c>
      <c r="G865" t="s">
        <v>20</v>
      </c>
      <c r="H865">
        <v>217</v>
      </c>
      <c r="I865">
        <f>ROUND(IFERROR(Table1[[#This Row],[pledged]]/Table1[[#This Row],[backers_count]],0),2)</f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7">
        <f t="shared" si="14"/>
        <v>42172.208333333328</v>
      </c>
      <c r="T865" s="7">
        <f t="shared" si="14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Table1[[#This Row],[pledged]]/Table1[[#This Row],[goal]]*100</f>
        <v>347.07142857142856</v>
      </c>
      <c r="G866" t="s">
        <v>20</v>
      </c>
      <c r="H866">
        <v>150</v>
      </c>
      <c r="I866">
        <f>ROUND(IFERROR(Table1[[#This Row],[pledged]]/Table1[[#This Row],[backers_count]],0),2)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7">
        <f t="shared" si="14"/>
        <v>42601.208333333328</v>
      </c>
      <c r="T866" s="7">
        <f t="shared" si="14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Table1[[#This Row],[pledged]]/Table1[[#This Row],[goal]]*100</f>
        <v>185.82098765432099</v>
      </c>
      <c r="G867" t="s">
        <v>20</v>
      </c>
      <c r="H867">
        <v>3272</v>
      </c>
      <c r="I867">
        <f>ROUND(IFERROR(Table1[[#This Row],[pledged]]/Table1[[#This Row],[backers_count]],0),2)</f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7">
        <f t="shared" si="14"/>
        <v>41897.208333333336</v>
      </c>
      <c r="T867" s="7">
        <f t="shared" si="14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Table1[[#This Row],[pledged]]/Table1[[#This Row],[goal]]*100</f>
        <v>43.241247264770237</v>
      </c>
      <c r="G868" t="s">
        <v>74</v>
      </c>
      <c r="H868">
        <v>898</v>
      </c>
      <c r="I868">
        <f>ROUND(IFERROR(Table1[[#This Row],[pledged]]/Table1[[#This Row],[backers_count]],0),2)</f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7">
        <f t="shared" si="14"/>
        <v>40671.208333333336</v>
      </c>
      <c r="T868" s="7">
        <f t="shared" si="14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Table1[[#This Row],[pledged]]/Table1[[#This Row],[goal]]*100</f>
        <v>162.4375</v>
      </c>
      <c r="G869" t="s">
        <v>20</v>
      </c>
      <c r="H869">
        <v>300</v>
      </c>
      <c r="I869">
        <f>ROUND(IFERROR(Table1[[#This Row],[pledged]]/Table1[[#This Row],[backers_count]],0),2)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7">
        <f t="shared" si="14"/>
        <v>43382.208333333328</v>
      </c>
      <c r="T869" s="7">
        <f t="shared" si="14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Table1[[#This Row],[pledged]]/Table1[[#This Row],[goal]]*100</f>
        <v>184.84285714285716</v>
      </c>
      <c r="G870" t="s">
        <v>20</v>
      </c>
      <c r="H870">
        <v>126</v>
      </c>
      <c r="I870">
        <f>ROUND(IFERROR(Table1[[#This Row],[pledged]]/Table1[[#This Row],[backers_count]],0),2)</f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7">
        <f t="shared" si="14"/>
        <v>41559.208333333336</v>
      </c>
      <c r="T870" s="7">
        <f t="shared" si="14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Table1[[#This Row],[pledged]]/Table1[[#This Row],[goal]]*100</f>
        <v>23.703520691785052</v>
      </c>
      <c r="G871" t="s">
        <v>14</v>
      </c>
      <c r="H871">
        <v>526</v>
      </c>
      <c r="I871">
        <f>ROUND(IFERROR(Table1[[#This Row],[pledged]]/Table1[[#This Row],[backers_count]],0),2)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7">
        <f t="shared" si="14"/>
        <v>40350.208333333336</v>
      </c>
      <c r="T871" s="7">
        <f t="shared" si="14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Table1[[#This Row],[pledged]]/Table1[[#This Row],[goal]]*100</f>
        <v>89.870129870129873</v>
      </c>
      <c r="G872" t="s">
        <v>14</v>
      </c>
      <c r="H872">
        <v>121</v>
      </c>
      <c r="I872">
        <f>ROUND(IFERROR(Table1[[#This Row],[pledged]]/Table1[[#This Row],[backers_count]],0),2)</f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7">
        <f t="shared" si="14"/>
        <v>42240.208333333328</v>
      </c>
      <c r="T872" s="7">
        <f t="shared" si="14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Table1[[#This Row],[pledged]]/Table1[[#This Row],[goal]]*100</f>
        <v>272.6041958041958</v>
      </c>
      <c r="G873" t="s">
        <v>20</v>
      </c>
      <c r="H873">
        <v>2320</v>
      </c>
      <c r="I873">
        <f>ROUND(IFERROR(Table1[[#This Row],[pledged]]/Table1[[#This Row],[backers_count]],0),2)</f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7">
        <f t="shared" si="14"/>
        <v>43040.208333333328</v>
      </c>
      <c r="T873" s="7">
        <f t="shared" si="14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Table1[[#This Row],[pledged]]/Table1[[#This Row],[goal]]*100</f>
        <v>170.04255319148936</v>
      </c>
      <c r="G874" t="s">
        <v>20</v>
      </c>
      <c r="H874">
        <v>81</v>
      </c>
      <c r="I874">
        <f>ROUND(IFERROR(Table1[[#This Row],[pledged]]/Table1[[#This Row],[backers_count]],0),2)</f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7">
        <f t="shared" si="14"/>
        <v>43346.208333333328</v>
      </c>
      <c r="T874" s="7">
        <f t="shared" si="14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Table1[[#This Row],[pledged]]/Table1[[#This Row],[goal]]*100</f>
        <v>188.28503562945369</v>
      </c>
      <c r="G875" t="s">
        <v>20</v>
      </c>
      <c r="H875">
        <v>1887</v>
      </c>
      <c r="I875">
        <f>ROUND(IFERROR(Table1[[#This Row],[pledged]]/Table1[[#This Row],[backers_count]],0),2)</f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7">
        <f t="shared" si="14"/>
        <v>41647.25</v>
      </c>
      <c r="T875" s="7">
        <f t="shared" si="14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Table1[[#This Row],[pledged]]/Table1[[#This Row],[goal]]*100</f>
        <v>346.93532338308455</v>
      </c>
      <c r="G876" t="s">
        <v>20</v>
      </c>
      <c r="H876">
        <v>4358</v>
      </c>
      <c r="I876">
        <f>ROUND(IFERROR(Table1[[#This Row],[pledged]]/Table1[[#This Row],[backers_count]],0),2)</f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7">
        <f t="shared" si="14"/>
        <v>40291.208333333336</v>
      </c>
      <c r="T876" s="7">
        <f t="shared" si="14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Table1[[#This Row],[pledged]]/Table1[[#This Row],[goal]]*100</f>
        <v>69.177215189873422</v>
      </c>
      <c r="G877" t="s">
        <v>14</v>
      </c>
      <c r="H877">
        <v>67</v>
      </c>
      <c r="I877">
        <f>ROUND(IFERROR(Table1[[#This Row],[pledged]]/Table1[[#This Row],[backers_count]],0),2)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7">
        <f t="shared" si="14"/>
        <v>40556.25</v>
      </c>
      <c r="T877" s="7">
        <f t="shared" si="14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Table1[[#This Row],[pledged]]/Table1[[#This Row],[goal]]*100</f>
        <v>25.433734939759034</v>
      </c>
      <c r="G878" t="s">
        <v>14</v>
      </c>
      <c r="H878">
        <v>57</v>
      </c>
      <c r="I878">
        <f>ROUND(IFERROR(Table1[[#This Row],[pledged]]/Table1[[#This Row],[backers_count]],0),2)</f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7">
        <f t="shared" si="14"/>
        <v>43624.208333333328</v>
      </c>
      <c r="T878" s="7">
        <f t="shared" si="14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Table1[[#This Row],[pledged]]/Table1[[#This Row],[goal]]*100</f>
        <v>77.400977995110026</v>
      </c>
      <c r="G879" t="s">
        <v>14</v>
      </c>
      <c r="H879">
        <v>1229</v>
      </c>
      <c r="I879">
        <f>ROUND(IFERROR(Table1[[#This Row],[pledged]]/Table1[[#This Row],[backers_count]],0),2)</f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7">
        <f t="shared" si="14"/>
        <v>42577.208333333328</v>
      </c>
      <c r="T879" s="7">
        <f t="shared" si="14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Table1[[#This Row],[pledged]]/Table1[[#This Row],[goal]]*100</f>
        <v>37.481481481481481</v>
      </c>
      <c r="G880" t="s">
        <v>14</v>
      </c>
      <c r="H880">
        <v>12</v>
      </c>
      <c r="I880">
        <f>ROUND(IFERROR(Table1[[#This Row],[pledged]]/Table1[[#This Row],[backers_count]],0),2)</f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7">
        <f t="shared" si="14"/>
        <v>43845.25</v>
      </c>
      <c r="T880" s="7">
        <f t="shared" si="14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Table1[[#This Row],[pledged]]/Table1[[#This Row],[goal]]*100</f>
        <v>543.79999999999995</v>
      </c>
      <c r="G881" t="s">
        <v>20</v>
      </c>
      <c r="H881">
        <v>53</v>
      </c>
      <c r="I881">
        <f>ROUND(IFERROR(Table1[[#This Row],[pledged]]/Table1[[#This Row],[backers_count]],0),2)</f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7">
        <f t="shared" si="14"/>
        <v>42788.25</v>
      </c>
      <c r="T881" s="7">
        <f t="shared" si="14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Table1[[#This Row],[pledged]]/Table1[[#This Row],[goal]]*100</f>
        <v>228.52189349112427</v>
      </c>
      <c r="G882" t="s">
        <v>20</v>
      </c>
      <c r="H882">
        <v>2414</v>
      </c>
      <c r="I882">
        <f>ROUND(IFERROR(Table1[[#This Row],[pledged]]/Table1[[#This Row],[backers_count]],0),2)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7">
        <f t="shared" si="14"/>
        <v>43667.208333333328</v>
      </c>
      <c r="T882" s="7">
        <f t="shared" si="14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Table1[[#This Row],[pledged]]/Table1[[#This Row],[goal]]*100</f>
        <v>38.948339483394832</v>
      </c>
      <c r="G883" t="s">
        <v>14</v>
      </c>
      <c r="H883">
        <v>452</v>
      </c>
      <c r="I883">
        <f>ROUND(IFERROR(Table1[[#This Row],[pledged]]/Table1[[#This Row],[backers_count]],0),2)</f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7">
        <f t="shared" si="14"/>
        <v>42194.208333333328</v>
      </c>
      <c r="T883" s="7">
        <f t="shared" si="14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Table1[[#This Row],[pledged]]/Table1[[#This Row],[goal]]*100</f>
        <v>370</v>
      </c>
      <c r="G884" t="s">
        <v>20</v>
      </c>
      <c r="H884">
        <v>80</v>
      </c>
      <c r="I884">
        <f>ROUND(IFERROR(Table1[[#This Row],[pledged]]/Table1[[#This Row],[backers_count]],0),2)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7">
        <f t="shared" si="14"/>
        <v>42025.25</v>
      </c>
      <c r="T884" s="7">
        <f t="shared" si="14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Table1[[#This Row],[pledged]]/Table1[[#This Row],[goal]]*100</f>
        <v>237.91176470588232</v>
      </c>
      <c r="G885" t="s">
        <v>20</v>
      </c>
      <c r="H885">
        <v>193</v>
      </c>
      <c r="I885">
        <f>ROUND(IFERROR(Table1[[#This Row],[pledged]]/Table1[[#This Row],[backers_count]],0),2)</f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7">
        <f t="shared" si="14"/>
        <v>40323.208333333336</v>
      </c>
      <c r="T885" s="7">
        <f t="shared" si="14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Table1[[#This Row],[pledged]]/Table1[[#This Row],[goal]]*100</f>
        <v>64.036299765807954</v>
      </c>
      <c r="G886" t="s">
        <v>14</v>
      </c>
      <c r="H886">
        <v>1886</v>
      </c>
      <c r="I886">
        <f>ROUND(IFERROR(Table1[[#This Row],[pledged]]/Table1[[#This Row],[backers_count]],0),2)</f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7">
        <f t="shared" si="14"/>
        <v>41763.208333333336</v>
      </c>
      <c r="T886" s="7">
        <f t="shared" si="14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Table1[[#This Row],[pledged]]/Table1[[#This Row],[goal]]*100</f>
        <v>118.27777777777777</v>
      </c>
      <c r="G887" t="s">
        <v>20</v>
      </c>
      <c r="H887">
        <v>52</v>
      </c>
      <c r="I887">
        <f>ROUND(IFERROR(Table1[[#This Row],[pledged]]/Table1[[#This Row],[backers_count]],0),2)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7">
        <f t="shared" si="14"/>
        <v>40335.208333333336</v>
      </c>
      <c r="T887" s="7">
        <f t="shared" si="14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Table1[[#This Row],[pledged]]/Table1[[#This Row],[goal]]*100</f>
        <v>84.824037184594957</v>
      </c>
      <c r="G888" t="s">
        <v>14</v>
      </c>
      <c r="H888">
        <v>1825</v>
      </c>
      <c r="I888">
        <f>ROUND(IFERROR(Table1[[#This Row],[pledged]]/Table1[[#This Row],[backers_count]],0),2)</f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7">
        <f t="shared" si="14"/>
        <v>40416.208333333336</v>
      </c>
      <c r="T888" s="7">
        <f t="shared" si="14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Table1[[#This Row],[pledged]]/Table1[[#This Row],[goal]]*100</f>
        <v>29.346153846153843</v>
      </c>
      <c r="G889" t="s">
        <v>14</v>
      </c>
      <c r="H889">
        <v>31</v>
      </c>
      <c r="I889">
        <f>ROUND(IFERROR(Table1[[#This Row],[pledged]]/Table1[[#This Row],[backers_count]],0),2)</f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7">
        <f t="shared" si="14"/>
        <v>42202.208333333328</v>
      </c>
      <c r="T889" s="7">
        <f t="shared" si="14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Table1[[#This Row],[pledged]]/Table1[[#This Row],[goal]]*100</f>
        <v>209.89655172413794</v>
      </c>
      <c r="G890" t="s">
        <v>20</v>
      </c>
      <c r="H890">
        <v>290</v>
      </c>
      <c r="I890">
        <f>ROUND(IFERROR(Table1[[#This Row],[pledged]]/Table1[[#This Row],[backers_count]],0),2)</f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7">
        <f t="shared" si="14"/>
        <v>42836.208333333328</v>
      </c>
      <c r="T890" s="7">
        <f t="shared" si="14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Table1[[#This Row],[pledged]]/Table1[[#This Row],[goal]]*100</f>
        <v>169.78571428571431</v>
      </c>
      <c r="G891" t="s">
        <v>20</v>
      </c>
      <c r="H891">
        <v>122</v>
      </c>
      <c r="I891">
        <f>ROUND(IFERROR(Table1[[#This Row],[pledged]]/Table1[[#This Row],[backers_count]],0),2)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7">
        <f t="shared" si="14"/>
        <v>41710.208333333336</v>
      </c>
      <c r="T891" s="7">
        <f t="shared" si="14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Table1[[#This Row],[pledged]]/Table1[[#This Row],[goal]]*100</f>
        <v>115.95907738095239</v>
      </c>
      <c r="G892" t="s">
        <v>20</v>
      </c>
      <c r="H892">
        <v>1470</v>
      </c>
      <c r="I892">
        <f>ROUND(IFERROR(Table1[[#This Row],[pledged]]/Table1[[#This Row],[backers_count]],0),2)</f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7">
        <f t="shared" si="14"/>
        <v>43640.208333333328</v>
      </c>
      <c r="T892" s="7">
        <f t="shared" si="14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Table1[[#This Row],[pledged]]/Table1[[#This Row],[goal]]*100</f>
        <v>258.59999999999997</v>
      </c>
      <c r="G893" t="s">
        <v>20</v>
      </c>
      <c r="H893">
        <v>165</v>
      </c>
      <c r="I893">
        <f>ROUND(IFERROR(Table1[[#This Row],[pledged]]/Table1[[#This Row],[backers_count]],0),2)</f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7">
        <f t="shared" si="14"/>
        <v>40880.25</v>
      </c>
      <c r="T893" s="7">
        <f t="shared" si="14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Table1[[#This Row],[pledged]]/Table1[[#This Row],[goal]]*100</f>
        <v>230.58333333333331</v>
      </c>
      <c r="G894" t="s">
        <v>20</v>
      </c>
      <c r="H894">
        <v>182</v>
      </c>
      <c r="I894">
        <f>ROUND(IFERROR(Table1[[#This Row],[pledged]]/Table1[[#This Row],[backers_count]],0),2)</f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7">
        <f t="shared" si="14"/>
        <v>40319.208333333336</v>
      </c>
      <c r="T894" s="7">
        <f t="shared" si="14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Table1[[#This Row],[pledged]]/Table1[[#This Row],[goal]]*100</f>
        <v>128.21428571428572</v>
      </c>
      <c r="G895" t="s">
        <v>20</v>
      </c>
      <c r="H895">
        <v>199</v>
      </c>
      <c r="I895">
        <f>ROUND(IFERROR(Table1[[#This Row],[pledged]]/Table1[[#This Row],[backers_count]],0),2)</f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7">
        <f t="shared" si="14"/>
        <v>42170.208333333328</v>
      </c>
      <c r="T895" s="7">
        <f t="shared" si="14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Table1[[#This Row],[pledged]]/Table1[[#This Row],[goal]]*100</f>
        <v>188.70588235294116</v>
      </c>
      <c r="G896" t="s">
        <v>20</v>
      </c>
      <c r="H896">
        <v>56</v>
      </c>
      <c r="I896">
        <f>ROUND(IFERROR(Table1[[#This Row],[pledged]]/Table1[[#This Row],[backers_count]],0),2)</f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7">
        <f t="shared" si="14"/>
        <v>41466.208333333336</v>
      </c>
      <c r="T896" s="7">
        <f t="shared" si="14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Table1[[#This Row],[pledged]]/Table1[[#This Row],[goal]]*100</f>
        <v>6.9511889862327907</v>
      </c>
      <c r="G897" t="s">
        <v>14</v>
      </c>
      <c r="H897">
        <v>107</v>
      </c>
      <c r="I897">
        <f>ROUND(IFERROR(Table1[[#This Row],[pledged]]/Table1[[#This Row],[backers_count]],0),2)</f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7">
        <f t="shared" si="14"/>
        <v>43134.25</v>
      </c>
      <c r="T897" s="7">
        <f t="shared" si="14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Table1[[#This Row],[pledged]]/Table1[[#This Row],[goal]]*100</f>
        <v>774.43434343434342</v>
      </c>
      <c r="G898" t="s">
        <v>20</v>
      </c>
      <c r="H898">
        <v>1460</v>
      </c>
      <c r="I898">
        <f>ROUND(IFERROR(Table1[[#This Row],[pledged]]/Table1[[#This Row],[backers_count]],0),2)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7">
        <f t="shared" ref="S898:T961" si="15">(((L898/60)/60)/24)+DATE(1970,1,1)</f>
        <v>40738.208333333336</v>
      </c>
      <c r="T898" s="7">
        <f t="shared" si="1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Table1[[#This Row],[pledged]]/Table1[[#This Row],[goal]]*100</f>
        <v>27.693181818181817</v>
      </c>
      <c r="G899" t="s">
        <v>14</v>
      </c>
      <c r="H899">
        <v>27</v>
      </c>
      <c r="I899">
        <f>ROUND(IFERROR(Table1[[#This Row],[pledged]]/Table1[[#This Row],[backers_count]],0),2)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7">
        <f t="shared" si="15"/>
        <v>43583.208333333328</v>
      </c>
      <c r="T899" s="7">
        <f t="shared" si="15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Table1[[#This Row],[pledged]]/Table1[[#This Row],[goal]]*100</f>
        <v>52.479620323841424</v>
      </c>
      <c r="G900" t="s">
        <v>14</v>
      </c>
      <c r="H900">
        <v>1221</v>
      </c>
      <c r="I900">
        <f>ROUND(IFERROR(Table1[[#This Row],[pledged]]/Table1[[#This Row],[backers_count]],0),2)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7">
        <f t="shared" si="15"/>
        <v>43815.25</v>
      </c>
      <c r="T900" s="7">
        <f t="shared" si="15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Table1[[#This Row],[pledged]]/Table1[[#This Row],[goal]]*100</f>
        <v>407.09677419354841</v>
      </c>
      <c r="G901" t="s">
        <v>20</v>
      </c>
      <c r="H901">
        <v>123</v>
      </c>
      <c r="I901">
        <f>ROUND(IFERROR(Table1[[#This Row],[pledged]]/Table1[[#This Row],[backers_count]],0),2)</f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7">
        <f t="shared" si="15"/>
        <v>41554.208333333336</v>
      </c>
      <c r="T901" s="7">
        <f t="shared" si="15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Table1[[#This Row],[pledged]]/Table1[[#This Row],[goal]]*100</f>
        <v>2</v>
      </c>
      <c r="G902" t="s">
        <v>14</v>
      </c>
      <c r="H902">
        <v>1</v>
      </c>
      <c r="I902">
        <f>ROUND(IFERROR(Table1[[#This Row],[pledged]]/Table1[[#This Row],[backers_count]],0),2)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7">
        <f t="shared" si="15"/>
        <v>41901.208333333336</v>
      </c>
      <c r="T902" s="7">
        <f t="shared" si="15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Table1[[#This Row],[pledged]]/Table1[[#This Row],[goal]]*100</f>
        <v>156.17857142857144</v>
      </c>
      <c r="G903" t="s">
        <v>20</v>
      </c>
      <c r="H903">
        <v>159</v>
      </c>
      <c r="I903">
        <f>ROUND(IFERROR(Table1[[#This Row],[pledged]]/Table1[[#This Row],[backers_count]],0),2)</f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7">
        <f t="shared" si="15"/>
        <v>43298.208333333328</v>
      </c>
      <c r="T903" s="7">
        <f t="shared" si="15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Table1[[#This Row],[pledged]]/Table1[[#This Row],[goal]]*100</f>
        <v>252.42857142857144</v>
      </c>
      <c r="G904" t="s">
        <v>20</v>
      </c>
      <c r="H904">
        <v>110</v>
      </c>
      <c r="I904">
        <f>ROUND(IFERROR(Table1[[#This Row],[pledged]]/Table1[[#This Row],[backers_count]],0),2)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7">
        <f t="shared" si="15"/>
        <v>42399.25</v>
      </c>
      <c r="T904" s="7">
        <f t="shared" si="15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Table1[[#This Row],[pledged]]/Table1[[#This Row],[goal]]*100</f>
        <v>1.729268292682927</v>
      </c>
      <c r="G905" t="s">
        <v>47</v>
      </c>
      <c r="H905">
        <v>14</v>
      </c>
      <c r="I905">
        <f>ROUND(IFERROR(Table1[[#This Row],[pledged]]/Table1[[#This Row],[backers_count]],0),2)</f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7">
        <f t="shared" si="15"/>
        <v>41034.208333333336</v>
      </c>
      <c r="T905" s="7">
        <f t="shared" si="15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Table1[[#This Row],[pledged]]/Table1[[#This Row],[goal]]*100</f>
        <v>12.230769230769232</v>
      </c>
      <c r="G906" t="s">
        <v>14</v>
      </c>
      <c r="H906">
        <v>16</v>
      </c>
      <c r="I906">
        <f>ROUND(IFERROR(Table1[[#This Row],[pledged]]/Table1[[#This Row],[backers_count]],0),2)</f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7">
        <f t="shared" si="15"/>
        <v>41186.208333333336</v>
      </c>
      <c r="T906" s="7">
        <f t="shared" si="15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Table1[[#This Row],[pledged]]/Table1[[#This Row],[goal]]*100</f>
        <v>163.98734177215189</v>
      </c>
      <c r="G907" t="s">
        <v>20</v>
      </c>
      <c r="H907">
        <v>236</v>
      </c>
      <c r="I907">
        <f>ROUND(IFERROR(Table1[[#This Row],[pledged]]/Table1[[#This Row],[backers_count]],0),2)</f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7">
        <f t="shared" si="15"/>
        <v>41536.208333333336</v>
      </c>
      <c r="T907" s="7">
        <f t="shared" si="15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Table1[[#This Row],[pledged]]/Table1[[#This Row],[goal]]*100</f>
        <v>162.98181818181817</v>
      </c>
      <c r="G908" t="s">
        <v>20</v>
      </c>
      <c r="H908">
        <v>191</v>
      </c>
      <c r="I908">
        <f>ROUND(IFERROR(Table1[[#This Row],[pledged]]/Table1[[#This Row],[backers_count]],0),2)</f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7">
        <f t="shared" si="15"/>
        <v>42868.208333333328</v>
      </c>
      <c r="T908" s="7">
        <f t="shared" si="15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Table1[[#This Row],[pledged]]/Table1[[#This Row],[goal]]*100</f>
        <v>20.252747252747252</v>
      </c>
      <c r="G909" t="s">
        <v>14</v>
      </c>
      <c r="H909">
        <v>41</v>
      </c>
      <c r="I909">
        <f>ROUND(IFERROR(Table1[[#This Row],[pledged]]/Table1[[#This Row],[backers_count]],0),2)</f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7">
        <f t="shared" si="15"/>
        <v>40660.208333333336</v>
      </c>
      <c r="T909" s="7">
        <f t="shared" si="15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Table1[[#This Row],[pledged]]/Table1[[#This Row],[goal]]*100</f>
        <v>319.24083769633506</v>
      </c>
      <c r="G910" t="s">
        <v>20</v>
      </c>
      <c r="H910">
        <v>3934</v>
      </c>
      <c r="I910">
        <f>ROUND(IFERROR(Table1[[#This Row],[pledged]]/Table1[[#This Row],[backers_count]],0),2)</f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7">
        <f t="shared" si="15"/>
        <v>41031.208333333336</v>
      </c>
      <c r="T910" s="7">
        <f t="shared" si="15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Table1[[#This Row],[pledged]]/Table1[[#This Row],[goal]]*100</f>
        <v>478.94444444444446</v>
      </c>
      <c r="G911" t="s">
        <v>20</v>
      </c>
      <c r="H911">
        <v>80</v>
      </c>
      <c r="I911">
        <f>ROUND(IFERROR(Table1[[#This Row],[pledged]]/Table1[[#This Row],[backers_count]],0),2)</f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7">
        <f t="shared" si="15"/>
        <v>43255.208333333328</v>
      </c>
      <c r="T911" s="7">
        <f t="shared" si="15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Table1[[#This Row],[pledged]]/Table1[[#This Row],[goal]]*100</f>
        <v>19.556634304207122</v>
      </c>
      <c r="G912" t="s">
        <v>74</v>
      </c>
      <c r="H912">
        <v>296</v>
      </c>
      <c r="I912">
        <f>ROUND(IFERROR(Table1[[#This Row],[pledged]]/Table1[[#This Row],[backers_count]],0),2)</f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7">
        <f t="shared" si="15"/>
        <v>42026.25</v>
      </c>
      <c r="T912" s="7">
        <f t="shared" si="15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Table1[[#This Row],[pledged]]/Table1[[#This Row],[goal]]*100</f>
        <v>198.94827586206895</v>
      </c>
      <c r="G913" t="s">
        <v>20</v>
      </c>
      <c r="H913">
        <v>462</v>
      </c>
      <c r="I913">
        <f>ROUND(IFERROR(Table1[[#This Row],[pledged]]/Table1[[#This Row],[backers_count]],0),2)</f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7">
        <f t="shared" si="15"/>
        <v>43717.208333333328</v>
      </c>
      <c r="T913" s="7">
        <f t="shared" si="15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Table1[[#This Row],[pledged]]/Table1[[#This Row],[goal]]*100</f>
        <v>795</v>
      </c>
      <c r="G914" t="s">
        <v>20</v>
      </c>
      <c r="H914">
        <v>179</v>
      </c>
      <c r="I914">
        <f>ROUND(IFERROR(Table1[[#This Row],[pledged]]/Table1[[#This Row],[backers_count]],0),2)</f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7">
        <f t="shared" si="15"/>
        <v>41157.208333333336</v>
      </c>
      <c r="T914" s="7">
        <f t="shared" si="15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Table1[[#This Row],[pledged]]/Table1[[#This Row],[goal]]*100</f>
        <v>50.621082621082621</v>
      </c>
      <c r="G915" t="s">
        <v>14</v>
      </c>
      <c r="H915">
        <v>523</v>
      </c>
      <c r="I915">
        <f>ROUND(IFERROR(Table1[[#This Row],[pledged]]/Table1[[#This Row],[backers_count]],0),2)</f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7">
        <f t="shared" si="15"/>
        <v>43597.208333333328</v>
      </c>
      <c r="T915" s="7">
        <f t="shared" si="15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Table1[[#This Row],[pledged]]/Table1[[#This Row],[goal]]*100</f>
        <v>57.4375</v>
      </c>
      <c r="G916" t="s">
        <v>14</v>
      </c>
      <c r="H916">
        <v>141</v>
      </c>
      <c r="I916">
        <f>ROUND(IFERROR(Table1[[#This Row],[pledged]]/Table1[[#This Row],[backers_count]],0),2)</f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7">
        <f t="shared" si="15"/>
        <v>41490.208333333336</v>
      </c>
      <c r="T916" s="7">
        <f t="shared" si="15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Table1[[#This Row],[pledged]]/Table1[[#This Row],[goal]]*100</f>
        <v>155.62827640984909</v>
      </c>
      <c r="G917" t="s">
        <v>20</v>
      </c>
      <c r="H917">
        <v>1866</v>
      </c>
      <c r="I917">
        <f>ROUND(IFERROR(Table1[[#This Row],[pledged]]/Table1[[#This Row],[backers_count]],0),2)</f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7">
        <f t="shared" si="15"/>
        <v>42976.208333333328</v>
      </c>
      <c r="T917" s="7">
        <f t="shared" si="15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Table1[[#This Row],[pledged]]/Table1[[#This Row],[goal]]*100</f>
        <v>36.297297297297298</v>
      </c>
      <c r="G918" t="s">
        <v>14</v>
      </c>
      <c r="H918">
        <v>52</v>
      </c>
      <c r="I918">
        <f>ROUND(IFERROR(Table1[[#This Row],[pledged]]/Table1[[#This Row],[backers_count]],0),2)</f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7">
        <f t="shared" si="15"/>
        <v>41991.25</v>
      </c>
      <c r="T918" s="7">
        <f t="shared" si="15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Table1[[#This Row],[pledged]]/Table1[[#This Row],[goal]]*100</f>
        <v>58.25</v>
      </c>
      <c r="G919" t="s">
        <v>47</v>
      </c>
      <c r="H919">
        <v>27</v>
      </c>
      <c r="I919">
        <f>ROUND(IFERROR(Table1[[#This Row],[pledged]]/Table1[[#This Row],[backers_count]],0),2)</f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7">
        <f t="shared" si="15"/>
        <v>40722.208333333336</v>
      </c>
      <c r="T919" s="7">
        <f t="shared" si="15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Table1[[#This Row],[pledged]]/Table1[[#This Row],[goal]]*100</f>
        <v>237.39473684210526</v>
      </c>
      <c r="G920" t="s">
        <v>20</v>
      </c>
      <c r="H920">
        <v>156</v>
      </c>
      <c r="I920">
        <f>ROUND(IFERROR(Table1[[#This Row],[pledged]]/Table1[[#This Row],[backers_count]],0),2)</f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7">
        <f t="shared" si="15"/>
        <v>41117.208333333336</v>
      </c>
      <c r="T920" s="7">
        <f t="shared" si="15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Table1[[#This Row],[pledged]]/Table1[[#This Row],[goal]]*100</f>
        <v>58.75</v>
      </c>
      <c r="G921" t="s">
        <v>14</v>
      </c>
      <c r="H921">
        <v>225</v>
      </c>
      <c r="I921">
        <f>ROUND(IFERROR(Table1[[#This Row],[pledged]]/Table1[[#This Row],[backers_count]],0),2)</f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7">
        <f t="shared" si="15"/>
        <v>43022.208333333328</v>
      </c>
      <c r="T921" s="7">
        <f t="shared" si="15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Table1[[#This Row],[pledged]]/Table1[[#This Row],[goal]]*100</f>
        <v>182.56603773584905</v>
      </c>
      <c r="G922" t="s">
        <v>20</v>
      </c>
      <c r="H922">
        <v>255</v>
      </c>
      <c r="I922">
        <f>ROUND(IFERROR(Table1[[#This Row],[pledged]]/Table1[[#This Row],[backers_count]],0),2)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7">
        <f t="shared" si="15"/>
        <v>43503.25</v>
      </c>
      <c r="T922" s="7">
        <f t="shared" si="15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Table1[[#This Row],[pledged]]/Table1[[#This Row],[goal]]*100</f>
        <v>0.75436408977556113</v>
      </c>
      <c r="G923" t="s">
        <v>14</v>
      </c>
      <c r="H923">
        <v>38</v>
      </c>
      <c r="I923">
        <f>ROUND(IFERROR(Table1[[#This Row],[pledged]]/Table1[[#This Row],[backers_count]],0),2)</f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7">
        <f t="shared" si="15"/>
        <v>40951.25</v>
      </c>
      <c r="T923" s="7">
        <f t="shared" si="15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Table1[[#This Row],[pledged]]/Table1[[#This Row],[goal]]*100</f>
        <v>175.95330739299609</v>
      </c>
      <c r="G924" t="s">
        <v>20</v>
      </c>
      <c r="H924">
        <v>2261</v>
      </c>
      <c r="I924">
        <f>ROUND(IFERROR(Table1[[#This Row],[pledged]]/Table1[[#This Row],[backers_count]],0),2)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7">
        <f t="shared" si="15"/>
        <v>43443.25</v>
      </c>
      <c r="T924" s="7">
        <f t="shared" si="15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Table1[[#This Row],[pledged]]/Table1[[#This Row],[goal]]*100</f>
        <v>237.88235294117646</v>
      </c>
      <c r="G925" t="s">
        <v>20</v>
      </c>
      <c r="H925">
        <v>40</v>
      </c>
      <c r="I925">
        <f>ROUND(IFERROR(Table1[[#This Row],[pledged]]/Table1[[#This Row],[backers_count]],0),2)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7">
        <f t="shared" si="15"/>
        <v>40373.208333333336</v>
      </c>
      <c r="T925" s="7">
        <f t="shared" si="15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Table1[[#This Row],[pledged]]/Table1[[#This Row],[goal]]*100</f>
        <v>488.05076142131981</v>
      </c>
      <c r="G926" t="s">
        <v>20</v>
      </c>
      <c r="H926">
        <v>2289</v>
      </c>
      <c r="I926">
        <f>ROUND(IFERROR(Table1[[#This Row],[pledged]]/Table1[[#This Row],[backers_count]],0),2)</f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7">
        <f t="shared" si="15"/>
        <v>43769.208333333328</v>
      </c>
      <c r="T926" s="7">
        <f t="shared" si="15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Table1[[#This Row],[pledged]]/Table1[[#This Row],[goal]]*100</f>
        <v>224.06666666666669</v>
      </c>
      <c r="G927" t="s">
        <v>20</v>
      </c>
      <c r="H927">
        <v>65</v>
      </c>
      <c r="I927">
        <f>ROUND(IFERROR(Table1[[#This Row],[pledged]]/Table1[[#This Row],[backers_count]],0),2)</f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7">
        <f t="shared" si="15"/>
        <v>43000.208333333328</v>
      </c>
      <c r="T927" s="7">
        <f t="shared" si="15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Table1[[#This Row],[pledged]]/Table1[[#This Row],[goal]]*100</f>
        <v>18.126436781609197</v>
      </c>
      <c r="G928" t="s">
        <v>14</v>
      </c>
      <c r="H928">
        <v>15</v>
      </c>
      <c r="I928">
        <f>ROUND(IFERROR(Table1[[#This Row],[pledged]]/Table1[[#This Row],[backers_count]],0),2)</f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7">
        <f t="shared" si="15"/>
        <v>42502.208333333328</v>
      </c>
      <c r="T928" s="7">
        <f t="shared" si="15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Table1[[#This Row],[pledged]]/Table1[[#This Row],[goal]]*100</f>
        <v>45.847222222222221</v>
      </c>
      <c r="G929" t="s">
        <v>14</v>
      </c>
      <c r="H929">
        <v>37</v>
      </c>
      <c r="I929">
        <f>ROUND(IFERROR(Table1[[#This Row],[pledged]]/Table1[[#This Row],[backers_count]],0),2)</f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7">
        <f t="shared" si="15"/>
        <v>41102.208333333336</v>
      </c>
      <c r="T929" s="7">
        <f t="shared" si="15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Table1[[#This Row],[pledged]]/Table1[[#This Row],[goal]]*100</f>
        <v>117.31541218637993</v>
      </c>
      <c r="G930" t="s">
        <v>20</v>
      </c>
      <c r="H930">
        <v>3777</v>
      </c>
      <c r="I930">
        <f>ROUND(IFERROR(Table1[[#This Row],[pledged]]/Table1[[#This Row],[backers_count]],0),2)</f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7">
        <f t="shared" si="15"/>
        <v>41637.25</v>
      </c>
      <c r="T930" s="7">
        <f t="shared" si="15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Table1[[#This Row],[pledged]]/Table1[[#This Row],[goal]]*100</f>
        <v>217.30909090909088</v>
      </c>
      <c r="G931" t="s">
        <v>20</v>
      </c>
      <c r="H931">
        <v>184</v>
      </c>
      <c r="I931">
        <f>ROUND(IFERROR(Table1[[#This Row],[pledged]]/Table1[[#This Row],[backers_count]],0),2)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7">
        <f t="shared" si="15"/>
        <v>42858.208333333328</v>
      </c>
      <c r="T931" s="7">
        <f t="shared" si="15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Table1[[#This Row],[pledged]]/Table1[[#This Row],[goal]]*100</f>
        <v>112.28571428571428</v>
      </c>
      <c r="G932" t="s">
        <v>20</v>
      </c>
      <c r="H932">
        <v>85</v>
      </c>
      <c r="I932">
        <f>ROUND(IFERROR(Table1[[#This Row],[pledged]]/Table1[[#This Row],[backers_count]],0),2)</f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7">
        <f t="shared" si="15"/>
        <v>42060.25</v>
      </c>
      <c r="T932" s="7">
        <f t="shared" si="15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Table1[[#This Row],[pledged]]/Table1[[#This Row],[goal]]*100</f>
        <v>72.51898734177216</v>
      </c>
      <c r="G933" t="s">
        <v>14</v>
      </c>
      <c r="H933">
        <v>112</v>
      </c>
      <c r="I933">
        <f>ROUND(IFERROR(Table1[[#This Row],[pledged]]/Table1[[#This Row],[backers_count]],0),2)</f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7">
        <f t="shared" si="15"/>
        <v>41818.208333333336</v>
      </c>
      <c r="T933" s="7">
        <f t="shared" si="15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Table1[[#This Row],[pledged]]/Table1[[#This Row],[goal]]*100</f>
        <v>212.30434782608697</v>
      </c>
      <c r="G934" t="s">
        <v>20</v>
      </c>
      <c r="H934">
        <v>144</v>
      </c>
      <c r="I934">
        <f>ROUND(IFERROR(Table1[[#This Row],[pledged]]/Table1[[#This Row],[backers_count]],0),2)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7">
        <f t="shared" si="15"/>
        <v>41709.208333333336</v>
      </c>
      <c r="T934" s="7">
        <f t="shared" si="15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Table1[[#This Row],[pledged]]/Table1[[#This Row],[goal]]*100</f>
        <v>239.74657534246577</v>
      </c>
      <c r="G935" t="s">
        <v>20</v>
      </c>
      <c r="H935">
        <v>1902</v>
      </c>
      <c r="I935">
        <f>ROUND(IFERROR(Table1[[#This Row],[pledged]]/Table1[[#This Row],[backers_count]],0),2)</f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7">
        <f t="shared" si="15"/>
        <v>41372.208333333336</v>
      </c>
      <c r="T935" s="7">
        <f t="shared" si="15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Table1[[#This Row],[pledged]]/Table1[[#This Row],[goal]]*100</f>
        <v>181.93548387096774</v>
      </c>
      <c r="G936" t="s">
        <v>20</v>
      </c>
      <c r="H936">
        <v>105</v>
      </c>
      <c r="I936">
        <f>ROUND(IFERROR(Table1[[#This Row],[pledged]]/Table1[[#This Row],[backers_count]],0),2)</f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7">
        <f t="shared" si="15"/>
        <v>42422.25</v>
      </c>
      <c r="T936" s="7">
        <f t="shared" si="15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Table1[[#This Row],[pledged]]/Table1[[#This Row],[goal]]*100</f>
        <v>164.13114754098362</v>
      </c>
      <c r="G937" t="s">
        <v>20</v>
      </c>
      <c r="H937">
        <v>132</v>
      </c>
      <c r="I937">
        <f>ROUND(IFERROR(Table1[[#This Row],[pledged]]/Table1[[#This Row],[backers_count]],0),2)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7">
        <f t="shared" si="15"/>
        <v>42209.208333333328</v>
      </c>
      <c r="T937" s="7">
        <f t="shared" si="15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Table1[[#This Row],[pledged]]/Table1[[#This Row],[goal]]*100</f>
        <v>1.6375968992248062</v>
      </c>
      <c r="G938" t="s">
        <v>14</v>
      </c>
      <c r="H938">
        <v>21</v>
      </c>
      <c r="I938">
        <f>ROUND(IFERROR(Table1[[#This Row],[pledged]]/Table1[[#This Row],[backers_count]],0),2)</f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7">
        <f t="shared" si="15"/>
        <v>43668.208333333328</v>
      </c>
      <c r="T938" s="7">
        <f t="shared" si="15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Table1[[#This Row],[pledged]]/Table1[[#This Row],[goal]]*100</f>
        <v>49.64385964912281</v>
      </c>
      <c r="G939" t="s">
        <v>74</v>
      </c>
      <c r="H939">
        <v>976</v>
      </c>
      <c r="I939">
        <f>ROUND(IFERROR(Table1[[#This Row],[pledged]]/Table1[[#This Row],[backers_count]],0),2)</f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7">
        <f t="shared" si="15"/>
        <v>42334.25</v>
      </c>
      <c r="T939" s="7">
        <f t="shared" si="15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Table1[[#This Row],[pledged]]/Table1[[#This Row],[goal]]*100</f>
        <v>109.70652173913042</v>
      </c>
      <c r="G940" t="s">
        <v>20</v>
      </c>
      <c r="H940">
        <v>96</v>
      </c>
      <c r="I940">
        <f>ROUND(IFERROR(Table1[[#This Row],[pledged]]/Table1[[#This Row],[backers_count]],0),2)</f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7">
        <f t="shared" si="15"/>
        <v>43263.208333333328</v>
      </c>
      <c r="T940" s="7">
        <f t="shared" si="15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Table1[[#This Row],[pledged]]/Table1[[#This Row],[goal]]*100</f>
        <v>49.217948717948715</v>
      </c>
      <c r="G941" t="s">
        <v>14</v>
      </c>
      <c r="H941">
        <v>67</v>
      </c>
      <c r="I941">
        <f>ROUND(IFERROR(Table1[[#This Row],[pledged]]/Table1[[#This Row],[backers_count]],0),2)</f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7">
        <f t="shared" si="15"/>
        <v>40670.208333333336</v>
      </c>
      <c r="T941" s="7">
        <f t="shared" si="15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Table1[[#This Row],[pledged]]/Table1[[#This Row],[goal]]*100</f>
        <v>62.232323232323225</v>
      </c>
      <c r="G942" t="s">
        <v>47</v>
      </c>
      <c r="H942">
        <v>66</v>
      </c>
      <c r="I942">
        <f>ROUND(IFERROR(Table1[[#This Row],[pledged]]/Table1[[#This Row],[backers_count]],0),2)</f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7">
        <f t="shared" si="15"/>
        <v>41244.25</v>
      </c>
      <c r="T942" s="7">
        <f t="shared" si="15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Table1[[#This Row],[pledged]]/Table1[[#This Row],[goal]]*100</f>
        <v>13.05813953488372</v>
      </c>
      <c r="G943" t="s">
        <v>14</v>
      </c>
      <c r="H943">
        <v>78</v>
      </c>
      <c r="I943">
        <f>ROUND(IFERROR(Table1[[#This Row],[pledged]]/Table1[[#This Row],[backers_count]],0),2)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7">
        <f t="shared" si="15"/>
        <v>40552.25</v>
      </c>
      <c r="T943" s="7">
        <f t="shared" si="15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Table1[[#This Row],[pledged]]/Table1[[#This Row],[goal]]*100</f>
        <v>64.635416666666671</v>
      </c>
      <c r="G944" t="s">
        <v>14</v>
      </c>
      <c r="H944">
        <v>67</v>
      </c>
      <c r="I944">
        <f>ROUND(IFERROR(Table1[[#This Row],[pledged]]/Table1[[#This Row],[backers_count]],0),2)</f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7">
        <f t="shared" si="15"/>
        <v>40568.25</v>
      </c>
      <c r="T944" s="7">
        <f t="shared" si="15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Table1[[#This Row],[pledged]]/Table1[[#This Row],[goal]]*100</f>
        <v>159.58666666666667</v>
      </c>
      <c r="G945" t="s">
        <v>20</v>
      </c>
      <c r="H945">
        <v>114</v>
      </c>
      <c r="I945">
        <f>ROUND(IFERROR(Table1[[#This Row],[pledged]]/Table1[[#This Row],[backers_count]],0),2)</f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7">
        <f t="shared" si="15"/>
        <v>41906.208333333336</v>
      </c>
      <c r="T945" s="7">
        <f t="shared" si="15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Table1[[#This Row],[pledged]]/Table1[[#This Row],[goal]]*100</f>
        <v>81.42</v>
      </c>
      <c r="G946" t="s">
        <v>14</v>
      </c>
      <c r="H946">
        <v>263</v>
      </c>
      <c r="I946">
        <f>ROUND(IFERROR(Table1[[#This Row],[pledged]]/Table1[[#This Row],[backers_count]],0),2)</f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7">
        <f t="shared" si="15"/>
        <v>42776.25</v>
      </c>
      <c r="T946" s="7">
        <f t="shared" si="15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Table1[[#This Row],[pledged]]/Table1[[#This Row],[goal]]*100</f>
        <v>32.444767441860463</v>
      </c>
      <c r="G947" t="s">
        <v>14</v>
      </c>
      <c r="H947">
        <v>1691</v>
      </c>
      <c r="I947">
        <f>ROUND(IFERROR(Table1[[#This Row],[pledged]]/Table1[[#This Row],[backers_count]],0),2)</f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7">
        <f t="shared" si="15"/>
        <v>41004.208333333336</v>
      </c>
      <c r="T947" s="7">
        <f t="shared" si="15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Table1[[#This Row],[pledged]]/Table1[[#This Row],[goal]]*100</f>
        <v>9.9141184124918666</v>
      </c>
      <c r="G948" t="s">
        <v>14</v>
      </c>
      <c r="H948">
        <v>181</v>
      </c>
      <c r="I948">
        <f>ROUND(IFERROR(Table1[[#This Row],[pledged]]/Table1[[#This Row],[backers_count]],0),2)</f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7">
        <f t="shared" si="15"/>
        <v>40710.208333333336</v>
      </c>
      <c r="T948" s="7">
        <f t="shared" si="15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Table1[[#This Row],[pledged]]/Table1[[#This Row],[goal]]*100</f>
        <v>26.694444444444443</v>
      </c>
      <c r="G949" t="s">
        <v>14</v>
      </c>
      <c r="H949">
        <v>13</v>
      </c>
      <c r="I949">
        <f>ROUND(IFERROR(Table1[[#This Row],[pledged]]/Table1[[#This Row],[backers_count]],0),2)</f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7">
        <f t="shared" si="15"/>
        <v>41908.208333333336</v>
      </c>
      <c r="T949" s="7">
        <f t="shared" si="15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Table1[[#This Row],[pledged]]/Table1[[#This Row],[goal]]*100</f>
        <v>62.957446808510639</v>
      </c>
      <c r="G950" t="s">
        <v>74</v>
      </c>
      <c r="H950">
        <v>160</v>
      </c>
      <c r="I950">
        <f>ROUND(IFERROR(Table1[[#This Row],[pledged]]/Table1[[#This Row],[backers_count]],0),2)</f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7">
        <f t="shared" si="15"/>
        <v>41985.25</v>
      </c>
      <c r="T950" s="7">
        <f t="shared" si="15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Table1[[#This Row],[pledged]]/Table1[[#This Row],[goal]]*100</f>
        <v>161.35593220338984</v>
      </c>
      <c r="G951" t="s">
        <v>20</v>
      </c>
      <c r="H951">
        <v>203</v>
      </c>
      <c r="I951">
        <f>ROUND(IFERROR(Table1[[#This Row],[pledged]]/Table1[[#This Row],[backers_count]],0),2)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7">
        <f t="shared" si="15"/>
        <v>42112.208333333328</v>
      </c>
      <c r="T951" s="7">
        <f t="shared" si="15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Table1[[#This Row],[pledged]]/Table1[[#This Row],[goal]]*100</f>
        <v>5</v>
      </c>
      <c r="G952" t="s">
        <v>14</v>
      </c>
      <c r="H952">
        <v>1</v>
      </c>
      <c r="I952">
        <f>ROUND(IFERROR(Table1[[#This Row],[pledged]]/Table1[[#This Row],[backers_count]],0),2)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7">
        <f t="shared" si="15"/>
        <v>43571.208333333328</v>
      </c>
      <c r="T952" s="7">
        <f t="shared" si="15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Table1[[#This Row],[pledged]]/Table1[[#This Row],[goal]]*100</f>
        <v>1096.9379310344827</v>
      </c>
      <c r="G953" t="s">
        <v>20</v>
      </c>
      <c r="H953">
        <v>1559</v>
      </c>
      <c r="I953">
        <f>ROUND(IFERROR(Table1[[#This Row],[pledged]]/Table1[[#This Row],[backers_count]],0),2)</f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7">
        <f t="shared" si="15"/>
        <v>42730.25</v>
      </c>
      <c r="T953" s="7">
        <f t="shared" si="15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Table1[[#This Row],[pledged]]/Table1[[#This Row],[goal]]*100</f>
        <v>70.094158075601371</v>
      </c>
      <c r="G954" t="s">
        <v>74</v>
      </c>
      <c r="H954">
        <v>2266</v>
      </c>
      <c r="I954">
        <f>ROUND(IFERROR(Table1[[#This Row],[pledged]]/Table1[[#This Row],[backers_count]],0),2)</f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7">
        <f t="shared" si="15"/>
        <v>42591.208333333328</v>
      </c>
      <c r="T954" s="7">
        <f t="shared" si="15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Table1[[#This Row],[pledged]]/Table1[[#This Row],[goal]]*100</f>
        <v>60</v>
      </c>
      <c r="G955" t="s">
        <v>14</v>
      </c>
      <c r="H955">
        <v>21</v>
      </c>
      <c r="I955">
        <f>ROUND(IFERROR(Table1[[#This Row],[pledged]]/Table1[[#This Row],[backers_count]],0),2)</f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7">
        <f t="shared" si="15"/>
        <v>42358.25</v>
      </c>
      <c r="T955" s="7">
        <f t="shared" si="15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Table1[[#This Row],[pledged]]/Table1[[#This Row],[goal]]*100</f>
        <v>367.0985915492958</v>
      </c>
      <c r="G956" t="s">
        <v>20</v>
      </c>
      <c r="H956">
        <v>1548</v>
      </c>
      <c r="I956">
        <f>ROUND(IFERROR(Table1[[#This Row],[pledged]]/Table1[[#This Row],[backers_count]],0),2)</f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7">
        <f t="shared" si="15"/>
        <v>41174.208333333336</v>
      </c>
      <c r="T956" s="7">
        <f t="shared" si="15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Table1[[#This Row],[pledged]]/Table1[[#This Row],[goal]]*100</f>
        <v>1109</v>
      </c>
      <c r="G957" t="s">
        <v>20</v>
      </c>
      <c r="H957">
        <v>80</v>
      </c>
      <c r="I957">
        <f>ROUND(IFERROR(Table1[[#This Row],[pledged]]/Table1[[#This Row],[backers_count]],0),2)</f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7">
        <f t="shared" si="15"/>
        <v>41238.25</v>
      </c>
      <c r="T957" s="7">
        <f t="shared" si="15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Table1[[#This Row],[pledged]]/Table1[[#This Row],[goal]]*100</f>
        <v>19.028784648187631</v>
      </c>
      <c r="G958" t="s">
        <v>14</v>
      </c>
      <c r="H958">
        <v>830</v>
      </c>
      <c r="I958">
        <f>ROUND(IFERROR(Table1[[#This Row],[pledged]]/Table1[[#This Row],[backers_count]],0),2)</f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7">
        <f t="shared" si="15"/>
        <v>42360.25</v>
      </c>
      <c r="T958" s="7">
        <f t="shared" si="15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Table1[[#This Row],[pledged]]/Table1[[#This Row],[goal]]*100</f>
        <v>126.87755102040816</v>
      </c>
      <c r="G959" t="s">
        <v>20</v>
      </c>
      <c r="H959">
        <v>131</v>
      </c>
      <c r="I959">
        <f>ROUND(IFERROR(Table1[[#This Row],[pledged]]/Table1[[#This Row],[backers_count]],0),2)</f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7">
        <f t="shared" si="15"/>
        <v>40955.25</v>
      </c>
      <c r="T959" s="7">
        <f t="shared" si="15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Table1[[#This Row],[pledged]]/Table1[[#This Row],[goal]]*100</f>
        <v>734.63636363636363</v>
      </c>
      <c r="G960" t="s">
        <v>20</v>
      </c>
      <c r="H960">
        <v>112</v>
      </c>
      <c r="I960">
        <f>ROUND(IFERROR(Table1[[#This Row],[pledged]]/Table1[[#This Row],[backers_count]],0),2)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7">
        <f t="shared" si="15"/>
        <v>40350.208333333336</v>
      </c>
      <c r="T960" s="7">
        <f t="shared" si="15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Table1[[#This Row],[pledged]]/Table1[[#This Row],[goal]]*100</f>
        <v>4.5731034482758623</v>
      </c>
      <c r="G961" t="s">
        <v>14</v>
      </c>
      <c r="H961">
        <v>130</v>
      </c>
      <c r="I961">
        <f>ROUND(IFERROR(Table1[[#This Row],[pledged]]/Table1[[#This Row],[backers_count]],0),2)</f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7">
        <f t="shared" si="15"/>
        <v>40357.208333333336</v>
      </c>
      <c r="T961" s="7">
        <f t="shared" si="15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Table1[[#This Row],[pledged]]/Table1[[#This Row],[goal]]*100</f>
        <v>85.054545454545448</v>
      </c>
      <c r="G962" t="s">
        <v>14</v>
      </c>
      <c r="H962">
        <v>55</v>
      </c>
      <c r="I962">
        <f>ROUND(IFERROR(Table1[[#This Row],[pledged]]/Table1[[#This Row],[backers_count]],0),2)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7">
        <f t="shared" ref="S962:T1001" si="16">(((L962/60)/60)/24)+DATE(1970,1,1)</f>
        <v>42408.25</v>
      </c>
      <c r="T962" s="7">
        <f t="shared" si="16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Table1[[#This Row],[pledged]]/Table1[[#This Row],[goal]]*100</f>
        <v>119.29824561403508</v>
      </c>
      <c r="G963" t="s">
        <v>20</v>
      </c>
      <c r="H963">
        <v>155</v>
      </c>
      <c r="I963">
        <f>ROUND(IFERROR(Table1[[#This Row],[pledged]]/Table1[[#This Row],[backers_count]],0),2)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7">
        <f t="shared" si="16"/>
        <v>40591.25</v>
      </c>
      <c r="T963" s="7">
        <f t="shared" si="16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Table1[[#This Row],[pledged]]/Table1[[#This Row],[goal]]*100</f>
        <v>296.02777777777777</v>
      </c>
      <c r="G964" t="s">
        <v>20</v>
      </c>
      <c r="H964">
        <v>266</v>
      </c>
      <c r="I964">
        <f>ROUND(IFERROR(Table1[[#This Row],[pledged]]/Table1[[#This Row],[backers_count]],0),2)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7">
        <f t="shared" si="16"/>
        <v>41592.25</v>
      </c>
      <c r="T964" s="7">
        <f t="shared" si="16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Table1[[#This Row],[pledged]]/Table1[[#This Row],[goal]]*100</f>
        <v>84.694915254237287</v>
      </c>
      <c r="G965" t="s">
        <v>14</v>
      </c>
      <c r="H965">
        <v>114</v>
      </c>
      <c r="I965">
        <f>ROUND(IFERROR(Table1[[#This Row],[pledged]]/Table1[[#This Row],[backers_count]],0),2)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7">
        <f t="shared" si="16"/>
        <v>40607.25</v>
      </c>
      <c r="T965" s="7">
        <f t="shared" si="16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Table1[[#This Row],[pledged]]/Table1[[#This Row],[goal]]*100</f>
        <v>355.7837837837838</v>
      </c>
      <c r="G966" t="s">
        <v>20</v>
      </c>
      <c r="H966">
        <v>155</v>
      </c>
      <c r="I966">
        <f>ROUND(IFERROR(Table1[[#This Row],[pledged]]/Table1[[#This Row],[backers_count]],0),2)</f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7">
        <f t="shared" si="16"/>
        <v>42135.208333333328</v>
      </c>
      <c r="T966" s="7">
        <f t="shared" si="16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Table1[[#This Row],[pledged]]/Table1[[#This Row],[goal]]*100</f>
        <v>386.40909090909093</v>
      </c>
      <c r="G967" t="s">
        <v>20</v>
      </c>
      <c r="H967">
        <v>207</v>
      </c>
      <c r="I967">
        <f>ROUND(IFERROR(Table1[[#This Row],[pledged]]/Table1[[#This Row],[backers_count]],0),2)</f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7">
        <f t="shared" si="16"/>
        <v>40203.25</v>
      </c>
      <c r="T967" s="7">
        <f t="shared" si="16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Table1[[#This Row],[pledged]]/Table1[[#This Row],[goal]]*100</f>
        <v>792.23529411764707</v>
      </c>
      <c r="G968" t="s">
        <v>20</v>
      </c>
      <c r="H968">
        <v>245</v>
      </c>
      <c r="I968">
        <f>ROUND(IFERROR(Table1[[#This Row],[pledged]]/Table1[[#This Row],[backers_count]],0),2)</f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7">
        <f t="shared" si="16"/>
        <v>42901.208333333328</v>
      </c>
      <c r="T968" s="7">
        <f t="shared" si="16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Table1[[#This Row],[pledged]]/Table1[[#This Row],[goal]]*100</f>
        <v>137.03393665158373</v>
      </c>
      <c r="G969" t="s">
        <v>20</v>
      </c>
      <c r="H969">
        <v>1573</v>
      </c>
      <c r="I969">
        <f>ROUND(IFERROR(Table1[[#This Row],[pledged]]/Table1[[#This Row],[backers_count]],0),2)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7">
        <f t="shared" si="16"/>
        <v>41005.208333333336</v>
      </c>
      <c r="T969" s="7">
        <f t="shared" si="16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Table1[[#This Row],[pledged]]/Table1[[#This Row],[goal]]*100</f>
        <v>338.20833333333337</v>
      </c>
      <c r="G970" t="s">
        <v>20</v>
      </c>
      <c r="H970">
        <v>114</v>
      </c>
      <c r="I970">
        <f>ROUND(IFERROR(Table1[[#This Row],[pledged]]/Table1[[#This Row],[backers_count]],0),2)</f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7">
        <f t="shared" si="16"/>
        <v>40544.25</v>
      </c>
      <c r="T970" s="7">
        <f t="shared" si="16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Table1[[#This Row],[pledged]]/Table1[[#This Row],[goal]]*100</f>
        <v>108.22784810126582</v>
      </c>
      <c r="G971" t="s">
        <v>20</v>
      </c>
      <c r="H971">
        <v>93</v>
      </c>
      <c r="I971">
        <f>ROUND(IFERROR(Table1[[#This Row],[pledged]]/Table1[[#This Row],[backers_count]],0),2)</f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7">
        <f t="shared" si="16"/>
        <v>43821.25</v>
      </c>
      <c r="T971" s="7">
        <f t="shared" si="16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Table1[[#This Row],[pledged]]/Table1[[#This Row],[goal]]*100</f>
        <v>60.757639620653315</v>
      </c>
      <c r="G972" t="s">
        <v>14</v>
      </c>
      <c r="H972">
        <v>594</v>
      </c>
      <c r="I972">
        <f>ROUND(IFERROR(Table1[[#This Row],[pledged]]/Table1[[#This Row],[backers_count]],0),2)</f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7">
        <f t="shared" si="16"/>
        <v>40672.208333333336</v>
      </c>
      <c r="T972" s="7">
        <f t="shared" si="16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Table1[[#This Row],[pledged]]/Table1[[#This Row],[goal]]*100</f>
        <v>27.725490196078432</v>
      </c>
      <c r="G973" t="s">
        <v>14</v>
      </c>
      <c r="H973">
        <v>24</v>
      </c>
      <c r="I973">
        <f>ROUND(IFERROR(Table1[[#This Row],[pledged]]/Table1[[#This Row],[backers_count]],0),2)</f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7">
        <f t="shared" si="16"/>
        <v>41555.208333333336</v>
      </c>
      <c r="T973" s="7">
        <f t="shared" si="16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Table1[[#This Row],[pledged]]/Table1[[#This Row],[goal]]*100</f>
        <v>228.3934426229508</v>
      </c>
      <c r="G974" t="s">
        <v>20</v>
      </c>
      <c r="H974">
        <v>1681</v>
      </c>
      <c r="I974">
        <f>ROUND(IFERROR(Table1[[#This Row],[pledged]]/Table1[[#This Row],[backers_count]],0),2)</f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7">
        <f t="shared" si="16"/>
        <v>41792.208333333336</v>
      </c>
      <c r="T974" s="7">
        <f t="shared" si="16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Table1[[#This Row],[pledged]]/Table1[[#This Row],[goal]]*100</f>
        <v>21.615194054500414</v>
      </c>
      <c r="G975" t="s">
        <v>14</v>
      </c>
      <c r="H975">
        <v>252</v>
      </c>
      <c r="I975">
        <f>ROUND(IFERROR(Table1[[#This Row],[pledged]]/Table1[[#This Row],[backers_count]],0),2)</f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7">
        <f t="shared" si="16"/>
        <v>40522.25</v>
      </c>
      <c r="T975" s="7">
        <f t="shared" si="16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Table1[[#This Row],[pledged]]/Table1[[#This Row],[goal]]*100</f>
        <v>373.875</v>
      </c>
      <c r="G976" t="s">
        <v>20</v>
      </c>
      <c r="H976">
        <v>32</v>
      </c>
      <c r="I976">
        <f>ROUND(IFERROR(Table1[[#This Row],[pledged]]/Table1[[#This Row],[backers_count]],0),2)</f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7">
        <f t="shared" si="16"/>
        <v>41412.208333333336</v>
      </c>
      <c r="T976" s="7">
        <f t="shared" si="16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Table1[[#This Row],[pledged]]/Table1[[#This Row],[goal]]*100</f>
        <v>154.92592592592592</v>
      </c>
      <c r="G977" t="s">
        <v>20</v>
      </c>
      <c r="H977">
        <v>135</v>
      </c>
      <c r="I977">
        <f>ROUND(IFERROR(Table1[[#This Row],[pledged]]/Table1[[#This Row],[backers_count]],0),2)</f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7">
        <f t="shared" si="16"/>
        <v>42337.25</v>
      </c>
      <c r="T977" s="7">
        <f t="shared" si="16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Table1[[#This Row],[pledged]]/Table1[[#This Row],[goal]]*100</f>
        <v>322.14999999999998</v>
      </c>
      <c r="G978" t="s">
        <v>20</v>
      </c>
      <c r="H978">
        <v>140</v>
      </c>
      <c r="I978">
        <f>ROUND(IFERROR(Table1[[#This Row],[pledged]]/Table1[[#This Row],[backers_count]],0),2)</f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7">
        <f t="shared" si="16"/>
        <v>40571.25</v>
      </c>
      <c r="T978" s="7">
        <f t="shared" si="16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Table1[[#This Row],[pledged]]/Table1[[#This Row],[goal]]*100</f>
        <v>73.957142857142856</v>
      </c>
      <c r="G979" t="s">
        <v>14</v>
      </c>
      <c r="H979">
        <v>67</v>
      </c>
      <c r="I979">
        <f>ROUND(IFERROR(Table1[[#This Row],[pledged]]/Table1[[#This Row],[backers_count]],0),2)</f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7">
        <f t="shared" si="16"/>
        <v>43138.25</v>
      </c>
      <c r="T979" s="7">
        <f t="shared" si="16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Table1[[#This Row],[pledged]]/Table1[[#This Row],[goal]]*100</f>
        <v>864.1</v>
      </c>
      <c r="G980" t="s">
        <v>20</v>
      </c>
      <c r="H980">
        <v>92</v>
      </c>
      <c r="I980">
        <f>ROUND(IFERROR(Table1[[#This Row],[pledged]]/Table1[[#This Row],[backers_count]],0),2)</f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7">
        <f t="shared" si="16"/>
        <v>42686.25</v>
      </c>
      <c r="T980" s="7">
        <f t="shared" si="16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Table1[[#This Row],[pledged]]/Table1[[#This Row],[goal]]*100</f>
        <v>143.26245847176079</v>
      </c>
      <c r="G981" t="s">
        <v>20</v>
      </c>
      <c r="H981">
        <v>1015</v>
      </c>
      <c r="I981">
        <f>ROUND(IFERROR(Table1[[#This Row],[pledged]]/Table1[[#This Row],[backers_count]],0),2)</f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7">
        <f t="shared" si="16"/>
        <v>42078.208333333328</v>
      </c>
      <c r="T981" s="7">
        <f t="shared" si="16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Table1[[#This Row],[pledged]]/Table1[[#This Row],[goal]]*100</f>
        <v>40.281762295081968</v>
      </c>
      <c r="G982" t="s">
        <v>14</v>
      </c>
      <c r="H982">
        <v>742</v>
      </c>
      <c r="I982">
        <f>ROUND(IFERROR(Table1[[#This Row],[pledged]]/Table1[[#This Row],[backers_count]],0),2)</f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7">
        <f t="shared" si="16"/>
        <v>42307.208333333328</v>
      </c>
      <c r="T982" s="7">
        <f t="shared" si="16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Table1[[#This Row],[pledged]]/Table1[[#This Row],[goal]]*100</f>
        <v>178.22388059701493</v>
      </c>
      <c r="G983" t="s">
        <v>20</v>
      </c>
      <c r="H983">
        <v>323</v>
      </c>
      <c r="I983">
        <f>ROUND(IFERROR(Table1[[#This Row],[pledged]]/Table1[[#This Row],[backers_count]],0),2)</f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7">
        <f t="shared" si="16"/>
        <v>43094.25</v>
      </c>
      <c r="T983" s="7">
        <f t="shared" si="16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Table1[[#This Row],[pledged]]/Table1[[#This Row],[goal]]*100</f>
        <v>84.930555555555557</v>
      </c>
      <c r="G984" t="s">
        <v>14</v>
      </c>
      <c r="H984">
        <v>75</v>
      </c>
      <c r="I984">
        <f>ROUND(IFERROR(Table1[[#This Row],[pledged]]/Table1[[#This Row],[backers_count]],0),2)</f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7">
        <f t="shared" si="16"/>
        <v>40743.208333333336</v>
      </c>
      <c r="T984" s="7">
        <f t="shared" si="16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Table1[[#This Row],[pledged]]/Table1[[#This Row],[goal]]*100</f>
        <v>145.93648334624322</v>
      </c>
      <c r="G985" t="s">
        <v>20</v>
      </c>
      <c r="H985">
        <v>2326</v>
      </c>
      <c r="I985">
        <f>ROUND(IFERROR(Table1[[#This Row],[pledged]]/Table1[[#This Row],[backers_count]],0),2)</f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7">
        <f t="shared" si="16"/>
        <v>43681.208333333328</v>
      </c>
      <c r="T985" s="7">
        <f t="shared" si="16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Table1[[#This Row],[pledged]]/Table1[[#This Row],[goal]]*100</f>
        <v>152.46153846153848</v>
      </c>
      <c r="G986" t="s">
        <v>20</v>
      </c>
      <c r="H986">
        <v>381</v>
      </c>
      <c r="I986">
        <f>ROUND(IFERROR(Table1[[#This Row],[pledged]]/Table1[[#This Row],[backers_count]],0),2)</f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7">
        <f t="shared" si="16"/>
        <v>43716.208333333328</v>
      </c>
      <c r="T986" s="7">
        <f t="shared" si="16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Table1[[#This Row],[pledged]]/Table1[[#This Row],[goal]]*100</f>
        <v>67.129542790152414</v>
      </c>
      <c r="G987" t="s">
        <v>14</v>
      </c>
      <c r="H987">
        <v>4405</v>
      </c>
      <c r="I987">
        <f>ROUND(IFERROR(Table1[[#This Row],[pledged]]/Table1[[#This Row],[backers_count]],0),2)</f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7">
        <f t="shared" si="16"/>
        <v>41614.25</v>
      </c>
      <c r="T987" s="7">
        <f t="shared" si="16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Table1[[#This Row],[pledged]]/Table1[[#This Row],[goal]]*100</f>
        <v>40.307692307692307</v>
      </c>
      <c r="G988" t="s">
        <v>14</v>
      </c>
      <c r="H988">
        <v>92</v>
      </c>
      <c r="I988">
        <f>ROUND(IFERROR(Table1[[#This Row],[pledged]]/Table1[[#This Row],[backers_count]],0),2)</f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7">
        <f t="shared" si="16"/>
        <v>40638.208333333336</v>
      </c>
      <c r="T988" s="7">
        <f t="shared" si="16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Table1[[#This Row],[pledged]]/Table1[[#This Row],[goal]]*100</f>
        <v>216.79032258064518</v>
      </c>
      <c r="G989" t="s">
        <v>20</v>
      </c>
      <c r="H989">
        <v>480</v>
      </c>
      <c r="I989">
        <f>ROUND(IFERROR(Table1[[#This Row],[pledged]]/Table1[[#This Row],[backers_count]],0),2)</f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7">
        <f t="shared" si="16"/>
        <v>42852.208333333328</v>
      </c>
      <c r="T989" s="7">
        <f t="shared" si="16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Table1[[#This Row],[pledged]]/Table1[[#This Row],[goal]]*100</f>
        <v>52.117021276595743</v>
      </c>
      <c r="G990" t="s">
        <v>14</v>
      </c>
      <c r="H990">
        <v>64</v>
      </c>
      <c r="I990">
        <f>ROUND(IFERROR(Table1[[#This Row],[pledged]]/Table1[[#This Row],[backers_count]],0),2)</f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7">
        <f t="shared" si="16"/>
        <v>42686.25</v>
      </c>
      <c r="T990" s="7">
        <f t="shared" si="16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Table1[[#This Row],[pledged]]/Table1[[#This Row],[goal]]*100</f>
        <v>499.58333333333337</v>
      </c>
      <c r="G991" t="s">
        <v>20</v>
      </c>
      <c r="H991">
        <v>226</v>
      </c>
      <c r="I991">
        <f>ROUND(IFERROR(Table1[[#This Row],[pledged]]/Table1[[#This Row],[backers_count]],0),2)</f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7">
        <f t="shared" si="16"/>
        <v>43571.208333333328</v>
      </c>
      <c r="T991" s="7">
        <f t="shared" si="16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Table1[[#This Row],[pledged]]/Table1[[#This Row],[goal]]*100</f>
        <v>87.679487179487182</v>
      </c>
      <c r="G992" t="s">
        <v>14</v>
      </c>
      <c r="H992">
        <v>64</v>
      </c>
      <c r="I992">
        <f>ROUND(IFERROR(Table1[[#This Row],[pledged]]/Table1[[#This Row],[backers_count]],0),2)</f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7">
        <f t="shared" si="16"/>
        <v>42432.25</v>
      </c>
      <c r="T992" s="7">
        <f t="shared" si="16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Table1[[#This Row],[pledged]]/Table1[[#This Row],[goal]]*100</f>
        <v>113.17346938775511</v>
      </c>
      <c r="G993" t="s">
        <v>20</v>
      </c>
      <c r="H993">
        <v>241</v>
      </c>
      <c r="I993">
        <f>ROUND(IFERROR(Table1[[#This Row],[pledged]]/Table1[[#This Row],[backers_count]],0),2)</f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7">
        <f t="shared" si="16"/>
        <v>41907.208333333336</v>
      </c>
      <c r="T993" s="7">
        <f t="shared" si="16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Table1[[#This Row],[pledged]]/Table1[[#This Row],[goal]]*100</f>
        <v>426.54838709677421</v>
      </c>
      <c r="G994" t="s">
        <v>20</v>
      </c>
      <c r="H994">
        <v>132</v>
      </c>
      <c r="I994">
        <f>ROUND(IFERROR(Table1[[#This Row],[pledged]]/Table1[[#This Row],[backers_count]],0),2)</f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7">
        <f t="shared" si="16"/>
        <v>43227.208333333328</v>
      </c>
      <c r="T994" s="7">
        <f t="shared" si="16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Table1[[#This Row],[pledged]]/Table1[[#This Row],[goal]]*100</f>
        <v>77.632653061224488</v>
      </c>
      <c r="G995" t="s">
        <v>74</v>
      </c>
      <c r="H995">
        <v>75</v>
      </c>
      <c r="I995">
        <f>ROUND(IFERROR(Table1[[#This Row],[pledged]]/Table1[[#This Row],[backers_count]],0),2)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7">
        <f t="shared" si="16"/>
        <v>42362.25</v>
      </c>
      <c r="T995" s="7">
        <f t="shared" si="16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Table1[[#This Row],[pledged]]/Table1[[#This Row],[goal]]*100</f>
        <v>52.496810772501767</v>
      </c>
      <c r="G996" t="s">
        <v>14</v>
      </c>
      <c r="H996">
        <v>842</v>
      </c>
      <c r="I996">
        <f>ROUND(IFERROR(Table1[[#This Row],[pledged]]/Table1[[#This Row],[backers_count]],0),2)</f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7">
        <f t="shared" si="16"/>
        <v>41929.208333333336</v>
      </c>
      <c r="T996" s="7">
        <f t="shared" si="16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Table1[[#This Row],[pledged]]/Table1[[#This Row],[goal]]*100</f>
        <v>157.46762589928059</v>
      </c>
      <c r="G997" t="s">
        <v>20</v>
      </c>
      <c r="H997">
        <v>2043</v>
      </c>
      <c r="I997">
        <f>ROUND(IFERROR(Table1[[#This Row],[pledged]]/Table1[[#This Row],[backers_count]],0),2)</f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7">
        <f t="shared" si="16"/>
        <v>43408.208333333328</v>
      </c>
      <c r="T997" s="7">
        <f t="shared" si="16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Table1[[#This Row],[pledged]]/Table1[[#This Row],[goal]]*100</f>
        <v>72.939393939393938</v>
      </c>
      <c r="G998" t="s">
        <v>14</v>
      </c>
      <c r="H998">
        <v>112</v>
      </c>
      <c r="I998">
        <f>ROUND(IFERROR(Table1[[#This Row],[pledged]]/Table1[[#This Row],[backers_count]],0),2)</f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7">
        <f t="shared" si="16"/>
        <v>41276.25</v>
      </c>
      <c r="T998" s="7">
        <f t="shared" si="16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Table1[[#This Row],[pledged]]/Table1[[#This Row],[goal]]*100</f>
        <v>60.565789473684205</v>
      </c>
      <c r="G999" t="s">
        <v>74</v>
      </c>
      <c r="H999">
        <v>139</v>
      </c>
      <c r="I999">
        <f>ROUND(IFERROR(Table1[[#This Row],[pledged]]/Table1[[#This Row],[backers_count]],0),2)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7">
        <f t="shared" si="16"/>
        <v>41659.25</v>
      </c>
      <c r="T999" s="7">
        <f t="shared" si="16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Table1[[#This Row],[pledged]]/Table1[[#This Row],[goal]]*100</f>
        <v>56.791291291291287</v>
      </c>
      <c r="G1000" t="s">
        <v>14</v>
      </c>
      <c r="H1000">
        <v>374</v>
      </c>
      <c r="I1000">
        <f>ROUND(IFERROR(Table1[[#This Row],[pledged]]/Table1[[#This Row],[backers_count]],0),2)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7">
        <f t="shared" si="16"/>
        <v>40220.25</v>
      </c>
      <c r="T1000" s="7">
        <f t="shared" si="16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Table1[[#This Row],[pledged]]/Table1[[#This Row],[goal]]*100</f>
        <v>56.542754275427541</v>
      </c>
      <c r="G1001" t="s">
        <v>74</v>
      </c>
      <c r="H1001">
        <v>1122</v>
      </c>
      <c r="I1001">
        <f>ROUND(IFERROR(Table1[[#This Row],[pledged]]/Table1[[#This Row],[backers_count]],0),2)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7">
        <f t="shared" si="16"/>
        <v>42550.208333333328</v>
      </c>
      <c r="T1001" s="7">
        <f t="shared" si="16"/>
        <v>42557.208333333328</v>
      </c>
    </row>
  </sheetData>
  <phoneticPr fontId="18" type="noConversion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:G1001">
    <cfRule type="expression" dxfId="11" priority="5">
      <formula>G2="live"</formula>
    </cfRule>
    <cfRule type="expression" dxfId="10" priority="6">
      <formula>G2="successful"</formula>
    </cfRule>
    <cfRule type="expression" dxfId="9" priority="7">
      <formula>G2="canceled"</formula>
    </cfRule>
    <cfRule type="expression" dxfId="8" priority="8">
      <formula>G2="failed"</formula>
    </cfRule>
  </conditionalFormatting>
  <pageMargins left="0.75" right="0.75" top="1" bottom="1" header="0.5" footer="0.5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05A82-33DB-4B0F-956C-D8D21F4D4228}">
  <dimension ref="A1:F14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2065</v>
      </c>
    </row>
    <row r="3" spans="1:6" x14ac:dyDescent="0.25">
      <c r="A3" s="5" t="s">
        <v>2068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2063</v>
      </c>
      <c r="E8">
        <v>4</v>
      </c>
      <c r="F8">
        <v>4</v>
      </c>
    </row>
    <row r="9" spans="1:6" x14ac:dyDescent="0.25">
      <c r="A9" s="6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D244-5FB1-4F8C-8556-3BCBBD866838}">
  <dimension ref="A1:F30"/>
  <sheetViews>
    <sheetView workbookViewId="0">
      <selection activeCell="J2" sqref="J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2065</v>
      </c>
    </row>
    <row r="2" spans="1:6" x14ac:dyDescent="0.25">
      <c r="A2" s="5" t="s">
        <v>2031</v>
      </c>
      <c r="B2" t="s">
        <v>2065</v>
      </c>
    </row>
    <row r="4" spans="1:6" x14ac:dyDescent="0.25">
      <c r="A4" s="5" t="s">
        <v>2068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2064</v>
      </c>
      <c r="E7">
        <v>4</v>
      </c>
      <c r="F7">
        <v>4</v>
      </c>
    </row>
    <row r="8" spans="1:6" x14ac:dyDescent="0.25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2042</v>
      </c>
      <c r="C10">
        <v>8</v>
      </c>
      <c r="E10">
        <v>10</v>
      </c>
      <c r="F10">
        <v>18</v>
      </c>
    </row>
    <row r="11" spans="1:6" x14ac:dyDescent="0.25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2056</v>
      </c>
      <c r="C15">
        <v>3</v>
      </c>
      <c r="E15">
        <v>4</v>
      </c>
      <c r="F15">
        <v>7</v>
      </c>
    </row>
    <row r="16" spans="1:6" x14ac:dyDescent="0.25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2055</v>
      </c>
      <c r="C20">
        <v>4</v>
      </c>
      <c r="E20">
        <v>4</v>
      </c>
      <c r="F20">
        <v>8</v>
      </c>
    </row>
    <row r="21" spans="1:6" x14ac:dyDescent="0.25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2062</v>
      </c>
      <c r="C22">
        <v>9</v>
      </c>
      <c r="E22">
        <v>5</v>
      </c>
      <c r="F22">
        <v>14</v>
      </c>
    </row>
    <row r="23" spans="1:6" x14ac:dyDescent="0.25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2058</v>
      </c>
      <c r="C25">
        <v>7</v>
      </c>
      <c r="E25">
        <v>14</v>
      </c>
      <c r="F25">
        <v>21</v>
      </c>
    </row>
    <row r="26" spans="1:6" x14ac:dyDescent="0.25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2061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98D6-BA88-4D3A-B021-B23266FCDA75}">
  <dimension ref="A1:E18"/>
  <sheetViews>
    <sheetView workbookViewId="0">
      <selection activeCell="O16" sqref="O1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2065</v>
      </c>
    </row>
    <row r="2" spans="1:5" x14ac:dyDescent="0.25">
      <c r="A2" s="5" t="s">
        <v>2085</v>
      </c>
      <c r="B2" t="s">
        <v>2065</v>
      </c>
    </row>
    <row r="4" spans="1:5" x14ac:dyDescent="0.25">
      <c r="A4" s="5" t="s">
        <v>2068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391F-9CB8-4E65-8249-47D01097DE1A}">
  <dimension ref="A1:H13"/>
  <sheetViews>
    <sheetView topLeftCell="A34" workbookViewId="0">
      <selection activeCell="K6" sqref="K6"/>
    </sheetView>
  </sheetViews>
  <sheetFormatPr defaultRowHeight="15.75" x14ac:dyDescent="0.25"/>
  <cols>
    <col min="1" max="1" width="16.75" bestFit="1" customWidth="1"/>
    <col min="2" max="2" width="17.2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25">
      <c r="A2" t="s">
        <v>2094</v>
      </c>
      <c r="B2">
        <f>COUNTIFS(Table1[goal],"&lt;1000", Table1[outcome],"successful")</f>
        <v>30</v>
      </c>
      <c r="C2">
        <f>COUNTIFS(Table1[goal],"&lt;1000",Table1[outcome],"failed")</f>
        <v>20</v>
      </c>
      <c r="D2">
        <f>COUNTIFS(Table1[goal],"&lt;1000",Table1[outcome],"canceled")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2095</v>
      </c>
      <c r="B3">
        <f>COUNTIFS(Table1[goal],"&gt;=1000",Table1[goal],"&lt;5000",Table1[outcome],"successful")</f>
        <v>191</v>
      </c>
      <c r="C3">
        <f>COUNTIFS(Table1[goal],"&gt;=1000",Table1[goal],"&lt;5000",Table1[outcome],"failed")</f>
        <v>38</v>
      </c>
      <c r="D3">
        <f>COUNTIFS(Table1[goal],"&gt;=1000",Table1[goal],"&lt;5000",Table1[outcome],"canceled")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2096</v>
      </c>
      <c r="B4">
        <f>COUNTIFS(Table1[goal],"&gt;=5000",Table1[goal],"&lt;10000",Table1[outcome],"successful")</f>
        <v>164</v>
      </c>
      <c r="C4">
        <f>COUNTIFS(Table1[goal],"&gt;=5000",Table1[goal],"&lt;10000",Table1[outcome],"failed")</f>
        <v>126</v>
      </c>
      <c r="D4">
        <f>COUNTIFS(Table1[goal],"&gt;=5000",Table1[goal],"&lt;10000",Table1[outcome],"canceled")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2097</v>
      </c>
      <c r="B5">
        <f>COUNTIFS(Table1[goal],"&gt;=10000",Table1[goal],"&lt;15000",Table1[outcome],"successful")</f>
        <v>4</v>
      </c>
      <c r="C5">
        <f>COUNTIFS(Table1[goal],"&gt;=10000",Table1[goal],"&lt;15000",Table1[outcome],"failed")</f>
        <v>5</v>
      </c>
      <c r="D5">
        <f>COUNTIFS(Table1[goal],"&gt;=10000",Table1[goal],"&lt;15000",Table1[outcome],"canceled")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>
        <f>COUNTIFS(Table1[goal],"&gt;=15000",Table1[goal],"&lt;20000",Table1[outcome],"successful")</f>
        <v>10</v>
      </c>
      <c r="C6">
        <f>COUNTIFS(Table1[goal],"&gt;=15000",Table1[goal],"&lt;20000",Table1[outcome],"failed")</f>
        <v>0</v>
      </c>
      <c r="D6">
        <f>COUNTIFS(Table1[goal],"&gt;=15000",Table1[goal],"&lt;20000",Table1[outcome],"canceled")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>
        <f>COUNTIFS(Table1[goal],"&gt;=20000",Table1[goal],"&lt;25000",Table1[outcome],"successful")</f>
        <v>7</v>
      </c>
      <c r="C7">
        <f>COUNTIFS(Table1[goal],"&gt;=20000",Table1[goal],"&lt;25000",Table1[outcome],"failed")</f>
        <v>0</v>
      </c>
      <c r="D7">
        <f>COUNTIFS(Table1[goal],"&gt;=20000",Table1[goal],"&lt;25000",Table1[outcome],"canceled")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>
        <f>COUNTIFS(Table1[goal],"&gt;=25000",Table1[goal],"&lt;30000",Table1[outcome],"successful")</f>
        <v>11</v>
      </c>
      <c r="C8">
        <f>COUNTIFS(Table1[goal],"&gt;=25000",Table1[goal],"&lt;30000",Table1[outcome],"failed")</f>
        <v>3</v>
      </c>
      <c r="D8">
        <f>COUNTIFS(Table1[goal],"&gt;=25000",Table1[goal],"&lt;30000",Table1[outcome],"canceled")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2101</v>
      </c>
      <c r="B9">
        <f>COUNTIFS(Table1[goal],"&gt;=30000",Table1[goal],"&lt;35000",Table1[outcome],"successful")</f>
        <v>7</v>
      </c>
      <c r="C9">
        <f>COUNTIFS(Table1[goal],"&gt;=30000",Table1[goal],"&lt;35000",Table1[outcome],"failed")</f>
        <v>0</v>
      </c>
      <c r="D9">
        <f>COUNTIFS(Table1[goal],"&gt;=30000",Table1[goal],"&lt;35000",Table1[outcome],"canceled")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2102</v>
      </c>
      <c r="B10">
        <f>COUNTIFS(Table1[goal],"&gt;=35000",Table1[goal],"&lt;40000",Table1[outcome],"successful")</f>
        <v>8</v>
      </c>
      <c r="C10">
        <f>COUNTIFS(Table1[goal],"&gt;=35000",Table1[goal],"&lt;40000",Table1[outcome],"failed")</f>
        <v>3</v>
      </c>
      <c r="D10">
        <f>COUNTIFS(Table1[goal],"&gt;=35000",Table1[goal],"&lt;40000",Table1[outcome],"canceled")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2103</v>
      </c>
      <c r="B11">
        <f>COUNTIFS(Table1[goal],"&gt;=40000",Table1[goal],"&lt;45000",Table1[outcome],"successful")</f>
        <v>11</v>
      </c>
      <c r="C11">
        <f>COUNTIFS(Table1[goal],"&gt;=40000",Table1[goal],"&lt;45000",Table1[outcome],"failed")</f>
        <v>3</v>
      </c>
      <c r="D11">
        <f>COUNTIFS(Table1[goal],"&gt;=40000",Table1[goal],"&lt;45000",Table1[outcome],"canceled")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>
        <f>COUNTIFS(Table1[goal],"&gt;=45000",Table1[goal],"&lt;50000",Table1[outcome],"successful")</f>
        <v>8</v>
      </c>
      <c r="C12">
        <f>COUNTIFS(Table1[goal],"&gt;=45000",Table1[goal],"&lt;50000",Table1[outcome],"failed")</f>
        <v>3</v>
      </c>
      <c r="D12">
        <f>COUNTIFS(Table1[goal],"&gt;=45000",Table1[goal],"&lt;50000",Table1[outcome],"canceled")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COUNTIFS(Table1[goal],"&gt;=50000",Table1[outcome],"successful")</f>
        <v>114</v>
      </c>
      <c r="C13">
        <f>COUNTIFS(Table1[goal],"&gt;=50000",Table1[outcome],"failed")</f>
        <v>163</v>
      </c>
      <c r="D13">
        <f>COUNTIFS(Table1[goal],"&gt;=50000",Table1[outcome],"canceled")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D504-B1A1-4989-81A9-A7CDBBD1FFF3}">
  <dimension ref="A1:I566"/>
  <sheetViews>
    <sheetView tabSelected="1" workbookViewId="0">
      <selection activeCell="I17" sqref="I17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6.875" bestFit="1" customWidth="1"/>
    <col min="4" max="4" width="12.625" customWidth="1"/>
    <col min="6" max="6" width="8.5" bestFit="1" customWidth="1"/>
    <col min="7" max="7" width="13.5" bestFit="1" customWidth="1"/>
    <col min="8" max="8" width="16.875" bestFit="1" customWidth="1"/>
  </cols>
  <sheetData>
    <row r="1" spans="1:9" ht="16.5" thickBot="1" x14ac:dyDescent="0.3">
      <c r="A1" s="1" t="s">
        <v>4</v>
      </c>
      <c r="B1" s="1" t="s">
        <v>5</v>
      </c>
      <c r="C1" s="1"/>
      <c r="D1" s="1"/>
      <c r="F1" s="1" t="s">
        <v>4</v>
      </c>
      <c r="G1" s="1" t="s">
        <v>5</v>
      </c>
    </row>
    <row r="2" spans="1:9" x14ac:dyDescent="0.25">
      <c r="A2" t="s">
        <v>20</v>
      </c>
      <c r="B2">
        <v>158</v>
      </c>
      <c r="C2" s="14" t="s">
        <v>2106</v>
      </c>
      <c r="D2" s="10">
        <f>AVERAGE(B2:B566)</f>
        <v>851.14690265486729</v>
      </c>
      <c r="F2" t="s">
        <v>14</v>
      </c>
      <c r="G2">
        <v>0</v>
      </c>
      <c r="H2" s="14" t="s">
        <v>2106</v>
      </c>
      <c r="I2" s="10">
        <f>AVERAGE(G2:G365)</f>
        <v>585.61538461538464</v>
      </c>
    </row>
    <row r="3" spans="1:9" x14ac:dyDescent="0.25">
      <c r="A3" t="s">
        <v>20</v>
      </c>
      <c r="B3">
        <v>1425</v>
      </c>
      <c r="C3" s="15" t="s">
        <v>2107</v>
      </c>
      <c r="D3" s="11">
        <f>MEDIAN(B2:B566)</f>
        <v>201</v>
      </c>
      <c r="F3" t="s">
        <v>14</v>
      </c>
      <c r="G3">
        <v>24</v>
      </c>
      <c r="H3" s="15" t="s">
        <v>2107</v>
      </c>
      <c r="I3" s="11">
        <f>MEDIAN(G2:G365)</f>
        <v>114.5</v>
      </c>
    </row>
    <row r="4" spans="1:9" x14ac:dyDescent="0.25">
      <c r="A4" t="s">
        <v>20</v>
      </c>
      <c r="B4">
        <v>174</v>
      </c>
      <c r="C4" s="15" t="s">
        <v>2108</v>
      </c>
      <c r="D4" s="11">
        <f>MIN(B2:B566)</f>
        <v>16</v>
      </c>
      <c r="F4" t="s">
        <v>14</v>
      </c>
      <c r="G4">
        <v>53</v>
      </c>
      <c r="H4" s="15" t="s">
        <v>2108</v>
      </c>
      <c r="I4" s="11">
        <f>MIN(G2:G365)</f>
        <v>0</v>
      </c>
    </row>
    <row r="5" spans="1:9" x14ac:dyDescent="0.25">
      <c r="A5" t="s">
        <v>20</v>
      </c>
      <c r="B5">
        <v>227</v>
      </c>
      <c r="C5" s="15" t="s">
        <v>2109</v>
      </c>
      <c r="D5" s="11">
        <f>MAX(B2:B566)</f>
        <v>7295</v>
      </c>
      <c r="F5" t="s">
        <v>14</v>
      </c>
      <c r="G5">
        <v>18</v>
      </c>
      <c r="H5" s="15" t="s">
        <v>2109</v>
      </c>
      <c r="I5" s="11">
        <f>MAX(G2:G365)</f>
        <v>6080</v>
      </c>
    </row>
    <row r="6" spans="1:9" x14ac:dyDescent="0.25">
      <c r="A6" t="s">
        <v>20</v>
      </c>
      <c r="B6">
        <v>220</v>
      </c>
      <c r="C6" s="15" t="s">
        <v>2110</v>
      </c>
      <c r="D6" s="12">
        <f>_xlfn.VAR.P(B2:B566)</f>
        <v>1603373.7324019109</v>
      </c>
      <c r="F6" t="s">
        <v>14</v>
      </c>
      <c r="G6">
        <v>44</v>
      </c>
      <c r="H6" s="15" t="s">
        <v>2110</v>
      </c>
      <c r="I6" s="12">
        <f>_xlfn.VAR.P(G2:G365)</f>
        <v>921574.68174133555</v>
      </c>
    </row>
    <row r="7" spans="1:9" ht="16.5" thickBot="1" x14ac:dyDescent="0.3">
      <c r="A7" t="s">
        <v>20</v>
      </c>
      <c r="B7">
        <v>98</v>
      </c>
      <c r="C7" s="16" t="s">
        <v>2111</v>
      </c>
      <c r="D7" s="13">
        <f>_xlfn.STDEV.P(B2:B566)</f>
        <v>1266.2439466397898</v>
      </c>
      <c r="F7" t="s">
        <v>14</v>
      </c>
      <c r="G7">
        <v>27</v>
      </c>
      <c r="H7" s="16" t="s">
        <v>2111</v>
      </c>
      <c r="I7" s="13">
        <f>_xlfn.STDEV.P(G2:G365)</f>
        <v>959.98681331637863</v>
      </c>
    </row>
    <row r="8" spans="1:9" x14ac:dyDescent="0.25">
      <c r="A8" t="s">
        <v>20</v>
      </c>
      <c r="B8">
        <v>100</v>
      </c>
      <c r="F8" t="s">
        <v>14</v>
      </c>
      <c r="G8">
        <v>55</v>
      </c>
    </row>
    <row r="9" spans="1:9" x14ac:dyDescent="0.25">
      <c r="A9" t="s">
        <v>20</v>
      </c>
      <c r="B9">
        <v>1249</v>
      </c>
      <c r="F9" t="s">
        <v>14</v>
      </c>
      <c r="G9">
        <v>200</v>
      </c>
    </row>
    <row r="10" spans="1:9" x14ac:dyDescent="0.25">
      <c r="A10" t="s">
        <v>20</v>
      </c>
      <c r="B10">
        <v>1396</v>
      </c>
      <c r="F10" t="s">
        <v>14</v>
      </c>
      <c r="G10">
        <v>452</v>
      </c>
    </row>
    <row r="11" spans="1:9" x14ac:dyDescent="0.25">
      <c r="A11" t="s">
        <v>20</v>
      </c>
      <c r="B11">
        <v>890</v>
      </c>
      <c r="F11" t="s">
        <v>14</v>
      </c>
      <c r="G11">
        <v>674</v>
      </c>
    </row>
    <row r="12" spans="1:9" x14ac:dyDescent="0.25">
      <c r="A12" t="s">
        <v>20</v>
      </c>
      <c r="B12">
        <v>142</v>
      </c>
      <c r="F12" t="s">
        <v>14</v>
      </c>
      <c r="G12">
        <v>558</v>
      </c>
    </row>
    <row r="13" spans="1:9" x14ac:dyDescent="0.25">
      <c r="A13" t="s">
        <v>20</v>
      </c>
      <c r="B13">
        <v>2673</v>
      </c>
      <c r="F13" t="s">
        <v>14</v>
      </c>
      <c r="G13">
        <v>15</v>
      </c>
    </row>
    <row r="14" spans="1:9" x14ac:dyDescent="0.25">
      <c r="A14" t="s">
        <v>20</v>
      </c>
      <c r="B14">
        <v>163</v>
      </c>
      <c r="F14" t="s">
        <v>14</v>
      </c>
      <c r="G14">
        <v>2307</v>
      </c>
    </row>
    <row r="15" spans="1:9" x14ac:dyDescent="0.25">
      <c r="A15" t="s">
        <v>20</v>
      </c>
      <c r="B15">
        <v>2220</v>
      </c>
      <c r="F15" t="s">
        <v>14</v>
      </c>
      <c r="G15">
        <v>88</v>
      </c>
    </row>
    <row r="16" spans="1:9" x14ac:dyDescent="0.25">
      <c r="A16" t="s">
        <v>20</v>
      </c>
      <c r="B16">
        <v>1606</v>
      </c>
      <c r="F16" t="s">
        <v>14</v>
      </c>
      <c r="G16">
        <v>48</v>
      </c>
    </row>
    <row r="17" spans="1:7" x14ac:dyDescent="0.25">
      <c r="A17" t="s">
        <v>20</v>
      </c>
      <c r="B17">
        <v>129</v>
      </c>
      <c r="F17" t="s">
        <v>14</v>
      </c>
      <c r="G17">
        <v>1</v>
      </c>
    </row>
    <row r="18" spans="1:7" x14ac:dyDescent="0.25">
      <c r="A18" t="s">
        <v>20</v>
      </c>
      <c r="B18">
        <v>226</v>
      </c>
      <c r="F18" t="s">
        <v>14</v>
      </c>
      <c r="G18">
        <v>1467</v>
      </c>
    </row>
    <row r="19" spans="1:7" x14ac:dyDescent="0.25">
      <c r="A19" t="s">
        <v>20</v>
      </c>
      <c r="B19">
        <v>5419</v>
      </c>
      <c r="F19" t="s">
        <v>14</v>
      </c>
      <c r="G19">
        <v>75</v>
      </c>
    </row>
    <row r="20" spans="1:7" x14ac:dyDescent="0.25">
      <c r="A20" t="s">
        <v>20</v>
      </c>
      <c r="B20">
        <v>165</v>
      </c>
      <c r="F20" t="s">
        <v>14</v>
      </c>
      <c r="G20">
        <v>120</v>
      </c>
    </row>
    <row r="21" spans="1:7" x14ac:dyDescent="0.25">
      <c r="A21" t="s">
        <v>20</v>
      </c>
      <c r="B21">
        <v>1965</v>
      </c>
      <c r="F21" t="s">
        <v>14</v>
      </c>
      <c r="G21">
        <v>2253</v>
      </c>
    </row>
    <row r="22" spans="1:7" x14ac:dyDescent="0.25">
      <c r="A22" t="s">
        <v>20</v>
      </c>
      <c r="B22">
        <v>16</v>
      </c>
      <c r="F22" t="s">
        <v>14</v>
      </c>
      <c r="G22">
        <v>5</v>
      </c>
    </row>
    <row r="23" spans="1:7" x14ac:dyDescent="0.25">
      <c r="A23" t="s">
        <v>20</v>
      </c>
      <c r="B23">
        <v>107</v>
      </c>
      <c r="F23" t="s">
        <v>14</v>
      </c>
      <c r="G23">
        <v>38</v>
      </c>
    </row>
    <row r="24" spans="1:7" x14ac:dyDescent="0.25">
      <c r="A24" t="s">
        <v>20</v>
      </c>
      <c r="B24">
        <v>134</v>
      </c>
      <c r="F24" t="s">
        <v>14</v>
      </c>
      <c r="G24">
        <v>12</v>
      </c>
    </row>
    <row r="25" spans="1:7" x14ac:dyDescent="0.25">
      <c r="A25" t="s">
        <v>20</v>
      </c>
      <c r="B25">
        <v>198</v>
      </c>
      <c r="F25" t="s">
        <v>14</v>
      </c>
      <c r="G25">
        <v>1684</v>
      </c>
    </row>
    <row r="26" spans="1:7" x14ac:dyDescent="0.25">
      <c r="A26" t="s">
        <v>20</v>
      </c>
      <c r="B26">
        <v>111</v>
      </c>
      <c r="F26" t="s">
        <v>14</v>
      </c>
      <c r="G26">
        <v>56</v>
      </c>
    </row>
    <row r="27" spans="1:7" x14ac:dyDescent="0.25">
      <c r="A27" t="s">
        <v>20</v>
      </c>
      <c r="B27">
        <v>222</v>
      </c>
      <c r="F27" t="s">
        <v>14</v>
      </c>
      <c r="G27">
        <v>838</v>
      </c>
    </row>
    <row r="28" spans="1:7" x14ac:dyDescent="0.25">
      <c r="A28" t="s">
        <v>20</v>
      </c>
      <c r="B28">
        <v>6212</v>
      </c>
      <c r="F28" t="s">
        <v>14</v>
      </c>
      <c r="G28">
        <v>1000</v>
      </c>
    </row>
    <row r="29" spans="1:7" x14ac:dyDescent="0.25">
      <c r="A29" t="s">
        <v>20</v>
      </c>
      <c r="B29">
        <v>98</v>
      </c>
      <c r="F29" t="s">
        <v>14</v>
      </c>
      <c r="G29">
        <v>1482</v>
      </c>
    </row>
    <row r="30" spans="1:7" x14ac:dyDescent="0.25">
      <c r="A30" t="s">
        <v>20</v>
      </c>
      <c r="B30">
        <v>92</v>
      </c>
      <c r="F30" t="s">
        <v>14</v>
      </c>
      <c r="G30">
        <v>106</v>
      </c>
    </row>
    <row r="31" spans="1:7" x14ac:dyDescent="0.25">
      <c r="A31" t="s">
        <v>20</v>
      </c>
      <c r="B31">
        <v>149</v>
      </c>
      <c r="F31" t="s">
        <v>14</v>
      </c>
      <c r="G31">
        <v>679</v>
      </c>
    </row>
    <row r="32" spans="1:7" x14ac:dyDescent="0.25">
      <c r="A32" t="s">
        <v>20</v>
      </c>
      <c r="B32">
        <v>2431</v>
      </c>
      <c r="F32" t="s">
        <v>14</v>
      </c>
      <c r="G32">
        <v>1220</v>
      </c>
    </row>
    <row r="33" spans="1:7" x14ac:dyDescent="0.25">
      <c r="A33" t="s">
        <v>20</v>
      </c>
      <c r="B33">
        <v>303</v>
      </c>
      <c r="F33" t="s">
        <v>14</v>
      </c>
      <c r="G33">
        <v>1</v>
      </c>
    </row>
    <row r="34" spans="1:7" x14ac:dyDescent="0.25">
      <c r="A34" t="s">
        <v>20</v>
      </c>
      <c r="B34">
        <v>209</v>
      </c>
      <c r="F34" t="s">
        <v>14</v>
      </c>
      <c r="G34">
        <v>37</v>
      </c>
    </row>
    <row r="35" spans="1:7" x14ac:dyDescent="0.25">
      <c r="A35" t="s">
        <v>20</v>
      </c>
      <c r="B35">
        <v>131</v>
      </c>
      <c r="F35" t="s">
        <v>14</v>
      </c>
      <c r="G35">
        <v>60</v>
      </c>
    </row>
    <row r="36" spans="1:7" x14ac:dyDescent="0.25">
      <c r="A36" t="s">
        <v>20</v>
      </c>
      <c r="B36">
        <v>164</v>
      </c>
      <c r="F36" t="s">
        <v>14</v>
      </c>
      <c r="G36">
        <v>296</v>
      </c>
    </row>
    <row r="37" spans="1:7" x14ac:dyDescent="0.25">
      <c r="A37" t="s">
        <v>20</v>
      </c>
      <c r="B37">
        <v>201</v>
      </c>
      <c r="F37" t="s">
        <v>14</v>
      </c>
      <c r="G37">
        <v>3304</v>
      </c>
    </row>
    <row r="38" spans="1:7" x14ac:dyDescent="0.25">
      <c r="A38" t="s">
        <v>20</v>
      </c>
      <c r="B38">
        <v>211</v>
      </c>
      <c r="F38" t="s">
        <v>14</v>
      </c>
      <c r="G38">
        <v>73</v>
      </c>
    </row>
    <row r="39" spans="1:7" x14ac:dyDescent="0.25">
      <c r="A39" t="s">
        <v>20</v>
      </c>
      <c r="B39">
        <v>128</v>
      </c>
      <c r="F39" t="s">
        <v>14</v>
      </c>
      <c r="G39">
        <v>3387</v>
      </c>
    </row>
    <row r="40" spans="1:7" x14ac:dyDescent="0.25">
      <c r="A40" t="s">
        <v>20</v>
      </c>
      <c r="B40">
        <v>1600</v>
      </c>
      <c r="F40" t="s">
        <v>14</v>
      </c>
      <c r="G40">
        <v>662</v>
      </c>
    </row>
    <row r="41" spans="1:7" x14ac:dyDescent="0.25">
      <c r="A41" t="s">
        <v>20</v>
      </c>
      <c r="B41">
        <v>249</v>
      </c>
      <c r="F41" t="s">
        <v>14</v>
      </c>
      <c r="G41">
        <v>774</v>
      </c>
    </row>
    <row r="42" spans="1:7" x14ac:dyDescent="0.25">
      <c r="A42" t="s">
        <v>20</v>
      </c>
      <c r="B42">
        <v>236</v>
      </c>
      <c r="F42" t="s">
        <v>14</v>
      </c>
      <c r="G42">
        <v>672</v>
      </c>
    </row>
    <row r="43" spans="1:7" x14ac:dyDescent="0.25">
      <c r="A43" t="s">
        <v>20</v>
      </c>
      <c r="B43">
        <v>4065</v>
      </c>
      <c r="F43" t="s">
        <v>14</v>
      </c>
      <c r="G43">
        <v>940</v>
      </c>
    </row>
    <row r="44" spans="1:7" x14ac:dyDescent="0.25">
      <c r="A44" t="s">
        <v>20</v>
      </c>
      <c r="B44">
        <v>246</v>
      </c>
      <c r="F44" t="s">
        <v>14</v>
      </c>
      <c r="G44">
        <v>117</v>
      </c>
    </row>
    <row r="45" spans="1:7" x14ac:dyDescent="0.25">
      <c r="A45" t="s">
        <v>20</v>
      </c>
      <c r="B45">
        <v>2475</v>
      </c>
      <c r="F45" t="s">
        <v>14</v>
      </c>
      <c r="G45">
        <v>115</v>
      </c>
    </row>
    <row r="46" spans="1:7" x14ac:dyDescent="0.25">
      <c r="A46" t="s">
        <v>20</v>
      </c>
      <c r="B46">
        <v>76</v>
      </c>
      <c r="F46" t="s">
        <v>14</v>
      </c>
      <c r="G46">
        <v>326</v>
      </c>
    </row>
    <row r="47" spans="1:7" x14ac:dyDescent="0.25">
      <c r="A47" t="s">
        <v>20</v>
      </c>
      <c r="B47">
        <v>54</v>
      </c>
      <c r="F47" t="s">
        <v>14</v>
      </c>
      <c r="G47">
        <v>1</v>
      </c>
    </row>
    <row r="48" spans="1:7" x14ac:dyDescent="0.25">
      <c r="A48" t="s">
        <v>20</v>
      </c>
      <c r="B48">
        <v>88</v>
      </c>
      <c r="F48" t="s">
        <v>14</v>
      </c>
      <c r="G48">
        <v>1467</v>
      </c>
    </row>
    <row r="49" spans="1:7" x14ac:dyDescent="0.25">
      <c r="A49" t="s">
        <v>20</v>
      </c>
      <c r="B49">
        <v>85</v>
      </c>
      <c r="F49" t="s">
        <v>14</v>
      </c>
      <c r="G49">
        <v>5681</v>
      </c>
    </row>
    <row r="50" spans="1:7" x14ac:dyDescent="0.25">
      <c r="A50" t="s">
        <v>20</v>
      </c>
      <c r="B50">
        <v>170</v>
      </c>
      <c r="F50" t="s">
        <v>14</v>
      </c>
      <c r="G50">
        <v>1059</v>
      </c>
    </row>
    <row r="51" spans="1:7" x14ac:dyDescent="0.25">
      <c r="A51" t="s">
        <v>20</v>
      </c>
      <c r="B51">
        <v>330</v>
      </c>
      <c r="F51" t="s">
        <v>14</v>
      </c>
      <c r="G51">
        <v>1194</v>
      </c>
    </row>
    <row r="52" spans="1:7" x14ac:dyDescent="0.25">
      <c r="A52" t="s">
        <v>20</v>
      </c>
      <c r="B52">
        <v>127</v>
      </c>
      <c r="F52" t="s">
        <v>14</v>
      </c>
      <c r="G52">
        <v>30</v>
      </c>
    </row>
    <row r="53" spans="1:7" x14ac:dyDescent="0.25">
      <c r="A53" t="s">
        <v>20</v>
      </c>
      <c r="B53">
        <v>411</v>
      </c>
      <c r="F53" t="s">
        <v>14</v>
      </c>
      <c r="G53">
        <v>75</v>
      </c>
    </row>
    <row r="54" spans="1:7" x14ac:dyDescent="0.25">
      <c r="A54" t="s">
        <v>20</v>
      </c>
      <c r="B54">
        <v>180</v>
      </c>
      <c r="F54" t="s">
        <v>14</v>
      </c>
      <c r="G54">
        <v>955</v>
      </c>
    </row>
    <row r="55" spans="1:7" x14ac:dyDescent="0.25">
      <c r="A55" t="s">
        <v>20</v>
      </c>
      <c r="B55">
        <v>374</v>
      </c>
      <c r="F55" t="s">
        <v>14</v>
      </c>
      <c r="G55">
        <v>67</v>
      </c>
    </row>
    <row r="56" spans="1:7" x14ac:dyDescent="0.25">
      <c r="A56" t="s">
        <v>20</v>
      </c>
      <c r="B56">
        <v>71</v>
      </c>
      <c r="F56" t="s">
        <v>14</v>
      </c>
      <c r="G56">
        <v>5</v>
      </c>
    </row>
    <row r="57" spans="1:7" x14ac:dyDescent="0.25">
      <c r="A57" t="s">
        <v>20</v>
      </c>
      <c r="B57">
        <v>203</v>
      </c>
      <c r="F57" t="s">
        <v>14</v>
      </c>
      <c r="G57">
        <v>26</v>
      </c>
    </row>
    <row r="58" spans="1:7" x14ac:dyDescent="0.25">
      <c r="A58" t="s">
        <v>20</v>
      </c>
      <c r="B58">
        <v>113</v>
      </c>
      <c r="F58" t="s">
        <v>14</v>
      </c>
      <c r="G58">
        <v>1130</v>
      </c>
    </row>
    <row r="59" spans="1:7" x14ac:dyDescent="0.25">
      <c r="A59" t="s">
        <v>20</v>
      </c>
      <c r="B59">
        <v>96</v>
      </c>
      <c r="F59" t="s">
        <v>14</v>
      </c>
      <c r="G59">
        <v>782</v>
      </c>
    </row>
    <row r="60" spans="1:7" x14ac:dyDescent="0.25">
      <c r="A60" t="s">
        <v>20</v>
      </c>
      <c r="B60">
        <v>498</v>
      </c>
      <c r="F60" t="s">
        <v>14</v>
      </c>
      <c r="G60">
        <v>210</v>
      </c>
    </row>
    <row r="61" spans="1:7" x14ac:dyDescent="0.25">
      <c r="A61" t="s">
        <v>20</v>
      </c>
      <c r="B61">
        <v>180</v>
      </c>
      <c r="F61" t="s">
        <v>14</v>
      </c>
      <c r="G61">
        <v>136</v>
      </c>
    </row>
    <row r="62" spans="1:7" x14ac:dyDescent="0.25">
      <c r="A62" t="s">
        <v>20</v>
      </c>
      <c r="B62">
        <v>27</v>
      </c>
      <c r="F62" t="s">
        <v>14</v>
      </c>
      <c r="G62">
        <v>86</v>
      </c>
    </row>
    <row r="63" spans="1:7" x14ac:dyDescent="0.25">
      <c r="A63" t="s">
        <v>20</v>
      </c>
      <c r="B63">
        <v>2331</v>
      </c>
      <c r="F63" t="s">
        <v>14</v>
      </c>
      <c r="G63">
        <v>19</v>
      </c>
    </row>
    <row r="64" spans="1:7" x14ac:dyDescent="0.25">
      <c r="A64" t="s">
        <v>20</v>
      </c>
      <c r="B64">
        <v>113</v>
      </c>
      <c r="F64" t="s">
        <v>14</v>
      </c>
      <c r="G64">
        <v>886</v>
      </c>
    </row>
    <row r="65" spans="1:7" x14ac:dyDescent="0.25">
      <c r="A65" t="s">
        <v>20</v>
      </c>
      <c r="B65">
        <v>164</v>
      </c>
      <c r="F65" t="s">
        <v>14</v>
      </c>
      <c r="G65">
        <v>35</v>
      </c>
    </row>
    <row r="66" spans="1:7" x14ac:dyDescent="0.25">
      <c r="A66" t="s">
        <v>20</v>
      </c>
      <c r="B66">
        <v>164</v>
      </c>
      <c r="F66" t="s">
        <v>14</v>
      </c>
      <c r="G66">
        <v>24</v>
      </c>
    </row>
    <row r="67" spans="1:7" x14ac:dyDescent="0.25">
      <c r="A67" t="s">
        <v>20</v>
      </c>
      <c r="B67">
        <v>336</v>
      </c>
      <c r="F67" t="s">
        <v>14</v>
      </c>
      <c r="G67">
        <v>86</v>
      </c>
    </row>
    <row r="68" spans="1:7" x14ac:dyDescent="0.25">
      <c r="A68" t="s">
        <v>20</v>
      </c>
      <c r="B68">
        <v>1917</v>
      </c>
      <c r="F68" t="s">
        <v>14</v>
      </c>
      <c r="G68">
        <v>243</v>
      </c>
    </row>
    <row r="69" spans="1:7" x14ac:dyDescent="0.25">
      <c r="A69" t="s">
        <v>20</v>
      </c>
      <c r="B69">
        <v>95</v>
      </c>
      <c r="F69" t="s">
        <v>14</v>
      </c>
      <c r="G69">
        <v>65</v>
      </c>
    </row>
    <row r="70" spans="1:7" x14ac:dyDescent="0.25">
      <c r="A70" t="s">
        <v>20</v>
      </c>
      <c r="B70">
        <v>147</v>
      </c>
      <c r="F70" t="s">
        <v>14</v>
      </c>
      <c r="G70">
        <v>100</v>
      </c>
    </row>
    <row r="71" spans="1:7" x14ac:dyDescent="0.25">
      <c r="A71" t="s">
        <v>20</v>
      </c>
      <c r="B71">
        <v>86</v>
      </c>
      <c r="F71" t="s">
        <v>14</v>
      </c>
      <c r="G71">
        <v>168</v>
      </c>
    </row>
    <row r="72" spans="1:7" x14ac:dyDescent="0.25">
      <c r="A72" t="s">
        <v>20</v>
      </c>
      <c r="B72">
        <v>83</v>
      </c>
      <c r="F72" t="s">
        <v>14</v>
      </c>
      <c r="G72">
        <v>13</v>
      </c>
    </row>
    <row r="73" spans="1:7" x14ac:dyDescent="0.25">
      <c r="A73" t="s">
        <v>20</v>
      </c>
      <c r="B73">
        <v>676</v>
      </c>
      <c r="F73" t="s">
        <v>14</v>
      </c>
      <c r="G73">
        <v>1</v>
      </c>
    </row>
    <row r="74" spans="1:7" x14ac:dyDescent="0.25">
      <c r="A74" t="s">
        <v>20</v>
      </c>
      <c r="B74">
        <v>361</v>
      </c>
      <c r="F74" t="s">
        <v>14</v>
      </c>
      <c r="G74">
        <v>40</v>
      </c>
    </row>
    <row r="75" spans="1:7" x14ac:dyDescent="0.25">
      <c r="A75" t="s">
        <v>20</v>
      </c>
      <c r="B75">
        <v>131</v>
      </c>
      <c r="F75" t="s">
        <v>14</v>
      </c>
      <c r="G75">
        <v>226</v>
      </c>
    </row>
    <row r="76" spans="1:7" x14ac:dyDescent="0.25">
      <c r="A76" t="s">
        <v>20</v>
      </c>
      <c r="B76">
        <v>126</v>
      </c>
      <c r="F76" t="s">
        <v>14</v>
      </c>
      <c r="G76">
        <v>1625</v>
      </c>
    </row>
    <row r="77" spans="1:7" x14ac:dyDescent="0.25">
      <c r="A77" t="s">
        <v>20</v>
      </c>
      <c r="B77">
        <v>275</v>
      </c>
      <c r="F77" t="s">
        <v>14</v>
      </c>
      <c r="G77">
        <v>143</v>
      </c>
    </row>
    <row r="78" spans="1:7" x14ac:dyDescent="0.25">
      <c r="A78" t="s">
        <v>20</v>
      </c>
      <c r="B78">
        <v>67</v>
      </c>
      <c r="F78" t="s">
        <v>14</v>
      </c>
      <c r="G78">
        <v>934</v>
      </c>
    </row>
    <row r="79" spans="1:7" x14ac:dyDescent="0.25">
      <c r="A79" t="s">
        <v>20</v>
      </c>
      <c r="B79">
        <v>154</v>
      </c>
      <c r="F79" t="s">
        <v>14</v>
      </c>
      <c r="G79">
        <v>17</v>
      </c>
    </row>
    <row r="80" spans="1:7" x14ac:dyDescent="0.25">
      <c r="A80" t="s">
        <v>20</v>
      </c>
      <c r="B80">
        <v>1782</v>
      </c>
      <c r="F80" t="s">
        <v>14</v>
      </c>
      <c r="G80">
        <v>2179</v>
      </c>
    </row>
    <row r="81" spans="1:7" x14ac:dyDescent="0.25">
      <c r="A81" t="s">
        <v>20</v>
      </c>
      <c r="B81">
        <v>903</v>
      </c>
      <c r="F81" t="s">
        <v>14</v>
      </c>
      <c r="G81">
        <v>931</v>
      </c>
    </row>
    <row r="82" spans="1:7" x14ac:dyDescent="0.25">
      <c r="A82" t="s">
        <v>20</v>
      </c>
      <c r="B82">
        <v>94</v>
      </c>
      <c r="F82" t="s">
        <v>14</v>
      </c>
      <c r="G82">
        <v>92</v>
      </c>
    </row>
    <row r="83" spans="1:7" x14ac:dyDescent="0.25">
      <c r="A83" t="s">
        <v>20</v>
      </c>
      <c r="B83">
        <v>180</v>
      </c>
      <c r="F83" t="s">
        <v>14</v>
      </c>
      <c r="G83">
        <v>57</v>
      </c>
    </row>
    <row r="84" spans="1:7" x14ac:dyDescent="0.25">
      <c r="A84" t="s">
        <v>20</v>
      </c>
      <c r="B84">
        <v>533</v>
      </c>
      <c r="F84" t="s">
        <v>14</v>
      </c>
      <c r="G84">
        <v>41</v>
      </c>
    </row>
    <row r="85" spans="1:7" x14ac:dyDescent="0.25">
      <c r="A85" t="s">
        <v>20</v>
      </c>
      <c r="B85">
        <v>2443</v>
      </c>
      <c r="F85" t="s">
        <v>14</v>
      </c>
      <c r="G85">
        <v>1</v>
      </c>
    </row>
    <row r="86" spans="1:7" x14ac:dyDescent="0.25">
      <c r="A86" t="s">
        <v>20</v>
      </c>
      <c r="B86">
        <v>89</v>
      </c>
      <c r="F86" t="s">
        <v>14</v>
      </c>
      <c r="G86">
        <v>101</v>
      </c>
    </row>
    <row r="87" spans="1:7" x14ac:dyDescent="0.25">
      <c r="A87" t="s">
        <v>20</v>
      </c>
      <c r="B87">
        <v>159</v>
      </c>
      <c r="F87" t="s">
        <v>14</v>
      </c>
      <c r="G87">
        <v>1335</v>
      </c>
    </row>
    <row r="88" spans="1:7" x14ac:dyDescent="0.25">
      <c r="A88" t="s">
        <v>20</v>
      </c>
      <c r="B88">
        <v>50</v>
      </c>
      <c r="F88" t="s">
        <v>14</v>
      </c>
      <c r="G88">
        <v>15</v>
      </c>
    </row>
    <row r="89" spans="1:7" x14ac:dyDescent="0.25">
      <c r="A89" t="s">
        <v>20</v>
      </c>
      <c r="B89">
        <v>186</v>
      </c>
      <c r="F89" t="s">
        <v>14</v>
      </c>
      <c r="G89">
        <v>454</v>
      </c>
    </row>
    <row r="90" spans="1:7" x14ac:dyDescent="0.25">
      <c r="A90" t="s">
        <v>20</v>
      </c>
      <c r="B90">
        <v>1071</v>
      </c>
      <c r="F90" t="s">
        <v>14</v>
      </c>
      <c r="G90">
        <v>3182</v>
      </c>
    </row>
    <row r="91" spans="1:7" x14ac:dyDescent="0.25">
      <c r="A91" t="s">
        <v>20</v>
      </c>
      <c r="B91">
        <v>117</v>
      </c>
      <c r="F91" t="s">
        <v>14</v>
      </c>
      <c r="G91">
        <v>15</v>
      </c>
    </row>
    <row r="92" spans="1:7" x14ac:dyDescent="0.25">
      <c r="A92" t="s">
        <v>20</v>
      </c>
      <c r="B92">
        <v>70</v>
      </c>
      <c r="F92" t="s">
        <v>14</v>
      </c>
      <c r="G92">
        <v>133</v>
      </c>
    </row>
    <row r="93" spans="1:7" x14ac:dyDescent="0.25">
      <c r="A93" t="s">
        <v>20</v>
      </c>
      <c r="B93">
        <v>135</v>
      </c>
      <c r="F93" t="s">
        <v>14</v>
      </c>
      <c r="G93">
        <v>2062</v>
      </c>
    </row>
    <row r="94" spans="1:7" x14ac:dyDescent="0.25">
      <c r="A94" t="s">
        <v>20</v>
      </c>
      <c r="B94">
        <v>768</v>
      </c>
      <c r="F94" t="s">
        <v>14</v>
      </c>
      <c r="G94">
        <v>29</v>
      </c>
    </row>
    <row r="95" spans="1:7" x14ac:dyDescent="0.25">
      <c r="A95" t="s">
        <v>20</v>
      </c>
      <c r="B95">
        <v>199</v>
      </c>
      <c r="F95" t="s">
        <v>14</v>
      </c>
      <c r="G95">
        <v>132</v>
      </c>
    </row>
    <row r="96" spans="1:7" x14ac:dyDescent="0.25">
      <c r="A96" t="s">
        <v>20</v>
      </c>
      <c r="B96">
        <v>107</v>
      </c>
      <c r="F96" t="s">
        <v>14</v>
      </c>
      <c r="G96">
        <v>137</v>
      </c>
    </row>
    <row r="97" spans="1:7" x14ac:dyDescent="0.25">
      <c r="A97" t="s">
        <v>20</v>
      </c>
      <c r="B97">
        <v>195</v>
      </c>
      <c r="F97" t="s">
        <v>14</v>
      </c>
      <c r="G97">
        <v>908</v>
      </c>
    </row>
    <row r="98" spans="1:7" x14ac:dyDescent="0.25">
      <c r="A98" t="s">
        <v>20</v>
      </c>
      <c r="B98">
        <v>3376</v>
      </c>
      <c r="F98" t="s">
        <v>14</v>
      </c>
      <c r="G98">
        <v>10</v>
      </c>
    </row>
    <row r="99" spans="1:7" x14ac:dyDescent="0.25">
      <c r="A99" t="s">
        <v>20</v>
      </c>
      <c r="B99">
        <v>41</v>
      </c>
      <c r="F99" t="s">
        <v>14</v>
      </c>
      <c r="G99">
        <v>1910</v>
      </c>
    </row>
    <row r="100" spans="1:7" x14ac:dyDescent="0.25">
      <c r="A100" t="s">
        <v>20</v>
      </c>
      <c r="B100">
        <v>1821</v>
      </c>
      <c r="F100" t="s">
        <v>14</v>
      </c>
      <c r="G100">
        <v>38</v>
      </c>
    </row>
    <row r="101" spans="1:7" x14ac:dyDescent="0.25">
      <c r="A101" t="s">
        <v>20</v>
      </c>
      <c r="B101">
        <v>164</v>
      </c>
      <c r="F101" t="s">
        <v>14</v>
      </c>
      <c r="G101">
        <v>104</v>
      </c>
    </row>
    <row r="102" spans="1:7" x14ac:dyDescent="0.25">
      <c r="A102" t="s">
        <v>20</v>
      </c>
      <c r="B102">
        <v>157</v>
      </c>
      <c r="F102" t="s">
        <v>14</v>
      </c>
      <c r="G102">
        <v>49</v>
      </c>
    </row>
    <row r="103" spans="1:7" x14ac:dyDescent="0.25">
      <c r="A103" t="s">
        <v>20</v>
      </c>
      <c r="B103">
        <v>246</v>
      </c>
      <c r="F103" t="s">
        <v>14</v>
      </c>
      <c r="G103">
        <v>1</v>
      </c>
    </row>
    <row r="104" spans="1:7" x14ac:dyDescent="0.25">
      <c r="A104" t="s">
        <v>20</v>
      </c>
      <c r="B104">
        <v>1396</v>
      </c>
      <c r="F104" t="s">
        <v>14</v>
      </c>
      <c r="G104">
        <v>245</v>
      </c>
    </row>
    <row r="105" spans="1:7" x14ac:dyDescent="0.25">
      <c r="A105" t="s">
        <v>20</v>
      </c>
      <c r="B105">
        <v>2506</v>
      </c>
      <c r="F105" t="s">
        <v>14</v>
      </c>
      <c r="G105">
        <v>32</v>
      </c>
    </row>
    <row r="106" spans="1:7" x14ac:dyDescent="0.25">
      <c r="A106" t="s">
        <v>20</v>
      </c>
      <c r="B106">
        <v>244</v>
      </c>
      <c r="F106" t="s">
        <v>14</v>
      </c>
      <c r="G106">
        <v>7</v>
      </c>
    </row>
    <row r="107" spans="1:7" x14ac:dyDescent="0.25">
      <c r="A107" t="s">
        <v>20</v>
      </c>
      <c r="B107">
        <v>146</v>
      </c>
      <c r="F107" t="s">
        <v>14</v>
      </c>
      <c r="G107">
        <v>803</v>
      </c>
    </row>
    <row r="108" spans="1:7" x14ac:dyDescent="0.25">
      <c r="A108" t="s">
        <v>20</v>
      </c>
      <c r="B108">
        <v>1267</v>
      </c>
      <c r="F108" t="s">
        <v>14</v>
      </c>
      <c r="G108">
        <v>16</v>
      </c>
    </row>
    <row r="109" spans="1:7" x14ac:dyDescent="0.25">
      <c r="A109" t="s">
        <v>20</v>
      </c>
      <c r="B109">
        <v>1561</v>
      </c>
      <c r="F109" t="s">
        <v>14</v>
      </c>
      <c r="G109">
        <v>31</v>
      </c>
    </row>
    <row r="110" spans="1:7" x14ac:dyDescent="0.25">
      <c r="A110" t="s">
        <v>20</v>
      </c>
      <c r="B110">
        <v>48</v>
      </c>
      <c r="F110" t="s">
        <v>14</v>
      </c>
      <c r="G110">
        <v>108</v>
      </c>
    </row>
    <row r="111" spans="1:7" x14ac:dyDescent="0.25">
      <c r="A111" t="s">
        <v>20</v>
      </c>
      <c r="B111">
        <v>2739</v>
      </c>
      <c r="F111" t="s">
        <v>14</v>
      </c>
      <c r="G111">
        <v>30</v>
      </c>
    </row>
    <row r="112" spans="1:7" x14ac:dyDescent="0.25">
      <c r="A112" t="s">
        <v>20</v>
      </c>
      <c r="B112">
        <v>3537</v>
      </c>
      <c r="F112" t="s">
        <v>14</v>
      </c>
      <c r="G112">
        <v>17</v>
      </c>
    </row>
    <row r="113" spans="1:7" x14ac:dyDescent="0.25">
      <c r="A113" t="s">
        <v>20</v>
      </c>
      <c r="B113">
        <v>2107</v>
      </c>
      <c r="F113" t="s">
        <v>14</v>
      </c>
      <c r="G113">
        <v>80</v>
      </c>
    </row>
    <row r="114" spans="1:7" x14ac:dyDescent="0.25">
      <c r="A114" t="s">
        <v>20</v>
      </c>
      <c r="B114">
        <v>3318</v>
      </c>
      <c r="F114" t="s">
        <v>14</v>
      </c>
      <c r="G114">
        <v>2468</v>
      </c>
    </row>
    <row r="115" spans="1:7" x14ac:dyDescent="0.25">
      <c r="A115" t="s">
        <v>20</v>
      </c>
      <c r="B115">
        <v>340</v>
      </c>
      <c r="F115" t="s">
        <v>14</v>
      </c>
      <c r="G115">
        <v>26</v>
      </c>
    </row>
    <row r="116" spans="1:7" x14ac:dyDescent="0.25">
      <c r="A116" t="s">
        <v>20</v>
      </c>
      <c r="B116">
        <v>1442</v>
      </c>
      <c r="F116" t="s">
        <v>14</v>
      </c>
      <c r="G116">
        <v>73</v>
      </c>
    </row>
    <row r="117" spans="1:7" x14ac:dyDescent="0.25">
      <c r="A117" t="s">
        <v>20</v>
      </c>
      <c r="B117">
        <v>126</v>
      </c>
      <c r="F117" t="s">
        <v>14</v>
      </c>
      <c r="G117">
        <v>128</v>
      </c>
    </row>
    <row r="118" spans="1:7" x14ac:dyDescent="0.25">
      <c r="A118" t="s">
        <v>20</v>
      </c>
      <c r="B118">
        <v>524</v>
      </c>
      <c r="F118" t="s">
        <v>14</v>
      </c>
      <c r="G118">
        <v>33</v>
      </c>
    </row>
    <row r="119" spans="1:7" x14ac:dyDescent="0.25">
      <c r="A119" t="s">
        <v>20</v>
      </c>
      <c r="B119">
        <v>1989</v>
      </c>
      <c r="F119" t="s">
        <v>14</v>
      </c>
      <c r="G119">
        <v>1072</v>
      </c>
    </row>
    <row r="120" spans="1:7" x14ac:dyDescent="0.25">
      <c r="A120" t="s">
        <v>20</v>
      </c>
      <c r="B120">
        <v>157</v>
      </c>
      <c r="F120" t="s">
        <v>14</v>
      </c>
      <c r="G120">
        <v>393</v>
      </c>
    </row>
    <row r="121" spans="1:7" x14ac:dyDescent="0.25">
      <c r="A121" t="s">
        <v>20</v>
      </c>
      <c r="B121">
        <v>4498</v>
      </c>
      <c r="F121" t="s">
        <v>14</v>
      </c>
      <c r="G121">
        <v>1257</v>
      </c>
    </row>
    <row r="122" spans="1:7" x14ac:dyDescent="0.25">
      <c r="A122" t="s">
        <v>20</v>
      </c>
      <c r="B122">
        <v>80</v>
      </c>
      <c r="F122" t="s">
        <v>14</v>
      </c>
      <c r="G122">
        <v>328</v>
      </c>
    </row>
    <row r="123" spans="1:7" x14ac:dyDescent="0.25">
      <c r="A123" t="s">
        <v>20</v>
      </c>
      <c r="B123">
        <v>43</v>
      </c>
      <c r="F123" t="s">
        <v>14</v>
      </c>
      <c r="G123">
        <v>147</v>
      </c>
    </row>
    <row r="124" spans="1:7" x14ac:dyDescent="0.25">
      <c r="A124" t="s">
        <v>20</v>
      </c>
      <c r="B124">
        <v>2053</v>
      </c>
      <c r="F124" t="s">
        <v>14</v>
      </c>
      <c r="G124">
        <v>830</v>
      </c>
    </row>
    <row r="125" spans="1:7" x14ac:dyDescent="0.25">
      <c r="A125" t="s">
        <v>20</v>
      </c>
      <c r="B125">
        <v>168</v>
      </c>
      <c r="F125" t="s">
        <v>14</v>
      </c>
      <c r="G125">
        <v>331</v>
      </c>
    </row>
    <row r="126" spans="1:7" x14ac:dyDescent="0.25">
      <c r="A126" t="s">
        <v>20</v>
      </c>
      <c r="B126">
        <v>4289</v>
      </c>
      <c r="F126" t="s">
        <v>14</v>
      </c>
      <c r="G126">
        <v>25</v>
      </c>
    </row>
    <row r="127" spans="1:7" x14ac:dyDescent="0.25">
      <c r="A127" t="s">
        <v>20</v>
      </c>
      <c r="B127">
        <v>165</v>
      </c>
      <c r="F127" t="s">
        <v>14</v>
      </c>
      <c r="G127">
        <v>3483</v>
      </c>
    </row>
    <row r="128" spans="1:7" x14ac:dyDescent="0.25">
      <c r="A128" t="s">
        <v>20</v>
      </c>
      <c r="B128">
        <v>1815</v>
      </c>
      <c r="F128" t="s">
        <v>14</v>
      </c>
      <c r="G128">
        <v>923</v>
      </c>
    </row>
    <row r="129" spans="1:7" x14ac:dyDescent="0.25">
      <c r="A129" t="s">
        <v>20</v>
      </c>
      <c r="B129">
        <v>397</v>
      </c>
      <c r="F129" t="s">
        <v>14</v>
      </c>
      <c r="G129">
        <v>1</v>
      </c>
    </row>
    <row r="130" spans="1:7" x14ac:dyDescent="0.25">
      <c r="A130" t="s">
        <v>20</v>
      </c>
      <c r="B130">
        <v>1539</v>
      </c>
      <c r="F130" t="s">
        <v>14</v>
      </c>
      <c r="G130">
        <v>33</v>
      </c>
    </row>
    <row r="131" spans="1:7" x14ac:dyDescent="0.25">
      <c r="A131" t="s">
        <v>20</v>
      </c>
      <c r="B131">
        <v>138</v>
      </c>
      <c r="F131" t="s">
        <v>14</v>
      </c>
      <c r="G131">
        <v>40</v>
      </c>
    </row>
    <row r="132" spans="1:7" x14ac:dyDescent="0.25">
      <c r="A132" t="s">
        <v>20</v>
      </c>
      <c r="B132">
        <v>3594</v>
      </c>
      <c r="F132" t="s">
        <v>14</v>
      </c>
      <c r="G132">
        <v>23</v>
      </c>
    </row>
    <row r="133" spans="1:7" x14ac:dyDescent="0.25">
      <c r="A133" t="s">
        <v>20</v>
      </c>
      <c r="B133">
        <v>5880</v>
      </c>
      <c r="F133" t="s">
        <v>14</v>
      </c>
      <c r="G133">
        <v>75</v>
      </c>
    </row>
    <row r="134" spans="1:7" x14ac:dyDescent="0.25">
      <c r="A134" t="s">
        <v>20</v>
      </c>
      <c r="B134">
        <v>112</v>
      </c>
      <c r="F134" t="s">
        <v>14</v>
      </c>
      <c r="G134">
        <v>2176</v>
      </c>
    </row>
    <row r="135" spans="1:7" x14ac:dyDescent="0.25">
      <c r="A135" t="s">
        <v>20</v>
      </c>
      <c r="B135">
        <v>943</v>
      </c>
      <c r="F135" t="s">
        <v>14</v>
      </c>
      <c r="G135">
        <v>441</v>
      </c>
    </row>
    <row r="136" spans="1:7" x14ac:dyDescent="0.25">
      <c r="A136" t="s">
        <v>20</v>
      </c>
      <c r="B136">
        <v>2468</v>
      </c>
      <c r="F136" t="s">
        <v>14</v>
      </c>
      <c r="G136">
        <v>25</v>
      </c>
    </row>
    <row r="137" spans="1:7" x14ac:dyDescent="0.25">
      <c r="A137" t="s">
        <v>20</v>
      </c>
      <c r="B137">
        <v>2551</v>
      </c>
      <c r="F137" t="s">
        <v>14</v>
      </c>
      <c r="G137">
        <v>127</v>
      </c>
    </row>
    <row r="138" spans="1:7" x14ac:dyDescent="0.25">
      <c r="A138" t="s">
        <v>20</v>
      </c>
      <c r="B138">
        <v>101</v>
      </c>
      <c r="F138" t="s">
        <v>14</v>
      </c>
      <c r="G138">
        <v>355</v>
      </c>
    </row>
    <row r="139" spans="1:7" x14ac:dyDescent="0.25">
      <c r="A139" t="s">
        <v>20</v>
      </c>
      <c r="B139">
        <v>92</v>
      </c>
      <c r="F139" t="s">
        <v>14</v>
      </c>
      <c r="G139">
        <v>44</v>
      </c>
    </row>
    <row r="140" spans="1:7" x14ac:dyDescent="0.25">
      <c r="A140" t="s">
        <v>20</v>
      </c>
      <c r="B140">
        <v>62</v>
      </c>
      <c r="F140" t="s">
        <v>14</v>
      </c>
      <c r="G140">
        <v>67</v>
      </c>
    </row>
    <row r="141" spans="1:7" x14ac:dyDescent="0.25">
      <c r="A141" t="s">
        <v>20</v>
      </c>
      <c r="B141">
        <v>149</v>
      </c>
      <c r="F141" t="s">
        <v>14</v>
      </c>
      <c r="G141">
        <v>1068</v>
      </c>
    </row>
    <row r="142" spans="1:7" x14ac:dyDescent="0.25">
      <c r="A142" t="s">
        <v>20</v>
      </c>
      <c r="B142">
        <v>329</v>
      </c>
      <c r="F142" t="s">
        <v>14</v>
      </c>
      <c r="G142">
        <v>424</v>
      </c>
    </row>
    <row r="143" spans="1:7" x14ac:dyDescent="0.25">
      <c r="A143" t="s">
        <v>20</v>
      </c>
      <c r="B143">
        <v>97</v>
      </c>
      <c r="F143" t="s">
        <v>14</v>
      </c>
      <c r="G143">
        <v>151</v>
      </c>
    </row>
    <row r="144" spans="1:7" x14ac:dyDescent="0.25">
      <c r="A144" t="s">
        <v>20</v>
      </c>
      <c r="B144">
        <v>1784</v>
      </c>
      <c r="F144" t="s">
        <v>14</v>
      </c>
      <c r="G144">
        <v>1608</v>
      </c>
    </row>
    <row r="145" spans="1:7" x14ac:dyDescent="0.25">
      <c r="A145" t="s">
        <v>20</v>
      </c>
      <c r="B145">
        <v>1684</v>
      </c>
      <c r="F145" t="s">
        <v>14</v>
      </c>
      <c r="G145">
        <v>941</v>
      </c>
    </row>
    <row r="146" spans="1:7" x14ac:dyDescent="0.25">
      <c r="A146" t="s">
        <v>20</v>
      </c>
      <c r="B146">
        <v>250</v>
      </c>
      <c r="F146" t="s">
        <v>14</v>
      </c>
      <c r="G146">
        <v>1</v>
      </c>
    </row>
    <row r="147" spans="1:7" x14ac:dyDescent="0.25">
      <c r="A147" t="s">
        <v>20</v>
      </c>
      <c r="B147">
        <v>238</v>
      </c>
      <c r="F147" t="s">
        <v>14</v>
      </c>
      <c r="G147">
        <v>40</v>
      </c>
    </row>
    <row r="148" spans="1:7" x14ac:dyDescent="0.25">
      <c r="A148" t="s">
        <v>20</v>
      </c>
      <c r="B148">
        <v>53</v>
      </c>
      <c r="F148" t="s">
        <v>14</v>
      </c>
      <c r="G148">
        <v>3015</v>
      </c>
    </row>
    <row r="149" spans="1:7" x14ac:dyDescent="0.25">
      <c r="A149" t="s">
        <v>20</v>
      </c>
      <c r="B149">
        <v>214</v>
      </c>
      <c r="F149" t="s">
        <v>14</v>
      </c>
      <c r="G149">
        <v>435</v>
      </c>
    </row>
    <row r="150" spans="1:7" x14ac:dyDescent="0.25">
      <c r="A150" t="s">
        <v>20</v>
      </c>
      <c r="B150">
        <v>222</v>
      </c>
      <c r="F150" t="s">
        <v>14</v>
      </c>
      <c r="G150">
        <v>714</v>
      </c>
    </row>
    <row r="151" spans="1:7" x14ac:dyDescent="0.25">
      <c r="A151" t="s">
        <v>20</v>
      </c>
      <c r="B151">
        <v>1884</v>
      </c>
      <c r="F151" t="s">
        <v>14</v>
      </c>
      <c r="G151">
        <v>5497</v>
      </c>
    </row>
    <row r="152" spans="1:7" x14ac:dyDescent="0.25">
      <c r="A152" t="s">
        <v>20</v>
      </c>
      <c r="B152">
        <v>218</v>
      </c>
      <c r="F152" t="s">
        <v>14</v>
      </c>
      <c r="G152">
        <v>418</v>
      </c>
    </row>
    <row r="153" spans="1:7" x14ac:dyDescent="0.25">
      <c r="A153" t="s">
        <v>20</v>
      </c>
      <c r="B153">
        <v>6465</v>
      </c>
      <c r="F153" t="s">
        <v>14</v>
      </c>
      <c r="G153">
        <v>1439</v>
      </c>
    </row>
    <row r="154" spans="1:7" x14ac:dyDescent="0.25">
      <c r="A154" t="s">
        <v>20</v>
      </c>
      <c r="B154">
        <v>59</v>
      </c>
      <c r="F154" t="s">
        <v>14</v>
      </c>
      <c r="G154">
        <v>15</v>
      </c>
    </row>
    <row r="155" spans="1:7" x14ac:dyDescent="0.25">
      <c r="A155" t="s">
        <v>20</v>
      </c>
      <c r="B155">
        <v>88</v>
      </c>
      <c r="F155" t="s">
        <v>14</v>
      </c>
      <c r="G155">
        <v>1999</v>
      </c>
    </row>
    <row r="156" spans="1:7" x14ac:dyDescent="0.25">
      <c r="A156" t="s">
        <v>20</v>
      </c>
      <c r="B156">
        <v>1697</v>
      </c>
      <c r="F156" t="s">
        <v>14</v>
      </c>
      <c r="G156">
        <v>118</v>
      </c>
    </row>
    <row r="157" spans="1:7" x14ac:dyDescent="0.25">
      <c r="A157" t="s">
        <v>20</v>
      </c>
      <c r="B157">
        <v>92</v>
      </c>
      <c r="F157" t="s">
        <v>14</v>
      </c>
      <c r="G157">
        <v>162</v>
      </c>
    </row>
    <row r="158" spans="1:7" x14ac:dyDescent="0.25">
      <c r="A158" t="s">
        <v>20</v>
      </c>
      <c r="B158">
        <v>186</v>
      </c>
      <c r="F158" t="s">
        <v>14</v>
      </c>
      <c r="G158">
        <v>83</v>
      </c>
    </row>
    <row r="159" spans="1:7" x14ac:dyDescent="0.25">
      <c r="A159" t="s">
        <v>20</v>
      </c>
      <c r="B159">
        <v>138</v>
      </c>
      <c r="F159" t="s">
        <v>14</v>
      </c>
      <c r="G159">
        <v>747</v>
      </c>
    </row>
    <row r="160" spans="1:7" x14ac:dyDescent="0.25">
      <c r="A160" t="s">
        <v>20</v>
      </c>
      <c r="B160">
        <v>261</v>
      </c>
      <c r="F160" t="s">
        <v>14</v>
      </c>
      <c r="G160">
        <v>84</v>
      </c>
    </row>
    <row r="161" spans="1:7" x14ac:dyDescent="0.25">
      <c r="A161" t="s">
        <v>20</v>
      </c>
      <c r="B161">
        <v>107</v>
      </c>
      <c r="F161" t="s">
        <v>14</v>
      </c>
      <c r="G161">
        <v>91</v>
      </c>
    </row>
    <row r="162" spans="1:7" x14ac:dyDescent="0.25">
      <c r="A162" t="s">
        <v>20</v>
      </c>
      <c r="B162">
        <v>199</v>
      </c>
      <c r="F162" t="s">
        <v>14</v>
      </c>
      <c r="G162">
        <v>792</v>
      </c>
    </row>
    <row r="163" spans="1:7" x14ac:dyDescent="0.25">
      <c r="A163" t="s">
        <v>20</v>
      </c>
      <c r="B163">
        <v>5512</v>
      </c>
      <c r="F163" t="s">
        <v>14</v>
      </c>
      <c r="G163">
        <v>32</v>
      </c>
    </row>
    <row r="164" spans="1:7" x14ac:dyDescent="0.25">
      <c r="A164" t="s">
        <v>20</v>
      </c>
      <c r="B164">
        <v>86</v>
      </c>
      <c r="F164" t="s">
        <v>14</v>
      </c>
      <c r="G164">
        <v>186</v>
      </c>
    </row>
    <row r="165" spans="1:7" x14ac:dyDescent="0.25">
      <c r="A165" t="s">
        <v>20</v>
      </c>
      <c r="B165">
        <v>2768</v>
      </c>
      <c r="F165" t="s">
        <v>14</v>
      </c>
      <c r="G165">
        <v>605</v>
      </c>
    </row>
    <row r="166" spans="1:7" x14ac:dyDescent="0.25">
      <c r="A166" t="s">
        <v>20</v>
      </c>
      <c r="B166">
        <v>48</v>
      </c>
      <c r="F166" t="s">
        <v>14</v>
      </c>
      <c r="G166">
        <v>1</v>
      </c>
    </row>
    <row r="167" spans="1:7" x14ac:dyDescent="0.25">
      <c r="A167" t="s">
        <v>20</v>
      </c>
      <c r="B167">
        <v>87</v>
      </c>
      <c r="F167" t="s">
        <v>14</v>
      </c>
      <c r="G167">
        <v>31</v>
      </c>
    </row>
    <row r="168" spans="1:7" x14ac:dyDescent="0.25">
      <c r="A168" t="s">
        <v>20</v>
      </c>
      <c r="B168">
        <v>1894</v>
      </c>
      <c r="F168" t="s">
        <v>14</v>
      </c>
      <c r="G168">
        <v>1181</v>
      </c>
    </row>
    <row r="169" spans="1:7" x14ac:dyDescent="0.25">
      <c r="A169" t="s">
        <v>20</v>
      </c>
      <c r="B169">
        <v>282</v>
      </c>
      <c r="F169" t="s">
        <v>14</v>
      </c>
      <c r="G169">
        <v>39</v>
      </c>
    </row>
    <row r="170" spans="1:7" x14ac:dyDescent="0.25">
      <c r="A170" t="s">
        <v>20</v>
      </c>
      <c r="B170">
        <v>116</v>
      </c>
      <c r="F170" t="s">
        <v>14</v>
      </c>
      <c r="G170">
        <v>46</v>
      </c>
    </row>
    <row r="171" spans="1:7" x14ac:dyDescent="0.25">
      <c r="A171" t="s">
        <v>20</v>
      </c>
      <c r="B171">
        <v>83</v>
      </c>
      <c r="F171" t="s">
        <v>14</v>
      </c>
      <c r="G171">
        <v>105</v>
      </c>
    </row>
    <row r="172" spans="1:7" x14ac:dyDescent="0.25">
      <c r="A172" t="s">
        <v>20</v>
      </c>
      <c r="B172">
        <v>91</v>
      </c>
      <c r="F172" t="s">
        <v>14</v>
      </c>
      <c r="G172">
        <v>535</v>
      </c>
    </row>
    <row r="173" spans="1:7" x14ac:dyDescent="0.25">
      <c r="A173" t="s">
        <v>20</v>
      </c>
      <c r="B173">
        <v>546</v>
      </c>
      <c r="F173" t="s">
        <v>14</v>
      </c>
      <c r="G173">
        <v>16</v>
      </c>
    </row>
    <row r="174" spans="1:7" x14ac:dyDescent="0.25">
      <c r="A174" t="s">
        <v>20</v>
      </c>
      <c r="B174">
        <v>393</v>
      </c>
      <c r="F174" t="s">
        <v>14</v>
      </c>
      <c r="G174">
        <v>575</v>
      </c>
    </row>
    <row r="175" spans="1:7" x14ac:dyDescent="0.25">
      <c r="A175" t="s">
        <v>20</v>
      </c>
      <c r="B175">
        <v>133</v>
      </c>
      <c r="F175" t="s">
        <v>14</v>
      </c>
      <c r="G175">
        <v>1120</v>
      </c>
    </row>
    <row r="176" spans="1:7" x14ac:dyDescent="0.25">
      <c r="A176" t="s">
        <v>20</v>
      </c>
      <c r="B176">
        <v>254</v>
      </c>
      <c r="F176" t="s">
        <v>14</v>
      </c>
      <c r="G176">
        <v>113</v>
      </c>
    </row>
    <row r="177" spans="1:7" x14ac:dyDescent="0.25">
      <c r="A177" t="s">
        <v>20</v>
      </c>
      <c r="B177">
        <v>176</v>
      </c>
      <c r="F177" t="s">
        <v>14</v>
      </c>
      <c r="G177">
        <v>1538</v>
      </c>
    </row>
    <row r="178" spans="1:7" x14ac:dyDescent="0.25">
      <c r="A178" t="s">
        <v>20</v>
      </c>
      <c r="B178">
        <v>337</v>
      </c>
      <c r="F178" t="s">
        <v>14</v>
      </c>
      <c r="G178">
        <v>9</v>
      </c>
    </row>
    <row r="179" spans="1:7" x14ac:dyDescent="0.25">
      <c r="A179" t="s">
        <v>20</v>
      </c>
      <c r="B179">
        <v>107</v>
      </c>
      <c r="F179" t="s">
        <v>14</v>
      </c>
      <c r="G179">
        <v>554</v>
      </c>
    </row>
    <row r="180" spans="1:7" x14ac:dyDescent="0.25">
      <c r="A180" t="s">
        <v>20</v>
      </c>
      <c r="B180">
        <v>183</v>
      </c>
      <c r="F180" t="s">
        <v>14</v>
      </c>
      <c r="G180">
        <v>648</v>
      </c>
    </row>
    <row r="181" spans="1:7" x14ac:dyDescent="0.25">
      <c r="A181" t="s">
        <v>20</v>
      </c>
      <c r="B181">
        <v>72</v>
      </c>
      <c r="F181" t="s">
        <v>14</v>
      </c>
      <c r="G181">
        <v>21</v>
      </c>
    </row>
    <row r="182" spans="1:7" x14ac:dyDescent="0.25">
      <c r="A182" t="s">
        <v>20</v>
      </c>
      <c r="B182">
        <v>295</v>
      </c>
      <c r="F182" t="s">
        <v>14</v>
      </c>
      <c r="G182">
        <v>54</v>
      </c>
    </row>
    <row r="183" spans="1:7" x14ac:dyDescent="0.25">
      <c r="A183" t="s">
        <v>20</v>
      </c>
      <c r="B183">
        <v>142</v>
      </c>
      <c r="F183" t="s">
        <v>14</v>
      </c>
      <c r="G183">
        <v>120</v>
      </c>
    </row>
    <row r="184" spans="1:7" x14ac:dyDescent="0.25">
      <c r="A184" t="s">
        <v>20</v>
      </c>
      <c r="B184">
        <v>85</v>
      </c>
      <c r="F184" t="s">
        <v>14</v>
      </c>
      <c r="G184">
        <v>579</v>
      </c>
    </row>
    <row r="185" spans="1:7" x14ac:dyDescent="0.25">
      <c r="A185" t="s">
        <v>20</v>
      </c>
      <c r="B185">
        <v>659</v>
      </c>
      <c r="F185" t="s">
        <v>14</v>
      </c>
      <c r="G185">
        <v>2072</v>
      </c>
    </row>
    <row r="186" spans="1:7" x14ac:dyDescent="0.25">
      <c r="A186" t="s">
        <v>20</v>
      </c>
      <c r="B186">
        <v>121</v>
      </c>
      <c r="F186" t="s">
        <v>14</v>
      </c>
      <c r="G186">
        <v>0</v>
      </c>
    </row>
    <row r="187" spans="1:7" x14ac:dyDescent="0.25">
      <c r="A187" t="s">
        <v>20</v>
      </c>
      <c r="B187">
        <v>3742</v>
      </c>
      <c r="F187" t="s">
        <v>14</v>
      </c>
      <c r="G187">
        <v>1796</v>
      </c>
    </row>
    <row r="188" spans="1:7" x14ac:dyDescent="0.25">
      <c r="A188" t="s">
        <v>20</v>
      </c>
      <c r="B188">
        <v>223</v>
      </c>
      <c r="F188" t="s">
        <v>14</v>
      </c>
      <c r="G188">
        <v>62</v>
      </c>
    </row>
    <row r="189" spans="1:7" x14ac:dyDescent="0.25">
      <c r="A189" t="s">
        <v>20</v>
      </c>
      <c r="B189">
        <v>133</v>
      </c>
      <c r="F189" t="s">
        <v>14</v>
      </c>
      <c r="G189">
        <v>347</v>
      </c>
    </row>
    <row r="190" spans="1:7" x14ac:dyDescent="0.25">
      <c r="A190" t="s">
        <v>20</v>
      </c>
      <c r="B190">
        <v>5168</v>
      </c>
      <c r="F190" t="s">
        <v>14</v>
      </c>
      <c r="G190">
        <v>19</v>
      </c>
    </row>
    <row r="191" spans="1:7" x14ac:dyDescent="0.25">
      <c r="A191" t="s">
        <v>20</v>
      </c>
      <c r="B191">
        <v>307</v>
      </c>
      <c r="F191" t="s">
        <v>14</v>
      </c>
      <c r="G191">
        <v>1258</v>
      </c>
    </row>
    <row r="192" spans="1:7" x14ac:dyDescent="0.25">
      <c r="A192" t="s">
        <v>20</v>
      </c>
      <c r="B192">
        <v>2441</v>
      </c>
      <c r="F192" t="s">
        <v>14</v>
      </c>
      <c r="G192">
        <v>362</v>
      </c>
    </row>
    <row r="193" spans="1:7" x14ac:dyDescent="0.25">
      <c r="A193" t="s">
        <v>20</v>
      </c>
      <c r="B193">
        <v>1385</v>
      </c>
      <c r="F193" t="s">
        <v>14</v>
      </c>
      <c r="G193">
        <v>133</v>
      </c>
    </row>
    <row r="194" spans="1:7" x14ac:dyDescent="0.25">
      <c r="A194" t="s">
        <v>20</v>
      </c>
      <c r="B194">
        <v>190</v>
      </c>
      <c r="F194" t="s">
        <v>14</v>
      </c>
      <c r="G194">
        <v>846</v>
      </c>
    </row>
    <row r="195" spans="1:7" x14ac:dyDescent="0.25">
      <c r="A195" t="s">
        <v>20</v>
      </c>
      <c r="B195">
        <v>470</v>
      </c>
      <c r="F195" t="s">
        <v>14</v>
      </c>
      <c r="G195">
        <v>10</v>
      </c>
    </row>
    <row r="196" spans="1:7" x14ac:dyDescent="0.25">
      <c r="A196" t="s">
        <v>20</v>
      </c>
      <c r="B196">
        <v>253</v>
      </c>
      <c r="F196" t="s">
        <v>14</v>
      </c>
      <c r="G196">
        <v>191</v>
      </c>
    </row>
    <row r="197" spans="1:7" x14ac:dyDescent="0.25">
      <c r="A197" t="s">
        <v>20</v>
      </c>
      <c r="B197">
        <v>1113</v>
      </c>
      <c r="F197" t="s">
        <v>14</v>
      </c>
      <c r="G197">
        <v>1979</v>
      </c>
    </row>
    <row r="198" spans="1:7" x14ac:dyDescent="0.25">
      <c r="A198" t="s">
        <v>20</v>
      </c>
      <c r="B198">
        <v>2283</v>
      </c>
      <c r="F198" t="s">
        <v>14</v>
      </c>
      <c r="G198">
        <v>63</v>
      </c>
    </row>
    <row r="199" spans="1:7" x14ac:dyDescent="0.25">
      <c r="A199" t="s">
        <v>20</v>
      </c>
      <c r="B199">
        <v>1095</v>
      </c>
      <c r="F199" t="s">
        <v>14</v>
      </c>
      <c r="G199">
        <v>6080</v>
      </c>
    </row>
    <row r="200" spans="1:7" x14ac:dyDescent="0.25">
      <c r="A200" t="s">
        <v>20</v>
      </c>
      <c r="B200">
        <v>1690</v>
      </c>
      <c r="F200" t="s">
        <v>14</v>
      </c>
      <c r="G200">
        <v>80</v>
      </c>
    </row>
    <row r="201" spans="1:7" x14ac:dyDescent="0.25">
      <c r="A201" t="s">
        <v>20</v>
      </c>
      <c r="B201">
        <v>191</v>
      </c>
      <c r="F201" t="s">
        <v>14</v>
      </c>
      <c r="G201">
        <v>9</v>
      </c>
    </row>
    <row r="202" spans="1:7" x14ac:dyDescent="0.25">
      <c r="A202" t="s">
        <v>20</v>
      </c>
      <c r="B202">
        <v>2013</v>
      </c>
      <c r="F202" t="s">
        <v>14</v>
      </c>
      <c r="G202">
        <v>1784</v>
      </c>
    </row>
    <row r="203" spans="1:7" x14ac:dyDescent="0.25">
      <c r="A203" t="s">
        <v>20</v>
      </c>
      <c r="B203">
        <v>1703</v>
      </c>
      <c r="F203" t="s">
        <v>14</v>
      </c>
      <c r="G203">
        <v>243</v>
      </c>
    </row>
    <row r="204" spans="1:7" x14ac:dyDescent="0.25">
      <c r="A204" t="s">
        <v>20</v>
      </c>
      <c r="B204">
        <v>80</v>
      </c>
      <c r="F204" t="s">
        <v>14</v>
      </c>
      <c r="G204">
        <v>1296</v>
      </c>
    </row>
    <row r="205" spans="1:7" x14ac:dyDescent="0.25">
      <c r="A205" t="s">
        <v>20</v>
      </c>
      <c r="B205">
        <v>41</v>
      </c>
      <c r="F205" t="s">
        <v>14</v>
      </c>
      <c r="G205">
        <v>77</v>
      </c>
    </row>
    <row r="206" spans="1:7" x14ac:dyDescent="0.25">
      <c r="A206" t="s">
        <v>20</v>
      </c>
      <c r="B206">
        <v>187</v>
      </c>
      <c r="F206" t="s">
        <v>14</v>
      </c>
      <c r="G206">
        <v>395</v>
      </c>
    </row>
    <row r="207" spans="1:7" x14ac:dyDescent="0.25">
      <c r="A207" t="s">
        <v>20</v>
      </c>
      <c r="B207">
        <v>2875</v>
      </c>
      <c r="F207" t="s">
        <v>14</v>
      </c>
      <c r="G207">
        <v>49</v>
      </c>
    </row>
    <row r="208" spans="1:7" x14ac:dyDescent="0.25">
      <c r="A208" t="s">
        <v>20</v>
      </c>
      <c r="B208">
        <v>88</v>
      </c>
      <c r="F208" t="s">
        <v>14</v>
      </c>
      <c r="G208">
        <v>180</v>
      </c>
    </row>
    <row r="209" spans="1:7" x14ac:dyDescent="0.25">
      <c r="A209" t="s">
        <v>20</v>
      </c>
      <c r="B209">
        <v>191</v>
      </c>
      <c r="F209" t="s">
        <v>14</v>
      </c>
      <c r="G209">
        <v>2690</v>
      </c>
    </row>
    <row r="210" spans="1:7" x14ac:dyDescent="0.25">
      <c r="A210" t="s">
        <v>20</v>
      </c>
      <c r="B210">
        <v>139</v>
      </c>
      <c r="F210" t="s">
        <v>14</v>
      </c>
      <c r="G210">
        <v>2779</v>
      </c>
    </row>
    <row r="211" spans="1:7" x14ac:dyDescent="0.25">
      <c r="A211" t="s">
        <v>20</v>
      </c>
      <c r="B211">
        <v>186</v>
      </c>
      <c r="F211" t="s">
        <v>14</v>
      </c>
      <c r="G211">
        <v>92</v>
      </c>
    </row>
    <row r="212" spans="1:7" x14ac:dyDescent="0.25">
      <c r="A212" t="s">
        <v>20</v>
      </c>
      <c r="B212">
        <v>112</v>
      </c>
      <c r="F212" t="s">
        <v>14</v>
      </c>
      <c r="G212">
        <v>1028</v>
      </c>
    </row>
    <row r="213" spans="1:7" x14ac:dyDescent="0.25">
      <c r="A213" t="s">
        <v>20</v>
      </c>
      <c r="B213">
        <v>101</v>
      </c>
      <c r="F213" t="s">
        <v>14</v>
      </c>
      <c r="G213">
        <v>26</v>
      </c>
    </row>
    <row r="214" spans="1:7" x14ac:dyDescent="0.25">
      <c r="A214" t="s">
        <v>20</v>
      </c>
      <c r="B214">
        <v>206</v>
      </c>
      <c r="F214" t="s">
        <v>14</v>
      </c>
      <c r="G214">
        <v>1790</v>
      </c>
    </row>
    <row r="215" spans="1:7" x14ac:dyDescent="0.25">
      <c r="A215" t="s">
        <v>20</v>
      </c>
      <c r="B215">
        <v>154</v>
      </c>
      <c r="F215" t="s">
        <v>14</v>
      </c>
      <c r="G215">
        <v>37</v>
      </c>
    </row>
    <row r="216" spans="1:7" x14ac:dyDescent="0.25">
      <c r="A216" t="s">
        <v>20</v>
      </c>
      <c r="B216">
        <v>5966</v>
      </c>
      <c r="F216" t="s">
        <v>14</v>
      </c>
      <c r="G216">
        <v>35</v>
      </c>
    </row>
    <row r="217" spans="1:7" x14ac:dyDescent="0.25">
      <c r="A217" t="s">
        <v>20</v>
      </c>
      <c r="B217">
        <v>169</v>
      </c>
      <c r="F217" t="s">
        <v>14</v>
      </c>
      <c r="G217">
        <v>558</v>
      </c>
    </row>
    <row r="218" spans="1:7" x14ac:dyDescent="0.25">
      <c r="A218" t="s">
        <v>20</v>
      </c>
      <c r="B218">
        <v>2106</v>
      </c>
      <c r="F218" t="s">
        <v>14</v>
      </c>
      <c r="G218">
        <v>64</v>
      </c>
    </row>
    <row r="219" spans="1:7" x14ac:dyDescent="0.25">
      <c r="A219" t="s">
        <v>20</v>
      </c>
      <c r="B219">
        <v>131</v>
      </c>
      <c r="F219" t="s">
        <v>14</v>
      </c>
      <c r="G219">
        <v>245</v>
      </c>
    </row>
    <row r="220" spans="1:7" x14ac:dyDescent="0.25">
      <c r="A220" t="s">
        <v>20</v>
      </c>
      <c r="B220">
        <v>84</v>
      </c>
      <c r="F220" t="s">
        <v>14</v>
      </c>
      <c r="G220">
        <v>71</v>
      </c>
    </row>
    <row r="221" spans="1:7" x14ac:dyDescent="0.25">
      <c r="A221" t="s">
        <v>20</v>
      </c>
      <c r="B221">
        <v>155</v>
      </c>
      <c r="F221" t="s">
        <v>14</v>
      </c>
      <c r="G221">
        <v>42</v>
      </c>
    </row>
    <row r="222" spans="1:7" x14ac:dyDescent="0.25">
      <c r="A222" t="s">
        <v>20</v>
      </c>
      <c r="B222">
        <v>189</v>
      </c>
      <c r="F222" t="s">
        <v>14</v>
      </c>
      <c r="G222">
        <v>156</v>
      </c>
    </row>
    <row r="223" spans="1:7" x14ac:dyDescent="0.25">
      <c r="A223" t="s">
        <v>20</v>
      </c>
      <c r="B223">
        <v>4799</v>
      </c>
      <c r="F223" t="s">
        <v>14</v>
      </c>
      <c r="G223">
        <v>1368</v>
      </c>
    </row>
    <row r="224" spans="1:7" x14ac:dyDescent="0.25">
      <c r="A224" t="s">
        <v>20</v>
      </c>
      <c r="B224">
        <v>1137</v>
      </c>
      <c r="F224" t="s">
        <v>14</v>
      </c>
      <c r="G224">
        <v>102</v>
      </c>
    </row>
    <row r="225" spans="1:7" x14ac:dyDescent="0.25">
      <c r="A225" t="s">
        <v>20</v>
      </c>
      <c r="B225">
        <v>1152</v>
      </c>
      <c r="F225" t="s">
        <v>14</v>
      </c>
      <c r="G225">
        <v>86</v>
      </c>
    </row>
    <row r="226" spans="1:7" x14ac:dyDescent="0.25">
      <c r="A226" t="s">
        <v>20</v>
      </c>
      <c r="B226">
        <v>50</v>
      </c>
      <c r="F226" t="s">
        <v>14</v>
      </c>
      <c r="G226">
        <v>253</v>
      </c>
    </row>
    <row r="227" spans="1:7" x14ac:dyDescent="0.25">
      <c r="A227" t="s">
        <v>20</v>
      </c>
      <c r="B227">
        <v>3059</v>
      </c>
      <c r="F227" t="s">
        <v>14</v>
      </c>
      <c r="G227">
        <v>157</v>
      </c>
    </row>
    <row r="228" spans="1:7" x14ac:dyDescent="0.25">
      <c r="A228" t="s">
        <v>20</v>
      </c>
      <c r="B228">
        <v>34</v>
      </c>
      <c r="F228" t="s">
        <v>14</v>
      </c>
      <c r="G228">
        <v>183</v>
      </c>
    </row>
    <row r="229" spans="1:7" x14ac:dyDescent="0.25">
      <c r="A229" t="s">
        <v>20</v>
      </c>
      <c r="B229">
        <v>220</v>
      </c>
      <c r="F229" t="s">
        <v>14</v>
      </c>
      <c r="G229">
        <v>82</v>
      </c>
    </row>
    <row r="230" spans="1:7" x14ac:dyDescent="0.25">
      <c r="A230" t="s">
        <v>20</v>
      </c>
      <c r="B230">
        <v>1604</v>
      </c>
      <c r="F230" t="s">
        <v>14</v>
      </c>
      <c r="G230">
        <v>1</v>
      </c>
    </row>
    <row r="231" spans="1:7" x14ac:dyDescent="0.25">
      <c r="A231" t="s">
        <v>20</v>
      </c>
      <c r="B231">
        <v>454</v>
      </c>
      <c r="F231" t="s">
        <v>14</v>
      </c>
      <c r="G231">
        <v>1198</v>
      </c>
    </row>
    <row r="232" spans="1:7" x14ac:dyDescent="0.25">
      <c r="A232" t="s">
        <v>20</v>
      </c>
      <c r="B232">
        <v>123</v>
      </c>
      <c r="F232" t="s">
        <v>14</v>
      </c>
      <c r="G232">
        <v>648</v>
      </c>
    </row>
    <row r="233" spans="1:7" x14ac:dyDescent="0.25">
      <c r="A233" t="s">
        <v>20</v>
      </c>
      <c r="B233">
        <v>299</v>
      </c>
      <c r="F233" t="s">
        <v>14</v>
      </c>
      <c r="G233">
        <v>64</v>
      </c>
    </row>
    <row r="234" spans="1:7" x14ac:dyDescent="0.25">
      <c r="A234" t="s">
        <v>20</v>
      </c>
      <c r="B234">
        <v>2237</v>
      </c>
      <c r="F234" t="s">
        <v>14</v>
      </c>
      <c r="G234">
        <v>62</v>
      </c>
    </row>
    <row r="235" spans="1:7" x14ac:dyDescent="0.25">
      <c r="A235" t="s">
        <v>20</v>
      </c>
      <c r="B235">
        <v>645</v>
      </c>
      <c r="F235" t="s">
        <v>14</v>
      </c>
      <c r="G235">
        <v>750</v>
      </c>
    </row>
    <row r="236" spans="1:7" x14ac:dyDescent="0.25">
      <c r="A236" t="s">
        <v>20</v>
      </c>
      <c r="B236">
        <v>484</v>
      </c>
      <c r="F236" t="s">
        <v>14</v>
      </c>
      <c r="G236">
        <v>105</v>
      </c>
    </row>
    <row r="237" spans="1:7" x14ac:dyDescent="0.25">
      <c r="A237" t="s">
        <v>20</v>
      </c>
      <c r="B237">
        <v>154</v>
      </c>
      <c r="F237" t="s">
        <v>14</v>
      </c>
      <c r="G237">
        <v>2604</v>
      </c>
    </row>
    <row r="238" spans="1:7" x14ac:dyDescent="0.25">
      <c r="A238" t="s">
        <v>20</v>
      </c>
      <c r="B238">
        <v>82</v>
      </c>
      <c r="F238" t="s">
        <v>14</v>
      </c>
      <c r="G238">
        <v>65</v>
      </c>
    </row>
    <row r="239" spans="1:7" x14ac:dyDescent="0.25">
      <c r="A239" t="s">
        <v>20</v>
      </c>
      <c r="B239">
        <v>134</v>
      </c>
      <c r="F239" t="s">
        <v>14</v>
      </c>
      <c r="G239">
        <v>94</v>
      </c>
    </row>
    <row r="240" spans="1:7" x14ac:dyDescent="0.25">
      <c r="A240" t="s">
        <v>20</v>
      </c>
      <c r="B240">
        <v>5203</v>
      </c>
      <c r="F240" t="s">
        <v>14</v>
      </c>
      <c r="G240">
        <v>257</v>
      </c>
    </row>
    <row r="241" spans="1:7" x14ac:dyDescent="0.25">
      <c r="A241" t="s">
        <v>20</v>
      </c>
      <c r="B241">
        <v>94</v>
      </c>
      <c r="F241" t="s">
        <v>14</v>
      </c>
      <c r="G241">
        <v>2928</v>
      </c>
    </row>
    <row r="242" spans="1:7" x14ac:dyDescent="0.25">
      <c r="A242" t="s">
        <v>20</v>
      </c>
      <c r="B242">
        <v>205</v>
      </c>
      <c r="F242" t="s">
        <v>14</v>
      </c>
      <c r="G242">
        <v>4697</v>
      </c>
    </row>
    <row r="243" spans="1:7" x14ac:dyDescent="0.25">
      <c r="A243" t="s">
        <v>20</v>
      </c>
      <c r="B243">
        <v>92</v>
      </c>
      <c r="F243" t="s">
        <v>14</v>
      </c>
      <c r="G243">
        <v>2915</v>
      </c>
    </row>
    <row r="244" spans="1:7" x14ac:dyDescent="0.25">
      <c r="A244" t="s">
        <v>20</v>
      </c>
      <c r="B244">
        <v>219</v>
      </c>
      <c r="F244" t="s">
        <v>14</v>
      </c>
      <c r="G244">
        <v>18</v>
      </c>
    </row>
    <row r="245" spans="1:7" x14ac:dyDescent="0.25">
      <c r="A245" t="s">
        <v>20</v>
      </c>
      <c r="B245">
        <v>2526</v>
      </c>
      <c r="F245" t="s">
        <v>14</v>
      </c>
      <c r="G245">
        <v>602</v>
      </c>
    </row>
    <row r="246" spans="1:7" x14ac:dyDescent="0.25">
      <c r="A246" t="s">
        <v>20</v>
      </c>
      <c r="B246">
        <v>94</v>
      </c>
      <c r="F246" t="s">
        <v>14</v>
      </c>
      <c r="G246">
        <v>1</v>
      </c>
    </row>
    <row r="247" spans="1:7" x14ac:dyDescent="0.25">
      <c r="A247" t="s">
        <v>20</v>
      </c>
      <c r="B247">
        <v>1713</v>
      </c>
      <c r="F247" t="s">
        <v>14</v>
      </c>
      <c r="G247">
        <v>3868</v>
      </c>
    </row>
    <row r="248" spans="1:7" x14ac:dyDescent="0.25">
      <c r="A248" t="s">
        <v>20</v>
      </c>
      <c r="B248">
        <v>249</v>
      </c>
      <c r="F248" t="s">
        <v>14</v>
      </c>
      <c r="G248">
        <v>504</v>
      </c>
    </row>
    <row r="249" spans="1:7" x14ac:dyDescent="0.25">
      <c r="A249" t="s">
        <v>20</v>
      </c>
      <c r="B249">
        <v>192</v>
      </c>
      <c r="F249" t="s">
        <v>14</v>
      </c>
      <c r="G249">
        <v>14</v>
      </c>
    </row>
    <row r="250" spans="1:7" x14ac:dyDescent="0.25">
      <c r="A250" t="s">
        <v>20</v>
      </c>
      <c r="B250">
        <v>247</v>
      </c>
      <c r="F250" t="s">
        <v>14</v>
      </c>
      <c r="G250">
        <v>750</v>
      </c>
    </row>
    <row r="251" spans="1:7" x14ac:dyDescent="0.25">
      <c r="A251" t="s">
        <v>20</v>
      </c>
      <c r="B251">
        <v>2293</v>
      </c>
      <c r="F251" t="s">
        <v>14</v>
      </c>
      <c r="G251">
        <v>77</v>
      </c>
    </row>
    <row r="252" spans="1:7" x14ac:dyDescent="0.25">
      <c r="A252" t="s">
        <v>20</v>
      </c>
      <c r="B252">
        <v>3131</v>
      </c>
      <c r="F252" t="s">
        <v>14</v>
      </c>
      <c r="G252">
        <v>752</v>
      </c>
    </row>
    <row r="253" spans="1:7" x14ac:dyDescent="0.25">
      <c r="A253" t="s">
        <v>20</v>
      </c>
      <c r="B253">
        <v>143</v>
      </c>
      <c r="F253" t="s">
        <v>14</v>
      </c>
      <c r="G253">
        <v>131</v>
      </c>
    </row>
    <row r="254" spans="1:7" x14ac:dyDescent="0.25">
      <c r="A254" t="s">
        <v>20</v>
      </c>
      <c r="B254">
        <v>296</v>
      </c>
      <c r="F254" t="s">
        <v>14</v>
      </c>
      <c r="G254">
        <v>87</v>
      </c>
    </row>
    <row r="255" spans="1:7" x14ac:dyDescent="0.25">
      <c r="A255" t="s">
        <v>20</v>
      </c>
      <c r="B255">
        <v>170</v>
      </c>
      <c r="F255" t="s">
        <v>14</v>
      </c>
      <c r="G255">
        <v>1063</v>
      </c>
    </row>
    <row r="256" spans="1:7" x14ac:dyDescent="0.25">
      <c r="A256" t="s">
        <v>20</v>
      </c>
      <c r="B256">
        <v>86</v>
      </c>
      <c r="F256" t="s">
        <v>14</v>
      </c>
      <c r="G256">
        <v>76</v>
      </c>
    </row>
    <row r="257" spans="1:7" x14ac:dyDescent="0.25">
      <c r="A257" t="s">
        <v>20</v>
      </c>
      <c r="B257">
        <v>6286</v>
      </c>
      <c r="F257" t="s">
        <v>14</v>
      </c>
      <c r="G257">
        <v>4428</v>
      </c>
    </row>
    <row r="258" spans="1:7" x14ac:dyDescent="0.25">
      <c r="A258" t="s">
        <v>20</v>
      </c>
      <c r="B258">
        <v>3727</v>
      </c>
      <c r="F258" t="s">
        <v>14</v>
      </c>
      <c r="G258">
        <v>58</v>
      </c>
    </row>
    <row r="259" spans="1:7" x14ac:dyDescent="0.25">
      <c r="A259" t="s">
        <v>20</v>
      </c>
      <c r="B259">
        <v>1605</v>
      </c>
      <c r="F259" t="s">
        <v>14</v>
      </c>
      <c r="G259">
        <v>111</v>
      </c>
    </row>
    <row r="260" spans="1:7" x14ac:dyDescent="0.25">
      <c r="A260" t="s">
        <v>20</v>
      </c>
      <c r="B260">
        <v>2120</v>
      </c>
      <c r="F260" t="s">
        <v>14</v>
      </c>
      <c r="G260">
        <v>2955</v>
      </c>
    </row>
    <row r="261" spans="1:7" x14ac:dyDescent="0.25">
      <c r="A261" t="s">
        <v>20</v>
      </c>
      <c r="B261">
        <v>50</v>
      </c>
      <c r="F261" t="s">
        <v>14</v>
      </c>
      <c r="G261">
        <v>1657</v>
      </c>
    </row>
    <row r="262" spans="1:7" x14ac:dyDescent="0.25">
      <c r="A262" t="s">
        <v>20</v>
      </c>
      <c r="B262">
        <v>2080</v>
      </c>
      <c r="F262" t="s">
        <v>14</v>
      </c>
      <c r="G262">
        <v>926</v>
      </c>
    </row>
    <row r="263" spans="1:7" x14ac:dyDescent="0.25">
      <c r="A263" t="s">
        <v>20</v>
      </c>
      <c r="B263">
        <v>2105</v>
      </c>
      <c r="F263" t="s">
        <v>14</v>
      </c>
      <c r="G263">
        <v>77</v>
      </c>
    </row>
    <row r="264" spans="1:7" x14ac:dyDescent="0.25">
      <c r="A264" t="s">
        <v>20</v>
      </c>
      <c r="B264">
        <v>2436</v>
      </c>
      <c r="F264" t="s">
        <v>14</v>
      </c>
      <c r="G264">
        <v>1748</v>
      </c>
    </row>
    <row r="265" spans="1:7" x14ac:dyDescent="0.25">
      <c r="A265" t="s">
        <v>20</v>
      </c>
      <c r="B265">
        <v>80</v>
      </c>
      <c r="F265" t="s">
        <v>14</v>
      </c>
      <c r="G265">
        <v>79</v>
      </c>
    </row>
    <row r="266" spans="1:7" x14ac:dyDescent="0.25">
      <c r="A266" t="s">
        <v>20</v>
      </c>
      <c r="B266">
        <v>42</v>
      </c>
      <c r="F266" t="s">
        <v>14</v>
      </c>
      <c r="G266">
        <v>889</v>
      </c>
    </row>
    <row r="267" spans="1:7" x14ac:dyDescent="0.25">
      <c r="A267" t="s">
        <v>20</v>
      </c>
      <c r="B267">
        <v>139</v>
      </c>
      <c r="F267" t="s">
        <v>14</v>
      </c>
      <c r="G267">
        <v>56</v>
      </c>
    </row>
    <row r="268" spans="1:7" x14ac:dyDescent="0.25">
      <c r="A268" t="s">
        <v>20</v>
      </c>
      <c r="B268">
        <v>159</v>
      </c>
      <c r="F268" t="s">
        <v>14</v>
      </c>
      <c r="G268">
        <v>1</v>
      </c>
    </row>
    <row r="269" spans="1:7" x14ac:dyDescent="0.25">
      <c r="A269" t="s">
        <v>20</v>
      </c>
      <c r="B269">
        <v>381</v>
      </c>
      <c r="F269" t="s">
        <v>14</v>
      </c>
      <c r="G269">
        <v>83</v>
      </c>
    </row>
    <row r="270" spans="1:7" x14ac:dyDescent="0.25">
      <c r="A270" t="s">
        <v>20</v>
      </c>
      <c r="B270">
        <v>194</v>
      </c>
      <c r="F270" t="s">
        <v>14</v>
      </c>
      <c r="G270">
        <v>2025</v>
      </c>
    </row>
    <row r="271" spans="1:7" x14ac:dyDescent="0.25">
      <c r="A271" t="s">
        <v>20</v>
      </c>
      <c r="B271">
        <v>106</v>
      </c>
      <c r="F271" t="s">
        <v>14</v>
      </c>
      <c r="G271">
        <v>14</v>
      </c>
    </row>
    <row r="272" spans="1:7" x14ac:dyDescent="0.25">
      <c r="A272" t="s">
        <v>20</v>
      </c>
      <c r="B272">
        <v>142</v>
      </c>
      <c r="F272" t="s">
        <v>14</v>
      </c>
      <c r="G272">
        <v>656</v>
      </c>
    </row>
    <row r="273" spans="1:7" x14ac:dyDescent="0.25">
      <c r="A273" t="s">
        <v>20</v>
      </c>
      <c r="B273">
        <v>211</v>
      </c>
      <c r="F273" t="s">
        <v>14</v>
      </c>
      <c r="G273">
        <v>1596</v>
      </c>
    </row>
    <row r="274" spans="1:7" x14ac:dyDescent="0.25">
      <c r="A274" t="s">
        <v>20</v>
      </c>
      <c r="B274">
        <v>2756</v>
      </c>
      <c r="F274" t="s">
        <v>14</v>
      </c>
      <c r="G274">
        <v>10</v>
      </c>
    </row>
    <row r="275" spans="1:7" x14ac:dyDescent="0.25">
      <c r="A275" t="s">
        <v>20</v>
      </c>
      <c r="B275">
        <v>173</v>
      </c>
      <c r="F275" t="s">
        <v>14</v>
      </c>
      <c r="G275">
        <v>1121</v>
      </c>
    </row>
    <row r="276" spans="1:7" x14ac:dyDescent="0.25">
      <c r="A276" t="s">
        <v>20</v>
      </c>
      <c r="B276">
        <v>87</v>
      </c>
      <c r="F276" t="s">
        <v>14</v>
      </c>
      <c r="G276">
        <v>15</v>
      </c>
    </row>
    <row r="277" spans="1:7" x14ac:dyDescent="0.25">
      <c r="A277" t="s">
        <v>20</v>
      </c>
      <c r="B277">
        <v>1572</v>
      </c>
      <c r="F277" t="s">
        <v>14</v>
      </c>
      <c r="G277">
        <v>191</v>
      </c>
    </row>
    <row r="278" spans="1:7" x14ac:dyDescent="0.25">
      <c r="A278" t="s">
        <v>20</v>
      </c>
      <c r="B278">
        <v>2346</v>
      </c>
      <c r="F278" t="s">
        <v>14</v>
      </c>
      <c r="G278">
        <v>16</v>
      </c>
    </row>
    <row r="279" spans="1:7" x14ac:dyDescent="0.25">
      <c r="A279" t="s">
        <v>20</v>
      </c>
      <c r="B279">
        <v>115</v>
      </c>
      <c r="F279" t="s">
        <v>14</v>
      </c>
      <c r="G279">
        <v>17</v>
      </c>
    </row>
    <row r="280" spans="1:7" x14ac:dyDescent="0.25">
      <c r="A280" t="s">
        <v>20</v>
      </c>
      <c r="B280">
        <v>85</v>
      </c>
      <c r="F280" t="s">
        <v>14</v>
      </c>
      <c r="G280">
        <v>34</v>
      </c>
    </row>
    <row r="281" spans="1:7" x14ac:dyDescent="0.25">
      <c r="A281" t="s">
        <v>20</v>
      </c>
      <c r="B281">
        <v>144</v>
      </c>
      <c r="F281" t="s">
        <v>14</v>
      </c>
      <c r="G281">
        <v>1</v>
      </c>
    </row>
    <row r="282" spans="1:7" x14ac:dyDescent="0.25">
      <c r="A282" t="s">
        <v>20</v>
      </c>
      <c r="B282">
        <v>2443</v>
      </c>
      <c r="F282" t="s">
        <v>14</v>
      </c>
      <c r="G282">
        <v>1274</v>
      </c>
    </row>
    <row r="283" spans="1:7" x14ac:dyDescent="0.25">
      <c r="A283" t="s">
        <v>20</v>
      </c>
      <c r="B283">
        <v>64</v>
      </c>
      <c r="F283" t="s">
        <v>14</v>
      </c>
      <c r="G283">
        <v>210</v>
      </c>
    </row>
    <row r="284" spans="1:7" x14ac:dyDescent="0.25">
      <c r="A284" t="s">
        <v>20</v>
      </c>
      <c r="B284">
        <v>268</v>
      </c>
      <c r="F284" t="s">
        <v>14</v>
      </c>
      <c r="G284">
        <v>248</v>
      </c>
    </row>
    <row r="285" spans="1:7" x14ac:dyDescent="0.25">
      <c r="A285" t="s">
        <v>20</v>
      </c>
      <c r="B285">
        <v>195</v>
      </c>
      <c r="F285" t="s">
        <v>14</v>
      </c>
      <c r="G285">
        <v>513</v>
      </c>
    </row>
    <row r="286" spans="1:7" x14ac:dyDescent="0.25">
      <c r="A286" t="s">
        <v>20</v>
      </c>
      <c r="B286">
        <v>186</v>
      </c>
      <c r="F286" t="s">
        <v>14</v>
      </c>
      <c r="G286">
        <v>3410</v>
      </c>
    </row>
    <row r="287" spans="1:7" x14ac:dyDescent="0.25">
      <c r="A287" t="s">
        <v>20</v>
      </c>
      <c r="B287">
        <v>460</v>
      </c>
      <c r="F287" t="s">
        <v>14</v>
      </c>
      <c r="G287">
        <v>10</v>
      </c>
    </row>
    <row r="288" spans="1:7" x14ac:dyDescent="0.25">
      <c r="A288" t="s">
        <v>20</v>
      </c>
      <c r="B288">
        <v>2528</v>
      </c>
      <c r="F288" t="s">
        <v>14</v>
      </c>
      <c r="G288">
        <v>2201</v>
      </c>
    </row>
    <row r="289" spans="1:7" x14ac:dyDescent="0.25">
      <c r="A289" t="s">
        <v>20</v>
      </c>
      <c r="B289">
        <v>3657</v>
      </c>
      <c r="F289" t="s">
        <v>14</v>
      </c>
      <c r="G289">
        <v>676</v>
      </c>
    </row>
    <row r="290" spans="1:7" x14ac:dyDescent="0.25">
      <c r="A290" t="s">
        <v>20</v>
      </c>
      <c r="B290">
        <v>131</v>
      </c>
      <c r="F290" t="s">
        <v>14</v>
      </c>
      <c r="G290">
        <v>831</v>
      </c>
    </row>
    <row r="291" spans="1:7" x14ac:dyDescent="0.25">
      <c r="A291" t="s">
        <v>20</v>
      </c>
      <c r="B291">
        <v>239</v>
      </c>
      <c r="F291" t="s">
        <v>14</v>
      </c>
      <c r="G291">
        <v>859</v>
      </c>
    </row>
    <row r="292" spans="1:7" x14ac:dyDescent="0.25">
      <c r="A292" t="s">
        <v>20</v>
      </c>
      <c r="B292">
        <v>78</v>
      </c>
      <c r="F292" t="s">
        <v>14</v>
      </c>
      <c r="G292">
        <v>45</v>
      </c>
    </row>
    <row r="293" spans="1:7" x14ac:dyDescent="0.25">
      <c r="A293" t="s">
        <v>20</v>
      </c>
      <c r="B293">
        <v>1773</v>
      </c>
      <c r="F293" t="s">
        <v>14</v>
      </c>
      <c r="G293">
        <v>6</v>
      </c>
    </row>
    <row r="294" spans="1:7" x14ac:dyDescent="0.25">
      <c r="A294" t="s">
        <v>20</v>
      </c>
      <c r="B294">
        <v>32</v>
      </c>
      <c r="F294" t="s">
        <v>14</v>
      </c>
      <c r="G294">
        <v>7</v>
      </c>
    </row>
    <row r="295" spans="1:7" x14ac:dyDescent="0.25">
      <c r="A295" t="s">
        <v>20</v>
      </c>
      <c r="B295">
        <v>369</v>
      </c>
      <c r="F295" t="s">
        <v>14</v>
      </c>
      <c r="G295">
        <v>31</v>
      </c>
    </row>
    <row r="296" spans="1:7" x14ac:dyDescent="0.25">
      <c r="A296" t="s">
        <v>20</v>
      </c>
      <c r="B296">
        <v>89</v>
      </c>
      <c r="F296" t="s">
        <v>14</v>
      </c>
      <c r="G296">
        <v>78</v>
      </c>
    </row>
    <row r="297" spans="1:7" x14ac:dyDescent="0.25">
      <c r="A297" t="s">
        <v>20</v>
      </c>
      <c r="B297">
        <v>147</v>
      </c>
      <c r="F297" t="s">
        <v>14</v>
      </c>
      <c r="G297">
        <v>1225</v>
      </c>
    </row>
    <row r="298" spans="1:7" x14ac:dyDescent="0.25">
      <c r="A298" t="s">
        <v>20</v>
      </c>
      <c r="B298">
        <v>126</v>
      </c>
      <c r="F298" t="s">
        <v>14</v>
      </c>
      <c r="G298">
        <v>1</v>
      </c>
    </row>
    <row r="299" spans="1:7" x14ac:dyDescent="0.25">
      <c r="A299" t="s">
        <v>20</v>
      </c>
      <c r="B299">
        <v>2218</v>
      </c>
      <c r="F299" t="s">
        <v>14</v>
      </c>
      <c r="G299">
        <v>67</v>
      </c>
    </row>
    <row r="300" spans="1:7" x14ac:dyDescent="0.25">
      <c r="A300" t="s">
        <v>20</v>
      </c>
      <c r="B300">
        <v>202</v>
      </c>
      <c r="F300" t="s">
        <v>14</v>
      </c>
      <c r="G300">
        <v>19</v>
      </c>
    </row>
    <row r="301" spans="1:7" x14ac:dyDescent="0.25">
      <c r="A301" t="s">
        <v>20</v>
      </c>
      <c r="B301">
        <v>140</v>
      </c>
      <c r="F301" t="s">
        <v>14</v>
      </c>
      <c r="G301">
        <v>2108</v>
      </c>
    </row>
    <row r="302" spans="1:7" x14ac:dyDescent="0.25">
      <c r="A302" t="s">
        <v>20</v>
      </c>
      <c r="B302">
        <v>1052</v>
      </c>
      <c r="F302" t="s">
        <v>14</v>
      </c>
      <c r="G302">
        <v>679</v>
      </c>
    </row>
    <row r="303" spans="1:7" x14ac:dyDescent="0.25">
      <c r="A303" t="s">
        <v>20</v>
      </c>
      <c r="B303">
        <v>247</v>
      </c>
      <c r="F303" t="s">
        <v>14</v>
      </c>
      <c r="G303">
        <v>36</v>
      </c>
    </row>
    <row r="304" spans="1:7" x14ac:dyDescent="0.25">
      <c r="A304" t="s">
        <v>20</v>
      </c>
      <c r="B304">
        <v>84</v>
      </c>
      <c r="F304" t="s">
        <v>14</v>
      </c>
      <c r="G304">
        <v>47</v>
      </c>
    </row>
    <row r="305" spans="1:7" x14ac:dyDescent="0.25">
      <c r="A305" t="s">
        <v>20</v>
      </c>
      <c r="B305">
        <v>88</v>
      </c>
      <c r="F305" t="s">
        <v>14</v>
      </c>
      <c r="G305">
        <v>70</v>
      </c>
    </row>
    <row r="306" spans="1:7" x14ac:dyDescent="0.25">
      <c r="A306" t="s">
        <v>20</v>
      </c>
      <c r="B306">
        <v>156</v>
      </c>
      <c r="F306" t="s">
        <v>14</v>
      </c>
      <c r="G306">
        <v>154</v>
      </c>
    </row>
    <row r="307" spans="1:7" x14ac:dyDescent="0.25">
      <c r="A307" t="s">
        <v>20</v>
      </c>
      <c r="B307">
        <v>2985</v>
      </c>
      <c r="F307" t="s">
        <v>14</v>
      </c>
      <c r="G307">
        <v>22</v>
      </c>
    </row>
    <row r="308" spans="1:7" x14ac:dyDescent="0.25">
      <c r="A308" t="s">
        <v>20</v>
      </c>
      <c r="B308">
        <v>762</v>
      </c>
      <c r="F308" t="s">
        <v>14</v>
      </c>
      <c r="G308">
        <v>1758</v>
      </c>
    </row>
    <row r="309" spans="1:7" x14ac:dyDescent="0.25">
      <c r="A309" t="s">
        <v>20</v>
      </c>
      <c r="B309">
        <v>554</v>
      </c>
      <c r="F309" t="s">
        <v>14</v>
      </c>
      <c r="G309">
        <v>94</v>
      </c>
    </row>
    <row r="310" spans="1:7" x14ac:dyDescent="0.25">
      <c r="A310" t="s">
        <v>20</v>
      </c>
      <c r="B310">
        <v>135</v>
      </c>
      <c r="F310" t="s">
        <v>14</v>
      </c>
      <c r="G310">
        <v>33</v>
      </c>
    </row>
    <row r="311" spans="1:7" x14ac:dyDescent="0.25">
      <c r="A311" t="s">
        <v>20</v>
      </c>
      <c r="B311">
        <v>122</v>
      </c>
      <c r="F311" t="s">
        <v>14</v>
      </c>
      <c r="G311">
        <v>1</v>
      </c>
    </row>
    <row r="312" spans="1:7" x14ac:dyDescent="0.25">
      <c r="A312" t="s">
        <v>20</v>
      </c>
      <c r="B312">
        <v>221</v>
      </c>
      <c r="F312" t="s">
        <v>14</v>
      </c>
      <c r="G312">
        <v>31</v>
      </c>
    </row>
    <row r="313" spans="1:7" x14ac:dyDescent="0.25">
      <c r="A313" t="s">
        <v>20</v>
      </c>
      <c r="B313">
        <v>126</v>
      </c>
      <c r="F313" t="s">
        <v>14</v>
      </c>
      <c r="G313">
        <v>35</v>
      </c>
    </row>
    <row r="314" spans="1:7" x14ac:dyDescent="0.25">
      <c r="A314" t="s">
        <v>20</v>
      </c>
      <c r="B314">
        <v>1022</v>
      </c>
      <c r="F314" t="s">
        <v>14</v>
      </c>
      <c r="G314">
        <v>63</v>
      </c>
    </row>
    <row r="315" spans="1:7" x14ac:dyDescent="0.25">
      <c r="A315" t="s">
        <v>20</v>
      </c>
      <c r="B315">
        <v>3177</v>
      </c>
      <c r="F315" t="s">
        <v>14</v>
      </c>
      <c r="G315">
        <v>526</v>
      </c>
    </row>
    <row r="316" spans="1:7" x14ac:dyDescent="0.25">
      <c r="A316" t="s">
        <v>20</v>
      </c>
      <c r="B316">
        <v>198</v>
      </c>
      <c r="F316" t="s">
        <v>14</v>
      </c>
      <c r="G316">
        <v>121</v>
      </c>
    </row>
    <row r="317" spans="1:7" x14ac:dyDescent="0.25">
      <c r="A317" t="s">
        <v>20</v>
      </c>
      <c r="B317">
        <v>85</v>
      </c>
      <c r="F317" t="s">
        <v>14</v>
      </c>
      <c r="G317">
        <v>67</v>
      </c>
    </row>
    <row r="318" spans="1:7" x14ac:dyDescent="0.25">
      <c r="A318" t="s">
        <v>20</v>
      </c>
      <c r="B318">
        <v>3596</v>
      </c>
      <c r="F318" t="s">
        <v>14</v>
      </c>
      <c r="G318">
        <v>57</v>
      </c>
    </row>
    <row r="319" spans="1:7" x14ac:dyDescent="0.25">
      <c r="A319" t="s">
        <v>20</v>
      </c>
      <c r="B319">
        <v>244</v>
      </c>
      <c r="F319" t="s">
        <v>14</v>
      </c>
      <c r="G319">
        <v>1229</v>
      </c>
    </row>
    <row r="320" spans="1:7" x14ac:dyDescent="0.25">
      <c r="A320" t="s">
        <v>20</v>
      </c>
      <c r="B320">
        <v>5180</v>
      </c>
      <c r="F320" t="s">
        <v>14</v>
      </c>
      <c r="G320">
        <v>12</v>
      </c>
    </row>
    <row r="321" spans="1:7" x14ac:dyDescent="0.25">
      <c r="A321" t="s">
        <v>20</v>
      </c>
      <c r="B321">
        <v>589</v>
      </c>
      <c r="F321" t="s">
        <v>14</v>
      </c>
      <c r="G321">
        <v>452</v>
      </c>
    </row>
    <row r="322" spans="1:7" x14ac:dyDescent="0.25">
      <c r="A322" t="s">
        <v>20</v>
      </c>
      <c r="B322">
        <v>2725</v>
      </c>
      <c r="F322" t="s">
        <v>14</v>
      </c>
      <c r="G322">
        <v>1886</v>
      </c>
    </row>
    <row r="323" spans="1:7" x14ac:dyDescent="0.25">
      <c r="A323" t="s">
        <v>20</v>
      </c>
      <c r="B323">
        <v>300</v>
      </c>
      <c r="F323" t="s">
        <v>14</v>
      </c>
      <c r="G323">
        <v>1825</v>
      </c>
    </row>
    <row r="324" spans="1:7" x14ac:dyDescent="0.25">
      <c r="A324" t="s">
        <v>20</v>
      </c>
      <c r="B324">
        <v>144</v>
      </c>
      <c r="F324" t="s">
        <v>14</v>
      </c>
      <c r="G324">
        <v>31</v>
      </c>
    </row>
    <row r="325" spans="1:7" x14ac:dyDescent="0.25">
      <c r="A325" t="s">
        <v>20</v>
      </c>
      <c r="B325">
        <v>87</v>
      </c>
      <c r="F325" t="s">
        <v>14</v>
      </c>
      <c r="G325">
        <v>107</v>
      </c>
    </row>
    <row r="326" spans="1:7" x14ac:dyDescent="0.25">
      <c r="A326" t="s">
        <v>20</v>
      </c>
      <c r="B326">
        <v>3116</v>
      </c>
      <c r="F326" t="s">
        <v>14</v>
      </c>
      <c r="G326">
        <v>27</v>
      </c>
    </row>
    <row r="327" spans="1:7" x14ac:dyDescent="0.25">
      <c r="A327" t="s">
        <v>20</v>
      </c>
      <c r="B327">
        <v>909</v>
      </c>
      <c r="F327" t="s">
        <v>14</v>
      </c>
      <c r="G327">
        <v>1221</v>
      </c>
    </row>
    <row r="328" spans="1:7" x14ac:dyDescent="0.25">
      <c r="A328" t="s">
        <v>20</v>
      </c>
      <c r="B328">
        <v>1613</v>
      </c>
      <c r="F328" t="s">
        <v>14</v>
      </c>
      <c r="G328">
        <v>1</v>
      </c>
    </row>
    <row r="329" spans="1:7" x14ac:dyDescent="0.25">
      <c r="A329" t="s">
        <v>20</v>
      </c>
      <c r="B329">
        <v>136</v>
      </c>
      <c r="F329" t="s">
        <v>14</v>
      </c>
      <c r="G329">
        <v>16</v>
      </c>
    </row>
    <row r="330" spans="1:7" x14ac:dyDescent="0.25">
      <c r="A330" t="s">
        <v>20</v>
      </c>
      <c r="B330">
        <v>130</v>
      </c>
      <c r="F330" t="s">
        <v>14</v>
      </c>
      <c r="G330">
        <v>41</v>
      </c>
    </row>
    <row r="331" spans="1:7" x14ac:dyDescent="0.25">
      <c r="A331" t="s">
        <v>20</v>
      </c>
      <c r="B331">
        <v>102</v>
      </c>
      <c r="F331" t="s">
        <v>14</v>
      </c>
      <c r="G331">
        <v>523</v>
      </c>
    </row>
    <row r="332" spans="1:7" x14ac:dyDescent="0.25">
      <c r="A332" t="s">
        <v>20</v>
      </c>
      <c r="B332">
        <v>4006</v>
      </c>
      <c r="F332" t="s">
        <v>14</v>
      </c>
      <c r="G332">
        <v>141</v>
      </c>
    </row>
    <row r="333" spans="1:7" x14ac:dyDescent="0.25">
      <c r="A333" t="s">
        <v>20</v>
      </c>
      <c r="B333">
        <v>1629</v>
      </c>
      <c r="F333" t="s">
        <v>14</v>
      </c>
      <c r="G333">
        <v>52</v>
      </c>
    </row>
    <row r="334" spans="1:7" x14ac:dyDescent="0.25">
      <c r="A334" t="s">
        <v>20</v>
      </c>
      <c r="B334">
        <v>2188</v>
      </c>
      <c r="F334" t="s">
        <v>14</v>
      </c>
      <c r="G334">
        <v>225</v>
      </c>
    </row>
    <row r="335" spans="1:7" x14ac:dyDescent="0.25">
      <c r="A335" t="s">
        <v>20</v>
      </c>
      <c r="B335">
        <v>2409</v>
      </c>
      <c r="F335" t="s">
        <v>14</v>
      </c>
      <c r="G335">
        <v>38</v>
      </c>
    </row>
    <row r="336" spans="1:7" x14ac:dyDescent="0.25">
      <c r="A336" t="s">
        <v>20</v>
      </c>
      <c r="B336">
        <v>194</v>
      </c>
      <c r="F336" t="s">
        <v>14</v>
      </c>
      <c r="G336">
        <v>15</v>
      </c>
    </row>
    <row r="337" spans="1:7" x14ac:dyDescent="0.25">
      <c r="A337" t="s">
        <v>20</v>
      </c>
      <c r="B337">
        <v>1140</v>
      </c>
      <c r="F337" t="s">
        <v>14</v>
      </c>
      <c r="G337">
        <v>37</v>
      </c>
    </row>
    <row r="338" spans="1:7" x14ac:dyDescent="0.25">
      <c r="A338" t="s">
        <v>20</v>
      </c>
      <c r="B338">
        <v>102</v>
      </c>
      <c r="F338" t="s">
        <v>14</v>
      </c>
      <c r="G338">
        <v>112</v>
      </c>
    </row>
    <row r="339" spans="1:7" x14ac:dyDescent="0.25">
      <c r="A339" t="s">
        <v>20</v>
      </c>
      <c r="B339">
        <v>2857</v>
      </c>
      <c r="F339" t="s">
        <v>14</v>
      </c>
      <c r="G339">
        <v>21</v>
      </c>
    </row>
    <row r="340" spans="1:7" x14ac:dyDescent="0.25">
      <c r="A340" t="s">
        <v>20</v>
      </c>
      <c r="B340">
        <v>107</v>
      </c>
      <c r="F340" t="s">
        <v>14</v>
      </c>
      <c r="G340">
        <v>67</v>
      </c>
    </row>
    <row r="341" spans="1:7" x14ac:dyDescent="0.25">
      <c r="A341" t="s">
        <v>20</v>
      </c>
      <c r="B341">
        <v>160</v>
      </c>
      <c r="F341" t="s">
        <v>14</v>
      </c>
      <c r="G341">
        <v>78</v>
      </c>
    </row>
    <row r="342" spans="1:7" x14ac:dyDescent="0.25">
      <c r="A342" t="s">
        <v>20</v>
      </c>
      <c r="B342">
        <v>2230</v>
      </c>
      <c r="F342" t="s">
        <v>14</v>
      </c>
      <c r="G342">
        <v>67</v>
      </c>
    </row>
    <row r="343" spans="1:7" x14ac:dyDescent="0.25">
      <c r="A343" t="s">
        <v>20</v>
      </c>
      <c r="B343">
        <v>316</v>
      </c>
      <c r="F343" t="s">
        <v>14</v>
      </c>
      <c r="G343">
        <v>263</v>
      </c>
    </row>
    <row r="344" spans="1:7" x14ac:dyDescent="0.25">
      <c r="A344" t="s">
        <v>20</v>
      </c>
      <c r="B344">
        <v>117</v>
      </c>
      <c r="F344" t="s">
        <v>14</v>
      </c>
      <c r="G344">
        <v>1691</v>
      </c>
    </row>
    <row r="345" spans="1:7" x14ac:dyDescent="0.25">
      <c r="A345" t="s">
        <v>20</v>
      </c>
      <c r="B345">
        <v>6406</v>
      </c>
      <c r="F345" t="s">
        <v>14</v>
      </c>
      <c r="G345">
        <v>181</v>
      </c>
    </row>
    <row r="346" spans="1:7" x14ac:dyDescent="0.25">
      <c r="A346" t="s">
        <v>20</v>
      </c>
      <c r="B346">
        <v>192</v>
      </c>
      <c r="F346" t="s">
        <v>14</v>
      </c>
      <c r="G346">
        <v>13</v>
      </c>
    </row>
    <row r="347" spans="1:7" x14ac:dyDescent="0.25">
      <c r="A347" t="s">
        <v>20</v>
      </c>
      <c r="B347">
        <v>26</v>
      </c>
      <c r="F347" t="s">
        <v>14</v>
      </c>
      <c r="G347">
        <v>1</v>
      </c>
    </row>
    <row r="348" spans="1:7" x14ac:dyDescent="0.25">
      <c r="A348" t="s">
        <v>20</v>
      </c>
      <c r="B348">
        <v>723</v>
      </c>
      <c r="F348" t="s">
        <v>14</v>
      </c>
      <c r="G348">
        <v>21</v>
      </c>
    </row>
    <row r="349" spans="1:7" x14ac:dyDescent="0.25">
      <c r="A349" t="s">
        <v>20</v>
      </c>
      <c r="B349">
        <v>170</v>
      </c>
      <c r="F349" t="s">
        <v>14</v>
      </c>
      <c r="G349">
        <v>830</v>
      </c>
    </row>
    <row r="350" spans="1:7" x14ac:dyDescent="0.25">
      <c r="A350" t="s">
        <v>20</v>
      </c>
      <c r="B350">
        <v>238</v>
      </c>
      <c r="F350" t="s">
        <v>14</v>
      </c>
      <c r="G350">
        <v>130</v>
      </c>
    </row>
    <row r="351" spans="1:7" x14ac:dyDescent="0.25">
      <c r="A351" t="s">
        <v>20</v>
      </c>
      <c r="B351">
        <v>55</v>
      </c>
      <c r="F351" t="s">
        <v>14</v>
      </c>
      <c r="G351">
        <v>55</v>
      </c>
    </row>
    <row r="352" spans="1:7" x14ac:dyDescent="0.25">
      <c r="A352" t="s">
        <v>20</v>
      </c>
      <c r="B352">
        <v>128</v>
      </c>
      <c r="F352" t="s">
        <v>14</v>
      </c>
      <c r="G352">
        <v>114</v>
      </c>
    </row>
    <row r="353" spans="1:7" x14ac:dyDescent="0.25">
      <c r="A353" t="s">
        <v>20</v>
      </c>
      <c r="B353">
        <v>2144</v>
      </c>
      <c r="F353" t="s">
        <v>14</v>
      </c>
      <c r="G353">
        <v>594</v>
      </c>
    </row>
    <row r="354" spans="1:7" x14ac:dyDescent="0.25">
      <c r="A354" t="s">
        <v>20</v>
      </c>
      <c r="B354">
        <v>2693</v>
      </c>
      <c r="F354" t="s">
        <v>14</v>
      </c>
      <c r="G354">
        <v>24</v>
      </c>
    </row>
    <row r="355" spans="1:7" x14ac:dyDescent="0.25">
      <c r="A355" t="s">
        <v>20</v>
      </c>
      <c r="B355">
        <v>432</v>
      </c>
      <c r="F355" t="s">
        <v>14</v>
      </c>
      <c r="G355">
        <v>252</v>
      </c>
    </row>
    <row r="356" spans="1:7" x14ac:dyDescent="0.25">
      <c r="A356" t="s">
        <v>20</v>
      </c>
      <c r="B356">
        <v>189</v>
      </c>
      <c r="F356" t="s">
        <v>14</v>
      </c>
      <c r="G356">
        <v>67</v>
      </c>
    </row>
    <row r="357" spans="1:7" x14ac:dyDescent="0.25">
      <c r="A357" t="s">
        <v>20</v>
      </c>
      <c r="B357">
        <v>154</v>
      </c>
      <c r="F357" t="s">
        <v>14</v>
      </c>
      <c r="G357">
        <v>742</v>
      </c>
    </row>
    <row r="358" spans="1:7" x14ac:dyDescent="0.25">
      <c r="A358" t="s">
        <v>20</v>
      </c>
      <c r="B358">
        <v>96</v>
      </c>
      <c r="F358" t="s">
        <v>14</v>
      </c>
      <c r="G358">
        <v>75</v>
      </c>
    </row>
    <row r="359" spans="1:7" x14ac:dyDescent="0.25">
      <c r="A359" t="s">
        <v>20</v>
      </c>
      <c r="B359">
        <v>3063</v>
      </c>
      <c r="F359" t="s">
        <v>14</v>
      </c>
      <c r="G359">
        <v>4405</v>
      </c>
    </row>
    <row r="360" spans="1:7" x14ac:dyDescent="0.25">
      <c r="A360" t="s">
        <v>20</v>
      </c>
      <c r="B360">
        <v>2266</v>
      </c>
      <c r="F360" t="s">
        <v>14</v>
      </c>
      <c r="G360">
        <v>92</v>
      </c>
    </row>
    <row r="361" spans="1:7" x14ac:dyDescent="0.25">
      <c r="A361" t="s">
        <v>20</v>
      </c>
      <c r="B361">
        <v>194</v>
      </c>
      <c r="F361" t="s">
        <v>14</v>
      </c>
      <c r="G361">
        <v>64</v>
      </c>
    </row>
    <row r="362" spans="1:7" x14ac:dyDescent="0.25">
      <c r="A362" t="s">
        <v>20</v>
      </c>
      <c r="B362">
        <v>129</v>
      </c>
      <c r="F362" t="s">
        <v>14</v>
      </c>
      <c r="G362">
        <v>64</v>
      </c>
    </row>
    <row r="363" spans="1:7" x14ac:dyDescent="0.25">
      <c r="A363" t="s">
        <v>20</v>
      </c>
      <c r="B363">
        <v>375</v>
      </c>
      <c r="F363" t="s">
        <v>14</v>
      </c>
      <c r="G363">
        <v>842</v>
      </c>
    </row>
    <row r="364" spans="1:7" x14ac:dyDescent="0.25">
      <c r="A364" t="s">
        <v>20</v>
      </c>
      <c r="B364">
        <v>409</v>
      </c>
      <c r="F364" t="s">
        <v>14</v>
      </c>
      <c r="G364">
        <v>112</v>
      </c>
    </row>
    <row r="365" spans="1:7" x14ac:dyDescent="0.25">
      <c r="A365" t="s">
        <v>20</v>
      </c>
      <c r="B365">
        <v>234</v>
      </c>
      <c r="F365" t="s">
        <v>14</v>
      </c>
      <c r="G365">
        <v>374</v>
      </c>
    </row>
    <row r="366" spans="1:7" x14ac:dyDescent="0.25">
      <c r="A366" t="s">
        <v>20</v>
      </c>
      <c r="B366">
        <v>3016</v>
      </c>
    </row>
    <row r="367" spans="1:7" x14ac:dyDescent="0.25">
      <c r="A367" t="s">
        <v>20</v>
      </c>
      <c r="B367">
        <v>264</v>
      </c>
    </row>
    <row r="368" spans="1:7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expression" dxfId="7" priority="5">
      <formula>A2="live"</formula>
    </cfRule>
    <cfRule type="expression" dxfId="6" priority="6">
      <formula>A2="successful"</formula>
    </cfRule>
    <cfRule type="expression" dxfId="5" priority="7">
      <formula>A2="canceled"</formula>
    </cfRule>
    <cfRule type="expression" dxfId="4" priority="8">
      <formula>A2="failed"</formula>
    </cfRule>
  </conditionalFormatting>
  <conditionalFormatting sqref="F2:F365">
    <cfRule type="expression" dxfId="3" priority="1">
      <formula>F2="live"</formula>
    </cfRule>
    <cfRule type="expression" dxfId="2" priority="2">
      <formula>F2="successful"</formula>
    </cfRule>
    <cfRule type="expression" dxfId="1" priority="3">
      <formula>F2="canceled"</formula>
    </cfRule>
    <cfRule type="expression" dxfId="0" priority="4">
      <formula>F2="failed"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Dates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Nadzeya Slabukha</cp:lastModifiedBy>
  <dcterms:created xsi:type="dcterms:W3CDTF">2021-09-29T18:52:28Z</dcterms:created>
  <dcterms:modified xsi:type="dcterms:W3CDTF">2023-09-29T23:35:07Z</dcterms:modified>
</cp:coreProperties>
</file>