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4EE5D9AB-EFF1-474A-A487-2E760F56D99A}"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AW32" i="11"/>
  <c r="J32" i="11"/>
  <c r="K32" i="11"/>
  <c r="L32" i="11"/>
  <c r="M32" i="11"/>
  <c r="N32" i="11"/>
  <c r="O32" i="11"/>
  <c r="P32" i="11"/>
  <c r="Q32" i="11"/>
  <c r="R32" i="11"/>
  <c r="S32" i="11"/>
  <c r="T32" i="11"/>
  <c r="U32" i="11"/>
  <c r="V32" i="11"/>
  <c r="W32" i="11"/>
  <c r="X32" i="11"/>
  <c r="Y32" i="11"/>
  <c r="Z32" i="11"/>
  <c r="AA32" i="11"/>
  <c r="AB32" i="11"/>
  <c r="AC32" i="11"/>
  <c r="AD32" i="11"/>
  <c r="AE32" i="11"/>
  <c r="AF32" i="11"/>
  <c r="AG32" i="11"/>
  <c r="AH32" i="11"/>
  <c r="AI32" i="11"/>
  <c r="AJ32" i="11"/>
  <c r="AK32" i="11"/>
  <c r="AL32" i="11"/>
  <c r="AM32" i="11"/>
  <c r="AN32" i="11"/>
  <c r="AO32" i="11"/>
  <c r="AP32" i="11"/>
  <c r="AQ32" i="11"/>
  <c r="AR32" i="11"/>
  <c r="AS32" i="11"/>
  <c r="AT32" i="11"/>
  <c r="I32" i="11"/>
  <c r="G7" i="11"/>
  <c r="G8" i="11"/>
  <c r="G14" i="11"/>
  <c r="G20" i="11"/>
  <c r="G26" i="11"/>
  <c r="E9" i="11" l="1"/>
  <c r="F9" i="11" s="1"/>
  <c r="H5" i="11"/>
  <c r="E10" i="11" l="1"/>
  <c r="F10" i="11" s="1"/>
  <c r="E21" i="11"/>
  <c r="F21" i="11" s="1"/>
  <c r="I5" i="11"/>
  <c r="I6" i="11" s="1"/>
  <c r="H4" i="11"/>
  <c r="H6" i="11"/>
  <c r="H7" i="11" s="1"/>
  <c r="H8" i="11" s="1"/>
  <c r="H9" i="11" s="1"/>
  <c r="H10" i="11" s="1"/>
  <c r="H11" i="11" s="1"/>
  <c r="H12" i="11" s="1"/>
  <c r="H13" i="11" s="1"/>
  <c r="H14" i="11" s="1"/>
  <c r="H15" i="11" s="1"/>
  <c r="H16" i="11" s="1"/>
  <c r="H17" i="11" s="1"/>
  <c r="H18" i="11" s="1"/>
  <c r="H19" i="11" s="1"/>
  <c r="H20" i="11" s="1"/>
  <c r="H21" i="11" s="1"/>
  <c r="H22" i="11" s="1"/>
  <c r="H23" i="11" s="1"/>
  <c r="H25" i="11" s="1"/>
  <c r="H26" i="11" s="1"/>
  <c r="H27" i="11" s="1"/>
  <c r="H28" i="11" s="1"/>
  <c r="H29" i="11" s="1"/>
  <c r="H30" i="11" s="1"/>
  <c r="H31" i="11" s="1"/>
  <c r="H32" i="11" s="1"/>
  <c r="H33" i="11" s="1"/>
  <c r="H34" i="11" s="1"/>
  <c r="E11" i="11" l="1"/>
  <c r="J5" i="11"/>
  <c r="J6" i="11" s="1"/>
  <c r="E22" i="11"/>
  <c r="F22" i="11" s="1"/>
  <c r="G9" i="11"/>
  <c r="G10" i="11" l="1"/>
  <c r="G21" i="11"/>
  <c r="G22" i="11"/>
  <c r="E23" i="11"/>
  <c r="K5" i="11"/>
  <c r="K6" i="11" s="1"/>
  <c r="F11" i="11"/>
  <c r="E15" i="11" s="1"/>
  <c r="F15" i="11" l="1"/>
  <c r="G15" i="11" s="1"/>
  <c r="E16" i="11"/>
  <c r="F16" i="11" s="1"/>
  <c r="F23" i="11"/>
  <c r="G11" i="11"/>
  <c r="L5" i="11"/>
  <c r="L6" i="11" s="1"/>
  <c r="E27" i="11" l="1"/>
  <c r="F27" i="11" s="1"/>
  <c r="E28" i="11" s="1"/>
  <c r="F28" i="11" s="1"/>
  <c r="M5" i="11"/>
  <c r="M6" i="11" s="1"/>
  <c r="G23" i="11"/>
  <c r="E17" i="11"/>
  <c r="F17" i="11" s="1"/>
  <c r="G27" i="11" l="1"/>
  <c r="N5" i="11"/>
  <c r="N6" i="11" s="1"/>
  <c r="G16" i="11"/>
  <c r="G17" i="11" l="1"/>
  <c r="E18" i="11"/>
  <c r="G28" i="11"/>
  <c r="E29" i="11"/>
  <c r="F29" i="11" s="1"/>
  <c r="O5" i="11"/>
  <c r="O6" i="11" s="1"/>
  <c r="F18" i="11"/>
  <c r="E30" i="11" l="1"/>
  <c r="G18" i="11"/>
  <c r="E19" i="11"/>
  <c r="F19" i="11" s="1"/>
  <c r="G19" i="11" s="1"/>
  <c r="G29" i="11"/>
  <c r="O4" i="11"/>
  <c r="P5" i="11"/>
  <c r="P6" i="11" s="1"/>
  <c r="F30" i="11" l="1"/>
  <c r="E31" i="11" s="1"/>
  <c r="F31" i="11" s="1"/>
  <c r="E32" i="11" s="1"/>
  <c r="Q5" i="11"/>
  <c r="Q6" i="11" s="1"/>
  <c r="G30" i="11" l="1"/>
  <c r="R5" i="11"/>
  <c r="R6" i="11" s="1"/>
  <c r="G31" i="11" l="1"/>
  <c r="S5" i="11"/>
  <c r="S6" i="11" s="1"/>
  <c r="F32" i="11" l="1"/>
  <c r="E33" i="11" s="1"/>
  <c r="T5" i="11"/>
  <c r="T6" i="11" s="1"/>
  <c r="G32" i="11" l="1"/>
  <c r="F33" i="11"/>
  <c r="U5" i="11"/>
  <c r="U6" i="11" s="1"/>
  <c r="E34" i="11" l="1"/>
  <c r="F34" i="11" s="1"/>
  <c r="V5" i="11"/>
  <c r="V6" i="11" s="1"/>
  <c r="W5" i="11" l="1"/>
  <c r="W6" i="11" s="1"/>
  <c r="V4" i="11"/>
  <c r="X5" i="11" l="1"/>
  <c r="X6" i="11" s="1"/>
  <c r="Y5" i="11" l="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l="1"/>
</calcChain>
</file>

<file path=xl/sharedStrings.xml><?xml version="1.0" encoding="utf-8"?>
<sst xmlns="http://schemas.openxmlformats.org/spreadsheetml/2006/main" count="65" uniqueCount="63">
  <si>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</si>
  <si>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</si>
  <si>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</si>
  <si>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</si>
  <si>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</si>
  <si>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</si>
  <si>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</si>
  <si>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</si>
  <si>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</si>
  <si>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</si>
  <si>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</si>
  <si>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</si>
  <si>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</si>
  <si>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</si>
  <si>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</si>
  <si>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</si>
  <si>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</si>
  <si>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</si>
  <si>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</si>
  <si>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</si>
  <si>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</si>
  <si>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</si>
  <si>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</si>
  <si>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</si>
  <si>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</si>
  <si>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</si>
  <si>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</si>
  <si>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</si>
  <si>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</si>
  <si>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</si>
  <si>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</si>
  <si>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</si>
  <si>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</si>
  <si>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</si>
  <si>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</si>
  <si>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</si>
  <si>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</si>
  <si>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Whey Protein Production</t>
  </si>
  <si>
    <t>segregation of work</t>
  </si>
  <si>
    <t>Reionaldo, Naaem Khan,Venkata</t>
  </si>
  <si>
    <t>Going through the project description</t>
  </si>
  <si>
    <t>Analysing the Data</t>
  </si>
  <si>
    <t>sketching a basic simio model</t>
  </si>
  <si>
    <t>re drawing the model</t>
  </si>
  <si>
    <t xml:space="preserve">Identify Key Performance Indicators </t>
  </si>
  <si>
    <t xml:space="preserve">Creating a simio model </t>
  </si>
  <si>
    <t>Adjusting the simio model to the requirements</t>
  </si>
  <si>
    <t>Runnig the simio model</t>
  </si>
  <si>
    <t>validation</t>
  </si>
  <si>
    <t>Revisting the Description</t>
  </si>
  <si>
    <t>Redrawing the model</t>
  </si>
  <si>
    <t>Adjusting the model Inputs</t>
  </si>
  <si>
    <t>Running the model</t>
  </si>
  <si>
    <t>Revisting the model</t>
  </si>
  <si>
    <t>Reworking on the Model</t>
  </si>
  <si>
    <t>Validating the Model</t>
  </si>
  <si>
    <t>Validation of model</t>
  </si>
  <si>
    <t>Results</t>
  </si>
  <si>
    <t>Scenario Analysis</t>
  </si>
  <si>
    <t>Phase 2</t>
  </si>
  <si>
    <t>Phase 3</t>
  </si>
  <si>
    <t>Final Report Submission</t>
  </si>
  <si>
    <t>Analysis of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</si>
</sst>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9"/>
      <color theme="1"/>
      <name val="Calibri"/>
      <family val="2"/>
      <scheme val="minor"/>
    </font>
    <font>
      <b/>
      <sz val="12"/>
      <color theme="1"/>
      <name val="Calibri"/>
      <family val="2"/>
      <scheme val="minor"/>
    </font>
    <font>
      <b/>
      <sz val="11"/>
      <color theme="0"/>
      <name val="Calibri"/>
      <family val="2"/>
      <scheme val="minor"/>
    </font>
    <font>
      <b/>
      <sz val="9"/>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0"/>
        <bgColor indexed="64"/>
      </patternFill>
    </fill>
    <fill>
      <patternFill patternType="solid">
        <fgColor rgb="FFFFC000"/>
        <bgColor theme="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249977111117893"/>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6795556505021"/>
      </top>
      <bottom/>
      <diagonal/>
    </border>
    <border>
      <left/>
      <right/>
      <top/>
      <bottom style="medium">
        <color theme="0" tint="-0.14996795556505021"/>
      </bottom>
      <diagonal/>
    </border>
    <border>
      <left/>
      <right/>
      <top style="thin">
        <color indexed="64"/>
      </top>
      <bottom/>
      <diagonal/>
    </border>
    <border>
      <left/>
      <right/>
      <top style="thin">
        <color indexed="64"/>
      </top>
      <bottom style="medium">
        <color theme="0" tint="-0.14996795556505021"/>
      </bottom>
      <diagonal/>
    </border>
    <border>
      <left/>
      <right/>
      <top/>
      <bottom style="thin">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right/>
      <top style="hair">
        <color indexed="64"/>
      </top>
      <bottom/>
      <diagonal/>
    </border>
    <border>
      <left/>
      <right/>
      <top/>
      <bottom style="hair">
        <color auto="1"/>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style="thin">
        <color indexed="64"/>
      </top>
      <bottom style="hair">
        <color indexed="64"/>
      </bottom>
      <diagonal/>
    </border>
    <border>
      <left style="thin">
        <color indexed="64"/>
      </left>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3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4" borderId="1" xfId="0" applyFont="1" applyFill="1" applyBorder="1" applyAlignment="1">
      <alignment horizontal="center" vertical="center" wrapText="1"/>
    </xf>
    <xf numFmtId="167" fontId="10" fillId="3" borderId="0" xfId="0" applyNumberFormat="1" applyFont="1" applyFill="1" applyAlignment="1">
      <alignment horizontal="center" vertical="center"/>
    </xf>
    <xf numFmtId="167" fontId="10" fillId="3" borderId="6" xfId="0" applyNumberFormat="1" applyFont="1" applyFill="1" applyBorder="1" applyAlignment="1">
      <alignment horizontal="center" vertical="center"/>
    </xf>
    <xf numFmtId="167" fontId="10" fillId="3" borderId="7" xfId="0" applyNumberFormat="1" applyFont="1" applyFill="1" applyBorder="1" applyAlignment="1">
      <alignment horizontal="center" vertical="center"/>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7" fontId="10" fillId="5" borderId="0" xfId="0" applyNumberFormat="1" applyFont="1" applyFill="1" applyAlignment="1">
      <alignment horizontal="center" vertical="center"/>
    </xf>
    <xf numFmtId="0" fontId="11" fillId="5" borderId="0" xfId="0" applyFont="1" applyFill="1" applyAlignment="1">
      <alignment horizontal="center" vertical="center" shrinkToFit="1"/>
    </xf>
    <xf numFmtId="0" fontId="0" fillId="5" borderId="0" xfId="0" applyFill="1" applyAlignment="1">
      <alignment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21" fillId="5" borderId="13" xfId="3" applyFill="1" applyBorder="1"/>
    <xf numFmtId="0" fontId="8" fillId="5" borderId="13" xfId="12" applyFill="1" applyBorder="1">
      <alignment horizontal="left" vertical="center" indent="2"/>
    </xf>
    <xf numFmtId="0" fontId="21" fillId="5" borderId="16" xfId="3" applyFill="1" applyBorder="1"/>
    <xf numFmtId="0" fontId="8" fillId="5" borderId="16" xfId="11" applyFill="1" applyBorder="1">
      <alignment horizontal="center" vertical="center"/>
    </xf>
    <xf numFmtId="9" fontId="4" fillId="5" borderId="16" xfId="2" applyFont="1" applyFill="1" applyBorder="1" applyAlignment="1">
      <alignment horizontal="center" vertical="center"/>
    </xf>
    <xf numFmtId="164" fontId="8" fillId="5" borderId="16" xfId="10" applyFill="1" applyBorder="1">
      <alignment horizontal="center" vertical="center"/>
    </xf>
    <xf numFmtId="0" fontId="4" fillId="5" borderId="16" xfId="0" applyFont="1" applyFill="1" applyBorder="1" applyAlignment="1">
      <alignment horizontal="center" vertical="center"/>
    </xf>
    <xf numFmtId="0" fontId="0" fillId="5" borderId="13" xfId="12" applyFont="1" applyFill="1" applyBorder="1">
      <alignment horizontal="left" vertical="center" indent="2"/>
    </xf>
    <xf numFmtId="167" fontId="10" fillId="3" borderId="18" xfId="0" applyNumberFormat="1" applyFont="1" applyFill="1" applyBorder="1" applyAlignment="1">
      <alignment horizontal="center" vertical="center"/>
    </xf>
    <xf numFmtId="167" fontId="22" fillId="3" borderId="18" xfId="0" applyNumberFormat="1" applyFont="1" applyFill="1" applyBorder="1" applyAlignment="1">
      <alignment horizontal="center" vertical="center"/>
    </xf>
    <xf numFmtId="0" fontId="11" fillId="5" borderId="17" xfId="0" applyFont="1" applyFill="1" applyBorder="1" applyAlignment="1">
      <alignment horizontal="center" vertical="center" shrinkToFit="1"/>
    </xf>
    <xf numFmtId="0" fontId="0" fillId="5" borderId="17" xfId="0" applyFill="1" applyBorder="1" applyAlignment="1">
      <alignment vertical="center"/>
    </xf>
    <xf numFmtId="0" fontId="0" fillId="5" borderId="17" xfId="0" applyFill="1" applyBorder="1" applyAlignment="1">
      <alignment horizontal="righ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5" xfId="0" applyFill="1" applyBorder="1" applyAlignment="1">
      <alignment vertical="center"/>
    </xf>
    <xf numFmtId="0" fontId="4" fillId="0" borderId="14" xfId="0" applyFont="1" applyBorder="1" applyAlignment="1">
      <alignment horizontal="center" vertical="center"/>
    </xf>
    <xf numFmtId="0" fontId="0" fillId="5" borderId="21" xfId="0" applyFill="1" applyBorder="1" applyAlignment="1">
      <alignment vertical="center"/>
    </xf>
    <xf numFmtId="0" fontId="23" fillId="5" borderId="16" xfId="12" applyFont="1" applyFill="1" applyBorder="1">
      <alignment horizontal="left" vertical="center" indent="2"/>
    </xf>
    <xf numFmtId="0" fontId="0" fillId="0" borderId="17" xfId="0" applyBorder="1"/>
    <xf numFmtId="0" fontId="11" fillId="5" borderId="19" xfId="0" applyFont="1" applyFill="1" applyBorder="1" applyAlignment="1">
      <alignment horizontal="center" vertical="center" shrinkToFit="1"/>
    </xf>
    <xf numFmtId="0" fontId="11" fillId="5" borderId="20" xfId="0" applyFont="1" applyFill="1" applyBorder="1" applyAlignment="1">
      <alignment horizontal="center" vertical="center" shrinkToFit="1"/>
    </xf>
    <xf numFmtId="0" fontId="11" fillId="5" borderId="15" xfId="0" applyFont="1" applyFill="1" applyBorder="1" applyAlignment="1">
      <alignment horizontal="center" vertical="center" shrinkToFit="1"/>
    </xf>
    <xf numFmtId="0" fontId="11" fillId="5" borderId="13" xfId="0" applyFont="1" applyFill="1" applyBorder="1" applyAlignment="1">
      <alignment horizontal="center" vertical="center" shrinkToFit="1"/>
    </xf>
    <xf numFmtId="0" fontId="11" fillId="5" borderId="22" xfId="0" applyFont="1" applyFill="1" applyBorder="1" applyAlignment="1">
      <alignment horizontal="center" vertical="center" shrinkToFit="1"/>
    </xf>
    <xf numFmtId="0" fontId="11" fillId="5" borderId="23" xfId="0" applyFont="1" applyFill="1" applyBorder="1" applyAlignment="1">
      <alignment horizontal="center" vertical="center" shrinkToFit="1"/>
    </xf>
    <xf numFmtId="166" fontId="0" fillId="5" borderId="0" xfId="0" applyNumberFormat="1" applyFill="1" applyAlignment="1">
      <alignment horizontal="left" vertical="center" wrapText="1" indent="1"/>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0" fontId="8" fillId="0" borderId="0" xfId="8">
      <alignment horizontal="right" indent="1"/>
    </xf>
    <xf numFmtId="0" fontId="8" fillId="0" borderId="7" xfId="8" applyBorder="1">
      <alignment horizontal="right" indent="1"/>
    </xf>
    <xf numFmtId="0" fontId="0" fillId="0" borderId="8" xfId="0" applyBorder="1"/>
    <xf numFmtId="166" fontId="0" fillId="3" borderId="5" xfId="0" applyNumberFormat="1" applyFill="1" applyBorder="1" applyAlignment="1">
      <alignment horizontal="left" vertical="center" wrapText="1" indent="1"/>
    </xf>
    <xf numFmtId="165" fontId="8" fillId="0" borderId="9" xfId="9" applyNumberFormat="1" applyBorder="1">
      <alignment horizontal="center" vertical="center"/>
    </xf>
    <xf numFmtId="165" fontId="8" fillId="0" borderId="10" xfId="9" applyNumberFormat="1" applyBorder="1">
      <alignment horizontal="center" vertical="center"/>
    </xf>
    <xf numFmtId="167" fontId="10" fillId="5" borderId="0" xfId="0" applyNumberFormat="1" applyFont="1" applyFill="1" applyBorder="1" applyAlignment="1">
      <alignment horizontal="center" vertical="center"/>
    </xf>
    <xf numFmtId="166" fontId="0" fillId="5" borderId="0" xfId="0" applyNumberFormat="1" applyFill="1" applyBorder="1" applyAlignment="1">
      <alignment horizontal="left" vertical="center" wrapText="1" indent="1"/>
    </xf>
    <xf numFmtId="0" fontId="0" fillId="5" borderId="0" xfId="0" applyFill="1" applyBorder="1" applyAlignment="1">
      <alignment vertical="center"/>
    </xf>
    <xf numFmtId="0" fontId="11" fillId="5" borderId="24" xfId="0" applyFont="1" applyFill="1" applyBorder="1" applyAlignment="1">
      <alignment horizontal="center" vertical="center" shrinkToFit="1"/>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167" fontId="10" fillId="5" borderId="28" xfId="0" applyNumberFormat="1" applyFont="1" applyFill="1" applyBorder="1" applyAlignment="1">
      <alignment horizontal="center" vertical="center"/>
    </xf>
    <xf numFmtId="166" fontId="0" fillId="5" borderId="28" xfId="0" applyNumberFormat="1" applyFill="1" applyBorder="1" applyAlignment="1">
      <alignment horizontal="left" vertical="center" wrapText="1" indent="1"/>
    </xf>
    <xf numFmtId="0" fontId="0" fillId="5" borderId="28" xfId="0" applyFill="1" applyBorder="1" applyAlignment="1">
      <alignment vertical="center"/>
    </xf>
    <xf numFmtId="0" fontId="11" fillId="5" borderId="0" xfId="0" applyFont="1" applyFill="1" applyBorder="1" applyAlignment="1">
      <alignment horizontal="center" vertical="center" shrinkToFit="1"/>
    </xf>
    <xf numFmtId="0" fontId="11" fillId="5" borderId="28" xfId="0" applyFont="1" applyFill="1" applyBorder="1" applyAlignment="1">
      <alignment horizontal="center" vertical="center" shrinkToFit="1"/>
    </xf>
    <xf numFmtId="0" fontId="25" fillId="6" borderId="1" xfId="0" applyFont="1" applyFill="1" applyBorder="1" applyAlignment="1">
      <alignment horizontal="left" vertical="center" indent="1"/>
    </xf>
    <xf numFmtId="0" fontId="25" fillId="6" borderId="1" xfId="0" applyFont="1" applyFill="1" applyBorder="1" applyAlignment="1">
      <alignment horizontal="center" vertical="center" wrapText="1"/>
    </xf>
    <xf numFmtId="0" fontId="5" fillId="7" borderId="2" xfId="0" applyFont="1" applyFill="1" applyBorder="1" applyAlignment="1">
      <alignment horizontal="left" vertical="center" indent="1"/>
    </xf>
    <xf numFmtId="0" fontId="8" fillId="7" borderId="2" xfId="11" applyFill="1">
      <alignment horizontal="center" vertical="center"/>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0" fontId="8" fillId="7" borderId="2" xfId="12" applyFill="1">
      <alignment horizontal="left" vertical="center" indent="2"/>
    </xf>
    <xf numFmtId="164" fontId="8" fillId="7" borderId="2" xfId="10" applyFill="1">
      <alignment horizontal="center" vertical="center"/>
    </xf>
    <xf numFmtId="0" fontId="8" fillId="7" borderId="11" xfId="12" applyFill="1" applyBorder="1">
      <alignment horizontal="left" vertical="center" indent="2"/>
    </xf>
    <xf numFmtId="0" fontId="8" fillId="7" borderId="11" xfId="11" applyFill="1" applyBorder="1">
      <alignment horizontal="center" vertical="center"/>
    </xf>
    <xf numFmtId="9" fontId="4" fillId="7" borderId="11" xfId="2" applyFont="1" applyFill="1" applyBorder="1" applyAlignment="1">
      <alignment horizontal="center" vertical="center"/>
    </xf>
    <xf numFmtId="164" fontId="8" fillId="7" borderId="11" xfId="10" applyFill="1" applyBorder="1">
      <alignment horizontal="center" vertical="center"/>
    </xf>
    <xf numFmtId="0" fontId="8" fillId="8" borderId="2" xfId="12" applyFill="1">
      <alignment horizontal="left" vertical="center" indent="2"/>
    </xf>
    <xf numFmtId="0" fontId="8" fillId="8" borderId="2" xfId="11" applyFill="1">
      <alignment horizontal="center" vertical="center"/>
    </xf>
    <xf numFmtId="9" fontId="4" fillId="8" borderId="2" xfId="2" applyFont="1" applyFill="1" applyBorder="1" applyAlignment="1">
      <alignment horizontal="center" vertical="center"/>
    </xf>
    <xf numFmtId="164" fontId="8" fillId="8" borderId="2" xfId="10" applyFill="1">
      <alignment horizontal="center" vertical="center"/>
    </xf>
    <xf numFmtId="0" fontId="0" fillId="8" borderId="2" xfId="0" applyFill="1" applyBorder="1" applyAlignment="1">
      <alignment horizontal="left" vertical="center" indent="1"/>
    </xf>
    <xf numFmtId="0" fontId="7" fillId="8" borderId="2" xfId="0" applyFont="1" applyFill="1" applyBorder="1" applyAlignment="1">
      <alignment horizontal="center" vertical="center"/>
    </xf>
    <xf numFmtId="0" fontId="8" fillId="8" borderId="0" xfId="12" applyFill="1" applyBorder="1">
      <alignment horizontal="left" vertical="center" indent="2"/>
    </xf>
    <xf numFmtId="0" fontId="0" fillId="8" borderId="0" xfId="0" applyFill="1"/>
    <xf numFmtId="0" fontId="5" fillId="9" borderId="2" xfId="0" applyFont="1" applyFill="1" applyBorder="1" applyAlignment="1">
      <alignment horizontal="left" vertical="center" indent="1"/>
    </xf>
    <xf numFmtId="0" fontId="8" fillId="9" borderId="2" xfId="11" applyFill="1">
      <alignment horizontal="center" vertical="center"/>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166" fontId="23" fillId="10" borderId="0" xfId="0" applyNumberFormat="1" applyFont="1" applyFill="1" applyAlignment="1">
      <alignment horizontal="left" vertical="center" wrapText="1" indent="1"/>
    </xf>
    <xf numFmtId="166" fontId="0" fillId="10" borderId="0" xfId="0" applyNumberFormat="1" applyFill="1" applyAlignment="1">
      <alignment horizontal="left" vertical="center" wrapText="1" indent="1"/>
    </xf>
    <xf numFmtId="0" fontId="8" fillId="11" borderId="2" xfId="12" applyFill="1">
      <alignment horizontal="left" vertical="center" indent="2"/>
    </xf>
    <xf numFmtId="0" fontId="8" fillId="11" borderId="2" xfId="11" applyFill="1">
      <alignment horizontal="center" vertical="center"/>
    </xf>
    <xf numFmtId="9" fontId="4" fillId="11" borderId="2" xfId="2" applyFont="1" applyFill="1" applyBorder="1" applyAlignment="1">
      <alignment horizontal="center" vertical="center"/>
    </xf>
    <xf numFmtId="164" fontId="8" fillId="11" borderId="2" xfId="10" applyFill="1">
      <alignment horizontal="center" vertical="center"/>
    </xf>
    <xf numFmtId="0" fontId="5" fillId="12" borderId="14" xfId="0" applyFont="1" applyFill="1" applyBorder="1" applyAlignment="1">
      <alignment horizontal="left" vertical="center" indent="1"/>
    </xf>
    <xf numFmtId="0" fontId="8" fillId="12" borderId="14" xfId="11" applyFill="1" applyBorder="1">
      <alignment horizontal="center" vertical="center"/>
    </xf>
    <xf numFmtId="9" fontId="4" fillId="12" borderId="14" xfId="2" applyFont="1" applyFill="1" applyBorder="1" applyAlignment="1">
      <alignment horizontal="center" vertical="center"/>
    </xf>
    <xf numFmtId="164" fontId="0" fillId="12" borderId="14" xfId="0" applyNumberFormat="1" applyFill="1" applyBorder="1" applyAlignment="1">
      <alignment horizontal="center" vertical="center"/>
    </xf>
    <xf numFmtId="164" fontId="4" fillId="12" borderId="14" xfId="0" applyNumberFormat="1" applyFont="1" applyFill="1" applyBorder="1" applyAlignment="1">
      <alignment horizontal="center" vertical="center"/>
    </xf>
    <xf numFmtId="0" fontId="8" fillId="13" borderId="2" xfId="12" applyFill="1">
      <alignment horizontal="left" vertical="center" indent="2"/>
    </xf>
    <xf numFmtId="0" fontId="8" fillId="13" borderId="2" xfId="11" applyFill="1">
      <alignment horizontal="center" vertical="center"/>
    </xf>
    <xf numFmtId="9" fontId="4" fillId="13" borderId="2" xfId="2" applyFont="1" applyFill="1" applyBorder="1" applyAlignment="1">
      <alignment horizontal="center" vertical="center"/>
    </xf>
    <xf numFmtId="164" fontId="8" fillId="13" borderId="2" xfId="10" applyFill="1">
      <alignment horizontal="center" vertical="center"/>
    </xf>
    <xf numFmtId="0" fontId="8" fillId="13" borderId="11" xfId="12" applyFill="1" applyBorder="1">
      <alignment horizontal="left" vertical="center" indent="2"/>
    </xf>
    <xf numFmtId="0" fontId="8" fillId="13" borderId="11" xfId="11" applyFill="1" applyBorder="1">
      <alignment horizontal="center" vertical="center"/>
    </xf>
    <xf numFmtId="9" fontId="4" fillId="13" borderId="11" xfId="2" applyFont="1" applyFill="1" applyBorder="1" applyAlignment="1">
      <alignment horizontal="center" vertical="center"/>
    </xf>
    <xf numFmtId="164" fontId="8" fillId="13" borderId="11" xfId="10" applyFill="1" applyBorder="1">
      <alignment horizontal="center" vertical="center"/>
    </xf>
    <xf numFmtId="0" fontId="8" fillId="14" borderId="12" xfId="11" applyFill="1" applyBorder="1">
      <alignment horizontal="center" vertical="center"/>
    </xf>
    <xf numFmtId="9" fontId="4" fillId="14" borderId="12" xfId="2" applyFont="1" applyFill="1" applyBorder="1" applyAlignment="1">
      <alignment horizontal="center" vertical="center"/>
    </xf>
    <xf numFmtId="164" fontId="0" fillId="14" borderId="12" xfId="0" applyNumberFormat="1" applyFill="1" applyBorder="1" applyAlignment="1">
      <alignment horizontal="center" vertical="center"/>
    </xf>
    <xf numFmtId="164" fontId="4" fillId="14" borderId="12" xfId="0" applyNumberFormat="1" applyFont="1" applyFill="1" applyBorder="1" applyAlignment="1">
      <alignment horizontal="center" vertical="center"/>
    </xf>
    <xf numFmtId="0" fontId="24" fillId="14" borderId="12" xfId="0" applyFont="1" applyFill="1" applyBorder="1" applyAlignment="1">
      <alignment horizontal="lef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Normal="100" zoomScalePageLayoutView="70" workbookViewId="0">
      <pane ySplit="6" topLeftCell="A29" activePane="bottomLeft" state="frozen"/>
      <selection pane="bottomLeft" activeCell="AG5" sqref="AG5"/>
    </sheetView>
  </sheetViews>
  <sheetFormatPr defaultRowHeight="30" customHeight="1" x14ac:dyDescent="0.3"/>
  <cols>
    <col min="1" max="1" width="2.6640625" style="26" customWidth="1"/>
    <col min="2" max="2" width="19.88671875" customWidth="1"/>
    <col min="3" max="3" width="30.6640625" customWidth="1"/>
    <col min="4" max="4" width="10.6640625" customWidth="1"/>
    <col min="5" max="5" width="10.44140625" style="5" customWidth="1"/>
    <col min="6" max="6" width="10.44140625" customWidth="1"/>
    <col min="7" max="7" width="6.109375" hidden="1" customWidth="1"/>
    <col min="8" max="63" width="2.5546875" customWidth="1"/>
    <col min="68" max="69" width="10.33203125"/>
  </cols>
  <sheetData>
    <row r="1" spans="1:63" ht="30" customHeight="1" x14ac:dyDescent="0.55000000000000004">
      <c r="A1" s="27" t="s">
        <v>28</v>
      </c>
      <c r="B1" s="31" t="s">
        <v>37</v>
      </c>
      <c r="C1" s="1"/>
      <c r="D1" s="2"/>
      <c r="E1" s="4"/>
      <c r="F1" s="15"/>
      <c r="G1" s="2"/>
      <c r="H1" s="11"/>
    </row>
    <row r="2" spans="1:63" ht="30" customHeight="1" x14ac:dyDescent="0.35">
      <c r="A2" s="26" t="s">
        <v>23</v>
      </c>
      <c r="B2" s="32"/>
      <c r="H2" s="29"/>
    </row>
    <row r="3" spans="1:63" ht="30" customHeight="1" x14ac:dyDescent="0.3">
      <c r="A3" s="26" t="s">
        <v>29</v>
      </c>
      <c r="B3" s="33"/>
      <c r="C3" s="68" t="s">
        <v>0</v>
      </c>
      <c r="D3" s="69"/>
      <c r="E3" s="72">
        <f>DATE(2023,11,1)</f>
        <v>45231</v>
      </c>
      <c r="F3" s="73"/>
    </row>
    <row r="4" spans="1:63" ht="30" customHeight="1" x14ac:dyDescent="0.3">
      <c r="A4" s="27" t="s">
        <v>30</v>
      </c>
      <c r="C4" s="68" t="s">
        <v>7</v>
      </c>
      <c r="D4" s="69"/>
      <c r="E4" s="6">
        <v>1</v>
      </c>
      <c r="H4" s="66">
        <f>H5</f>
        <v>45229</v>
      </c>
      <c r="I4" s="67"/>
      <c r="J4" s="67"/>
      <c r="K4" s="67"/>
      <c r="L4" s="67"/>
      <c r="M4" s="67"/>
      <c r="N4" s="71"/>
      <c r="O4" s="66">
        <f>O5</f>
        <v>45236</v>
      </c>
      <c r="P4" s="67"/>
      <c r="Q4" s="67"/>
      <c r="R4" s="67"/>
      <c r="S4" s="67"/>
      <c r="T4" s="67"/>
      <c r="U4" s="71"/>
      <c r="V4" s="66">
        <f>V5</f>
        <v>45243</v>
      </c>
      <c r="W4" s="67"/>
      <c r="X4" s="67"/>
      <c r="Y4" s="67"/>
      <c r="Z4" s="67"/>
      <c r="AA4" s="67"/>
      <c r="AB4" s="71"/>
      <c r="AC4" s="66">
        <f>AC5</f>
        <v>45250</v>
      </c>
      <c r="AD4" s="67"/>
      <c r="AE4" s="67"/>
      <c r="AF4" s="67"/>
      <c r="AG4" s="67"/>
      <c r="AH4" s="67"/>
      <c r="AI4" s="71"/>
      <c r="AJ4" s="66">
        <f>AJ5</f>
        <v>45257</v>
      </c>
      <c r="AK4" s="67"/>
      <c r="AL4" s="67"/>
      <c r="AM4" s="67"/>
      <c r="AN4" s="67"/>
      <c r="AO4" s="67"/>
      <c r="AP4" s="71"/>
      <c r="AQ4" s="66">
        <f>AQ5</f>
        <v>45264</v>
      </c>
      <c r="AR4" s="67"/>
      <c r="AS4" s="67"/>
      <c r="AT4" s="67"/>
      <c r="AU4" s="67"/>
      <c r="AV4" s="67"/>
      <c r="AW4" s="67"/>
      <c r="AX4" s="83"/>
      <c r="AY4" s="75"/>
      <c r="AZ4" s="75"/>
      <c r="BA4" s="75"/>
      <c r="BB4" s="75"/>
      <c r="BC4" s="75"/>
      <c r="BD4" s="75"/>
      <c r="BE4" s="65"/>
      <c r="BF4" s="65"/>
      <c r="BG4" s="65"/>
      <c r="BH4" s="65"/>
      <c r="BI4" s="65"/>
      <c r="BJ4" s="65"/>
      <c r="BK4" s="65"/>
    </row>
    <row r="5" spans="1:63" ht="15" customHeight="1" x14ac:dyDescent="0.3">
      <c r="A5" s="27" t="s">
        <v>31</v>
      </c>
      <c r="B5" s="70"/>
      <c r="C5" s="70"/>
      <c r="D5" s="70"/>
      <c r="E5" s="70"/>
      <c r="F5" s="70"/>
      <c r="H5" s="9">
        <f>Project_Start-WEEKDAY(Project_Start,1)+2+7*(Display_Week-1)</f>
        <v>45229</v>
      </c>
      <c r="I5" s="8">
        <f>H5+1</f>
        <v>45230</v>
      </c>
      <c r="J5" s="8">
        <f t="shared" ref="J5:AW5" si="0">I5+1</f>
        <v>45231</v>
      </c>
      <c r="K5" s="8">
        <f t="shared" si="0"/>
        <v>45232</v>
      </c>
      <c r="L5" s="47">
        <f t="shared" si="0"/>
        <v>45233</v>
      </c>
      <c r="M5" s="48">
        <f t="shared" si="0"/>
        <v>45234</v>
      </c>
      <c r="N5" s="10">
        <f t="shared" si="0"/>
        <v>45235</v>
      </c>
      <c r="O5" s="9">
        <f>N5+1</f>
        <v>45236</v>
      </c>
      <c r="P5" s="8">
        <f>O5+1</f>
        <v>45237</v>
      </c>
      <c r="Q5" s="8">
        <f t="shared" si="0"/>
        <v>45238</v>
      </c>
      <c r="R5" s="8">
        <f t="shared" si="0"/>
        <v>45239</v>
      </c>
      <c r="S5" s="8">
        <f t="shared" si="0"/>
        <v>45240</v>
      </c>
      <c r="T5" s="8">
        <f t="shared" si="0"/>
        <v>45241</v>
      </c>
      <c r="U5" s="10">
        <f t="shared" si="0"/>
        <v>45242</v>
      </c>
      <c r="V5" s="9">
        <f>U5+1</f>
        <v>45243</v>
      </c>
      <c r="W5" s="8">
        <f>V5+1</f>
        <v>45244</v>
      </c>
      <c r="X5" s="8">
        <f t="shared" si="0"/>
        <v>45245</v>
      </c>
      <c r="Y5" s="8">
        <f t="shared" si="0"/>
        <v>45246</v>
      </c>
      <c r="Z5" s="8">
        <f t="shared" si="0"/>
        <v>45247</v>
      </c>
      <c r="AA5" s="8">
        <f t="shared" si="0"/>
        <v>45248</v>
      </c>
      <c r="AB5" s="10">
        <f t="shared" si="0"/>
        <v>45249</v>
      </c>
      <c r="AC5" s="9">
        <f>AB5+1</f>
        <v>45250</v>
      </c>
      <c r="AD5" s="8">
        <f>AC5+1</f>
        <v>45251</v>
      </c>
      <c r="AE5" s="8">
        <f t="shared" si="0"/>
        <v>45252</v>
      </c>
      <c r="AF5" s="8">
        <f t="shared" si="0"/>
        <v>45253</v>
      </c>
      <c r="AG5" s="8">
        <f t="shared" si="0"/>
        <v>45254</v>
      </c>
      <c r="AH5" s="8">
        <f t="shared" si="0"/>
        <v>45255</v>
      </c>
      <c r="AI5" s="10">
        <f t="shared" si="0"/>
        <v>45256</v>
      </c>
      <c r="AJ5" s="9">
        <f>AI5+1</f>
        <v>45257</v>
      </c>
      <c r="AK5" s="8">
        <f>AJ5+1</f>
        <v>45258</v>
      </c>
      <c r="AL5" s="8">
        <f t="shared" si="0"/>
        <v>45259</v>
      </c>
      <c r="AM5" s="8">
        <f t="shared" si="0"/>
        <v>45260</v>
      </c>
      <c r="AN5" s="8">
        <f t="shared" si="0"/>
        <v>45261</v>
      </c>
      <c r="AO5" s="8">
        <f t="shared" si="0"/>
        <v>45262</v>
      </c>
      <c r="AP5" s="10">
        <f t="shared" si="0"/>
        <v>45263</v>
      </c>
      <c r="AQ5" s="9">
        <f>AP5+1</f>
        <v>45264</v>
      </c>
      <c r="AR5" s="8">
        <f>AQ5+1</f>
        <v>45265</v>
      </c>
      <c r="AS5" s="8">
        <f t="shared" si="0"/>
        <v>45266</v>
      </c>
      <c r="AT5" s="8">
        <f t="shared" si="0"/>
        <v>45267</v>
      </c>
      <c r="AU5" s="8">
        <f t="shared" si="0"/>
        <v>45268</v>
      </c>
      <c r="AV5" s="8">
        <f t="shared" si="0"/>
        <v>45269</v>
      </c>
      <c r="AW5" s="8">
        <f t="shared" si="0"/>
        <v>45270</v>
      </c>
      <c r="AX5" s="82"/>
      <c r="AY5" s="74"/>
      <c r="AZ5" s="74"/>
      <c r="BA5" s="74"/>
      <c r="BB5" s="74"/>
      <c r="BC5" s="74"/>
      <c r="BD5" s="74"/>
      <c r="BE5" s="34"/>
      <c r="BF5" s="34"/>
      <c r="BG5" s="34"/>
      <c r="BH5" s="34"/>
      <c r="BI5" s="34"/>
      <c r="BJ5" s="34"/>
      <c r="BK5" s="34"/>
    </row>
    <row r="6" spans="1:63" ht="30" customHeight="1" thickBot="1" x14ac:dyDescent="0.35">
      <c r="A6" s="27" t="s">
        <v>32</v>
      </c>
      <c r="B6" s="87" t="s">
        <v>8</v>
      </c>
      <c r="C6" s="88" t="s">
        <v>2</v>
      </c>
      <c r="D6" s="88" t="s">
        <v>1</v>
      </c>
      <c r="E6" s="88" t="s">
        <v>4</v>
      </c>
      <c r="F6" s="88" t="s">
        <v>5</v>
      </c>
      <c r="G6" s="7" t="s">
        <v>6</v>
      </c>
      <c r="H6" s="49" t="str">
        <f t="shared" ref="H6:BD6" si="1">LEFT(TEXT(H5,"ddd"),1)</f>
        <v>M</v>
      </c>
      <c r="I6" s="49" t="str">
        <f t="shared" si="1"/>
        <v>T</v>
      </c>
      <c r="J6" s="49" t="str">
        <f t="shared" si="1"/>
        <v>W</v>
      </c>
      <c r="K6" s="49" t="str">
        <f t="shared" si="1"/>
        <v>T</v>
      </c>
      <c r="L6" s="49" t="str">
        <f t="shared" si="1"/>
        <v>F</v>
      </c>
      <c r="M6" s="49" t="str">
        <f t="shared" si="1"/>
        <v>S</v>
      </c>
      <c r="N6" s="49" t="str">
        <f t="shared" si="1"/>
        <v>S</v>
      </c>
      <c r="O6" s="49" t="str">
        <f t="shared" si="1"/>
        <v>M</v>
      </c>
      <c r="P6" s="49" t="str">
        <f t="shared" si="1"/>
        <v>T</v>
      </c>
      <c r="Q6" s="49" t="str">
        <f t="shared" si="1"/>
        <v>W</v>
      </c>
      <c r="R6" s="49" t="str">
        <f t="shared" si="1"/>
        <v>T</v>
      </c>
      <c r="S6" s="49" t="str">
        <f t="shared" si="1"/>
        <v>F</v>
      </c>
      <c r="T6" s="49" t="str">
        <f t="shared" si="1"/>
        <v>S</v>
      </c>
      <c r="U6" s="49" t="str">
        <f t="shared" si="1"/>
        <v>S</v>
      </c>
      <c r="V6" s="49" t="str">
        <f t="shared" si="1"/>
        <v>M</v>
      </c>
      <c r="W6" s="49" t="str">
        <f t="shared" si="1"/>
        <v>T</v>
      </c>
      <c r="X6" s="49" t="str">
        <f t="shared" si="1"/>
        <v>W</v>
      </c>
      <c r="Y6" s="49" t="str">
        <f t="shared" si="1"/>
        <v>T</v>
      </c>
      <c r="Z6" s="49" t="str">
        <f t="shared" si="1"/>
        <v>F</v>
      </c>
      <c r="AA6" s="49" t="str">
        <f t="shared" si="1"/>
        <v>S</v>
      </c>
      <c r="AB6" s="49" t="str">
        <f t="shared" si="1"/>
        <v>S</v>
      </c>
      <c r="AC6" s="49" t="str">
        <f t="shared" si="1"/>
        <v>M</v>
      </c>
      <c r="AD6" s="49" t="str">
        <f t="shared" si="1"/>
        <v>T</v>
      </c>
      <c r="AE6" s="49" t="str">
        <f t="shared" si="1"/>
        <v>W</v>
      </c>
      <c r="AF6" s="49" t="str">
        <f t="shared" si="1"/>
        <v>T</v>
      </c>
      <c r="AG6" s="49" t="str">
        <f t="shared" si="1"/>
        <v>F</v>
      </c>
      <c r="AH6" s="49" t="str">
        <f t="shared" si="1"/>
        <v>S</v>
      </c>
      <c r="AI6" s="49" t="str">
        <f t="shared" si="1"/>
        <v>S</v>
      </c>
      <c r="AJ6" s="49" t="str">
        <f t="shared" si="1"/>
        <v>M</v>
      </c>
      <c r="AK6" s="49" t="str">
        <f t="shared" si="1"/>
        <v>T</v>
      </c>
      <c r="AL6" s="49" t="str">
        <f t="shared" si="1"/>
        <v>W</v>
      </c>
      <c r="AM6" s="49" t="str">
        <f t="shared" si="1"/>
        <v>T</v>
      </c>
      <c r="AN6" s="49" t="str">
        <f t="shared" si="1"/>
        <v>F</v>
      </c>
      <c r="AO6" s="49" t="str">
        <f t="shared" si="1"/>
        <v>S</v>
      </c>
      <c r="AP6" s="49" t="str">
        <f t="shared" si="1"/>
        <v>S</v>
      </c>
      <c r="AQ6" s="49" t="str">
        <f t="shared" si="1"/>
        <v>M</v>
      </c>
      <c r="AR6" s="49" t="str">
        <f t="shared" si="1"/>
        <v>T</v>
      </c>
      <c r="AS6" s="49" t="str">
        <f t="shared" si="1"/>
        <v>W</v>
      </c>
      <c r="AT6" s="49" t="str">
        <f t="shared" si="1"/>
        <v>T</v>
      </c>
      <c r="AU6" s="49" t="str">
        <f t="shared" si="1"/>
        <v>F</v>
      </c>
      <c r="AV6" s="49" t="str">
        <f t="shared" si="1"/>
        <v>S</v>
      </c>
      <c r="AW6" s="77" t="str">
        <f t="shared" si="1"/>
        <v>S</v>
      </c>
      <c r="AX6" s="86"/>
      <c r="AY6" s="85"/>
      <c r="AZ6" s="85"/>
      <c r="BA6" s="85"/>
      <c r="BB6" s="85"/>
      <c r="BC6" s="85"/>
      <c r="BD6" s="85"/>
      <c r="BE6" s="35"/>
      <c r="BF6" s="35"/>
      <c r="BG6" s="35"/>
      <c r="BH6" s="35"/>
      <c r="BI6" s="35"/>
      <c r="BJ6" s="35"/>
      <c r="BK6" s="35"/>
    </row>
    <row r="7" spans="1:63" ht="30" hidden="1" customHeight="1" x14ac:dyDescent="0.35">
      <c r="A7" s="26" t="s">
        <v>27</v>
      </c>
      <c r="C7" s="30"/>
      <c r="E7"/>
      <c r="G7" t="str">
        <f>IF(OR(ISBLANK(task_start),ISBLANK(task_end)),"",task_end-task_start+1)</f>
        <v/>
      </c>
      <c r="H7" s="49" t="str">
        <f t="shared" ref="H7" si="2">LEFT(TEXT(H6,"ddd"),1)</f>
        <v>M</v>
      </c>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78"/>
      <c r="AX7" s="83"/>
      <c r="AY7" s="75"/>
      <c r="AZ7" s="75"/>
      <c r="BA7" s="75"/>
      <c r="BB7" s="75"/>
      <c r="BC7" s="75"/>
      <c r="BD7" s="75"/>
      <c r="BE7" s="36"/>
      <c r="BF7" s="36"/>
      <c r="BG7" s="36"/>
      <c r="BH7" s="36"/>
      <c r="BI7" s="36"/>
      <c r="BJ7" s="36"/>
      <c r="BK7" s="36"/>
    </row>
    <row r="8" spans="1:63" s="3" customFormat="1" ht="30" customHeight="1" thickBot="1" x14ac:dyDescent="0.35">
      <c r="A8" s="27" t="s">
        <v>33</v>
      </c>
      <c r="B8" s="89" t="s">
        <v>41</v>
      </c>
      <c r="C8" s="90"/>
      <c r="D8" s="91"/>
      <c r="E8" s="92"/>
      <c r="F8" s="93"/>
      <c r="G8" s="13" t="str">
        <f t="shared" ref="G8:G32" si="3">IF(OR(ISBLANK(task_start),ISBLANK(task_end)),"",task_end-task_start+1)</f>
        <v/>
      </c>
      <c r="H8" s="49" t="str">
        <f t="shared" ref="H8" si="4">LEFT(TEXT(H7,"ddd"),1)</f>
        <v>M</v>
      </c>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78"/>
      <c r="AX8" s="84"/>
      <c r="AY8" s="76"/>
      <c r="AZ8" s="76"/>
      <c r="BA8" s="76"/>
      <c r="BB8" s="76"/>
      <c r="BC8" s="76"/>
      <c r="BD8" s="76"/>
      <c r="BE8" s="36"/>
      <c r="BF8" s="36"/>
      <c r="BG8" s="36"/>
      <c r="BH8" s="36"/>
      <c r="BI8" s="36"/>
      <c r="BJ8" s="36"/>
      <c r="BK8" s="36"/>
    </row>
    <row r="9" spans="1:63" s="3" customFormat="1" ht="30" customHeight="1" thickBot="1" x14ac:dyDescent="0.35">
      <c r="A9" s="27" t="s">
        <v>34</v>
      </c>
      <c r="B9" s="94" t="s">
        <v>38</v>
      </c>
      <c r="C9" s="90" t="s">
        <v>39</v>
      </c>
      <c r="D9" s="91">
        <v>1</v>
      </c>
      <c r="E9" s="95">
        <f>Project_Start</f>
        <v>45231</v>
      </c>
      <c r="F9" s="95">
        <f>E9+1</f>
        <v>45232</v>
      </c>
      <c r="G9" s="13">
        <f t="shared" si="3"/>
        <v>2</v>
      </c>
      <c r="H9" s="49" t="str">
        <f t="shared" ref="H9" si="5">LEFT(TEXT(H8,"ddd"),1)</f>
        <v>M</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78"/>
      <c r="AX9" s="84"/>
      <c r="AY9" s="76"/>
      <c r="AZ9" s="76"/>
      <c r="BA9" s="76"/>
      <c r="BB9" s="76"/>
      <c r="BC9" s="76"/>
      <c r="BD9" s="76"/>
      <c r="BE9" s="36"/>
      <c r="BF9" s="36"/>
      <c r="BG9" s="36"/>
      <c r="BH9" s="36"/>
      <c r="BI9" s="36"/>
      <c r="BJ9" s="36"/>
      <c r="BK9" s="36"/>
    </row>
    <row r="10" spans="1:63" s="3" customFormat="1" ht="30" customHeight="1" thickBot="1" x14ac:dyDescent="0.35">
      <c r="A10" s="27" t="s">
        <v>35</v>
      </c>
      <c r="B10" s="94" t="s">
        <v>40</v>
      </c>
      <c r="C10" s="90"/>
      <c r="D10" s="91">
        <v>1</v>
      </c>
      <c r="E10" s="95">
        <f>F9</f>
        <v>45232</v>
      </c>
      <c r="F10" s="95">
        <f>E10+3</f>
        <v>45235</v>
      </c>
      <c r="G10" s="13">
        <f t="shared" si="3"/>
        <v>4</v>
      </c>
      <c r="H10" s="49" t="str">
        <f t="shared" ref="H10" si="6">LEFT(TEXT(H9,"ddd"),1)</f>
        <v>M</v>
      </c>
      <c r="I10" s="50"/>
      <c r="J10" s="50"/>
      <c r="K10" s="50"/>
      <c r="L10" s="50"/>
      <c r="M10" s="50"/>
      <c r="N10" s="50"/>
      <c r="O10" s="50"/>
      <c r="P10" s="50"/>
      <c r="Q10" s="50"/>
      <c r="R10" s="50"/>
      <c r="S10" s="50"/>
      <c r="T10" s="51"/>
      <c r="U10" s="51"/>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78"/>
      <c r="AX10" s="84"/>
      <c r="AY10" s="76"/>
      <c r="AZ10" s="76"/>
      <c r="BA10" s="76"/>
      <c r="BB10" s="76"/>
      <c r="BC10" s="76"/>
      <c r="BD10" s="76"/>
      <c r="BE10" s="36"/>
      <c r="BF10" s="36"/>
      <c r="BG10" s="36"/>
      <c r="BH10" s="36"/>
      <c r="BI10" s="36"/>
      <c r="BJ10" s="36"/>
      <c r="BK10" s="36"/>
    </row>
    <row r="11" spans="1:63" s="3" customFormat="1" ht="30" customHeight="1" x14ac:dyDescent="0.3">
      <c r="A11" s="26"/>
      <c r="B11" s="96" t="s">
        <v>42</v>
      </c>
      <c r="C11" s="97"/>
      <c r="D11" s="98">
        <v>1</v>
      </c>
      <c r="E11" s="99">
        <f>F10</f>
        <v>45235</v>
      </c>
      <c r="F11" s="99">
        <f>E11+2</f>
        <v>45237</v>
      </c>
      <c r="G11" s="37">
        <f t="shared" si="3"/>
        <v>3</v>
      </c>
      <c r="H11" s="59" t="str">
        <f t="shared" ref="H11" si="7">LEFT(TEXT(H10,"ddd"),1)</f>
        <v>M</v>
      </c>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79"/>
      <c r="AX11" s="84"/>
      <c r="AY11" s="76"/>
      <c r="AZ11" s="76"/>
      <c r="BA11" s="76"/>
      <c r="BB11" s="76"/>
      <c r="BC11" s="76"/>
      <c r="BD11" s="76"/>
      <c r="BE11" s="36"/>
      <c r="BF11" s="36"/>
      <c r="BG11" s="36"/>
      <c r="BH11" s="36"/>
      <c r="BI11" s="36"/>
      <c r="BJ11" s="36"/>
      <c r="BK11" s="36"/>
    </row>
    <row r="12" spans="1:63" s="3" customFormat="1" ht="30" customHeight="1" x14ac:dyDescent="0.3">
      <c r="A12" s="39"/>
      <c r="B12" s="40"/>
      <c r="C12" s="40"/>
      <c r="D12" s="40"/>
      <c r="E12" s="40"/>
      <c r="F12" s="40"/>
      <c r="G12" s="40"/>
      <c r="H12" s="62" t="str">
        <f t="shared" ref="H12" si="8">LEFT(TEXT(H11,"ddd"),1)</f>
        <v>M</v>
      </c>
      <c r="I12" s="40"/>
      <c r="J12" s="40"/>
      <c r="K12" s="40"/>
      <c r="L12" s="40"/>
      <c r="M12" s="46"/>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83"/>
      <c r="AY12" s="75"/>
      <c r="AZ12" s="75"/>
      <c r="BA12" s="75"/>
      <c r="BB12" s="75"/>
      <c r="BC12" s="75"/>
      <c r="BD12" s="75"/>
      <c r="BE12" s="36"/>
      <c r="BF12" s="36"/>
      <c r="BG12" s="36"/>
      <c r="BH12" s="36"/>
      <c r="BI12" s="36"/>
      <c r="BJ12" s="36"/>
      <c r="BK12" s="36"/>
    </row>
    <row r="13" spans="1:63" s="3" customFormat="1" ht="30" customHeight="1" thickBot="1" x14ac:dyDescent="0.35">
      <c r="A13" s="41"/>
      <c r="B13" s="57" t="s">
        <v>59</v>
      </c>
      <c r="C13" s="42"/>
      <c r="D13" s="43"/>
      <c r="E13" s="44"/>
      <c r="F13" s="44"/>
      <c r="G13" s="45"/>
      <c r="H13" s="61" t="str">
        <f t="shared" ref="H13" si="9">LEFT(TEXT(H12,"ddd"),1)</f>
        <v>M</v>
      </c>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83"/>
      <c r="AY13" s="75"/>
      <c r="AZ13" s="75"/>
      <c r="BA13" s="75"/>
      <c r="BB13" s="75"/>
      <c r="BC13" s="75"/>
      <c r="BD13" s="75"/>
      <c r="BE13" s="36"/>
      <c r="BF13" s="36"/>
      <c r="BG13" s="36"/>
      <c r="BH13" s="36"/>
      <c r="BI13" s="36"/>
      <c r="BJ13" s="36"/>
      <c r="BK13" s="36"/>
    </row>
    <row r="14" spans="1:63" s="3" customFormat="1" ht="30" customHeight="1" thickBot="1" x14ac:dyDescent="0.35">
      <c r="A14" s="27" t="s">
        <v>36</v>
      </c>
      <c r="B14" s="136" t="s">
        <v>44</v>
      </c>
      <c r="C14" s="132"/>
      <c r="D14" s="133"/>
      <c r="E14" s="134"/>
      <c r="F14" s="135"/>
      <c r="G14" s="38" t="str">
        <f t="shared" si="3"/>
        <v/>
      </c>
      <c r="H14" s="60" t="str">
        <f t="shared" ref="H14" si="10">LEFT(TEXT(H13,"ddd"),1)</f>
        <v>M</v>
      </c>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80"/>
      <c r="AX14" s="84"/>
      <c r="AY14" s="76"/>
      <c r="AZ14" s="76"/>
      <c r="BA14" s="76"/>
      <c r="BB14" s="76"/>
      <c r="BC14" s="76"/>
      <c r="BD14" s="76"/>
      <c r="BE14" s="36"/>
      <c r="BF14" s="36"/>
      <c r="BG14" s="36"/>
      <c r="BH14" s="36"/>
      <c r="BI14" s="36"/>
      <c r="BJ14" s="36"/>
      <c r="BK14" s="36"/>
    </row>
    <row r="15" spans="1:63" s="3" customFormat="1" ht="30" customHeight="1" thickBot="1" x14ac:dyDescent="0.35">
      <c r="A15" s="27"/>
      <c r="B15" s="124" t="s">
        <v>43</v>
      </c>
      <c r="C15" s="125"/>
      <c r="D15" s="126">
        <v>0.7</v>
      </c>
      <c r="E15" s="127">
        <f>F11+1</f>
        <v>45238</v>
      </c>
      <c r="F15" s="127">
        <f>E15+2</f>
        <v>45240</v>
      </c>
      <c r="G15" s="13">
        <f t="shared" si="3"/>
        <v>3</v>
      </c>
      <c r="H15" s="49" t="str">
        <f t="shared" ref="H15" si="11">LEFT(TEXT(H14,"ddd"),1)</f>
        <v>M</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78"/>
      <c r="AX15" s="84"/>
      <c r="AY15" s="76"/>
      <c r="AZ15" s="76"/>
      <c r="BA15" s="76"/>
      <c r="BB15" s="76"/>
      <c r="BC15" s="76"/>
      <c r="BD15" s="76"/>
      <c r="BE15" s="36"/>
      <c r="BF15" s="36"/>
      <c r="BG15" s="36"/>
      <c r="BH15" s="36"/>
      <c r="BI15" s="36"/>
      <c r="BJ15" s="36"/>
      <c r="BK15" s="36"/>
    </row>
    <row r="16" spans="1:63" s="3" customFormat="1" ht="30" customHeight="1" thickBot="1" x14ac:dyDescent="0.35">
      <c r="A16" s="26"/>
      <c r="B16" s="124" t="s">
        <v>45</v>
      </c>
      <c r="C16" s="125"/>
      <c r="D16" s="126">
        <v>0.5</v>
      </c>
      <c r="E16" s="127">
        <f>E15+2</f>
        <v>45240</v>
      </c>
      <c r="F16" s="127">
        <f>E16+2</f>
        <v>45242</v>
      </c>
      <c r="G16" s="13">
        <f t="shared" si="3"/>
        <v>3</v>
      </c>
      <c r="H16" s="49" t="str">
        <f t="shared" ref="H16" si="12">LEFT(TEXT(H15,"ddd"),1)</f>
        <v>M</v>
      </c>
      <c r="I16" s="50"/>
      <c r="J16" s="50"/>
      <c r="K16" s="50"/>
      <c r="L16" s="50"/>
      <c r="M16" s="50"/>
      <c r="N16" s="50"/>
      <c r="O16" s="50"/>
      <c r="P16" s="50"/>
      <c r="Q16" s="50"/>
      <c r="R16" s="50"/>
      <c r="S16" s="50"/>
      <c r="T16" s="51"/>
      <c r="U16" s="51"/>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78"/>
      <c r="AX16" s="84"/>
      <c r="AY16" s="76"/>
      <c r="AZ16" s="76"/>
      <c r="BA16" s="76"/>
      <c r="BB16" s="76"/>
      <c r="BC16" s="76"/>
      <c r="BD16" s="76"/>
      <c r="BE16" s="36"/>
      <c r="BF16" s="36"/>
      <c r="BG16" s="36"/>
      <c r="BH16" s="36"/>
      <c r="BI16" s="36"/>
      <c r="BJ16" s="36"/>
      <c r="BK16" s="36"/>
    </row>
    <row r="17" spans="1:63" s="3" customFormat="1" ht="30" customHeight="1" thickBot="1" x14ac:dyDescent="0.35">
      <c r="A17" s="26"/>
      <c r="B17" s="124" t="s">
        <v>46</v>
      </c>
      <c r="C17" s="125"/>
      <c r="D17" s="126">
        <v>0.9</v>
      </c>
      <c r="E17" s="127">
        <f>F16</f>
        <v>45242</v>
      </c>
      <c r="F17" s="127">
        <f>E17+2</f>
        <v>45244</v>
      </c>
      <c r="G17" s="13">
        <f t="shared" si="3"/>
        <v>3</v>
      </c>
      <c r="H17" s="49" t="str">
        <f t="shared" ref="H17" si="13">LEFT(TEXT(H16,"ddd"),1)</f>
        <v>M</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78"/>
      <c r="AX17" s="84"/>
      <c r="AY17" s="76"/>
      <c r="AZ17" s="76"/>
      <c r="BA17" s="76"/>
      <c r="BB17" s="76"/>
      <c r="BC17" s="76"/>
      <c r="BD17" s="76"/>
      <c r="BE17" s="36"/>
      <c r="BF17" s="36"/>
      <c r="BG17" s="36"/>
      <c r="BH17" s="36"/>
      <c r="BI17" s="36"/>
      <c r="BJ17" s="36"/>
      <c r="BK17" s="36"/>
    </row>
    <row r="18" spans="1:63" s="3" customFormat="1" ht="30" customHeight="1" thickBot="1" x14ac:dyDescent="0.35">
      <c r="A18" s="26"/>
      <c r="B18" s="124" t="s">
        <v>47</v>
      </c>
      <c r="C18" s="125"/>
      <c r="D18" s="126">
        <v>1</v>
      </c>
      <c r="E18" s="127">
        <f>F17</f>
        <v>45244</v>
      </c>
      <c r="F18" s="127">
        <f>E18+1</f>
        <v>45245</v>
      </c>
      <c r="G18" s="13">
        <f t="shared" si="3"/>
        <v>2</v>
      </c>
      <c r="H18" s="49" t="str">
        <f t="shared" ref="H18" si="14">LEFT(TEXT(H17,"ddd"),1)</f>
        <v>M</v>
      </c>
      <c r="I18" s="50"/>
      <c r="J18" s="50"/>
      <c r="K18" s="50"/>
      <c r="L18" s="50"/>
      <c r="M18" s="50"/>
      <c r="N18" s="50"/>
      <c r="O18" s="50"/>
      <c r="P18" s="50"/>
      <c r="Q18" s="50"/>
      <c r="R18" s="50"/>
      <c r="S18" s="50"/>
      <c r="T18" s="50"/>
      <c r="U18" s="50"/>
      <c r="V18" s="50"/>
      <c r="W18" s="50"/>
      <c r="X18" s="51"/>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78"/>
      <c r="AX18" s="84"/>
      <c r="AY18" s="76"/>
      <c r="AZ18" s="76"/>
      <c r="BA18" s="76"/>
      <c r="BB18" s="76"/>
      <c r="BC18" s="76"/>
      <c r="BD18" s="76"/>
      <c r="BE18" s="36"/>
      <c r="BF18" s="36"/>
      <c r="BG18" s="36"/>
      <c r="BH18" s="36"/>
      <c r="BI18" s="36"/>
      <c r="BJ18" s="36"/>
      <c r="BK18" s="36"/>
    </row>
    <row r="19" spans="1:63" s="3" customFormat="1" ht="30" customHeight="1" x14ac:dyDescent="0.3">
      <c r="A19" s="26"/>
      <c r="B19" s="128" t="s">
        <v>48</v>
      </c>
      <c r="C19" s="129"/>
      <c r="D19" s="130">
        <v>0</v>
      </c>
      <c r="E19" s="131">
        <f>F18</f>
        <v>45245</v>
      </c>
      <c r="F19" s="131">
        <f>E19+1</f>
        <v>45246</v>
      </c>
      <c r="G19" s="37">
        <f t="shared" si="3"/>
        <v>2</v>
      </c>
      <c r="H19" s="49" t="str">
        <f t="shared" ref="H19" si="15">LEFT(TEXT(H18,"ddd"),1)</f>
        <v>M</v>
      </c>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79"/>
      <c r="AX19" s="84"/>
      <c r="AY19" s="76"/>
      <c r="AZ19" s="76"/>
      <c r="BA19" s="76"/>
      <c r="BB19" s="76"/>
      <c r="BC19" s="76"/>
      <c r="BD19" s="76"/>
      <c r="BE19" s="36"/>
      <c r="BF19" s="36"/>
      <c r="BG19" s="36"/>
      <c r="BH19" s="36"/>
      <c r="BI19" s="36"/>
      <c r="BJ19" s="36"/>
      <c r="BK19" s="36"/>
    </row>
    <row r="20" spans="1:63" s="3" customFormat="1" ht="30" customHeight="1" thickBot="1" x14ac:dyDescent="0.35">
      <c r="A20" s="26" t="s">
        <v>24</v>
      </c>
      <c r="B20" s="119" t="s">
        <v>49</v>
      </c>
      <c r="C20" s="120"/>
      <c r="D20" s="121"/>
      <c r="E20" s="122"/>
      <c r="F20" s="123"/>
      <c r="G20" s="55" t="str">
        <f t="shared" si="3"/>
        <v/>
      </c>
      <c r="H20" s="49" t="str">
        <f t="shared" ref="H20" si="16">LEFT(TEXT(H19,"ddd"),1)</f>
        <v>M</v>
      </c>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81"/>
      <c r="AX20" s="84"/>
      <c r="AY20" s="76"/>
      <c r="AZ20" s="76"/>
      <c r="BA20" s="76"/>
      <c r="BB20" s="76"/>
      <c r="BC20" s="76"/>
      <c r="BD20" s="76"/>
      <c r="BE20" s="36"/>
      <c r="BF20" s="36"/>
      <c r="BG20" s="36"/>
      <c r="BH20" s="36"/>
      <c r="BI20" s="36"/>
      <c r="BJ20" s="36"/>
      <c r="BK20" s="36"/>
    </row>
    <row r="21" spans="1:63" s="3" customFormat="1" ht="30" customHeight="1" thickBot="1" x14ac:dyDescent="0.35">
      <c r="A21" s="26"/>
      <c r="B21" s="115" t="s">
        <v>50</v>
      </c>
      <c r="C21" s="116"/>
      <c r="D21" s="117">
        <v>1</v>
      </c>
      <c r="E21" s="118">
        <f>E9+15</f>
        <v>45246</v>
      </c>
      <c r="F21" s="118">
        <f>E21+2</f>
        <v>45248</v>
      </c>
      <c r="G21" s="13">
        <f t="shared" si="3"/>
        <v>3</v>
      </c>
      <c r="H21" s="49" t="str">
        <f t="shared" ref="H21" si="17">LEFT(TEXT(H20,"ddd"),1)</f>
        <v>M</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78"/>
      <c r="AX21" s="84"/>
      <c r="AY21" s="76"/>
      <c r="AZ21" s="76"/>
      <c r="BA21" s="76"/>
      <c r="BB21" s="76"/>
      <c r="BC21" s="76"/>
      <c r="BD21" s="76"/>
      <c r="BE21" s="36"/>
      <c r="BF21" s="36"/>
      <c r="BG21" s="36"/>
      <c r="BH21" s="36"/>
      <c r="BI21" s="36"/>
      <c r="BJ21" s="36"/>
      <c r="BK21" s="36"/>
    </row>
    <row r="22" spans="1:63" s="3" customFormat="1" ht="30" customHeight="1" thickBot="1" x14ac:dyDescent="0.35">
      <c r="A22" s="26"/>
      <c r="B22" s="115" t="s">
        <v>51</v>
      </c>
      <c r="C22" s="116"/>
      <c r="D22" s="117">
        <v>0.8</v>
      </c>
      <c r="E22" s="118">
        <f>F21+1</f>
        <v>45249</v>
      </c>
      <c r="F22" s="118">
        <f>E22+3</f>
        <v>45252</v>
      </c>
      <c r="G22" s="13">
        <f t="shared" si="3"/>
        <v>4</v>
      </c>
      <c r="H22" s="49" t="str">
        <f t="shared" ref="H22" si="18">LEFT(TEXT(H21,"ddd"),1)</f>
        <v>M</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78"/>
      <c r="AX22" s="84"/>
      <c r="AY22" s="76"/>
      <c r="AZ22" s="76"/>
      <c r="BA22" s="76"/>
      <c r="BB22" s="76"/>
      <c r="BC22" s="76"/>
      <c r="BD22" s="76"/>
      <c r="BE22" s="36"/>
      <c r="BF22" s="36"/>
      <c r="BG22" s="36"/>
      <c r="BH22" s="36"/>
      <c r="BI22" s="36"/>
      <c r="BJ22" s="36"/>
      <c r="BK22" s="36"/>
    </row>
    <row r="23" spans="1:63" s="3" customFormat="1" ht="30" customHeight="1" thickBot="1" x14ac:dyDescent="0.35">
      <c r="A23" s="26"/>
      <c r="B23" s="115" t="s">
        <v>52</v>
      </c>
      <c r="C23" s="116"/>
      <c r="D23" s="117">
        <v>0</v>
      </c>
      <c r="E23" s="118">
        <f>E22+5</f>
        <v>45254</v>
      </c>
      <c r="F23" s="118">
        <f>E23+1</f>
        <v>45255</v>
      </c>
      <c r="G23" s="13">
        <f t="shared" si="3"/>
        <v>2</v>
      </c>
      <c r="H23" s="59" t="str">
        <f t="shared" ref="H23" si="19">LEFT(TEXT(H22,"ddd"),1)</f>
        <v>M</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78"/>
      <c r="AX23" s="84"/>
      <c r="AY23" s="76"/>
      <c r="AZ23" s="76"/>
      <c r="BA23" s="76"/>
      <c r="BB23" s="76"/>
      <c r="BC23" s="76"/>
      <c r="BD23" s="76"/>
      <c r="BE23" s="36"/>
      <c r="BF23" s="36"/>
      <c r="BG23" s="36"/>
      <c r="BH23" s="36"/>
      <c r="BI23" s="36"/>
      <c r="BJ23" s="36"/>
      <c r="BK23" s="36"/>
    </row>
    <row r="24" spans="1:63" s="3" customFormat="1" ht="30" customHeight="1" x14ac:dyDescent="0.3">
      <c r="A24" s="65"/>
      <c r="B24" s="65"/>
      <c r="C24" s="65"/>
      <c r="D24" s="65"/>
      <c r="E24" s="65"/>
      <c r="F24" s="65"/>
      <c r="G24" s="65"/>
      <c r="H24" s="63"/>
      <c r="I24" s="36"/>
      <c r="J24" s="36"/>
      <c r="K24" s="36"/>
      <c r="L24" s="36"/>
      <c r="M24" s="36"/>
      <c r="N24" s="36"/>
      <c r="AX24" s="84"/>
      <c r="AY24" s="76"/>
      <c r="AZ24" s="76"/>
      <c r="BA24" s="76"/>
      <c r="BB24" s="76"/>
      <c r="BC24" s="76"/>
      <c r="BD24" s="76"/>
    </row>
    <row r="25" spans="1:63" s="3" customFormat="1" ht="30" customHeight="1" thickBot="1" x14ac:dyDescent="0.35">
      <c r="A25" s="113" t="s">
        <v>60</v>
      </c>
      <c r="B25" s="114"/>
      <c r="C25" s="114"/>
      <c r="D25" s="114"/>
      <c r="E25" s="114"/>
      <c r="F25" s="114"/>
      <c r="G25" s="114"/>
      <c r="H25" s="64" t="str">
        <f t="shared" ref="H25" si="20">LEFT(TEXT(H24,"ddd"),1)</f>
        <v>S</v>
      </c>
      <c r="I25" s="36"/>
      <c r="J25" s="36"/>
      <c r="K25" s="36"/>
      <c r="L25" s="36"/>
      <c r="M25" s="36"/>
      <c r="N25" s="36"/>
      <c r="AX25" s="84"/>
      <c r="AY25" s="76"/>
      <c r="AZ25" s="76"/>
      <c r="BA25" s="76"/>
      <c r="BB25" s="76"/>
      <c r="BC25" s="76"/>
      <c r="BD25" s="76"/>
    </row>
    <row r="26" spans="1:63" s="3" customFormat="1" ht="30" customHeight="1" thickBot="1" x14ac:dyDescent="0.35">
      <c r="A26" s="26" t="s">
        <v>24</v>
      </c>
      <c r="B26" s="108" t="s">
        <v>53</v>
      </c>
      <c r="C26" s="109"/>
      <c r="D26" s="110"/>
      <c r="E26" s="111"/>
      <c r="F26" s="112"/>
      <c r="G26" s="13" t="str">
        <f t="shared" si="3"/>
        <v/>
      </c>
      <c r="H26" s="60" t="str">
        <f t="shared" ref="H26" si="21">LEFT(TEXT(H25,"ddd"),1)</f>
        <v>S</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78"/>
      <c r="AX26" s="84"/>
      <c r="AY26" s="76"/>
      <c r="AZ26" s="76"/>
      <c r="BA26" s="76"/>
      <c r="BB26" s="76"/>
      <c r="BC26" s="76"/>
      <c r="BD26" s="76"/>
      <c r="BE26" s="36"/>
      <c r="BF26" s="36"/>
      <c r="BG26" s="36"/>
      <c r="BH26" s="36"/>
      <c r="BI26" s="36"/>
      <c r="BJ26" s="36"/>
      <c r="BK26" s="36"/>
    </row>
    <row r="27" spans="1:63" s="3" customFormat="1" ht="30" customHeight="1" thickBot="1" x14ac:dyDescent="0.35">
      <c r="A27" s="26"/>
      <c r="B27" s="100" t="s">
        <v>54</v>
      </c>
      <c r="C27" s="101"/>
      <c r="D27" s="102">
        <v>1</v>
      </c>
      <c r="E27" s="103">
        <f>F23+3</f>
        <v>45258</v>
      </c>
      <c r="F27" s="103">
        <f>E27+3</f>
        <v>45261</v>
      </c>
      <c r="G27" s="13">
        <f t="shared" si="3"/>
        <v>4</v>
      </c>
      <c r="H27" s="49" t="str">
        <f t="shared" ref="H27" si="22">LEFT(TEXT(H26,"ddd"),1)</f>
        <v>S</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78"/>
      <c r="AX27" s="84"/>
      <c r="AY27" s="76"/>
      <c r="AZ27" s="76"/>
      <c r="BA27" s="76"/>
      <c r="BB27" s="76"/>
      <c r="BC27" s="76"/>
      <c r="BD27" s="76"/>
      <c r="BE27" s="36"/>
      <c r="BF27" s="36"/>
      <c r="BG27" s="36"/>
      <c r="BH27" s="36"/>
      <c r="BI27" s="36"/>
      <c r="BJ27" s="36"/>
      <c r="BK27" s="36"/>
    </row>
    <row r="28" spans="1:63" s="3" customFormat="1" ht="30" customHeight="1" thickBot="1" x14ac:dyDescent="0.35">
      <c r="A28" s="26"/>
      <c r="B28" s="100" t="s">
        <v>55</v>
      </c>
      <c r="C28" s="101"/>
      <c r="D28" s="102">
        <v>0</v>
      </c>
      <c r="E28" s="103">
        <f>F27</f>
        <v>45261</v>
      </c>
      <c r="F28" s="103">
        <f>E28+1</f>
        <v>45262</v>
      </c>
      <c r="G28" s="13">
        <f t="shared" si="3"/>
        <v>2</v>
      </c>
      <c r="H28" s="49" t="str">
        <f t="shared" ref="H28" si="23">LEFT(TEXT(H27,"ddd"),1)</f>
        <v>S</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78"/>
      <c r="AX28" s="84"/>
      <c r="AY28" s="76"/>
      <c r="AZ28" s="76"/>
      <c r="BA28" s="76"/>
      <c r="BB28" s="76"/>
      <c r="BC28" s="76"/>
      <c r="BD28" s="76"/>
      <c r="BE28" s="36"/>
      <c r="BF28" s="36"/>
      <c r="BG28" s="36"/>
      <c r="BH28" s="36"/>
      <c r="BI28" s="36"/>
      <c r="BJ28" s="36"/>
      <c r="BK28" s="36"/>
    </row>
    <row r="29" spans="1:63" s="3" customFormat="1" ht="30" customHeight="1" thickBot="1" x14ac:dyDescent="0.35">
      <c r="A29" s="26"/>
      <c r="B29" s="100" t="s">
        <v>54</v>
      </c>
      <c r="C29" s="101"/>
      <c r="D29" s="102">
        <v>1</v>
      </c>
      <c r="E29" s="103">
        <f>F28</f>
        <v>45262</v>
      </c>
      <c r="F29" s="103">
        <f>E29+1</f>
        <v>45263</v>
      </c>
      <c r="G29" s="13">
        <f t="shared" si="3"/>
        <v>2</v>
      </c>
      <c r="H29" s="49" t="str">
        <f t="shared" ref="H29" si="24">LEFT(TEXT(H28,"ddd"),1)</f>
        <v>S</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78"/>
      <c r="AX29" s="84"/>
      <c r="AY29" s="76"/>
      <c r="AZ29" s="76"/>
      <c r="BA29" s="76"/>
      <c r="BB29" s="76"/>
      <c r="BC29" s="76"/>
      <c r="BD29" s="76"/>
      <c r="BE29" s="36"/>
      <c r="BF29" s="36"/>
      <c r="BG29" s="36"/>
      <c r="BH29" s="36"/>
      <c r="BI29" s="36"/>
      <c r="BJ29" s="36"/>
      <c r="BK29" s="36"/>
    </row>
    <row r="30" spans="1:63" s="3" customFormat="1" ht="30" customHeight="1" thickBot="1" x14ac:dyDescent="0.35">
      <c r="A30" s="26"/>
      <c r="B30" s="100" t="s">
        <v>56</v>
      </c>
      <c r="C30" s="101"/>
      <c r="D30" s="102">
        <v>1</v>
      </c>
      <c r="E30" s="103">
        <f>F29</f>
        <v>45263</v>
      </c>
      <c r="F30" s="103">
        <f>E30+1</f>
        <v>45264</v>
      </c>
      <c r="G30" s="13">
        <f t="shared" si="3"/>
        <v>2</v>
      </c>
      <c r="H30" s="49" t="str">
        <f t="shared" ref="H30" si="25">LEFT(TEXT(H29,"ddd"),1)</f>
        <v>S</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78"/>
      <c r="AX30" s="84"/>
      <c r="AY30" s="76"/>
      <c r="AZ30" s="76"/>
      <c r="BA30" s="76"/>
      <c r="BB30" s="76"/>
      <c r="BC30" s="76"/>
      <c r="BD30" s="76"/>
      <c r="BE30" s="36"/>
      <c r="BF30" s="36"/>
      <c r="BG30" s="36"/>
      <c r="BH30" s="36"/>
      <c r="BI30" s="36"/>
      <c r="BJ30" s="36"/>
      <c r="BK30" s="36"/>
    </row>
    <row r="31" spans="1:63" s="3" customFormat="1" ht="30" customHeight="1" thickBot="1" x14ac:dyDescent="0.35">
      <c r="A31" s="26"/>
      <c r="B31" s="100" t="s">
        <v>57</v>
      </c>
      <c r="C31" s="101"/>
      <c r="D31" s="102">
        <v>1</v>
      </c>
      <c r="E31" s="103">
        <f>F30+3</f>
        <v>45267</v>
      </c>
      <c r="F31" s="103">
        <f>E31+1</f>
        <v>45268</v>
      </c>
      <c r="G31" s="13">
        <f t="shared" si="3"/>
        <v>2</v>
      </c>
      <c r="H31" s="49" t="str">
        <f t="shared" ref="H31" si="26">LEFT(TEXT(H30,"ddd"),1)</f>
        <v>S</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78"/>
      <c r="AX31" s="84"/>
      <c r="AY31" s="76"/>
      <c r="AZ31" s="76"/>
      <c r="BA31" s="76"/>
      <c r="BB31" s="76"/>
      <c r="BC31" s="76"/>
      <c r="BD31" s="76"/>
      <c r="BE31" s="36"/>
      <c r="BF31" s="36"/>
      <c r="BG31" s="36"/>
      <c r="BH31" s="36"/>
      <c r="BI31" s="36"/>
      <c r="BJ31" s="36"/>
      <c r="BK31" s="36"/>
    </row>
    <row r="32" spans="1:63" s="3" customFormat="1" ht="30" customHeight="1" thickBot="1" x14ac:dyDescent="0.35">
      <c r="A32" s="26" t="s">
        <v>26</v>
      </c>
      <c r="B32" s="100" t="s">
        <v>58</v>
      </c>
      <c r="C32" s="101"/>
      <c r="D32" s="102">
        <v>1</v>
      </c>
      <c r="E32" s="103">
        <f>F31+1</f>
        <v>45269</v>
      </c>
      <c r="F32" s="103">
        <f>E32</f>
        <v>45269</v>
      </c>
      <c r="G32" s="13">
        <f t="shared" si="3"/>
        <v>1</v>
      </c>
      <c r="H32" s="49" t="str">
        <f t="shared" ref="H32:BD32" si="27">LEFT(TEXT(H31,"ddd"),1)</f>
        <v>S</v>
      </c>
      <c r="I32" s="49" t="str">
        <f t="shared" si="27"/>
        <v>S</v>
      </c>
      <c r="J32" s="49" t="str">
        <f t="shared" si="27"/>
        <v>S</v>
      </c>
      <c r="K32" s="49" t="str">
        <f t="shared" si="27"/>
        <v>S</v>
      </c>
      <c r="L32" s="49" t="str">
        <f t="shared" si="27"/>
        <v>S</v>
      </c>
      <c r="M32" s="49" t="str">
        <f t="shared" si="27"/>
        <v>S</v>
      </c>
      <c r="N32" s="49" t="str">
        <f t="shared" si="27"/>
        <v>S</v>
      </c>
      <c r="O32" s="49" t="str">
        <f t="shared" si="27"/>
        <v>S</v>
      </c>
      <c r="P32" s="49" t="str">
        <f t="shared" si="27"/>
        <v>S</v>
      </c>
      <c r="Q32" s="49" t="str">
        <f t="shared" si="27"/>
        <v>S</v>
      </c>
      <c r="R32" s="49" t="str">
        <f t="shared" si="27"/>
        <v>S</v>
      </c>
      <c r="S32" s="49" t="str">
        <f t="shared" si="27"/>
        <v>S</v>
      </c>
      <c r="T32" s="49" t="str">
        <f t="shared" si="27"/>
        <v>S</v>
      </c>
      <c r="U32" s="49" t="str">
        <f t="shared" si="27"/>
        <v>S</v>
      </c>
      <c r="V32" s="49" t="str">
        <f t="shared" si="27"/>
        <v>S</v>
      </c>
      <c r="W32" s="49" t="str">
        <f t="shared" si="27"/>
        <v>S</v>
      </c>
      <c r="X32" s="49" t="str">
        <f t="shared" si="27"/>
        <v>S</v>
      </c>
      <c r="Y32" s="49" t="str">
        <f t="shared" si="27"/>
        <v>S</v>
      </c>
      <c r="Z32" s="49" t="str">
        <f t="shared" si="27"/>
        <v>S</v>
      </c>
      <c r="AA32" s="49" t="str">
        <f t="shared" si="27"/>
        <v>S</v>
      </c>
      <c r="AB32" s="49" t="str">
        <f t="shared" si="27"/>
        <v>S</v>
      </c>
      <c r="AC32" s="49" t="str">
        <f t="shared" si="27"/>
        <v>S</v>
      </c>
      <c r="AD32" s="49" t="str">
        <f t="shared" si="27"/>
        <v>S</v>
      </c>
      <c r="AE32" s="49" t="str">
        <f t="shared" si="27"/>
        <v>S</v>
      </c>
      <c r="AF32" s="49" t="str">
        <f t="shared" si="27"/>
        <v>S</v>
      </c>
      <c r="AG32" s="49" t="str">
        <f t="shared" si="27"/>
        <v>S</v>
      </c>
      <c r="AH32" s="49" t="str">
        <f t="shared" si="27"/>
        <v>S</v>
      </c>
      <c r="AI32" s="49" t="str">
        <f t="shared" si="27"/>
        <v>S</v>
      </c>
      <c r="AJ32" s="49" t="str">
        <f t="shared" si="27"/>
        <v>S</v>
      </c>
      <c r="AK32" s="49" t="str">
        <f t="shared" si="27"/>
        <v>S</v>
      </c>
      <c r="AL32" s="49" t="str">
        <f t="shared" si="27"/>
        <v>S</v>
      </c>
      <c r="AM32" s="49" t="str">
        <f t="shared" si="27"/>
        <v>S</v>
      </c>
      <c r="AN32" s="49" t="str">
        <f t="shared" si="27"/>
        <v>S</v>
      </c>
      <c r="AO32" s="49" t="str">
        <f t="shared" si="27"/>
        <v>S</v>
      </c>
      <c r="AP32" s="49" t="str">
        <f t="shared" si="27"/>
        <v>S</v>
      </c>
      <c r="AQ32" s="49" t="str">
        <f t="shared" si="27"/>
        <v>S</v>
      </c>
      <c r="AR32" s="49" t="str">
        <f t="shared" si="27"/>
        <v>S</v>
      </c>
      <c r="AS32" s="49" t="str">
        <f t="shared" si="27"/>
        <v>S</v>
      </c>
      <c r="AT32" s="49" t="str">
        <f t="shared" si="27"/>
        <v>S</v>
      </c>
      <c r="AU32" s="50"/>
      <c r="AV32" s="50"/>
      <c r="AW32" s="77" t="str">
        <f t="shared" si="27"/>
        <v>S</v>
      </c>
      <c r="AX32" s="84"/>
      <c r="AY32" s="76"/>
      <c r="AZ32" s="85"/>
      <c r="BA32" s="85"/>
      <c r="BB32" s="85"/>
      <c r="BC32" s="85"/>
      <c r="BD32" s="85"/>
      <c r="BE32" s="36"/>
      <c r="BF32" s="36"/>
      <c r="BG32" s="36"/>
      <c r="BH32" s="36"/>
      <c r="BI32" s="36"/>
      <c r="BJ32" s="36"/>
      <c r="BK32" s="36"/>
    </row>
    <row r="33" spans="1:63" s="3" customFormat="1" ht="30" customHeight="1" thickBot="1" x14ac:dyDescent="0.35">
      <c r="A33" s="27" t="s">
        <v>25</v>
      </c>
      <c r="B33" s="104" t="s">
        <v>62</v>
      </c>
      <c r="C33" s="105"/>
      <c r="D33" s="102">
        <v>1</v>
      </c>
      <c r="E33" s="103">
        <f>F32</f>
        <v>45269</v>
      </c>
      <c r="F33" s="103">
        <f t="shared" ref="F33:F34" si="28">E33</f>
        <v>45269</v>
      </c>
      <c r="G33" s="14"/>
      <c r="H33" s="49" t="str">
        <f t="shared" ref="H33" si="29">LEFT(TEXT(H32,"ddd"),1)</f>
        <v>S</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78"/>
      <c r="AX33" s="84"/>
      <c r="AY33" s="76"/>
      <c r="AZ33" s="76"/>
      <c r="BA33" s="76"/>
      <c r="BB33" s="76"/>
      <c r="BC33" s="76"/>
      <c r="BD33" s="76"/>
      <c r="BE33" s="36"/>
      <c r="BF33" s="36"/>
      <c r="BG33" s="36"/>
      <c r="BH33" s="36"/>
      <c r="BI33" s="36"/>
      <c r="BJ33" s="36"/>
      <c r="BK33" s="36"/>
    </row>
    <row r="34" spans="1:63" ht="30" customHeight="1" thickBot="1" x14ac:dyDescent="0.35">
      <c r="B34" s="106" t="s">
        <v>61</v>
      </c>
      <c r="C34" s="107"/>
      <c r="D34" s="102">
        <v>1</v>
      </c>
      <c r="E34" s="103">
        <f>F33</f>
        <v>45269</v>
      </c>
      <c r="F34" s="103">
        <f t="shared" si="28"/>
        <v>45269</v>
      </c>
      <c r="H34" s="49" t="str">
        <f t="shared" ref="H34" si="30">LEFT(TEXT(H33,"ddd"),1)</f>
        <v>S</v>
      </c>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0"/>
      <c r="AV34" s="50"/>
      <c r="AW34" s="78"/>
      <c r="AX34" s="84"/>
      <c r="AY34" s="76"/>
      <c r="AZ34" s="76"/>
      <c r="BA34" s="76"/>
      <c r="BB34" s="76"/>
      <c r="BC34" s="76"/>
      <c r="BD34" s="76"/>
    </row>
    <row r="35" spans="1:63" ht="30" customHeight="1" x14ac:dyDescent="0.3">
      <c r="C35" s="11"/>
      <c r="F35" s="28"/>
    </row>
    <row r="36" spans="1:63" ht="30" customHeight="1" x14ac:dyDescent="0.3">
      <c r="C36" s="12"/>
    </row>
  </sheetData>
  <mergeCells count="17">
    <mergeCell ref="AX4:BD4"/>
    <mergeCell ref="BE4:BK4"/>
    <mergeCell ref="C3:D3"/>
    <mergeCell ref="C4:D4"/>
    <mergeCell ref="B5:F5"/>
    <mergeCell ref="AJ4:AP4"/>
    <mergeCell ref="AQ4:AW4"/>
    <mergeCell ref="V4:AB4"/>
    <mergeCell ref="O4:U4"/>
    <mergeCell ref="H4:N4"/>
    <mergeCell ref="E3:F3"/>
    <mergeCell ref="AC4:AI4"/>
    <mergeCell ref="AX7:BD7"/>
    <mergeCell ref="AX12:BD12"/>
    <mergeCell ref="AX13:BD13"/>
    <mergeCell ref="A24:G24"/>
    <mergeCell ref="A25:G25"/>
  </mergeCells>
  <conditionalFormatting sqref="D7:D11 D13: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E5:BK23 BE26:BK33 I7:AW11 H7:H34 I13:AW31 H5:BD6 I32:AT33 AX8:BD11 AX14:BD23 AX26:BD34 AU32:AW34">
    <cfRule type="expression" dxfId="5" priority="33">
      <formula>AND(TODAY()&gt;=H$5,TODAY()&lt;I$5)</formula>
    </cfRule>
  </conditionalFormatting>
  <conditionalFormatting sqref="I7:AW11 BE7:BK23 BE26:BK33 I13:AW31 I33:AT33 AW33:AW34 AX8:BD11 AY30:BD31 AY33:BD34 AX30:AY34 AX14:BD23 AX26:BD29 AU32:AV34">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I24:N25">
    <cfRule type="expression" dxfId="2" priority="35">
      <formula>AND(TODAY()&gt;=BF$5,TODAY()&lt;BG$5)</formula>
    </cfRule>
  </conditionalFormatting>
  <conditionalFormatting sqref="I24:N25">
    <cfRule type="expression" dxfId="1" priority="38">
      <formula>AND(task_start&lt;=BF$5,ROUNDDOWN((task_end-task_start+1)*task_progress,0)+task_start-1&gt;=BF$5)</formula>
    </cfRule>
    <cfRule type="expression" dxfId="0" priority="39" stopIfTrue="1">
      <formula>AND(task_end&gt;=BF$5,task_start&lt;BG$5)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2"/>
  </cols>
  <sheetData>
    <row r="1" spans="1:2" ht="46.5" customHeight="1" x14ac:dyDescent="0.3"/>
    <row r="2" spans="1:2" s="18" customFormat="1" ht="15.6" x14ac:dyDescent="0.3">
      <c r="A2" s="17" t="s">
        <v>11</v>
      </c>
      <c r="B2" s="17"/>
    </row>
    <row r="3" spans="1:2" s="22" customFormat="1" ht="27" customHeight="1" x14ac:dyDescent="0.3">
      <c r="A3" s="23" t="s">
        <v>16</v>
      </c>
      <c r="B3" s="23"/>
    </row>
    <row r="4" spans="1:2" s="19" customFormat="1" ht="25.8" x14ac:dyDescent="0.5">
      <c r="A4" s="20" t="s">
        <v>10</v>
      </c>
    </row>
    <row r="5" spans="1:2" ht="74.099999999999994" customHeight="1" x14ac:dyDescent="0.3">
      <c r="A5" s="21" t="s">
        <v>19</v>
      </c>
    </row>
    <row r="6" spans="1:2" ht="26.25" customHeight="1" x14ac:dyDescent="0.3">
      <c r="A6" s="20" t="s">
        <v>22</v>
      </c>
    </row>
    <row r="7" spans="1:2" s="16" customFormat="1" ht="204.9" customHeight="1" x14ac:dyDescent="0.3">
      <c r="A7" s="25" t="s">
        <v>21</v>
      </c>
    </row>
    <row r="8" spans="1:2" s="19" customFormat="1" ht="25.8" x14ac:dyDescent="0.5">
      <c r="A8" s="20" t="s">
        <v>12</v>
      </c>
    </row>
    <row r="9" spans="1:2" ht="57.6" x14ac:dyDescent="0.3">
      <c r="A9" s="21" t="s">
        <v>20</v>
      </c>
    </row>
    <row r="10" spans="1:2" s="16" customFormat="1" ht="27.9" customHeight="1" x14ac:dyDescent="0.3">
      <c r="A10" s="24" t="s">
        <v>18</v>
      </c>
    </row>
    <row r="11" spans="1:2" s="19" customFormat="1" ht="25.8" x14ac:dyDescent="0.5">
      <c r="A11" s="20" t="s">
        <v>9</v>
      </c>
    </row>
    <row r="12" spans="1:2" ht="28.8" x14ac:dyDescent="0.3">
      <c r="A12" s="21" t="s">
        <v>17</v>
      </c>
    </row>
    <row r="13" spans="1:2" s="16" customFormat="1" ht="27.9" customHeight="1" x14ac:dyDescent="0.3">
      <c r="A13" s="24" t="s">
        <v>3</v>
      </c>
    </row>
    <row r="14" spans="1:2" s="19" customFormat="1" ht="25.8" x14ac:dyDescent="0.5">
      <c r="A14" s="20" t="s">
        <v>13</v>
      </c>
    </row>
    <row r="15" spans="1:2" ht="75" customHeight="1" x14ac:dyDescent="0.3">
      <c r="A15" s="21" t="s">
        <v>14</v>
      </c>
    </row>
    <row r="16" spans="1:2" ht="72" x14ac:dyDescent="0.3">
      <c r="A16" s="2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1e76dd6-6221-477a-8694-d86f73c0e9e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D1AB2456DC9A4A9BAD35E324A58EA4" ma:contentTypeVersion="7" ma:contentTypeDescription="Create a new document." ma:contentTypeScope="" ma:versionID="b27d4d9ecd5aa491309a1b81e9f1ea96">
  <xsd:schema xmlns:xsd="http://www.w3.org/2001/XMLSchema" xmlns:xs="http://www.w3.org/2001/XMLSchema" xmlns:p="http://schemas.microsoft.com/office/2006/metadata/properties" xmlns:ns3="c1e76dd6-6221-477a-8694-d86f73c0e9eb" xmlns:ns4="18900113-d663-44b1-bc7b-636d747c49e8" targetNamespace="http://schemas.microsoft.com/office/2006/metadata/properties" ma:root="true" ma:fieldsID="01ab0f1d0cbfa84a0173f1d41dc9081e" ns3:_="" ns4:_="">
    <xsd:import namespace="c1e76dd6-6221-477a-8694-d86f73c0e9eb"/>
    <xsd:import namespace="18900113-d663-44b1-bc7b-636d747c49e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76dd6-6221-477a-8694-d86f73c0e9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8900113-d663-44b1-bc7b-636d747c49e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EC74CC-F742-46F2-906C-0D7434577EE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8900113-d663-44b1-bc7b-636d747c49e8"/>
    <ds:schemaRef ds:uri="c1e76dd6-6221-477a-8694-d86f73c0e9eb"/>
    <ds:schemaRef ds:uri="http://www.w3.org/XML/1998/namespace"/>
    <ds:schemaRef ds:uri="http://purl.org/dc/dcmitype/"/>
  </ds:schemaRefs>
</ds:datastoreItem>
</file>

<file path=customXml/itemProps2.xml><?xml version="1.0" encoding="utf-8"?>
<ds:datastoreItem xmlns:ds="http://schemas.openxmlformats.org/officeDocument/2006/customXml" ds:itemID="{E506D002-D193-4223-B908-C7DFC8878346}">
  <ds:schemaRefs>
    <ds:schemaRef ds:uri="http://schemas.microsoft.com/sharepoint/v3/contenttype/forms"/>
  </ds:schemaRefs>
</ds:datastoreItem>
</file>

<file path=customXml/itemProps3.xml><?xml version="1.0" encoding="utf-8"?>
<ds:datastoreItem xmlns:ds="http://schemas.openxmlformats.org/officeDocument/2006/customXml" ds:itemID="{D1604BEC-E322-4C0D-8B18-D5297A4762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76dd6-6221-477a-8694-d86f73c0e9eb"/>
    <ds:schemaRef ds:uri="18900113-d663-44b1-bc7b-636d747c49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2023-12-10T02:35:20Z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0x010100A1D1AB2456DC9A4A9BAD35E324A58EA4</vt:lpwstr>
  </property>
</Properties>
</file>