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Exploration" sheetId="2" r:id="rId5"/>
    <sheet state="visible" name="Modeling" sheetId="3" r:id="rId6"/>
    <sheet state="visible" name="Linear Regr. Transformation" sheetId="4" r:id="rId7"/>
    <sheet state="visible" name="Simulator" sheetId="5" r:id="rId8"/>
  </sheets>
  <definedNames/>
  <calcPr/>
  <extLst>
    <ext uri="GoogleSheetsCustomDataVersion2">
      <go:sheetsCustomData xmlns:go="http://customooxmlschemas.google.com/" r:id="rId9" roundtripDataChecksum="jY4xPZhR52Aedg81/X8k0a3DerDt6dg7TwFDBx2lkcQ="/>
    </ext>
  </extLst>
</workbook>
</file>

<file path=xl/sharedStrings.xml><?xml version="1.0" encoding="utf-8"?>
<sst xmlns="http://schemas.openxmlformats.org/spreadsheetml/2006/main" count="128" uniqueCount="70">
  <si>
    <t>Time</t>
  </si>
  <si>
    <t>sales</t>
  </si>
  <si>
    <t>FB</t>
  </si>
  <si>
    <t>TV</t>
  </si>
  <si>
    <t>Radio</t>
  </si>
  <si>
    <t>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</si>
  <si>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</si>
  <si>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</si>
  <si>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</si>
  <si>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</si>
  <si>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</si>
  <si>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</si>
  <si>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</si>
  <si>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</si>
  <si>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</si>
  <si>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</si>
  <si>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</si>
  <si>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</si>
  <si>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</si>
  <si>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</si>
  <si>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</si>
  <si>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</si>
  <si>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</si>
  <si>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</si>
  <si>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</si>
  <si>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</si>
  <si>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</si>
  <si>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</si>
  <si>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</si>
  <si>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</si>
  <si>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</si>
  <si>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</si>
  <si>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</si>
  <si>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</si>
  <si>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</si>
  <si>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</si>
  <si>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SALES</t>
  </si>
  <si>
    <t>RADIO</t>
  </si>
  <si>
    <t>INTERCEPT</t>
  </si>
  <si>
    <t>Sales</t>
  </si>
  <si>
    <t>Pred with Radio</t>
  </si>
  <si>
    <t>Pred with no Radio</t>
  </si>
  <si>
    <t>Error Radio</t>
  </si>
  <si>
    <t>Error no Radio</t>
  </si>
  <si>
    <t>coefficient</t>
  </si>
  <si>
    <t>R^2</t>
  </si>
  <si>
    <t>RMSE</t>
  </si>
  <si>
    <t>coefficients</t>
  </si>
  <si>
    <t>alpha</t>
  </si>
  <si>
    <t>beta</t>
  </si>
  <si>
    <t>FB_Trans</t>
  </si>
  <si>
    <t>TV_Trans</t>
  </si>
  <si>
    <t>Raio_Trans</t>
  </si>
  <si>
    <t>Prediction_Sal</t>
  </si>
  <si>
    <t>Actual_Sales</t>
  </si>
  <si>
    <t>Errors</t>
  </si>
  <si>
    <t>Avg_Sales</t>
  </si>
  <si>
    <t>%Error</t>
  </si>
  <si>
    <t>Raio</t>
  </si>
  <si>
    <t>Intercept</t>
  </si>
  <si>
    <t>Adstock(t)=Adstock(t-1)*beta+Spent(t)</t>
  </si>
  <si>
    <t>Dim Ret=Adstock(t)^alpha</t>
  </si>
  <si>
    <t>Trasf=(Adstock(t-1)*beta*Spent(t))^alpha</t>
  </si>
  <si>
    <t>Contribution</t>
  </si>
  <si>
    <t>Transformed</t>
  </si>
  <si>
    <t>Averages</t>
  </si>
  <si>
    <t>Input</t>
  </si>
  <si>
    <t>Sales_Pred</t>
  </si>
  <si>
    <t>Cost</t>
  </si>
  <si>
    <t>CPO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</si>
</sst>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3" numFmtId="0" xfId="0" applyAlignment="1" applyFill="1" applyFont="1">
      <alignment readingOrder="0"/>
    </xf>
    <xf borderId="0" fillId="4" fontId="3" numFmtId="0" xfId="0" applyFill="1" applyFont="1"/>
    <xf borderId="0" fillId="0" fontId="3" numFmtId="1" xfId="0" applyFont="1" applyNumberFormat="1"/>
    <xf borderId="0" fillId="0" fontId="3" numFmtId="4" xfId="0" applyFont="1" applyNumberFormat="1"/>
    <xf borderId="0" fillId="4" fontId="3" numFmtId="0" xfId="0" applyFont="1"/>
    <xf borderId="0" fillId="5" fontId="3" numFmtId="0" xfId="0" applyAlignment="1" applyFill="1" applyFont="1">
      <alignment readingOrder="0"/>
    </xf>
    <xf borderId="0" fillId="6" fontId="3" numFmtId="0" xfId="0" applyFill="1" applyFont="1"/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0" fontId="3" numFmtId="10" xfId="0" applyFont="1" applyNumberFormat="1"/>
    <xf borderId="0" fillId="7" fontId="3" numFmtId="0" xfId="0" applyFont="1"/>
    <xf borderId="0" fillId="3" fontId="3" numFmtId="0" xfId="0" applyFont="1"/>
    <xf borderId="0" fillId="10" fontId="3" numFmtId="0" xfId="0" applyAlignment="1" applyFill="1" applyFont="1">
      <alignment readingOrder="0"/>
    </xf>
    <xf borderId="0" fillId="10" fontId="3" numFmtId="0" xfId="0" applyFont="1"/>
    <xf borderId="0" fillId="11" fontId="3" numFmtId="0" xfId="0" applyAlignment="1" applyFill="1" applyFont="1">
      <alignment readingOrder="0"/>
    </xf>
    <xf borderId="0" fillId="11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'RAW DATA'!$C$1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'RAW DATA'!$A$2:$A$31</c:f>
            </c:strRef>
          </c:cat>
          <c:val>
            <c:numRef>
              <c:f>'RAW DATA'!$C$2:$C$31</c:f>
              <c:numCache/>
            </c:numRef>
          </c:val>
          <c:smooth val="0"/>
        </c:ser>
        <c:ser>
          <c:idx val="1"/>
          <c:order val="1"/>
          <c:tx>
            <c:strRef>
              <c:f>'RAW DATA'!$D$1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'RAW DATA'!$A$2:$A$31</c:f>
            </c:strRef>
          </c:cat>
          <c:val>
            <c:numRef>
              <c:f>'RAW DATA'!$D$2:$D$31</c:f>
              <c:numCache/>
            </c:numRef>
          </c:val>
          <c:smooth val="0"/>
        </c:ser>
        <c:ser>
          <c:idx val="2"/>
          <c:order val="2"/>
          <c:tx>
            <c:strRef>
              <c:f>'RAW DATA'!$E$1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'RAW DATA'!$A$2:$A$31</c:f>
            </c:strRef>
          </c:cat>
          <c:val>
            <c:numRef>
              <c:f>'RAW DATA'!$E$2:$E$31</c:f>
              <c:numCache/>
            </c:numRef>
          </c:val>
          <c:smooth val="0"/>
        </c:ser>
        <c:axId val="1845835497"/>
        <c:axId val="894237930"/>
      </c:lineChart>
      <c:catAx>
        <c:axId val="1845835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237930"/>
      </c:catAx>
      <c:valAx>
        <c:axId val="894237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58354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'RAW DATA'!$B$1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'RAW DATA'!$A$2:$A$31</c:f>
            </c:strRef>
          </c:cat>
          <c:val>
            <c:numRef>
              <c:f>'RAW DATA'!$B$2:$B$31</c:f>
              <c:numCache/>
            </c:numRef>
          </c:val>
          <c:smooth val="0"/>
        </c:ser>
        <c:axId val="538104310"/>
        <c:axId val="2101175854"/>
      </c:lineChart>
      <c:catAx>
        <c:axId val="5381043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1175854"/>
      </c:catAx>
      <c:valAx>
        <c:axId val="21011758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81043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sales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'RAW DATA'!$C$2:$C$31</c:f>
            </c:numRef>
          </c:xVal>
          <c:yVal>
            <c:numRef>
              <c:f>'RAW DATA'!$B$2:$B$31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60499"/>
        <c:axId val="15696091"/>
      </c:scatterChart>
      <c:valAx>
        <c:axId val="3197604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96091"/>
      </c:valAx>
      <c:valAx>
        <c:axId val="15696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760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name>Trendline for sales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'RAW DATA'!$D$2:$D$31</c:f>
            </c:numRef>
          </c:xVal>
          <c:yVal>
            <c:numRef>
              <c:f>'RAW DATA'!$B$2:$B$31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700613"/>
        <c:axId val="2104100493"/>
      </c:scatterChart>
      <c:valAx>
        <c:axId val="11507006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100493"/>
      </c:valAx>
      <c:valAx>
        <c:axId val="2104100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7006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D966"/>
              </a:solidFill>
              <a:ln cmpd="sng">
                <a:solidFill>
                  <a:srgbClr val="FFD966"/>
                </a:solidFill>
              </a:ln>
            </c:spPr>
          </c:marker>
          <c:trendline>
            <c:name>Trendline for sales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'RAW DATA'!$E$2:$E$31</c:f>
            </c:numRef>
          </c:xVal>
          <c:yVal>
            <c:numRef>
              <c:f>'RAW DATA'!$B$2:$B$31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71342"/>
        <c:axId val="1998065877"/>
      </c:scatterChart>
      <c:valAx>
        <c:axId val="6244713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8065877"/>
      </c:valAx>
      <c:valAx>
        <c:axId val="1998065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4713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Actual_Sales vs. Prediction_Sal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'Linear Regr. Transformation'!$R$3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'Linear Regr. Transformation'!$R$4:$R$33</c:f>
              <c:numCache/>
            </c:numRef>
          </c:val>
          <c:smooth val="0"/>
        </c:ser>
        <c:ser>
          <c:idx val="1"/>
          <c:order val="1"/>
          <c:tx>
            <c:strRef>
              <c:f>'Linear Regr. Transformation'!$Q$3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'Linear Regr. Transformation'!$Q$4:$Q$33</c:f>
              <c:numCache/>
            </c:numRef>
          </c:val>
          <c:smooth val="0"/>
        </c:ser>
        <c:axId val="685264095"/>
        <c:axId val="1439563708"/>
      </c:lineChart>
      <c:catAx>
        <c:axId val="68526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563708"/>
      </c:catAx>
      <c:valAx>
        <c:axId val="1439563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Actual_Sales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5264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Actual_Sales vs. Prediction_Sal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Modeling!$H$1:$H$1000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Modeling!$I$1:$I$1000</c:f>
              <c:numCache/>
            </c:numRef>
          </c:val>
          <c:smooth val="0"/>
        </c:ser>
        <c:axId val="1225707451"/>
        <c:axId val="334669590"/>
      </c:lineChart>
      <c:catAx>
        <c:axId val="1225707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4669590"/>
      </c:catAx>
      <c:valAx>
        <c:axId val="334669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Actual_Sales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5707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161925</xdr:rowOff>
    </xdr:from>
    <xdr:ext cx="7648575" cy="2486025"/>
    <xdr:graphicFrame>
      <xdr:nvGraphicFramePr>
        <xdr:cNvPr id="92718887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9525</xdr:rowOff>
    </xdr:from>
    <xdr:ext cx="7648575" cy="2247900"/>
    <xdr:graphicFrame>
      <xdr:nvGraphicFramePr>
        <xdr:cNvPr id="60629991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161925</xdr:colOff>
      <xdr:row>8</xdr:row>
      <xdr:rowOff>104775</xdr:rowOff>
    </xdr:from>
    <xdr:ext cx="2752725" cy="2247900"/>
    <xdr:graphicFrame>
      <xdr:nvGraphicFramePr>
        <xdr:cNvPr id="140606558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333375</xdr:colOff>
      <xdr:row>0</xdr:row>
      <xdr:rowOff>161925</xdr:rowOff>
    </xdr:from>
    <xdr:ext cx="2752725" cy="2247900"/>
    <xdr:graphicFrame>
      <xdr:nvGraphicFramePr>
        <xdr:cNvPr id="946516778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333375</xdr:colOff>
      <xdr:row>13</xdr:row>
      <xdr:rowOff>19050</xdr:rowOff>
    </xdr:from>
    <xdr:ext cx="2752725" cy="2247900"/>
    <xdr:graphicFrame>
      <xdr:nvGraphicFramePr>
        <xdr:cNvPr id="194894623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38100</xdr:colOff>
      <xdr:row>10</xdr:row>
      <xdr:rowOff>47625</xdr:rowOff>
    </xdr:from>
    <xdr:ext cx="3733800" cy="2314575"/>
    <xdr:graphicFrame>
      <xdr:nvGraphicFramePr>
        <xdr:cNvPr id="2036139758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38100</xdr:colOff>
      <xdr:row>23</xdr:row>
      <xdr:rowOff>47625</xdr:rowOff>
    </xdr:from>
    <xdr:ext cx="3733800" cy="2314575"/>
    <xdr:graphicFrame>
      <xdr:nvGraphicFramePr>
        <xdr:cNvPr id="186982289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</row>
    <row r="2" ht="15.75" customHeight="1">
      <c r="A2" s="4" t="s">
        <v>6</v>
      </c>
      <c r="B2" s="5">
        <v>22.1</v>
      </c>
      <c r="C2" s="6">
        <v>230.1</v>
      </c>
      <c r="D2" s="6">
        <v>37.8</v>
      </c>
      <c r="E2" s="6">
        <v>69.2</v>
      </c>
      <c r="F2" s="7">
        <v>43831.0</v>
      </c>
      <c r="G2" s="8"/>
      <c r="H2" s="8"/>
      <c r="I2" s="8"/>
      <c r="J2" s="8"/>
      <c r="K2" s="8"/>
      <c r="L2" s="8"/>
      <c r="M2" s="8"/>
      <c r="N2" s="8"/>
    </row>
    <row r="3" ht="15.75" customHeight="1">
      <c r="A3" s="4" t="s">
        <v>7</v>
      </c>
      <c r="B3" s="5">
        <v>10.4</v>
      </c>
      <c r="C3" s="6">
        <v>44.5</v>
      </c>
      <c r="D3" s="6">
        <v>39.3</v>
      </c>
      <c r="E3" s="6">
        <v>45.1</v>
      </c>
      <c r="F3" s="7">
        <v>43832.0</v>
      </c>
      <c r="G3" s="8"/>
      <c r="H3" s="8"/>
      <c r="I3" s="8"/>
      <c r="J3" s="8"/>
      <c r="K3" s="8"/>
      <c r="L3" s="8"/>
      <c r="M3" s="8"/>
      <c r="N3" s="8"/>
    </row>
    <row r="4" ht="15.75" customHeight="1">
      <c r="A4" s="4" t="s">
        <v>8</v>
      </c>
      <c r="B4" s="5">
        <v>9.3</v>
      </c>
      <c r="C4" s="6">
        <v>17.2</v>
      </c>
      <c r="D4" s="6">
        <v>45.9</v>
      </c>
      <c r="E4" s="6">
        <v>69.3</v>
      </c>
      <c r="F4" s="7">
        <v>43833.0</v>
      </c>
      <c r="G4" s="8"/>
      <c r="H4" s="8"/>
      <c r="I4" s="8"/>
      <c r="J4" s="8"/>
      <c r="K4" s="8"/>
      <c r="L4" s="8"/>
      <c r="M4" s="8"/>
      <c r="N4" s="8"/>
    </row>
    <row r="5" ht="15.75" customHeight="1">
      <c r="A5" s="4" t="s">
        <v>9</v>
      </c>
      <c r="B5" s="5">
        <v>18.5</v>
      </c>
      <c r="C5" s="6">
        <v>151.5</v>
      </c>
      <c r="D5" s="6">
        <v>41.3</v>
      </c>
      <c r="E5" s="6">
        <v>58.5</v>
      </c>
      <c r="F5" s="7">
        <v>43834.0</v>
      </c>
      <c r="G5" s="8"/>
      <c r="H5" s="8"/>
      <c r="I5" s="8"/>
      <c r="J5" s="8"/>
      <c r="K5" s="8"/>
      <c r="L5" s="8"/>
      <c r="M5" s="8"/>
      <c r="N5" s="8"/>
    </row>
    <row r="6" ht="15.75" customHeight="1">
      <c r="A6" s="4" t="s">
        <v>10</v>
      </c>
      <c r="B6" s="5">
        <v>12.9</v>
      </c>
      <c r="C6" s="6">
        <v>180.8</v>
      </c>
      <c r="D6" s="6">
        <v>10.8</v>
      </c>
      <c r="E6" s="6">
        <v>58.4</v>
      </c>
      <c r="F6" s="7">
        <v>43835.0</v>
      </c>
      <c r="G6" s="8"/>
      <c r="H6" s="8"/>
      <c r="I6" s="8"/>
      <c r="J6" s="8"/>
      <c r="K6" s="8"/>
      <c r="L6" s="8"/>
      <c r="M6" s="8"/>
      <c r="N6" s="8"/>
    </row>
    <row r="7" ht="15.75" customHeight="1">
      <c r="A7" s="4" t="s">
        <v>11</v>
      </c>
      <c r="B7" s="5">
        <v>7.2</v>
      </c>
      <c r="C7" s="6">
        <v>8.7</v>
      </c>
      <c r="D7" s="6">
        <v>48.9</v>
      </c>
      <c r="E7" s="6">
        <v>75.0</v>
      </c>
      <c r="F7" s="7">
        <v>43836.0</v>
      </c>
      <c r="G7" s="8"/>
      <c r="H7" s="8"/>
      <c r="I7" s="8"/>
      <c r="J7" s="8"/>
      <c r="K7" s="8"/>
      <c r="L7" s="8"/>
      <c r="M7" s="8"/>
      <c r="N7" s="8"/>
    </row>
    <row r="8" ht="15.75" customHeight="1">
      <c r="A8" s="4" t="s">
        <v>12</v>
      </c>
      <c r="B8" s="5">
        <v>11.8</v>
      </c>
      <c r="C8" s="6">
        <v>57.5</v>
      </c>
      <c r="D8" s="6">
        <v>32.8</v>
      </c>
      <c r="E8" s="6">
        <v>23.5</v>
      </c>
      <c r="F8" s="7">
        <v>43837.0</v>
      </c>
      <c r="G8" s="8"/>
      <c r="H8" s="8"/>
      <c r="I8" s="8"/>
      <c r="J8" s="8"/>
      <c r="K8" s="8"/>
      <c r="L8" s="8"/>
      <c r="M8" s="8"/>
      <c r="N8" s="8"/>
    </row>
    <row r="9" ht="15.75" customHeight="1">
      <c r="A9" s="4" t="s">
        <v>13</v>
      </c>
      <c r="B9" s="5">
        <v>13.2</v>
      </c>
      <c r="C9" s="6">
        <v>120.2</v>
      </c>
      <c r="D9" s="6">
        <v>19.6</v>
      </c>
      <c r="E9" s="6">
        <v>11.6</v>
      </c>
      <c r="F9" s="7">
        <v>43838.0</v>
      </c>
      <c r="G9" s="8"/>
      <c r="H9" s="8"/>
      <c r="I9" s="8"/>
      <c r="J9" s="8"/>
      <c r="K9" s="8"/>
      <c r="L9" s="8"/>
      <c r="M9" s="8"/>
      <c r="N9" s="8"/>
    </row>
    <row r="10" ht="15.75" customHeight="1">
      <c r="A10" s="4" t="s">
        <v>14</v>
      </c>
      <c r="B10" s="5">
        <v>4.8</v>
      </c>
      <c r="C10" s="6">
        <v>8.6</v>
      </c>
      <c r="D10" s="6">
        <v>2.1</v>
      </c>
      <c r="E10" s="6">
        <v>1.0</v>
      </c>
      <c r="F10" s="7">
        <v>43839.0</v>
      </c>
      <c r="G10" s="8"/>
      <c r="H10" s="8"/>
      <c r="I10" s="8"/>
      <c r="J10" s="8"/>
      <c r="K10" s="8"/>
      <c r="L10" s="8"/>
      <c r="M10" s="8"/>
      <c r="N10" s="8"/>
    </row>
    <row r="11" ht="15.75" customHeight="1">
      <c r="A11" s="4" t="s">
        <v>15</v>
      </c>
      <c r="B11" s="5">
        <v>10.6</v>
      </c>
      <c r="C11" s="6">
        <v>199.8</v>
      </c>
      <c r="D11" s="6">
        <v>2.6</v>
      </c>
      <c r="E11" s="6">
        <v>21.2</v>
      </c>
      <c r="F11" s="7">
        <v>43840.0</v>
      </c>
      <c r="G11" s="8"/>
      <c r="H11" s="8"/>
      <c r="I11" s="8"/>
      <c r="J11" s="8"/>
      <c r="K11" s="8"/>
      <c r="L11" s="8"/>
      <c r="M11" s="8"/>
      <c r="N11" s="8"/>
    </row>
    <row r="12" ht="15.75" customHeight="1">
      <c r="A12" s="4" t="s">
        <v>16</v>
      </c>
      <c r="B12" s="5">
        <v>8.6</v>
      </c>
      <c r="C12" s="6">
        <v>66.1</v>
      </c>
      <c r="D12" s="6">
        <v>5.8</v>
      </c>
      <c r="E12" s="6">
        <v>24.2</v>
      </c>
      <c r="F12" s="7">
        <v>43841.0</v>
      </c>
      <c r="G12" s="8"/>
      <c r="H12" s="8"/>
      <c r="I12" s="8"/>
      <c r="J12" s="8"/>
      <c r="K12" s="8"/>
      <c r="L12" s="8"/>
      <c r="M12" s="8"/>
      <c r="N12" s="8"/>
    </row>
    <row r="13" ht="15.75" customHeight="1">
      <c r="A13" s="4" t="s">
        <v>17</v>
      </c>
      <c r="B13" s="5">
        <v>17.4</v>
      </c>
      <c r="C13" s="6">
        <v>214.7</v>
      </c>
      <c r="D13" s="6">
        <v>24.0</v>
      </c>
      <c r="E13" s="6">
        <v>4.0</v>
      </c>
      <c r="F13" s="7">
        <v>43842.0</v>
      </c>
      <c r="G13" s="8"/>
      <c r="H13" s="8"/>
      <c r="I13" s="8"/>
      <c r="J13" s="8"/>
      <c r="K13" s="8"/>
      <c r="L13" s="8"/>
      <c r="M13" s="8"/>
      <c r="N13" s="8"/>
    </row>
    <row r="14" ht="15.75" customHeight="1">
      <c r="A14" s="4" t="s">
        <v>18</v>
      </c>
      <c r="B14" s="5">
        <v>9.2</v>
      </c>
      <c r="C14" s="6">
        <v>23.8</v>
      </c>
      <c r="D14" s="6">
        <v>35.1</v>
      </c>
      <c r="E14" s="6">
        <v>65.9</v>
      </c>
      <c r="F14" s="7">
        <v>43843.0</v>
      </c>
      <c r="G14" s="8"/>
      <c r="H14" s="8"/>
      <c r="I14" s="8"/>
      <c r="J14" s="8"/>
      <c r="K14" s="8"/>
      <c r="L14" s="8"/>
      <c r="M14" s="8"/>
      <c r="N14" s="8"/>
    </row>
    <row r="15" ht="15.75" customHeight="1">
      <c r="A15" s="4" t="s">
        <v>19</v>
      </c>
      <c r="B15" s="5">
        <v>9.7</v>
      </c>
      <c r="C15" s="6">
        <v>97.5</v>
      </c>
      <c r="D15" s="6">
        <v>7.6</v>
      </c>
      <c r="E15" s="6">
        <v>7.2</v>
      </c>
      <c r="F15" s="7">
        <v>43844.0</v>
      </c>
      <c r="G15" s="8"/>
      <c r="H15" s="8"/>
      <c r="I15" s="8"/>
      <c r="J15" s="8"/>
      <c r="K15" s="8"/>
      <c r="L15" s="8"/>
      <c r="M15" s="8"/>
      <c r="N15" s="8"/>
    </row>
    <row r="16" ht="15.75" customHeight="1">
      <c r="A16" s="4" t="s">
        <v>20</v>
      </c>
      <c r="B16" s="5">
        <v>19.0</v>
      </c>
      <c r="C16" s="6">
        <v>204.1</v>
      </c>
      <c r="D16" s="6">
        <v>32.9</v>
      </c>
      <c r="E16" s="6">
        <v>46.0</v>
      </c>
      <c r="F16" s="7">
        <v>43845.0</v>
      </c>
      <c r="G16" s="8"/>
      <c r="H16" s="8"/>
      <c r="I16" s="8"/>
      <c r="J16" s="8"/>
      <c r="K16" s="8"/>
      <c r="L16" s="8"/>
      <c r="M16" s="8"/>
      <c r="N16" s="8"/>
    </row>
    <row r="17" ht="15.75" customHeight="1">
      <c r="A17" s="4" t="s">
        <v>21</v>
      </c>
      <c r="B17" s="5">
        <v>22.4</v>
      </c>
      <c r="C17" s="6">
        <v>195.4</v>
      </c>
      <c r="D17" s="6">
        <v>47.7</v>
      </c>
      <c r="E17" s="6">
        <v>52.9</v>
      </c>
      <c r="F17" s="7">
        <v>43846.0</v>
      </c>
      <c r="G17" s="8"/>
      <c r="H17" s="8"/>
      <c r="I17" s="8"/>
      <c r="J17" s="8"/>
      <c r="K17" s="8"/>
      <c r="L17" s="8"/>
      <c r="M17" s="8"/>
      <c r="N17" s="8"/>
    </row>
    <row r="18" ht="15.75" customHeight="1">
      <c r="A18" s="4" t="s">
        <v>22</v>
      </c>
      <c r="B18" s="5">
        <v>12.5</v>
      </c>
      <c r="C18" s="6">
        <v>67.8</v>
      </c>
      <c r="D18" s="6">
        <v>36.6</v>
      </c>
      <c r="E18" s="6">
        <v>114.0</v>
      </c>
      <c r="F18" s="7">
        <v>43847.0</v>
      </c>
      <c r="G18" s="8"/>
      <c r="H18" s="8"/>
      <c r="I18" s="8"/>
      <c r="J18" s="8"/>
      <c r="K18" s="8"/>
      <c r="L18" s="8"/>
      <c r="M18" s="8"/>
      <c r="N18" s="8"/>
    </row>
    <row r="19" ht="15.75" customHeight="1">
      <c r="A19" s="4" t="s">
        <v>23</v>
      </c>
      <c r="B19" s="5">
        <v>24.4</v>
      </c>
      <c r="C19" s="6">
        <v>281.4</v>
      </c>
      <c r="D19" s="6">
        <v>39.6</v>
      </c>
      <c r="E19" s="6">
        <v>55.8</v>
      </c>
      <c r="F19" s="7">
        <v>43848.0</v>
      </c>
      <c r="G19" s="8"/>
      <c r="H19" s="8"/>
      <c r="I19" s="8"/>
      <c r="J19" s="8"/>
      <c r="K19" s="8"/>
      <c r="L19" s="8"/>
      <c r="M19" s="8"/>
      <c r="N19" s="8"/>
    </row>
    <row r="20" ht="15.75" customHeight="1">
      <c r="A20" s="4" t="s">
        <v>24</v>
      </c>
      <c r="B20" s="5">
        <v>11.3</v>
      </c>
      <c r="C20" s="6">
        <v>69.2</v>
      </c>
      <c r="D20" s="6">
        <v>20.5</v>
      </c>
      <c r="E20" s="6">
        <v>18.3</v>
      </c>
      <c r="F20" s="7">
        <v>43849.0</v>
      </c>
      <c r="G20" s="8"/>
      <c r="H20" s="8"/>
      <c r="I20" s="8"/>
      <c r="J20" s="8"/>
      <c r="K20" s="8"/>
      <c r="L20" s="8"/>
      <c r="M20" s="8"/>
      <c r="N20" s="8"/>
    </row>
    <row r="21" ht="15.75" customHeight="1">
      <c r="A21" s="4" t="s">
        <v>25</v>
      </c>
      <c r="B21" s="5">
        <v>14.6</v>
      </c>
      <c r="C21" s="6">
        <v>147.3</v>
      </c>
      <c r="D21" s="6">
        <v>23.9</v>
      </c>
      <c r="E21" s="6">
        <v>19.1</v>
      </c>
      <c r="F21" s="7">
        <v>43850.0</v>
      </c>
      <c r="G21" s="8"/>
      <c r="H21" s="8"/>
      <c r="I21" s="8"/>
      <c r="J21" s="8"/>
      <c r="K21" s="8"/>
      <c r="L21" s="8"/>
      <c r="M21" s="8"/>
      <c r="N21" s="8"/>
    </row>
    <row r="22" ht="15.75" customHeight="1">
      <c r="A22" s="4" t="s">
        <v>26</v>
      </c>
      <c r="B22" s="5">
        <v>18.0</v>
      </c>
      <c r="C22" s="6">
        <v>218.4</v>
      </c>
      <c r="D22" s="6">
        <v>27.7</v>
      </c>
      <c r="E22" s="6">
        <v>53.4</v>
      </c>
      <c r="F22" s="7">
        <v>43851.0</v>
      </c>
      <c r="G22" s="8"/>
      <c r="H22" s="8"/>
      <c r="I22" s="8"/>
      <c r="J22" s="8"/>
      <c r="K22" s="8"/>
      <c r="L22" s="8"/>
      <c r="M22" s="8"/>
      <c r="N22" s="8"/>
    </row>
    <row r="23" ht="15.75" customHeight="1">
      <c r="A23" s="4" t="s">
        <v>27</v>
      </c>
      <c r="B23" s="5">
        <v>12.5</v>
      </c>
      <c r="C23" s="6">
        <v>237.4</v>
      </c>
      <c r="D23" s="6">
        <v>5.1</v>
      </c>
      <c r="E23" s="6">
        <v>23.5</v>
      </c>
      <c r="F23" s="7">
        <v>43852.0</v>
      </c>
      <c r="G23" s="8"/>
      <c r="H23" s="8"/>
      <c r="I23" s="8"/>
      <c r="J23" s="8"/>
      <c r="K23" s="8"/>
      <c r="L23" s="8"/>
      <c r="M23" s="8"/>
      <c r="N23" s="8"/>
    </row>
    <row r="24" ht="15.75" customHeight="1">
      <c r="A24" s="4" t="s">
        <v>28</v>
      </c>
      <c r="B24" s="5">
        <v>5.6</v>
      </c>
      <c r="C24" s="6">
        <v>13.2</v>
      </c>
      <c r="D24" s="6">
        <v>15.9</v>
      </c>
      <c r="E24" s="6">
        <v>49.6</v>
      </c>
      <c r="F24" s="7">
        <v>43853.0</v>
      </c>
      <c r="G24" s="8"/>
      <c r="H24" s="8"/>
      <c r="I24" s="8"/>
      <c r="J24" s="8"/>
      <c r="K24" s="8"/>
      <c r="L24" s="8"/>
      <c r="M24" s="8"/>
      <c r="N24" s="8"/>
    </row>
    <row r="25" ht="15.75" customHeight="1">
      <c r="A25" s="4" t="s">
        <v>29</v>
      </c>
      <c r="B25" s="5">
        <v>15.5</v>
      </c>
      <c r="C25" s="6">
        <v>228.3</v>
      </c>
      <c r="D25" s="6">
        <v>16.9</v>
      </c>
      <c r="E25" s="6">
        <v>26.2</v>
      </c>
      <c r="F25" s="7">
        <v>43854.0</v>
      </c>
      <c r="G25" s="8"/>
      <c r="H25" s="8"/>
      <c r="I25" s="8"/>
      <c r="J25" s="8"/>
      <c r="K25" s="8"/>
      <c r="L25" s="8"/>
      <c r="M25" s="8"/>
      <c r="N25" s="8"/>
    </row>
    <row r="26" ht="15.75" customHeight="1">
      <c r="A26" s="4" t="s">
        <v>30</v>
      </c>
      <c r="B26" s="5">
        <v>9.7</v>
      </c>
      <c r="C26" s="6">
        <v>62.3</v>
      </c>
      <c r="D26" s="6">
        <v>12.6</v>
      </c>
      <c r="E26" s="6">
        <v>18.3</v>
      </c>
      <c r="F26" s="7">
        <v>43855.0</v>
      </c>
      <c r="G26" s="8"/>
      <c r="H26" s="8"/>
      <c r="I26" s="8"/>
      <c r="J26" s="8"/>
      <c r="K26" s="8"/>
      <c r="L26" s="8"/>
      <c r="M26" s="8"/>
      <c r="N26" s="8"/>
    </row>
    <row r="27" ht="15.75" customHeight="1">
      <c r="A27" s="4" t="s">
        <v>31</v>
      </c>
      <c r="B27" s="5">
        <v>12.0</v>
      </c>
      <c r="C27" s="6">
        <v>262.9</v>
      </c>
      <c r="D27" s="6">
        <v>3.5</v>
      </c>
      <c r="E27" s="6">
        <v>19.5</v>
      </c>
      <c r="F27" s="7">
        <v>43856.0</v>
      </c>
      <c r="G27" s="8"/>
      <c r="H27" s="8"/>
      <c r="I27" s="8"/>
      <c r="J27" s="8"/>
      <c r="K27" s="8"/>
      <c r="L27" s="8"/>
      <c r="M27" s="8"/>
      <c r="N27" s="8"/>
    </row>
    <row r="28" ht="15.75" customHeight="1">
      <c r="A28" s="4" t="s">
        <v>32</v>
      </c>
      <c r="B28" s="5">
        <v>15.0</v>
      </c>
      <c r="C28" s="6">
        <v>142.9</v>
      </c>
      <c r="D28" s="6">
        <v>29.3</v>
      </c>
      <c r="E28" s="6">
        <v>12.6</v>
      </c>
      <c r="F28" s="7">
        <v>43857.0</v>
      </c>
      <c r="G28" s="8"/>
      <c r="H28" s="8"/>
      <c r="I28" s="8"/>
      <c r="J28" s="8"/>
      <c r="K28" s="8"/>
      <c r="L28" s="8"/>
      <c r="M28" s="8"/>
      <c r="N28" s="8"/>
    </row>
    <row r="29" ht="15.75" customHeight="1">
      <c r="A29" s="4" t="s">
        <v>33</v>
      </c>
      <c r="B29" s="5">
        <v>15.9</v>
      </c>
      <c r="C29" s="6">
        <v>240.1</v>
      </c>
      <c r="D29" s="6">
        <v>16.7</v>
      </c>
      <c r="E29" s="6">
        <v>22.9</v>
      </c>
      <c r="F29" s="7">
        <v>43858.0</v>
      </c>
      <c r="G29" s="8"/>
      <c r="H29" s="8"/>
      <c r="I29" s="8"/>
      <c r="J29" s="8"/>
      <c r="K29" s="8"/>
      <c r="L29" s="8"/>
      <c r="M29" s="8"/>
      <c r="N29" s="8"/>
    </row>
    <row r="30" ht="15.75" customHeight="1">
      <c r="A30" s="4" t="s">
        <v>34</v>
      </c>
      <c r="B30" s="5">
        <v>18.9</v>
      </c>
      <c r="C30" s="6">
        <v>248.8</v>
      </c>
      <c r="D30" s="6">
        <v>27.1</v>
      </c>
      <c r="E30" s="6">
        <v>22.9</v>
      </c>
      <c r="F30" s="7">
        <v>43859.0</v>
      </c>
      <c r="G30" s="8"/>
      <c r="H30" s="8"/>
      <c r="I30" s="8"/>
      <c r="J30" s="8"/>
      <c r="K30" s="8"/>
      <c r="L30" s="8"/>
      <c r="M30" s="8"/>
      <c r="N30" s="8"/>
    </row>
    <row r="31" ht="15.75" customHeight="1">
      <c r="A31" s="4" t="s">
        <v>35</v>
      </c>
      <c r="B31" s="5">
        <v>10.5</v>
      </c>
      <c r="C31" s="6">
        <v>70.6</v>
      </c>
      <c r="D31" s="6">
        <v>16.0</v>
      </c>
      <c r="E31" s="6">
        <v>40.8</v>
      </c>
      <c r="F31" s="7">
        <v>43860.0</v>
      </c>
      <c r="G31" s="8"/>
      <c r="H31" s="8"/>
      <c r="I31" s="8"/>
      <c r="J31" s="8"/>
      <c r="K31" s="8"/>
      <c r="L31" s="8"/>
      <c r="M31" s="8"/>
      <c r="N31" s="8"/>
    </row>
    <row r="32" ht="15.75" customHeight="1">
      <c r="A32" s="9"/>
      <c r="B32" s="8"/>
      <c r="C32" s="8"/>
      <c r="D32" s="8"/>
      <c r="E32" s="8"/>
      <c r="F32" s="7"/>
      <c r="G32" s="8"/>
      <c r="H32" s="8"/>
      <c r="I32" s="8"/>
      <c r="J32" s="8"/>
      <c r="K32" s="8"/>
      <c r="L32" s="8"/>
      <c r="M32" s="8"/>
      <c r="N32" s="8"/>
    </row>
    <row r="33" ht="15.75" customHeight="1">
      <c r="A33" s="9"/>
      <c r="B33" s="8"/>
      <c r="C33" s="8"/>
      <c r="D33" s="8"/>
      <c r="E33" s="8"/>
      <c r="F33" s="7"/>
      <c r="G33" s="8"/>
      <c r="H33" s="8"/>
      <c r="I33" s="8"/>
      <c r="J33" s="8"/>
      <c r="K33" s="8"/>
      <c r="L33" s="8"/>
      <c r="M33" s="8"/>
      <c r="N33" s="8"/>
    </row>
    <row r="34" ht="15.75" customHeight="1">
      <c r="A34" s="9"/>
      <c r="B34" s="8"/>
      <c r="C34" s="8"/>
      <c r="D34" s="8"/>
      <c r="E34" s="8"/>
      <c r="F34" s="7"/>
      <c r="G34" s="8"/>
      <c r="H34" s="8"/>
      <c r="I34" s="8"/>
      <c r="J34" s="8"/>
      <c r="K34" s="8"/>
      <c r="L34" s="8"/>
      <c r="M34" s="8"/>
      <c r="N34" s="8"/>
    </row>
    <row r="35" ht="15.75" customHeight="1">
      <c r="A35" s="9"/>
      <c r="B35" s="8"/>
      <c r="C35" s="8"/>
      <c r="D35" s="8"/>
      <c r="E35" s="8"/>
      <c r="F35" s="7"/>
      <c r="G35" s="8"/>
      <c r="H35" s="8"/>
      <c r="I35" s="8"/>
      <c r="J35" s="8"/>
      <c r="K35" s="8"/>
      <c r="L35" s="8"/>
      <c r="M35" s="8"/>
      <c r="N35" s="8"/>
    </row>
    <row r="36" ht="15.75" customHeight="1">
      <c r="A36" s="9"/>
      <c r="B36" s="8"/>
      <c r="C36" s="8"/>
      <c r="D36" s="8"/>
      <c r="E36" s="8"/>
      <c r="F36" s="7"/>
      <c r="G36" s="8"/>
      <c r="H36" s="8"/>
      <c r="I36" s="8"/>
      <c r="J36" s="8"/>
      <c r="K36" s="8"/>
      <c r="L36" s="8"/>
      <c r="M36" s="8"/>
      <c r="N36" s="8"/>
    </row>
    <row r="37" ht="15.75" customHeight="1">
      <c r="A37" s="9"/>
      <c r="B37" s="8"/>
      <c r="C37" s="8"/>
      <c r="D37" s="8"/>
      <c r="E37" s="8"/>
      <c r="F37" s="7"/>
      <c r="G37" s="8"/>
      <c r="H37" s="8"/>
      <c r="I37" s="8"/>
      <c r="J37" s="8"/>
      <c r="K37" s="8"/>
      <c r="L37" s="8"/>
      <c r="M37" s="8"/>
      <c r="N37" s="8"/>
    </row>
    <row r="38" ht="15.75" customHeight="1">
      <c r="A38" s="9"/>
      <c r="B38" s="8"/>
      <c r="C38" s="8"/>
      <c r="D38" s="8"/>
      <c r="E38" s="8"/>
      <c r="F38" s="7"/>
      <c r="G38" s="8"/>
      <c r="H38" s="8"/>
      <c r="I38" s="8"/>
      <c r="J38" s="8"/>
      <c r="K38" s="8"/>
      <c r="L38" s="8"/>
      <c r="M38" s="8"/>
      <c r="N38" s="8"/>
    </row>
    <row r="39" ht="15.75" customHeight="1">
      <c r="A39" s="9"/>
      <c r="B39" s="8"/>
      <c r="C39" s="8"/>
      <c r="D39" s="8"/>
      <c r="E39" s="8"/>
      <c r="F39" s="7"/>
      <c r="G39" s="8"/>
      <c r="H39" s="8"/>
      <c r="I39" s="8"/>
      <c r="J39" s="8"/>
      <c r="K39" s="8"/>
      <c r="L39" s="8"/>
      <c r="M39" s="8"/>
      <c r="N39" s="8"/>
    </row>
    <row r="40" ht="15.75" customHeight="1">
      <c r="A40" s="9"/>
      <c r="B40" s="8"/>
      <c r="C40" s="8"/>
      <c r="D40" s="8"/>
      <c r="E40" s="8"/>
      <c r="F40" s="7"/>
      <c r="G40" s="8"/>
      <c r="H40" s="8"/>
      <c r="I40" s="8"/>
      <c r="J40" s="8"/>
      <c r="K40" s="8"/>
      <c r="L40" s="8"/>
      <c r="M40" s="8"/>
      <c r="N40" s="8"/>
    </row>
    <row r="41" ht="15.75" customHeight="1">
      <c r="A41" s="9"/>
      <c r="B41" s="8"/>
      <c r="C41" s="8"/>
      <c r="D41" s="8"/>
      <c r="E41" s="8"/>
      <c r="F41" s="7"/>
      <c r="G41" s="8"/>
      <c r="H41" s="8"/>
      <c r="I41" s="8"/>
      <c r="J41" s="8"/>
      <c r="K41" s="8"/>
      <c r="L41" s="8"/>
      <c r="M41" s="8"/>
      <c r="N41" s="8"/>
    </row>
    <row r="42" ht="15.75" customHeight="1">
      <c r="A42" s="9"/>
      <c r="B42" s="8"/>
      <c r="C42" s="8"/>
      <c r="D42" s="8"/>
      <c r="E42" s="8"/>
      <c r="F42" s="7"/>
      <c r="G42" s="8"/>
      <c r="H42" s="8"/>
      <c r="I42" s="8"/>
      <c r="J42" s="8"/>
      <c r="K42" s="8"/>
      <c r="L42" s="8"/>
      <c r="M42" s="8"/>
      <c r="N42" s="8"/>
    </row>
    <row r="43" ht="15.75" customHeight="1">
      <c r="A43" s="9"/>
      <c r="B43" s="8"/>
      <c r="C43" s="8"/>
      <c r="D43" s="8"/>
      <c r="E43" s="8"/>
      <c r="F43" s="7"/>
      <c r="G43" s="8"/>
      <c r="H43" s="8"/>
      <c r="I43" s="8"/>
      <c r="J43" s="8"/>
      <c r="K43" s="8"/>
      <c r="L43" s="8"/>
      <c r="M43" s="8"/>
      <c r="N43" s="8"/>
    </row>
    <row r="44" ht="15.75" customHeight="1">
      <c r="A44" s="9"/>
      <c r="B44" s="8"/>
      <c r="C44" s="8"/>
      <c r="D44" s="8"/>
      <c r="E44" s="8"/>
      <c r="F44" s="7"/>
      <c r="G44" s="8"/>
      <c r="H44" s="8"/>
      <c r="I44" s="8"/>
      <c r="J44" s="8"/>
      <c r="K44" s="8"/>
      <c r="L44" s="8"/>
      <c r="M44" s="8"/>
      <c r="N44" s="8"/>
    </row>
    <row r="45" ht="15.75" customHeight="1">
      <c r="A45" s="9"/>
      <c r="B45" s="8"/>
      <c r="C45" s="8"/>
      <c r="D45" s="8"/>
      <c r="E45" s="8"/>
      <c r="F45" s="7"/>
      <c r="G45" s="8"/>
      <c r="H45" s="8"/>
      <c r="I45" s="8"/>
      <c r="J45" s="8"/>
      <c r="K45" s="8"/>
      <c r="L45" s="8"/>
      <c r="M45" s="8"/>
      <c r="N45" s="8"/>
    </row>
    <row r="46" ht="15.75" customHeight="1">
      <c r="A46" s="9"/>
      <c r="B46" s="8"/>
      <c r="C46" s="8"/>
      <c r="D46" s="8"/>
      <c r="E46" s="8"/>
      <c r="F46" s="7"/>
      <c r="G46" s="8"/>
      <c r="H46" s="8"/>
      <c r="I46" s="8"/>
      <c r="J46" s="8"/>
      <c r="K46" s="8"/>
      <c r="L46" s="8"/>
      <c r="M46" s="8"/>
      <c r="N46" s="8"/>
    </row>
    <row r="47" ht="15.75" customHeight="1">
      <c r="A47" s="9"/>
      <c r="B47" s="8"/>
      <c r="C47" s="8"/>
      <c r="D47" s="8"/>
      <c r="E47" s="8"/>
      <c r="F47" s="7"/>
      <c r="G47" s="8"/>
      <c r="H47" s="8"/>
      <c r="I47" s="8"/>
      <c r="J47" s="8"/>
      <c r="K47" s="8"/>
      <c r="L47" s="8"/>
      <c r="M47" s="8"/>
      <c r="N47" s="8"/>
    </row>
    <row r="48" ht="15.75" customHeight="1">
      <c r="A48" s="9"/>
      <c r="B48" s="8"/>
      <c r="C48" s="8"/>
      <c r="D48" s="8"/>
      <c r="E48" s="8"/>
      <c r="F48" s="7"/>
      <c r="G48" s="8"/>
      <c r="H48" s="8"/>
      <c r="I48" s="8"/>
      <c r="J48" s="8"/>
      <c r="K48" s="8"/>
      <c r="L48" s="8"/>
      <c r="M48" s="8"/>
      <c r="N48" s="8"/>
    </row>
    <row r="49" ht="15.75" customHeight="1">
      <c r="A49" s="9"/>
      <c r="B49" s="8"/>
      <c r="C49" s="8"/>
      <c r="D49" s="8"/>
      <c r="E49" s="8"/>
      <c r="F49" s="7"/>
      <c r="G49" s="8"/>
      <c r="H49" s="8"/>
      <c r="I49" s="8"/>
      <c r="J49" s="8"/>
      <c r="K49" s="8"/>
      <c r="L49" s="8"/>
      <c r="M49" s="8"/>
      <c r="N49" s="8"/>
    </row>
    <row r="50" ht="15.75" customHeight="1">
      <c r="A50" s="9"/>
      <c r="B50" s="8"/>
      <c r="C50" s="8"/>
      <c r="D50" s="8"/>
      <c r="E50" s="8"/>
      <c r="F50" s="7"/>
      <c r="G50" s="8"/>
      <c r="H50" s="8"/>
      <c r="I50" s="8"/>
      <c r="J50" s="8"/>
      <c r="K50" s="8"/>
      <c r="L50" s="8"/>
      <c r="M50" s="8"/>
      <c r="N50" s="8"/>
    </row>
    <row r="51" ht="15.75" customHeight="1">
      <c r="A51" s="9"/>
      <c r="B51" s="8"/>
      <c r="C51" s="8"/>
      <c r="D51" s="8"/>
      <c r="E51" s="8"/>
      <c r="F51" s="7"/>
      <c r="G51" s="8"/>
      <c r="H51" s="8"/>
      <c r="I51" s="8"/>
      <c r="J51" s="8"/>
      <c r="K51" s="8"/>
      <c r="L51" s="8"/>
      <c r="M51" s="8"/>
      <c r="N51" s="8"/>
    </row>
    <row r="52" ht="15.75" customHeight="1">
      <c r="A52" s="9"/>
      <c r="B52" s="8"/>
      <c r="C52" s="8"/>
      <c r="D52" s="8"/>
      <c r="E52" s="8"/>
      <c r="F52" s="7"/>
      <c r="G52" s="8"/>
      <c r="H52" s="8"/>
      <c r="I52" s="8"/>
      <c r="J52" s="8"/>
      <c r="K52" s="8"/>
      <c r="L52" s="8"/>
      <c r="M52" s="8"/>
      <c r="N52" s="8"/>
    </row>
    <row r="53" ht="15.75" customHeight="1">
      <c r="A53" s="9"/>
      <c r="B53" s="8"/>
      <c r="C53" s="8"/>
      <c r="D53" s="8"/>
      <c r="E53" s="8"/>
      <c r="F53" s="7"/>
      <c r="G53" s="8"/>
      <c r="H53" s="8"/>
      <c r="I53" s="8"/>
      <c r="J53" s="8"/>
      <c r="K53" s="8"/>
      <c r="L53" s="8"/>
      <c r="M53" s="8"/>
      <c r="N53" s="8"/>
    </row>
    <row r="54" ht="15.75" customHeight="1">
      <c r="A54" s="9"/>
      <c r="B54" s="8"/>
      <c r="C54" s="8"/>
      <c r="D54" s="8"/>
      <c r="E54" s="8"/>
      <c r="F54" s="7"/>
      <c r="G54" s="8"/>
      <c r="H54" s="8"/>
      <c r="I54" s="8"/>
      <c r="J54" s="8"/>
      <c r="K54" s="8"/>
      <c r="L54" s="8"/>
      <c r="M54" s="8"/>
      <c r="N54" s="8"/>
    </row>
    <row r="55" ht="15.75" customHeight="1">
      <c r="A55" s="9"/>
      <c r="B55" s="8"/>
      <c r="C55" s="8"/>
      <c r="D55" s="8"/>
      <c r="E55" s="8"/>
      <c r="F55" s="7"/>
      <c r="G55" s="8"/>
      <c r="H55" s="8"/>
      <c r="I55" s="8"/>
      <c r="J55" s="8"/>
      <c r="K55" s="8"/>
      <c r="L55" s="8"/>
      <c r="M55" s="8"/>
      <c r="N55" s="8"/>
    </row>
    <row r="56" ht="15.75" customHeight="1">
      <c r="A56" s="9"/>
      <c r="B56" s="8"/>
      <c r="C56" s="8"/>
      <c r="D56" s="8"/>
      <c r="E56" s="8"/>
      <c r="F56" s="7"/>
      <c r="G56" s="8"/>
      <c r="H56" s="8"/>
      <c r="I56" s="8"/>
      <c r="J56" s="8"/>
      <c r="K56" s="8"/>
      <c r="L56" s="8"/>
      <c r="M56" s="8"/>
      <c r="N56" s="8"/>
    </row>
    <row r="57" ht="15.75" customHeight="1">
      <c r="A57" s="9"/>
      <c r="B57" s="8"/>
      <c r="C57" s="8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</row>
    <row r="58" ht="15.75" customHeight="1">
      <c r="A58" s="9"/>
      <c r="B58" s="8"/>
      <c r="C58" s="8"/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</row>
    <row r="59" ht="15.75" customHeight="1">
      <c r="A59" s="9"/>
      <c r="B59" s="8"/>
      <c r="C59" s="8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</row>
    <row r="60" ht="15.75" customHeight="1">
      <c r="A60" s="9"/>
      <c r="B60" s="8"/>
      <c r="C60" s="8"/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</row>
    <row r="61" ht="15.75" customHeight="1">
      <c r="A61" s="9"/>
      <c r="B61" s="8"/>
      <c r="C61" s="8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</row>
    <row r="62" ht="15.75" customHeight="1">
      <c r="A62" s="9"/>
      <c r="B62" s="8"/>
      <c r="C62" s="8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</row>
    <row r="63" ht="15.75" customHeight="1">
      <c r="A63" s="9"/>
      <c r="B63" s="8"/>
      <c r="C63" s="8"/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</row>
    <row r="64" ht="15.75" customHeight="1">
      <c r="A64" s="9"/>
      <c r="B64" s="8"/>
      <c r="C64" s="8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</row>
    <row r="65" ht="15.75" customHeight="1">
      <c r="A65" s="9"/>
      <c r="B65" s="8"/>
      <c r="C65" s="8"/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</row>
    <row r="66" ht="15.75" customHeight="1">
      <c r="A66" s="9"/>
      <c r="B66" s="8"/>
      <c r="C66" s="8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</row>
    <row r="67" ht="15.75" customHeight="1">
      <c r="A67" s="9"/>
      <c r="B67" s="8"/>
      <c r="C67" s="8"/>
      <c r="D67" s="8"/>
      <c r="E67" s="8"/>
      <c r="F67" s="7"/>
      <c r="G67" s="8"/>
      <c r="H67" s="8"/>
      <c r="I67" s="8"/>
      <c r="J67" s="8"/>
      <c r="K67" s="8"/>
      <c r="L67" s="8"/>
      <c r="M67" s="8"/>
      <c r="N67" s="8"/>
    </row>
    <row r="68" ht="15.75" customHeight="1">
      <c r="A68" s="9"/>
      <c r="B68" s="8"/>
      <c r="C68" s="8"/>
      <c r="D68" s="8"/>
      <c r="E68" s="8"/>
      <c r="F68" s="7"/>
      <c r="G68" s="8"/>
      <c r="H68" s="8"/>
      <c r="I68" s="8"/>
      <c r="J68" s="8"/>
      <c r="K68" s="8"/>
      <c r="L68" s="8"/>
      <c r="M68" s="8"/>
      <c r="N68" s="8"/>
    </row>
    <row r="69" ht="15.75" customHeight="1">
      <c r="A69" s="9"/>
      <c r="B69" s="8"/>
      <c r="C69" s="8"/>
      <c r="D69" s="8"/>
      <c r="E69" s="8"/>
      <c r="F69" s="7"/>
      <c r="G69" s="8"/>
      <c r="H69" s="8"/>
      <c r="I69" s="8"/>
      <c r="J69" s="8"/>
      <c r="K69" s="8"/>
      <c r="L69" s="8"/>
      <c r="M69" s="8"/>
      <c r="N69" s="8"/>
    </row>
    <row r="70" ht="15.75" customHeight="1">
      <c r="A70" s="9"/>
      <c r="B70" s="8"/>
      <c r="C70" s="8"/>
      <c r="D70" s="8"/>
      <c r="E70" s="8"/>
      <c r="F70" s="7"/>
      <c r="G70" s="8"/>
      <c r="H70" s="8"/>
      <c r="I70" s="8"/>
      <c r="J70" s="8"/>
      <c r="K70" s="8"/>
      <c r="L70" s="8"/>
      <c r="M70" s="8"/>
      <c r="N70" s="8"/>
    </row>
    <row r="71" ht="15.75" customHeight="1">
      <c r="A71" s="9"/>
      <c r="B71" s="8"/>
      <c r="C71" s="8"/>
      <c r="D71" s="8"/>
      <c r="E71" s="8"/>
      <c r="F71" s="7"/>
      <c r="G71" s="8"/>
      <c r="H71" s="8"/>
      <c r="I71" s="8"/>
      <c r="J71" s="8"/>
      <c r="K71" s="8"/>
      <c r="L71" s="8"/>
      <c r="M71" s="8"/>
      <c r="N71" s="8"/>
    </row>
    <row r="72" ht="15.75" customHeight="1">
      <c r="A72" s="9"/>
      <c r="B72" s="8"/>
      <c r="C72" s="8"/>
      <c r="D72" s="8"/>
      <c r="E72" s="8"/>
      <c r="F72" s="7"/>
      <c r="G72" s="8"/>
      <c r="H72" s="8"/>
      <c r="I72" s="8"/>
      <c r="J72" s="8"/>
      <c r="K72" s="8"/>
      <c r="L72" s="8"/>
      <c r="M72" s="8"/>
      <c r="N72" s="8"/>
    </row>
    <row r="73" ht="15.75" customHeight="1">
      <c r="A73" s="9"/>
      <c r="B73" s="8"/>
      <c r="C73" s="8"/>
      <c r="D73" s="8"/>
      <c r="E73" s="8"/>
      <c r="F73" s="7"/>
      <c r="G73" s="8"/>
      <c r="H73" s="8"/>
      <c r="I73" s="8"/>
      <c r="J73" s="8"/>
      <c r="K73" s="8"/>
      <c r="L73" s="8"/>
      <c r="M73" s="8"/>
      <c r="N73" s="8"/>
    </row>
    <row r="74" ht="15.75" customHeight="1">
      <c r="A74" s="9"/>
      <c r="B74" s="8"/>
      <c r="C74" s="8"/>
      <c r="D74" s="8"/>
      <c r="E74" s="8"/>
      <c r="F74" s="7"/>
      <c r="G74" s="8"/>
      <c r="H74" s="8"/>
      <c r="I74" s="8"/>
      <c r="J74" s="8"/>
      <c r="K74" s="8"/>
      <c r="L74" s="8"/>
      <c r="M74" s="8"/>
      <c r="N74" s="8"/>
    </row>
    <row r="75" ht="15.75" customHeight="1">
      <c r="A75" s="9"/>
      <c r="B75" s="8"/>
      <c r="C75" s="8"/>
      <c r="D75" s="8"/>
      <c r="E75" s="8"/>
      <c r="F75" s="7"/>
      <c r="G75" s="8"/>
      <c r="H75" s="8"/>
      <c r="I75" s="8"/>
      <c r="J75" s="8"/>
      <c r="K75" s="8"/>
      <c r="L75" s="8"/>
      <c r="M75" s="8"/>
      <c r="N75" s="8"/>
    </row>
    <row r="76" ht="15.75" customHeight="1">
      <c r="A76" s="9"/>
      <c r="B76" s="8"/>
      <c r="C76" s="8"/>
      <c r="D76" s="8"/>
      <c r="E76" s="8"/>
      <c r="F76" s="7"/>
      <c r="G76" s="8"/>
      <c r="H76" s="8"/>
      <c r="I76" s="8"/>
      <c r="J76" s="8"/>
      <c r="K76" s="8"/>
      <c r="L76" s="8"/>
      <c r="M76" s="8"/>
      <c r="N76" s="8"/>
    </row>
    <row r="77" ht="15.75" customHeight="1">
      <c r="A77" s="9"/>
      <c r="B77" s="8"/>
      <c r="C77" s="8"/>
      <c r="D77" s="8"/>
      <c r="E77" s="8"/>
      <c r="F77" s="7"/>
      <c r="G77" s="8"/>
      <c r="H77" s="8"/>
      <c r="I77" s="8"/>
      <c r="J77" s="8"/>
      <c r="K77" s="8"/>
      <c r="L77" s="8"/>
      <c r="M77" s="8"/>
      <c r="N77" s="8"/>
    </row>
    <row r="78" ht="15.75" customHeight="1">
      <c r="A78" s="9"/>
      <c r="B78" s="8"/>
      <c r="C78" s="8"/>
      <c r="D78" s="8"/>
      <c r="E78" s="8"/>
      <c r="F78" s="7"/>
      <c r="G78" s="8"/>
      <c r="H78" s="8"/>
      <c r="I78" s="8"/>
      <c r="J78" s="8"/>
      <c r="K78" s="8"/>
      <c r="L78" s="8"/>
      <c r="M78" s="8"/>
      <c r="N78" s="8"/>
    </row>
    <row r="79" ht="15.75" customHeight="1">
      <c r="A79" s="9"/>
      <c r="B79" s="8"/>
      <c r="C79" s="8"/>
      <c r="D79" s="8"/>
      <c r="E79" s="8"/>
      <c r="F79" s="7"/>
      <c r="G79" s="8"/>
      <c r="H79" s="8"/>
      <c r="I79" s="8"/>
      <c r="J79" s="8"/>
      <c r="K79" s="8"/>
      <c r="L79" s="8"/>
      <c r="M79" s="8"/>
      <c r="N79" s="8"/>
    </row>
    <row r="80" ht="15.75" customHeight="1">
      <c r="A80" s="9"/>
      <c r="B80" s="8"/>
      <c r="C80" s="8"/>
      <c r="D80" s="8"/>
      <c r="E80" s="8"/>
      <c r="F80" s="7"/>
      <c r="G80" s="8"/>
      <c r="H80" s="8"/>
      <c r="I80" s="8"/>
      <c r="J80" s="8"/>
      <c r="K80" s="8"/>
      <c r="L80" s="8"/>
      <c r="M80" s="8"/>
      <c r="N80" s="8"/>
    </row>
    <row r="81" ht="15.75" customHeight="1">
      <c r="A81" s="9"/>
      <c r="B81" s="8"/>
      <c r="C81" s="8"/>
      <c r="D81" s="8"/>
      <c r="E81" s="8"/>
      <c r="F81" s="7"/>
      <c r="G81" s="8"/>
      <c r="H81" s="8"/>
      <c r="I81" s="8"/>
      <c r="J81" s="8"/>
      <c r="K81" s="8"/>
      <c r="L81" s="8"/>
      <c r="M81" s="8"/>
      <c r="N81" s="8"/>
    </row>
    <row r="82" ht="15.75" customHeight="1">
      <c r="A82" s="9"/>
      <c r="B82" s="8"/>
      <c r="C82" s="8"/>
      <c r="D82" s="8"/>
      <c r="E82" s="8"/>
      <c r="F82" s="7"/>
      <c r="G82" s="8"/>
      <c r="H82" s="8"/>
      <c r="I82" s="8"/>
      <c r="J82" s="8"/>
      <c r="K82" s="8"/>
      <c r="L82" s="8"/>
      <c r="M82" s="8"/>
      <c r="N82" s="8"/>
    </row>
    <row r="83" ht="15.75" customHeight="1">
      <c r="A83" s="9"/>
      <c r="B83" s="8"/>
      <c r="C83" s="8"/>
      <c r="D83" s="8"/>
      <c r="E83" s="8"/>
      <c r="F83" s="7"/>
      <c r="G83" s="8"/>
      <c r="H83" s="8"/>
      <c r="I83" s="8"/>
      <c r="J83" s="8"/>
      <c r="K83" s="8"/>
      <c r="L83" s="8"/>
      <c r="M83" s="8"/>
      <c r="N83" s="8"/>
    </row>
    <row r="84" ht="15.75" customHeight="1">
      <c r="A84" s="9"/>
      <c r="B84" s="8"/>
      <c r="C84" s="8"/>
      <c r="D84" s="8"/>
      <c r="E84" s="8"/>
      <c r="F84" s="7"/>
      <c r="G84" s="8"/>
      <c r="H84" s="8"/>
      <c r="I84" s="8"/>
      <c r="J84" s="8"/>
      <c r="K84" s="8"/>
      <c r="L84" s="8"/>
      <c r="M84" s="8"/>
      <c r="N84" s="8"/>
    </row>
    <row r="85" ht="15.75" customHeight="1">
      <c r="A85" s="9"/>
      <c r="B85" s="8"/>
      <c r="C85" s="8"/>
      <c r="D85" s="8"/>
      <c r="E85" s="8"/>
      <c r="F85" s="7"/>
      <c r="G85" s="8"/>
      <c r="H85" s="8"/>
      <c r="I85" s="8"/>
      <c r="J85" s="8"/>
      <c r="K85" s="8"/>
      <c r="L85" s="8"/>
      <c r="M85" s="8"/>
      <c r="N85" s="8"/>
    </row>
    <row r="86" ht="15.75" customHeight="1">
      <c r="A86" s="9"/>
      <c r="B86" s="8"/>
      <c r="C86" s="8"/>
      <c r="D86" s="8"/>
      <c r="E86" s="8"/>
      <c r="F86" s="7"/>
      <c r="G86" s="8"/>
      <c r="H86" s="8"/>
      <c r="I86" s="8"/>
      <c r="J86" s="8"/>
      <c r="K86" s="8"/>
      <c r="L86" s="8"/>
      <c r="M86" s="8"/>
      <c r="N86" s="8"/>
    </row>
    <row r="87" ht="15.75" customHeight="1">
      <c r="A87" s="9"/>
      <c r="B87" s="8"/>
      <c r="C87" s="8"/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</row>
    <row r="88" ht="15.75" customHeight="1">
      <c r="A88" s="9"/>
      <c r="B88" s="8"/>
      <c r="C88" s="8"/>
      <c r="D88" s="8"/>
      <c r="E88" s="8"/>
      <c r="F88" s="7"/>
      <c r="G88" s="8"/>
      <c r="H88" s="8"/>
      <c r="I88" s="8"/>
      <c r="J88" s="8"/>
      <c r="K88" s="8"/>
      <c r="L88" s="8"/>
      <c r="M88" s="8"/>
      <c r="N88" s="8"/>
    </row>
    <row r="89" ht="15.75" customHeight="1">
      <c r="A89" s="9"/>
      <c r="B89" s="8"/>
      <c r="C89" s="8"/>
      <c r="D89" s="8"/>
      <c r="E89" s="8"/>
      <c r="F89" s="7"/>
      <c r="G89" s="8"/>
      <c r="H89" s="8"/>
      <c r="I89" s="8"/>
      <c r="J89" s="8"/>
      <c r="K89" s="8"/>
      <c r="L89" s="8"/>
      <c r="M89" s="8"/>
      <c r="N89" s="8"/>
    </row>
    <row r="90" ht="15.75" customHeight="1">
      <c r="A90" s="9"/>
      <c r="B90" s="8"/>
      <c r="C90" s="8"/>
      <c r="D90" s="8"/>
      <c r="E90" s="8"/>
      <c r="F90" s="7"/>
      <c r="G90" s="8"/>
      <c r="H90" s="8"/>
      <c r="I90" s="8"/>
      <c r="J90" s="8"/>
      <c r="K90" s="8"/>
      <c r="L90" s="8"/>
      <c r="M90" s="8"/>
      <c r="N90" s="8"/>
    </row>
    <row r="91" ht="15.75" customHeight="1">
      <c r="A91" s="9"/>
      <c r="B91" s="8"/>
      <c r="C91" s="8"/>
      <c r="D91" s="8"/>
      <c r="E91" s="8"/>
      <c r="F91" s="7"/>
      <c r="G91" s="8"/>
      <c r="H91" s="8"/>
      <c r="I91" s="8"/>
      <c r="J91" s="8"/>
      <c r="K91" s="8"/>
      <c r="L91" s="8"/>
      <c r="M91" s="8"/>
      <c r="N91" s="8"/>
    </row>
    <row r="92" ht="15.75" customHeight="1">
      <c r="A92" s="9"/>
      <c r="B92" s="8"/>
      <c r="C92" s="8"/>
      <c r="D92" s="8"/>
      <c r="E92" s="8"/>
      <c r="F92" s="7"/>
      <c r="G92" s="8"/>
      <c r="H92" s="8"/>
      <c r="I92" s="8"/>
      <c r="J92" s="8"/>
      <c r="K92" s="8"/>
      <c r="L92" s="8"/>
      <c r="M92" s="8"/>
      <c r="N92" s="8"/>
    </row>
    <row r="93" ht="15.75" customHeight="1">
      <c r="A93" s="9"/>
      <c r="B93" s="8"/>
      <c r="C93" s="8"/>
      <c r="D93" s="8"/>
      <c r="E93" s="8"/>
      <c r="F93" s="7"/>
      <c r="G93" s="8"/>
      <c r="H93" s="8"/>
      <c r="I93" s="8"/>
      <c r="J93" s="8"/>
      <c r="K93" s="8"/>
      <c r="L93" s="8"/>
      <c r="M93" s="8"/>
      <c r="N93" s="8"/>
    </row>
    <row r="94" ht="15.75" customHeight="1">
      <c r="A94" s="9"/>
      <c r="B94" s="8"/>
      <c r="C94" s="8"/>
      <c r="D94" s="8"/>
      <c r="E94" s="8"/>
      <c r="F94" s="7"/>
      <c r="G94" s="8"/>
      <c r="H94" s="8"/>
      <c r="I94" s="8"/>
      <c r="J94" s="8"/>
      <c r="K94" s="8"/>
      <c r="L94" s="8"/>
      <c r="M94" s="8"/>
      <c r="N94" s="8"/>
    </row>
    <row r="95" ht="15.75" customHeight="1">
      <c r="A95" s="9"/>
      <c r="B95" s="8"/>
      <c r="C95" s="8"/>
      <c r="D95" s="8"/>
      <c r="E95" s="8"/>
      <c r="F95" s="7"/>
      <c r="G95" s="8"/>
      <c r="H95" s="8"/>
      <c r="I95" s="8"/>
      <c r="J95" s="8"/>
      <c r="K95" s="8"/>
      <c r="L95" s="8"/>
      <c r="M95" s="8"/>
      <c r="N95" s="8"/>
    </row>
    <row r="96" ht="15.75" customHeight="1">
      <c r="A96" s="9"/>
      <c r="B96" s="8"/>
      <c r="C96" s="8"/>
      <c r="D96" s="8"/>
      <c r="E96" s="8"/>
      <c r="F96" s="7"/>
      <c r="G96" s="8"/>
      <c r="H96" s="8"/>
      <c r="I96" s="8"/>
      <c r="J96" s="8"/>
      <c r="K96" s="8"/>
      <c r="L96" s="8"/>
      <c r="M96" s="8"/>
      <c r="N96" s="8"/>
    </row>
    <row r="97" ht="15.75" customHeight="1">
      <c r="A97" s="9"/>
      <c r="B97" s="8"/>
      <c r="C97" s="8"/>
      <c r="D97" s="8"/>
      <c r="E97" s="8"/>
      <c r="F97" s="7"/>
      <c r="G97" s="8"/>
      <c r="H97" s="8"/>
      <c r="I97" s="8"/>
      <c r="J97" s="8"/>
      <c r="K97" s="8"/>
      <c r="L97" s="8"/>
      <c r="M97" s="8"/>
      <c r="N97" s="8"/>
    </row>
    <row r="98" ht="15.75" customHeight="1">
      <c r="A98" s="9"/>
      <c r="B98" s="8"/>
      <c r="C98" s="8"/>
      <c r="D98" s="8"/>
      <c r="E98" s="8"/>
      <c r="F98" s="7"/>
      <c r="G98" s="8"/>
      <c r="H98" s="8"/>
      <c r="I98" s="8"/>
      <c r="J98" s="8"/>
      <c r="K98" s="8"/>
      <c r="L98" s="8"/>
      <c r="M98" s="8"/>
      <c r="N98" s="8"/>
    </row>
    <row r="99" ht="15.75" customHeight="1">
      <c r="A99" s="9"/>
      <c r="B99" s="8"/>
      <c r="C99" s="8"/>
      <c r="D99" s="8"/>
      <c r="E99" s="8"/>
      <c r="F99" s="7"/>
      <c r="G99" s="8"/>
      <c r="H99" s="8"/>
      <c r="I99" s="8"/>
      <c r="J99" s="8"/>
      <c r="K99" s="8"/>
      <c r="L99" s="8"/>
      <c r="M99" s="8"/>
      <c r="N99" s="8"/>
    </row>
    <row r="100" ht="15.75" customHeight="1">
      <c r="A100" s="9"/>
      <c r="B100" s="8"/>
      <c r="C100" s="8"/>
      <c r="D100" s="8"/>
      <c r="E100" s="8"/>
      <c r="F100" s="7"/>
      <c r="G100" s="8"/>
      <c r="H100" s="8"/>
      <c r="I100" s="8"/>
      <c r="J100" s="8"/>
      <c r="K100" s="8"/>
      <c r="L100" s="8"/>
      <c r="M100" s="8"/>
      <c r="N100" s="8"/>
    </row>
    <row r="101" ht="15.75" customHeight="1">
      <c r="A101" s="9"/>
      <c r="B101" s="8"/>
      <c r="C101" s="8"/>
      <c r="D101" s="8"/>
      <c r="E101" s="8"/>
      <c r="F101" s="7"/>
      <c r="G101" s="8"/>
      <c r="H101" s="8"/>
      <c r="I101" s="8"/>
      <c r="J101" s="8"/>
      <c r="K101" s="8"/>
      <c r="L101" s="8"/>
      <c r="M101" s="8"/>
      <c r="N101" s="8"/>
    </row>
    <row r="102" ht="15.75" customHeight="1">
      <c r="A102" s="9"/>
      <c r="B102" s="8"/>
      <c r="C102" s="8"/>
      <c r="D102" s="8"/>
      <c r="E102" s="8"/>
      <c r="F102" s="7"/>
      <c r="G102" s="8"/>
      <c r="H102" s="8"/>
      <c r="I102" s="8"/>
      <c r="J102" s="8"/>
      <c r="K102" s="8"/>
      <c r="L102" s="8"/>
      <c r="M102" s="8"/>
      <c r="N102" s="8"/>
    </row>
    <row r="103" ht="15.75" customHeight="1">
      <c r="A103" s="9"/>
      <c r="B103" s="8"/>
      <c r="C103" s="8"/>
      <c r="D103" s="8"/>
      <c r="E103" s="8"/>
      <c r="F103" s="7"/>
      <c r="G103" s="8"/>
      <c r="H103" s="8"/>
      <c r="I103" s="8"/>
      <c r="J103" s="8"/>
      <c r="K103" s="8"/>
      <c r="L103" s="8"/>
      <c r="M103" s="8"/>
      <c r="N103" s="8"/>
    </row>
    <row r="104" ht="15.75" customHeight="1">
      <c r="A104" s="9"/>
      <c r="B104" s="8"/>
      <c r="C104" s="8"/>
      <c r="D104" s="8"/>
      <c r="E104" s="8"/>
      <c r="F104" s="7"/>
      <c r="G104" s="8"/>
      <c r="H104" s="8"/>
      <c r="I104" s="8"/>
      <c r="J104" s="8"/>
      <c r="K104" s="8"/>
      <c r="L104" s="8"/>
      <c r="M104" s="8"/>
      <c r="N104" s="8"/>
    </row>
    <row r="105" ht="15.75" customHeight="1">
      <c r="A105" s="9"/>
      <c r="B105" s="8"/>
      <c r="C105" s="8"/>
      <c r="D105" s="8"/>
      <c r="E105" s="8"/>
      <c r="F105" s="7"/>
      <c r="G105" s="8"/>
      <c r="H105" s="8"/>
      <c r="I105" s="8"/>
      <c r="J105" s="8"/>
      <c r="K105" s="8"/>
      <c r="L105" s="8"/>
      <c r="M105" s="8"/>
      <c r="N105" s="8"/>
    </row>
    <row r="106" ht="15.75" customHeight="1">
      <c r="A106" s="9"/>
      <c r="B106" s="8"/>
      <c r="C106" s="8"/>
      <c r="D106" s="8"/>
      <c r="E106" s="8"/>
      <c r="F106" s="7"/>
      <c r="G106" s="8"/>
      <c r="H106" s="8"/>
      <c r="I106" s="8"/>
      <c r="J106" s="8"/>
      <c r="K106" s="8"/>
      <c r="L106" s="8"/>
      <c r="M106" s="8"/>
      <c r="N106" s="8"/>
    </row>
    <row r="107" ht="15.75" customHeight="1">
      <c r="A107" s="9"/>
      <c r="B107" s="8"/>
      <c r="C107" s="8"/>
      <c r="D107" s="8"/>
      <c r="E107" s="8"/>
      <c r="F107" s="7"/>
      <c r="G107" s="8"/>
      <c r="H107" s="8"/>
      <c r="I107" s="8"/>
      <c r="J107" s="8"/>
      <c r="K107" s="8"/>
      <c r="L107" s="8"/>
      <c r="M107" s="8"/>
      <c r="N107" s="8"/>
    </row>
    <row r="108" ht="15.75" customHeight="1">
      <c r="A108" s="9"/>
      <c r="B108" s="8"/>
      <c r="C108" s="8"/>
      <c r="D108" s="8"/>
      <c r="E108" s="8"/>
      <c r="F108" s="7"/>
      <c r="G108" s="8"/>
      <c r="H108" s="8"/>
      <c r="I108" s="8"/>
      <c r="J108" s="8"/>
      <c r="K108" s="8"/>
      <c r="L108" s="8"/>
      <c r="M108" s="8"/>
      <c r="N108" s="8"/>
    </row>
    <row r="109" ht="15.75" customHeight="1">
      <c r="A109" s="9"/>
      <c r="B109" s="8"/>
      <c r="C109" s="8"/>
      <c r="D109" s="8"/>
      <c r="E109" s="8"/>
      <c r="F109" s="7"/>
      <c r="G109" s="8"/>
      <c r="H109" s="8"/>
      <c r="I109" s="8"/>
      <c r="J109" s="8"/>
      <c r="K109" s="8"/>
      <c r="L109" s="8"/>
      <c r="M109" s="8"/>
      <c r="N109" s="8"/>
    </row>
    <row r="110" ht="15.75" customHeight="1">
      <c r="A110" s="9"/>
      <c r="B110" s="8"/>
      <c r="C110" s="8"/>
      <c r="D110" s="8"/>
      <c r="E110" s="8"/>
      <c r="F110" s="7"/>
      <c r="G110" s="8"/>
      <c r="H110" s="8"/>
      <c r="I110" s="8"/>
      <c r="J110" s="8"/>
      <c r="K110" s="8"/>
      <c r="L110" s="8"/>
      <c r="M110" s="8"/>
      <c r="N110" s="8"/>
    </row>
    <row r="111" ht="15.75" customHeight="1">
      <c r="A111" s="9"/>
      <c r="B111" s="8"/>
      <c r="C111" s="8"/>
      <c r="D111" s="8"/>
      <c r="E111" s="8"/>
      <c r="F111" s="7"/>
      <c r="G111" s="8"/>
      <c r="H111" s="8"/>
      <c r="I111" s="8"/>
      <c r="J111" s="8"/>
      <c r="K111" s="8"/>
      <c r="L111" s="8"/>
      <c r="M111" s="8"/>
      <c r="N111" s="8"/>
    </row>
    <row r="112" ht="15.75" customHeight="1">
      <c r="A112" s="9"/>
      <c r="B112" s="8"/>
      <c r="C112" s="8"/>
      <c r="D112" s="8"/>
      <c r="E112" s="8"/>
      <c r="F112" s="7"/>
      <c r="G112" s="8"/>
      <c r="H112" s="8"/>
      <c r="I112" s="8"/>
      <c r="J112" s="8"/>
      <c r="K112" s="8"/>
      <c r="L112" s="8"/>
      <c r="M112" s="8"/>
      <c r="N112" s="8"/>
    </row>
    <row r="113" ht="15.75" customHeight="1">
      <c r="A113" s="9"/>
      <c r="B113" s="8"/>
      <c r="C113" s="8"/>
      <c r="D113" s="8"/>
      <c r="E113" s="8"/>
      <c r="F113" s="7"/>
      <c r="G113" s="8"/>
      <c r="H113" s="8"/>
      <c r="I113" s="8"/>
      <c r="J113" s="8"/>
      <c r="K113" s="8"/>
      <c r="L113" s="8"/>
      <c r="M113" s="8"/>
      <c r="N113" s="8"/>
    </row>
    <row r="114" ht="15.75" customHeight="1">
      <c r="A114" s="9"/>
      <c r="B114" s="8"/>
      <c r="C114" s="8"/>
      <c r="D114" s="8"/>
      <c r="E114" s="8"/>
      <c r="F114" s="7"/>
      <c r="G114" s="8"/>
      <c r="H114" s="8"/>
      <c r="I114" s="8"/>
      <c r="J114" s="8"/>
      <c r="K114" s="8"/>
      <c r="L114" s="8"/>
      <c r="M114" s="8"/>
      <c r="N114" s="8"/>
    </row>
    <row r="115" ht="15.75" customHeight="1">
      <c r="A115" s="9"/>
      <c r="B115" s="8"/>
      <c r="C115" s="8"/>
      <c r="D115" s="8"/>
      <c r="E115" s="8"/>
      <c r="F115" s="7"/>
      <c r="G115" s="8"/>
      <c r="H115" s="8"/>
      <c r="I115" s="8"/>
      <c r="J115" s="8"/>
      <c r="K115" s="8"/>
      <c r="L115" s="8"/>
      <c r="M115" s="8"/>
      <c r="N115" s="8"/>
    </row>
    <row r="116" ht="15.75" customHeight="1">
      <c r="A116" s="9"/>
      <c r="B116" s="8"/>
      <c r="C116" s="8"/>
      <c r="D116" s="8"/>
      <c r="E116" s="8"/>
      <c r="F116" s="7"/>
      <c r="G116" s="8"/>
      <c r="H116" s="8"/>
      <c r="I116" s="8"/>
      <c r="J116" s="8"/>
      <c r="K116" s="8"/>
      <c r="L116" s="8"/>
      <c r="M116" s="8"/>
      <c r="N116" s="8"/>
    </row>
    <row r="117" ht="15.75" customHeight="1">
      <c r="A117" s="9"/>
      <c r="B117" s="8"/>
      <c r="C117" s="8"/>
      <c r="D117" s="8"/>
      <c r="E117" s="8"/>
      <c r="F117" s="7"/>
      <c r="G117" s="8"/>
      <c r="H117" s="8"/>
      <c r="I117" s="8"/>
      <c r="J117" s="8"/>
      <c r="K117" s="8"/>
      <c r="L117" s="8"/>
      <c r="M117" s="8"/>
      <c r="N117" s="8"/>
    </row>
    <row r="118" ht="15.75" customHeight="1">
      <c r="A118" s="9"/>
      <c r="B118" s="8"/>
      <c r="C118" s="8"/>
      <c r="D118" s="8"/>
      <c r="E118" s="8"/>
      <c r="F118" s="7"/>
      <c r="G118" s="8"/>
      <c r="H118" s="8"/>
      <c r="I118" s="8"/>
      <c r="J118" s="8"/>
      <c r="K118" s="8"/>
      <c r="L118" s="8"/>
      <c r="M118" s="8"/>
      <c r="N118" s="8"/>
    </row>
    <row r="119" ht="15.75" customHeight="1">
      <c r="A119" s="9"/>
      <c r="B119" s="8"/>
      <c r="C119" s="8"/>
      <c r="D119" s="8"/>
      <c r="E119" s="8"/>
      <c r="F119" s="7"/>
      <c r="G119" s="8"/>
      <c r="H119" s="8"/>
      <c r="I119" s="8"/>
      <c r="J119" s="8"/>
      <c r="K119" s="8"/>
      <c r="L119" s="8"/>
      <c r="M119" s="8"/>
      <c r="N119" s="8"/>
    </row>
    <row r="120" ht="15.75" customHeight="1">
      <c r="A120" s="9"/>
      <c r="B120" s="8"/>
      <c r="C120" s="8"/>
      <c r="D120" s="8"/>
      <c r="E120" s="8"/>
      <c r="F120" s="7"/>
      <c r="G120" s="8"/>
      <c r="H120" s="8"/>
      <c r="I120" s="8"/>
      <c r="J120" s="8"/>
      <c r="K120" s="8"/>
      <c r="L120" s="8"/>
      <c r="M120" s="8"/>
      <c r="N120" s="8"/>
    </row>
    <row r="121" ht="15.75" customHeight="1">
      <c r="A121" s="9"/>
      <c r="B121" s="8"/>
      <c r="C121" s="8"/>
      <c r="D121" s="8"/>
      <c r="E121" s="8"/>
      <c r="F121" s="7"/>
      <c r="G121" s="8"/>
      <c r="H121" s="8"/>
      <c r="I121" s="8"/>
      <c r="J121" s="8"/>
      <c r="K121" s="8"/>
      <c r="L121" s="8"/>
      <c r="M121" s="8"/>
      <c r="N121" s="8"/>
    </row>
    <row r="122" ht="15.75" customHeight="1">
      <c r="A122" s="9"/>
      <c r="B122" s="8"/>
      <c r="C122" s="8"/>
      <c r="D122" s="8"/>
      <c r="E122" s="8"/>
      <c r="F122" s="7"/>
      <c r="G122" s="8"/>
      <c r="H122" s="8"/>
      <c r="I122" s="8"/>
      <c r="J122" s="8"/>
      <c r="K122" s="8"/>
      <c r="L122" s="8"/>
      <c r="M122" s="8"/>
      <c r="N122" s="8"/>
    </row>
    <row r="123" ht="15.75" customHeight="1">
      <c r="A123" s="9"/>
      <c r="B123" s="8"/>
      <c r="C123" s="8"/>
      <c r="D123" s="8"/>
      <c r="E123" s="8"/>
      <c r="F123" s="7"/>
      <c r="G123" s="8"/>
      <c r="H123" s="8"/>
      <c r="I123" s="8"/>
      <c r="J123" s="8"/>
      <c r="K123" s="8"/>
      <c r="L123" s="8"/>
      <c r="M123" s="8"/>
      <c r="N123" s="8"/>
    </row>
    <row r="124" ht="15.75" customHeight="1">
      <c r="A124" s="9"/>
      <c r="B124" s="8"/>
      <c r="C124" s="8"/>
      <c r="D124" s="8"/>
      <c r="E124" s="8"/>
      <c r="F124" s="7"/>
      <c r="G124" s="8"/>
      <c r="H124" s="8"/>
      <c r="I124" s="8"/>
      <c r="J124" s="8"/>
      <c r="K124" s="8"/>
      <c r="L124" s="8"/>
      <c r="M124" s="8"/>
      <c r="N124" s="8"/>
    </row>
    <row r="125" ht="15.75" customHeight="1">
      <c r="A125" s="9"/>
      <c r="B125" s="8"/>
      <c r="C125" s="8"/>
      <c r="D125" s="8"/>
      <c r="E125" s="8"/>
      <c r="F125" s="7"/>
      <c r="G125" s="8"/>
      <c r="H125" s="8"/>
      <c r="I125" s="8"/>
      <c r="J125" s="8"/>
      <c r="K125" s="8"/>
      <c r="L125" s="8"/>
      <c r="M125" s="8"/>
      <c r="N125" s="8"/>
    </row>
    <row r="126" ht="15.75" customHeight="1">
      <c r="A126" s="9"/>
      <c r="B126" s="8"/>
      <c r="C126" s="8"/>
      <c r="D126" s="8"/>
      <c r="E126" s="8"/>
      <c r="F126" s="7"/>
      <c r="G126" s="8"/>
      <c r="H126" s="8"/>
      <c r="I126" s="8"/>
      <c r="J126" s="8"/>
      <c r="K126" s="8"/>
      <c r="L126" s="8"/>
      <c r="M126" s="8"/>
      <c r="N126" s="8"/>
    </row>
    <row r="127" ht="15.75" customHeight="1">
      <c r="A127" s="9"/>
      <c r="B127" s="8"/>
      <c r="C127" s="8"/>
      <c r="D127" s="8"/>
      <c r="E127" s="8"/>
      <c r="F127" s="7"/>
      <c r="G127" s="8"/>
      <c r="H127" s="8"/>
      <c r="I127" s="8"/>
      <c r="J127" s="8"/>
      <c r="K127" s="8"/>
      <c r="L127" s="8"/>
      <c r="M127" s="8"/>
      <c r="N127" s="8"/>
    </row>
    <row r="128" ht="15.75" customHeight="1">
      <c r="A128" s="9"/>
      <c r="B128" s="8"/>
      <c r="C128" s="8"/>
      <c r="D128" s="8"/>
      <c r="E128" s="8"/>
      <c r="F128" s="7"/>
      <c r="G128" s="8"/>
      <c r="H128" s="8"/>
      <c r="I128" s="8"/>
      <c r="J128" s="8"/>
      <c r="K128" s="8"/>
      <c r="L128" s="8"/>
      <c r="M128" s="8"/>
      <c r="N128" s="8"/>
    </row>
    <row r="129" ht="15.75" customHeight="1">
      <c r="A129" s="9"/>
      <c r="B129" s="8"/>
      <c r="C129" s="8"/>
      <c r="D129" s="8"/>
      <c r="E129" s="8"/>
      <c r="F129" s="7"/>
      <c r="G129" s="8"/>
      <c r="H129" s="8"/>
      <c r="I129" s="8"/>
      <c r="J129" s="8"/>
      <c r="K129" s="8"/>
      <c r="L129" s="8"/>
      <c r="M129" s="8"/>
      <c r="N129" s="8"/>
    </row>
    <row r="130" ht="15.75" customHeight="1">
      <c r="A130" s="9"/>
      <c r="B130" s="8"/>
      <c r="C130" s="8"/>
      <c r="D130" s="8"/>
      <c r="E130" s="8"/>
      <c r="F130" s="7"/>
      <c r="G130" s="8"/>
      <c r="H130" s="8"/>
      <c r="I130" s="8"/>
      <c r="J130" s="8"/>
      <c r="K130" s="8"/>
      <c r="L130" s="8"/>
      <c r="M130" s="8"/>
      <c r="N130" s="8"/>
    </row>
    <row r="131" ht="15.75" customHeight="1">
      <c r="A131" s="9"/>
      <c r="B131" s="8"/>
      <c r="C131" s="8"/>
      <c r="D131" s="8"/>
      <c r="E131" s="8"/>
      <c r="F131" s="7"/>
      <c r="G131" s="8"/>
      <c r="H131" s="8"/>
      <c r="I131" s="8"/>
      <c r="J131" s="8"/>
      <c r="K131" s="8"/>
      <c r="L131" s="8"/>
      <c r="M131" s="8"/>
      <c r="N131" s="8"/>
    </row>
    <row r="132" ht="15.75" customHeight="1">
      <c r="A132" s="9"/>
      <c r="B132" s="8"/>
      <c r="C132" s="8"/>
      <c r="D132" s="8"/>
      <c r="E132" s="8"/>
      <c r="F132" s="7"/>
      <c r="G132" s="8"/>
      <c r="H132" s="8"/>
      <c r="I132" s="8"/>
      <c r="J132" s="8"/>
      <c r="K132" s="8"/>
      <c r="L132" s="8"/>
      <c r="M132" s="8"/>
      <c r="N132" s="8"/>
    </row>
    <row r="133" ht="15.75" customHeight="1">
      <c r="A133" s="9"/>
      <c r="B133" s="8"/>
      <c r="C133" s="8"/>
      <c r="D133" s="8"/>
      <c r="E133" s="8"/>
      <c r="F133" s="7"/>
      <c r="G133" s="8"/>
      <c r="H133" s="8"/>
      <c r="I133" s="8"/>
      <c r="J133" s="8"/>
      <c r="K133" s="8"/>
      <c r="L133" s="8"/>
      <c r="M133" s="8"/>
      <c r="N133" s="8"/>
    </row>
    <row r="134" ht="15.75" customHeight="1">
      <c r="A134" s="9"/>
      <c r="B134" s="8"/>
      <c r="C134" s="8"/>
      <c r="D134" s="8"/>
      <c r="E134" s="8"/>
      <c r="F134" s="7"/>
      <c r="G134" s="8"/>
      <c r="H134" s="8"/>
      <c r="I134" s="8"/>
      <c r="J134" s="8"/>
      <c r="K134" s="8"/>
      <c r="L134" s="8"/>
      <c r="M134" s="8"/>
      <c r="N134" s="8"/>
    </row>
    <row r="135" ht="15.75" customHeight="1">
      <c r="A135" s="9"/>
      <c r="B135" s="8"/>
      <c r="C135" s="8"/>
      <c r="D135" s="8"/>
      <c r="E135" s="8"/>
      <c r="F135" s="7"/>
      <c r="G135" s="8"/>
      <c r="H135" s="8"/>
      <c r="I135" s="8"/>
      <c r="J135" s="8"/>
      <c r="K135" s="8"/>
      <c r="L135" s="8"/>
      <c r="M135" s="8"/>
      <c r="N135" s="8"/>
    </row>
    <row r="136" ht="15.75" customHeight="1">
      <c r="A136" s="9"/>
      <c r="B136" s="8"/>
      <c r="C136" s="8"/>
      <c r="D136" s="8"/>
      <c r="E136" s="8"/>
      <c r="F136" s="7"/>
      <c r="G136" s="8"/>
      <c r="H136" s="8"/>
      <c r="I136" s="8"/>
      <c r="J136" s="8"/>
      <c r="K136" s="8"/>
      <c r="L136" s="8"/>
      <c r="M136" s="8"/>
      <c r="N136" s="8"/>
    </row>
    <row r="137" ht="15.75" customHeight="1">
      <c r="A137" s="9"/>
      <c r="B137" s="8"/>
      <c r="C137" s="8"/>
      <c r="D137" s="8"/>
      <c r="E137" s="8"/>
      <c r="F137" s="7"/>
      <c r="G137" s="8"/>
      <c r="H137" s="8"/>
      <c r="I137" s="8"/>
      <c r="J137" s="8"/>
      <c r="K137" s="8"/>
      <c r="L137" s="8"/>
      <c r="M137" s="8"/>
      <c r="N137" s="8"/>
    </row>
    <row r="138" ht="15.75" customHeight="1">
      <c r="A138" s="9"/>
      <c r="B138" s="8"/>
      <c r="C138" s="8"/>
      <c r="D138" s="8"/>
      <c r="E138" s="8"/>
      <c r="F138" s="7"/>
      <c r="G138" s="8"/>
      <c r="H138" s="8"/>
      <c r="I138" s="8"/>
      <c r="J138" s="8"/>
      <c r="K138" s="8"/>
      <c r="L138" s="8"/>
      <c r="M138" s="8"/>
      <c r="N138" s="8"/>
    </row>
    <row r="139" ht="15.75" customHeight="1">
      <c r="A139" s="9"/>
      <c r="B139" s="8"/>
      <c r="C139" s="8"/>
      <c r="D139" s="8"/>
      <c r="E139" s="8"/>
      <c r="F139" s="7"/>
      <c r="G139" s="8"/>
      <c r="H139" s="8"/>
      <c r="I139" s="8"/>
      <c r="J139" s="8"/>
      <c r="K139" s="8"/>
      <c r="L139" s="8"/>
      <c r="M139" s="8"/>
      <c r="N139" s="8"/>
    </row>
    <row r="140" ht="15.75" customHeight="1">
      <c r="A140" s="9"/>
      <c r="B140" s="8"/>
      <c r="C140" s="8"/>
      <c r="D140" s="8"/>
      <c r="E140" s="8"/>
      <c r="F140" s="7"/>
      <c r="G140" s="8"/>
      <c r="H140" s="8"/>
      <c r="I140" s="8"/>
      <c r="J140" s="8"/>
      <c r="K140" s="8"/>
      <c r="L140" s="8"/>
      <c r="M140" s="8"/>
      <c r="N140" s="8"/>
    </row>
    <row r="141" ht="15.75" customHeight="1">
      <c r="A141" s="9"/>
      <c r="B141" s="8"/>
      <c r="C141" s="8"/>
      <c r="D141" s="8"/>
      <c r="E141" s="8"/>
      <c r="F141" s="7"/>
      <c r="G141" s="8"/>
      <c r="H141" s="8"/>
      <c r="I141" s="8"/>
      <c r="J141" s="8"/>
      <c r="K141" s="8"/>
      <c r="L141" s="8"/>
      <c r="M141" s="8"/>
      <c r="N141" s="8"/>
    </row>
    <row r="142" ht="15.75" customHeight="1">
      <c r="A142" s="9"/>
      <c r="B142" s="8"/>
      <c r="C142" s="8"/>
      <c r="D142" s="8"/>
      <c r="E142" s="8"/>
      <c r="F142" s="7"/>
      <c r="G142" s="8"/>
      <c r="H142" s="8"/>
      <c r="I142" s="8"/>
      <c r="J142" s="8"/>
      <c r="K142" s="8"/>
      <c r="L142" s="8"/>
      <c r="M142" s="8"/>
      <c r="N142" s="8"/>
    </row>
    <row r="143" ht="15.75" customHeight="1">
      <c r="A143" s="9"/>
      <c r="B143" s="8"/>
      <c r="C143" s="8"/>
      <c r="D143" s="8"/>
      <c r="E143" s="8"/>
      <c r="F143" s="7"/>
      <c r="G143" s="8"/>
      <c r="H143" s="8"/>
      <c r="I143" s="8"/>
      <c r="J143" s="8"/>
      <c r="K143" s="8"/>
      <c r="L143" s="8"/>
      <c r="M143" s="8"/>
      <c r="N143" s="8"/>
    </row>
    <row r="144" ht="15.75" customHeight="1">
      <c r="A144" s="9"/>
      <c r="B144" s="8"/>
      <c r="C144" s="8"/>
      <c r="D144" s="8"/>
      <c r="E144" s="8"/>
      <c r="F144" s="7"/>
      <c r="G144" s="8"/>
      <c r="H144" s="8"/>
      <c r="I144" s="8"/>
      <c r="J144" s="8"/>
      <c r="K144" s="8"/>
      <c r="L144" s="8"/>
      <c r="M144" s="8"/>
      <c r="N144" s="8"/>
    </row>
    <row r="145" ht="15.75" customHeight="1">
      <c r="A145" s="9"/>
      <c r="B145" s="8"/>
      <c r="C145" s="8"/>
      <c r="D145" s="8"/>
      <c r="E145" s="8"/>
      <c r="F145" s="7"/>
      <c r="G145" s="8"/>
      <c r="H145" s="8"/>
      <c r="I145" s="8"/>
      <c r="J145" s="8"/>
      <c r="K145" s="8"/>
      <c r="L145" s="8"/>
      <c r="M145" s="8"/>
      <c r="N145" s="8"/>
    </row>
    <row r="146" ht="15.75" customHeight="1">
      <c r="A146" s="9"/>
      <c r="B146" s="8"/>
      <c r="C146" s="8"/>
      <c r="D146" s="8"/>
      <c r="E146" s="8"/>
      <c r="F146" s="7"/>
      <c r="G146" s="8"/>
      <c r="H146" s="8"/>
      <c r="I146" s="8"/>
      <c r="J146" s="8"/>
      <c r="K146" s="8"/>
      <c r="L146" s="8"/>
      <c r="M146" s="8"/>
      <c r="N146" s="8"/>
    </row>
    <row r="147" ht="15.75" customHeight="1">
      <c r="A147" s="9"/>
      <c r="B147" s="8"/>
      <c r="C147" s="8"/>
      <c r="D147" s="8"/>
      <c r="E147" s="8"/>
      <c r="F147" s="7"/>
      <c r="G147" s="8"/>
      <c r="H147" s="8"/>
      <c r="I147" s="8"/>
      <c r="J147" s="8"/>
      <c r="K147" s="8"/>
      <c r="L147" s="8"/>
      <c r="M147" s="8"/>
      <c r="N147" s="8"/>
    </row>
    <row r="148" ht="15.75" customHeight="1">
      <c r="A148" s="9"/>
      <c r="B148" s="8"/>
      <c r="C148" s="8"/>
      <c r="D148" s="8"/>
      <c r="E148" s="8"/>
      <c r="F148" s="7"/>
      <c r="G148" s="8"/>
      <c r="H148" s="8"/>
      <c r="I148" s="8"/>
      <c r="J148" s="8"/>
      <c r="K148" s="8"/>
      <c r="L148" s="8"/>
      <c r="M148" s="8"/>
      <c r="N148" s="8"/>
    </row>
    <row r="149" ht="15.75" customHeight="1">
      <c r="A149" s="9"/>
      <c r="B149" s="8"/>
      <c r="C149" s="8"/>
      <c r="D149" s="8"/>
      <c r="E149" s="8"/>
      <c r="F149" s="7"/>
      <c r="G149" s="8"/>
      <c r="H149" s="8"/>
      <c r="I149" s="8"/>
      <c r="J149" s="8"/>
      <c r="K149" s="8"/>
      <c r="L149" s="8"/>
      <c r="M149" s="8"/>
      <c r="N149" s="8"/>
    </row>
    <row r="150" ht="15.75" customHeight="1">
      <c r="A150" s="9"/>
      <c r="B150" s="8"/>
      <c r="C150" s="8"/>
      <c r="D150" s="8"/>
      <c r="E150" s="8"/>
      <c r="F150" s="7"/>
      <c r="G150" s="8"/>
      <c r="H150" s="8"/>
      <c r="I150" s="8"/>
      <c r="J150" s="8"/>
      <c r="K150" s="8"/>
      <c r="L150" s="8"/>
      <c r="M150" s="8"/>
      <c r="N150" s="8"/>
    </row>
    <row r="151" ht="15.75" customHeight="1">
      <c r="A151" s="9"/>
      <c r="B151" s="8"/>
      <c r="C151" s="8"/>
      <c r="D151" s="8"/>
      <c r="E151" s="8"/>
      <c r="F151" s="7"/>
      <c r="G151" s="8"/>
      <c r="H151" s="8"/>
      <c r="I151" s="8"/>
      <c r="J151" s="8"/>
      <c r="K151" s="8"/>
      <c r="L151" s="8"/>
      <c r="M151" s="8"/>
      <c r="N151" s="8"/>
    </row>
    <row r="152" ht="15.75" customHeight="1">
      <c r="A152" s="9"/>
      <c r="B152" s="8"/>
      <c r="C152" s="8"/>
      <c r="D152" s="8"/>
      <c r="E152" s="8"/>
      <c r="F152" s="7"/>
      <c r="G152" s="8"/>
      <c r="H152" s="8"/>
      <c r="I152" s="8"/>
      <c r="J152" s="8"/>
      <c r="K152" s="8"/>
      <c r="L152" s="8"/>
      <c r="M152" s="8"/>
      <c r="N152" s="8"/>
    </row>
    <row r="153" ht="15.75" customHeight="1">
      <c r="A153" s="9"/>
      <c r="B153" s="8"/>
      <c r="C153" s="8"/>
      <c r="D153" s="8"/>
      <c r="E153" s="8"/>
      <c r="F153" s="7"/>
      <c r="G153" s="8"/>
      <c r="H153" s="8"/>
      <c r="I153" s="8"/>
      <c r="J153" s="8"/>
      <c r="K153" s="8"/>
      <c r="L153" s="8"/>
      <c r="M153" s="8"/>
      <c r="N153" s="8"/>
    </row>
    <row r="154" ht="15.75" customHeight="1">
      <c r="A154" s="9"/>
      <c r="B154" s="8"/>
      <c r="C154" s="8"/>
      <c r="D154" s="8"/>
      <c r="E154" s="8"/>
      <c r="F154" s="7"/>
      <c r="G154" s="8"/>
      <c r="H154" s="8"/>
      <c r="I154" s="8"/>
      <c r="J154" s="8"/>
      <c r="K154" s="8"/>
      <c r="L154" s="8"/>
      <c r="M154" s="8"/>
      <c r="N154" s="8"/>
    </row>
    <row r="155" ht="15.75" customHeight="1">
      <c r="A155" s="9"/>
      <c r="B155" s="8"/>
      <c r="C155" s="8"/>
      <c r="D155" s="8"/>
      <c r="E155" s="8"/>
      <c r="F155" s="7"/>
      <c r="G155" s="8"/>
      <c r="H155" s="8"/>
      <c r="I155" s="8"/>
      <c r="J155" s="8"/>
      <c r="K155" s="8"/>
      <c r="L155" s="8"/>
      <c r="M155" s="8"/>
      <c r="N155" s="8"/>
    </row>
    <row r="156" ht="15.75" customHeight="1">
      <c r="A156" s="9"/>
      <c r="B156" s="8"/>
      <c r="C156" s="8"/>
      <c r="D156" s="8"/>
      <c r="E156" s="8"/>
      <c r="F156" s="7"/>
      <c r="G156" s="8"/>
      <c r="H156" s="8"/>
      <c r="I156" s="8"/>
      <c r="J156" s="8"/>
      <c r="K156" s="8"/>
      <c r="L156" s="8"/>
      <c r="M156" s="8"/>
      <c r="N156" s="8"/>
    </row>
    <row r="157" ht="15.75" customHeight="1">
      <c r="A157" s="9"/>
      <c r="B157" s="8"/>
      <c r="C157" s="8"/>
      <c r="D157" s="8"/>
      <c r="E157" s="8"/>
      <c r="F157" s="7"/>
      <c r="G157" s="8"/>
      <c r="H157" s="8"/>
      <c r="I157" s="8"/>
      <c r="J157" s="8"/>
      <c r="K157" s="8"/>
      <c r="L157" s="8"/>
      <c r="M157" s="8"/>
      <c r="N157" s="8"/>
    </row>
    <row r="158" ht="15.75" customHeight="1">
      <c r="A158" s="9"/>
      <c r="B158" s="8"/>
      <c r="C158" s="8"/>
      <c r="D158" s="8"/>
      <c r="E158" s="8"/>
      <c r="F158" s="7"/>
      <c r="G158" s="8"/>
      <c r="H158" s="8"/>
      <c r="I158" s="8"/>
      <c r="J158" s="8"/>
      <c r="K158" s="8"/>
      <c r="L158" s="8"/>
      <c r="M158" s="8"/>
      <c r="N158" s="8"/>
    </row>
    <row r="159" ht="15.75" customHeight="1">
      <c r="A159" s="9"/>
      <c r="B159" s="8"/>
      <c r="C159" s="8"/>
      <c r="D159" s="8"/>
      <c r="E159" s="8"/>
      <c r="F159" s="7"/>
      <c r="G159" s="8"/>
      <c r="H159" s="8"/>
      <c r="I159" s="8"/>
      <c r="J159" s="8"/>
      <c r="K159" s="8"/>
      <c r="L159" s="8"/>
      <c r="M159" s="8"/>
      <c r="N159" s="8"/>
    </row>
    <row r="160" ht="15.75" customHeight="1">
      <c r="A160" s="9"/>
      <c r="B160" s="8"/>
      <c r="C160" s="8"/>
      <c r="D160" s="8"/>
      <c r="E160" s="8"/>
      <c r="F160" s="7"/>
      <c r="G160" s="8"/>
      <c r="H160" s="8"/>
      <c r="I160" s="8"/>
      <c r="J160" s="8"/>
      <c r="K160" s="8"/>
      <c r="L160" s="8"/>
      <c r="M160" s="8"/>
      <c r="N160" s="8"/>
    </row>
    <row r="161" ht="15.75" customHeight="1">
      <c r="A161" s="9"/>
      <c r="B161" s="8"/>
      <c r="C161" s="8"/>
      <c r="D161" s="8"/>
      <c r="E161" s="8"/>
      <c r="F161" s="7"/>
      <c r="G161" s="8"/>
      <c r="H161" s="8"/>
      <c r="I161" s="8"/>
      <c r="J161" s="8"/>
      <c r="K161" s="8"/>
      <c r="L161" s="8"/>
      <c r="M161" s="8"/>
      <c r="N161" s="8"/>
    </row>
    <row r="162" ht="15.75" customHeight="1">
      <c r="A162" s="9"/>
      <c r="B162" s="8"/>
      <c r="C162" s="8"/>
      <c r="D162" s="8"/>
      <c r="E162" s="8"/>
      <c r="F162" s="7"/>
      <c r="G162" s="8"/>
      <c r="H162" s="8"/>
      <c r="I162" s="8"/>
      <c r="J162" s="8"/>
      <c r="K162" s="8"/>
      <c r="L162" s="8"/>
      <c r="M162" s="8"/>
      <c r="N162" s="8"/>
    </row>
    <row r="163" ht="15.75" customHeight="1">
      <c r="A163" s="9"/>
      <c r="B163" s="8"/>
      <c r="C163" s="8"/>
      <c r="D163" s="8"/>
      <c r="E163" s="8"/>
      <c r="F163" s="7"/>
      <c r="G163" s="8"/>
      <c r="H163" s="8"/>
      <c r="I163" s="8"/>
      <c r="J163" s="8"/>
      <c r="K163" s="8"/>
      <c r="L163" s="8"/>
      <c r="M163" s="8"/>
      <c r="N163" s="8"/>
    </row>
    <row r="164" ht="15.75" customHeight="1">
      <c r="A164" s="9"/>
      <c r="B164" s="8"/>
      <c r="C164" s="8"/>
      <c r="D164" s="8"/>
      <c r="E164" s="8"/>
      <c r="F164" s="7"/>
      <c r="G164" s="8"/>
      <c r="H164" s="8"/>
      <c r="I164" s="8"/>
      <c r="J164" s="8"/>
      <c r="K164" s="8"/>
      <c r="L164" s="8"/>
      <c r="M164" s="8"/>
      <c r="N164" s="8"/>
    </row>
    <row r="165" ht="15.75" customHeight="1">
      <c r="A165" s="9"/>
      <c r="B165" s="8"/>
      <c r="C165" s="8"/>
      <c r="D165" s="8"/>
      <c r="E165" s="8"/>
      <c r="F165" s="7"/>
      <c r="G165" s="8"/>
      <c r="H165" s="8"/>
      <c r="I165" s="8"/>
      <c r="J165" s="8"/>
      <c r="K165" s="8"/>
      <c r="L165" s="8"/>
      <c r="M165" s="8"/>
      <c r="N165" s="8"/>
    </row>
    <row r="166" ht="15.75" customHeight="1">
      <c r="A166" s="9"/>
      <c r="B166" s="8"/>
      <c r="C166" s="8"/>
      <c r="D166" s="8"/>
      <c r="E166" s="8"/>
      <c r="F166" s="7"/>
      <c r="G166" s="8"/>
      <c r="H166" s="8"/>
      <c r="I166" s="8"/>
      <c r="J166" s="8"/>
      <c r="K166" s="8"/>
      <c r="L166" s="8"/>
      <c r="M166" s="8"/>
      <c r="N166" s="8"/>
    </row>
    <row r="167" ht="15.75" customHeight="1">
      <c r="A167" s="9"/>
      <c r="B167" s="8"/>
      <c r="C167" s="8"/>
      <c r="D167" s="8"/>
      <c r="E167" s="8"/>
      <c r="F167" s="7"/>
      <c r="G167" s="8"/>
      <c r="H167" s="8"/>
      <c r="I167" s="8"/>
      <c r="J167" s="8"/>
      <c r="K167" s="8"/>
      <c r="L167" s="8"/>
      <c r="M167" s="8"/>
      <c r="N167" s="8"/>
    </row>
    <row r="168" ht="15.75" customHeight="1">
      <c r="A168" s="9"/>
      <c r="B168" s="8"/>
      <c r="C168" s="8"/>
      <c r="D168" s="8"/>
      <c r="E168" s="8"/>
      <c r="F168" s="7"/>
      <c r="G168" s="8"/>
      <c r="H168" s="8"/>
      <c r="I168" s="8"/>
      <c r="J168" s="8"/>
      <c r="K168" s="8"/>
      <c r="L168" s="8"/>
      <c r="M168" s="8"/>
      <c r="N168" s="8"/>
    </row>
    <row r="169" ht="15.75" customHeight="1">
      <c r="A169" s="9"/>
      <c r="B169" s="8"/>
      <c r="C169" s="8"/>
      <c r="D169" s="8"/>
      <c r="E169" s="8"/>
      <c r="F169" s="7"/>
      <c r="G169" s="8"/>
      <c r="H169" s="8"/>
      <c r="I169" s="8"/>
      <c r="J169" s="8"/>
      <c r="K169" s="8"/>
      <c r="L169" s="8"/>
      <c r="M169" s="8"/>
      <c r="N169" s="8"/>
    </row>
    <row r="170" ht="15.75" customHeight="1">
      <c r="A170" s="9"/>
      <c r="B170" s="8"/>
      <c r="C170" s="8"/>
      <c r="D170" s="8"/>
      <c r="E170" s="8"/>
      <c r="F170" s="7"/>
      <c r="G170" s="8"/>
      <c r="H170" s="8"/>
      <c r="I170" s="8"/>
      <c r="J170" s="8"/>
      <c r="K170" s="8"/>
      <c r="L170" s="8"/>
      <c r="M170" s="8"/>
      <c r="N170" s="8"/>
    </row>
    <row r="171" ht="15.75" customHeight="1">
      <c r="A171" s="9"/>
      <c r="B171" s="8"/>
      <c r="C171" s="8"/>
      <c r="D171" s="8"/>
      <c r="E171" s="8"/>
      <c r="F171" s="7"/>
      <c r="G171" s="8"/>
      <c r="H171" s="8"/>
      <c r="I171" s="8"/>
      <c r="J171" s="8"/>
      <c r="K171" s="8"/>
      <c r="L171" s="8"/>
      <c r="M171" s="8"/>
      <c r="N171" s="8"/>
    </row>
    <row r="172" ht="15.75" customHeight="1">
      <c r="A172" s="9"/>
      <c r="B172" s="8"/>
      <c r="C172" s="8"/>
      <c r="D172" s="8"/>
      <c r="E172" s="8"/>
      <c r="F172" s="7"/>
      <c r="G172" s="8"/>
      <c r="H172" s="8"/>
      <c r="I172" s="8"/>
      <c r="J172" s="8"/>
      <c r="K172" s="8"/>
      <c r="L172" s="8"/>
      <c r="M172" s="8"/>
      <c r="N172" s="8"/>
    </row>
    <row r="173" ht="15.75" customHeight="1">
      <c r="A173" s="9"/>
      <c r="B173" s="8"/>
      <c r="C173" s="8"/>
      <c r="D173" s="8"/>
      <c r="E173" s="8"/>
      <c r="F173" s="7"/>
      <c r="G173" s="8"/>
      <c r="H173" s="8"/>
      <c r="I173" s="8"/>
      <c r="J173" s="8"/>
      <c r="K173" s="8"/>
      <c r="L173" s="8"/>
      <c r="M173" s="8"/>
      <c r="N173" s="8"/>
    </row>
    <row r="174" ht="15.75" customHeight="1">
      <c r="A174" s="9"/>
      <c r="B174" s="8"/>
      <c r="C174" s="8"/>
      <c r="D174" s="8"/>
      <c r="E174" s="8"/>
      <c r="F174" s="7"/>
      <c r="G174" s="8"/>
      <c r="H174" s="8"/>
      <c r="I174" s="8"/>
      <c r="J174" s="8"/>
      <c r="K174" s="8"/>
      <c r="L174" s="8"/>
      <c r="M174" s="8"/>
      <c r="N174" s="8"/>
    </row>
    <row r="175" ht="15.75" customHeight="1">
      <c r="A175" s="9"/>
      <c r="B175" s="8"/>
      <c r="C175" s="8"/>
      <c r="D175" s="8"/>
      <c r="E175" s="8"/>
      <c r="F175" s="7"/>
      <c r="G175" s="8"/>
      <c r="H175" s="8"/>
      <c r="I175" s="8"/>
      <c r="J175" s="8"/>
      <c r="K175" s="8"/>
      <c r="L175" s="8"/>
      <c r="M175" s="8"/>
      <c r="N175" s="8"/>
    </row>
    <row r="176" ht="15.75" customHeight="1">
      <c r="A176" s="9"/>
      <c r="B176" s="8"/>
      <c r="C176" s="8"/>
      <c r="D176" s="8"/>
      <c r="E176" s="8"/>
      <c r="F176" s="7"/>
      <c r="G176" s="8"/>
      <c r="H176" s="8"/>
      <c r="I176" s="8"/>
      <c r="J176" s="8"/>
      <c r="K176" s="8"/>
      <c r="L176" s="8"/>
      <c r="M176" s="8"/>
      <c r="N176" s="8"/>
    </row>
    <row r="177" ht="15.75" customHeight="1">
      <c r="A177" s="9"/>
      <c r="B177" s="8"/>
      <c r="C177" s="8"/>
      <c r="D177" s="8"/>
      <c r="E177" s="8"/>
      <c r="F177" s="7"/>
      <c r="G177" s="8"/>
      <c r="H177" s="8"/>
      <c r="I177" s="8"/>
      <c r="J177" s="8"/>
      <c r="K177" s="8"/>
      <c r="L177" s="8"/>
      <c r="M177" s="8"/>
      <c r="N177" s="8"/>
    </row>
    <row r="178" ht="15.75" customHeight="1">
      <c r="A178" s="9"/>
      <c r="B178" s="8"/>
      <c r="C178" s="8"/>
      <c r="D178" s="8"/>
      <c r="E178" s="8"/>
      <c r="F178" s="7"/>
      <c r="G178" s="8"/>
      <c r="H178" s="8"/>
      <c r="I178" s="8"/>
      <c r="J178" s="8"/>
      <c r="K178" s="8"/>
      <c r="L178" s="8"/>
      <c r="M178" s="8"/>
      <c r="N178" s="8"/>
    </row>
    <row r="179" ht="15.75" customHeight="1">
      <c r="A179" s="9"/>
      <c r="B179" s="8"/>
      <c r="C179" s="8"/>
      <c r="D179" s="8"/>
      <c r="E179" s="8"/>
      <c r="F179" s="7"/>
      <c r="G179" s="8"/>
      <c r="H179" s="8"/>
      <c r="I179" s="8"/>
      <c r="J179" s="8"/>
      <c r="K179" s="8"/>
      <c r="L179" s="8"/>
      <c r="M179" s="8"/>
      <c r="N179" s="8"/>
    </row>
    <row r="180" ht="15.75" customHeight="1">
      <c r="A180" s="9"/>
      <c r="B180" s="8"/>
      <c r="C180" s="8"/>
      <c r="D180" s="8"/>
      <c r="E180" s="8"/>
      <c r="F180" s="7"/>
      <c r="G180" s="8"/>
      <c r="H180" s="8"/>
      <c r="I180" s="8"/>
      <c r="J180" s="8"/>
      <c r="K180" s="8"/>
      <c r="L180" s="8"/>
      <c r="M180" s="8"/>
      <c r="N180" s="8"/>
    </row>
    <row r="181" ht="15.75" customHeight="1">
      <c r="A181" s="9"/>
      <c r="B181" s="8"/>
      <c r="C181" s="8"/>
      <c r="D181" s="8"/>
      <c r="E181" s="8"/>
      <c r="F181" s="7"/>
      <c r="G181" s="8"/>
      <c r="H181" s="8"/>
      <c r="I181" s="8"/>
      <c r="J181" s="8"/>
      <c r="K181" s="8"/>
      <c r="L181" s="8"/>
      <c r="M181" s="8"/>
      <c r="N181" s="8"/>
    </row>
    <row r="182" ht="15.75" customHeight="1">
      <c r="A182" s="9"/>
      <c r="B182" s="8"/>
      <c r="C182" s="8"/>
      <c r="D182" s="8"/>
      <c r="E182" s="8"/>
      <c r="F182" s="7"/>
      <c r="G182" s="8"/>
      <c r="H182" s="8"/>
      <c r="I182" s="8"/>
      <c r="J182" s="8"/>
      <c r="K182" s="8"/>
      <c r="L182" s="8"/>
      <c r="M182" s="8"/>
      <c r="N182" s="8"/>
    </row>
    <row r="183" ht="15.75" customHeight="1">
      <c r="A183" s="9"/>
      <c r="B183" s="8"/>
      <c r="C183" s="8"/>
      <c r="D183" s="8"/>
      <c r="E183" s="8"/>
      <c r="F183" s="7"/>
      <c r="G183" s="8"/>
      <c r="H183" s="8"/>
      <c r="I183" s="8"/>
      <c r="J183" s="8"/>
      <c r="K183" s="8"/>
      <c r="L183" s="8"/>
      <c r="M183" s="8"/>
      <c r="N183" s="8"/>
    </row>
    <row r="184" ht="15.75" customHeight="1">
      <c r="A184" s="9"/>
      <c r="B184" s="8"/>
      <c r="C184" s="8"/>
      <c r="D184" s="8"/>
      <c r="E184" s="8"/>
      <c r="F184" s="7"/>
      <c r="G184" s="8"/>
      <c r="H184" s="8"/>
      <c r="I184" s="8"/>
      <c r="J184" s="8"/>
      <c r="K184" s="8"/>
      <c r="L184" s="8"/>
      <c r="M184" s="8"/>
      <c r="N184" s="8"/>
    </row>
    <row r="185" ht="15.75" customHeight="1">
      <c r="A185" s="9"/>
      <c r="B185" s="8"/>
      <c r="C185" s="8"/>
      <c r="D185" s="8"/>
      <c r="E185" s="8"/>
      <c r="F185" s="7"/>
      <c r="G185" s="8"/>
      <c r="H185" s="8"/>
      <c r="I185" s="8"/>
      <c r="J185" s="8"/>
      <c r="K185" s="8"/>
      <c r="L185" s="8"/>
      <c r="M185" s="8"/>
      <c r="N185" s="8"/>
    </row>
    <row r="186" ht="15.75" customHeight="1">
      <c r="A186" s="9"/>
      <c r="B186" s="8"/>
      <c r="C186" s="8"/>
      <c r="D186" s="8"/>
      <c r="E186" s="8"/>
      <c r="F186" s="7"/>
      <c r="G186" s="8"/>
      <c r="H186" s="8"/>
      <c r="I186" s="8"/>
      <c r="J186" s="8"/>
      <c r="K186" s="8"/>
      <c r="L186" s="8"/>
      <c r="M186" s="8"/>
      <c r="N186" s="8"/>
    </row>
    <row r="187" ht="15.75" customHeight="1">
      <c r="A187" s="9"/>
      <c r="B187" s="8"/>
      <c r="C187" s="8"/>
      <c r="D187" s="8"/>
      <c r="E187" s="8"/>
      <c r="F187" s="7"/>
      <c r="G187" s="8"/>
      <c r="H187" s="8"/>
      <c r="I187" s="8"/>
      <c r="J187" s="8"/>
      <c r="K187" s="8"/>
      <c r="L187" s="8"/>
      <c r="M187" s="8"/>
      <c r="N187" s="8"/>
    </row>
    <row r="188" ht="15.75" customHeight="1">
      <c r="A188" s="9"/>
      <c r="B188" s="8"/>
      <c r="C188" s="8"/>
      <c r="D188" s="8"/>
      <c r="E188" s="8"/>
      <c r="F188" s="7"/>
      <c r="G188" s="8"/>
      <c r="H188" s="8"/>
      <c r="I188" s="8"/>
      <c r="J188" s="8"/>
      <c r="K188" s="8"/>
      <c r="L188" s="8"/>
      <c r="M188" s="8"/>
      <c r="N188" s="8"/>
    </row>
    <row r="189" ht="15.75" customHeight="1">
      <c r="A189" s="9"/>
      <c r="B189" s="8"/>
      <c r="C189" s="8"/>
      <c r="D189" s="8"/>
      <c r="E189" s="8"/>
      <c r="F189" s="7"/>
      <c r="G189" s="8"/>
      <c r="H189" s="8"/>
      <c r="I189" s="8"/>
      <c r="J189" s="8"/>
      <c r="K189" s="8"/>
      <c r="L189" s="8"/>
      <c r="M189" s="8"/>
      <c r="N189" s="8"/>
    </row>
    <row r="190" ht="15.75" customHeight="1">
      <c r="A190" s="9"/>
      <c r="B190" s="8"/>
      <c r="C190" s="8"/>
      <c r="D190" s="8"/>
      <c r="E190" s="8"/>
      <c r="F190" s="7"/>
      <c r="G190" s="8"/>
      <c r="H190" s="8"/>
      <c r="I190" s="8"/>
      <c r="J190" s="8"/>
      <c r="K190" s="8"/>
      <c r="L190" s="8"/>
      <c r="M190" s="8"/>
      <c r="N190" s="8"/>
    </row>
    <row r="191" ht="15.75" customHeight="1">
      <c r="A191" s="9"/>
      <c r="B191" s="8"/>
      <c r="C191" s="8"/>
      <c r="D191" s="8"/>
      <c r="E191" s="8"/>
      <c r="F191" s="7"/>
      <c r="G191" s="8"/>
      <c r="H191" s="8"/>
      <c r="I191" s="8"/>
      <c r="J191" s="8"/>
      <c r="K191" s="8"/>
      <c r="L191" s="8"/>
      <c r="M191" s="8"/>
      <c r="N191" s="8"/>
    </row>
    <row r="192" ht="15.75" customHeight="1">
      <c r="A192" s="9"/>
      <c r="B192" s="8"/>
      <c r="C192" s="8"/>
      <c r="D192" s="8"/>
      <c r="E192" s="8"/>
      <c r="F192" s="7"/>
      <c r="G192" s="8"/>
      <c r="H192" s="8"/>
      <c r="I192" s="8"/>
      <c r="J192" s="8"/>
      <c r="K192" s="8"/>
      <c r="L192" s="8"/>
      <c r="M192" s="8"/>
      <c r="N192" s="8"/>
    </row>
    <row r="193" ht="15.75" customHeight="1">
      <c r="A193" s="9"/>
      <c r="B193" s="8"/>
      <c r="C193" s="8"/>
      <c r="D193" s="8"/>
      <c r="E193" s="8"/>
      <c r="F193" s="7"/>
      <c r="G193" s="8"/>
      <c r="H193" s="8"/>
      <c r="I193" s="8"/>
      <c r="J193" s="8"/>
      <c r="K193" s="8"/>
      <c r="L193" s="8"/>
      <c r="M193" s="8"/>
      <c r="N193" s="8"/>
    </row>
    <row r="194" ht="15.75" customHeight="1">
      <c r="A194" s="9"/>
      <c r="B194" s="8"/>
      <c r="C194" s="8"/>
      <c r="D194" s="8"/>
      <c r="E194" s="8"/>
      <c r="F194" s="7"/>
      <c r="G194" s="8"/>
      <c r="H194" s="8"/>
      <c r="I194" s="8"/>
      <c r="J194" s="8"/>
      <c r="K194" s="8"/>
      <c r="L194" s="8"/>
      <c r="M194" s="8"/>
      <c r="N194" s="8"/>
    </row>
    <row r="195" ht="15.75" customHeight="1">
      <c r="A195" s="9"/>
      <c r="B195" s="8"/>
      <c r="C195" s="8"/>
      <c r="D195" s="8"/>
      <c r="E195" s="8"/>
      <c r="F195" s="7"/>
      <c r="G195" s="8"/>
      <c r="H195" s="8"/>
      <c r="I195" s="8"/>
      <c r="J195" s="8"/>
      <c r="K195" s="8"/>
      <c r="L195" s="8"/>
      <c r="M195" s="8"/>
      <c r="N195" s="8"/>
    </row>
    <row r="196" ht="15.75" customHeight="1">
      <c r="A196" s="9"/>
      <c r="B196" s="8"/>
      <c r="C196" s="8"/>
      <c r="D196" s="8"/>
      <c r="E196" s="8"/>
      <c r="F196" s="7"/>
      <c r="G196" s="8"/>
      <c r="H196" s="8"/>
      <c r="I196" s="8"/>
      <c r="J196" s="8"/>
      <c r="K196" s="8"/>
      <c r="L196" s="8"/>
      <c r="M196" s="8"/>
      <c r="N196" s="8"/>
    </row>
    <row r="197" ht="15.75" customHeight="1">
      <c r="A197" s="9"/>
      <c r="B197" s="8"/>
      <c r="C197" s="8"/>
      <c r="D197" s="8"/>
      <c r="E197" s="8"/>
      <c r="F197" s="7"/>
      <c r="G197" s="8"/>
      <c r="H197" s="8"/>
      <c r="I197" s="8"/>
      <c r="J197" s="8"/>
      <c r="K197" s="8"/>
      <c r="L197" s="8"/>
      <c r="M197" s="8"/>
      <c r="N197" s="8"/>
    </row>
    <row r="198" ht="15.75" customHeight="1">
      <c r="A198" s="9"/>
      <c r="B198" s="8"/>
      <c r="C198" s="8"/>
      <c r="D198" s="8"/>
      <c r="E198" s="8"/>
      <c r="F198" s="7"/>
      <c r="G198" s="8"/>
      <c r="H198" s="8"/>
      <c r="I198" s="8"/>
      <c r="J198" s="8"/>
      <c r="K198" s="8"/>
      <c r="L198" s="8"/>
      <c r="M198" s="8"/>
      <c r="N198" s="8"/>
    </row>
    <row r="199" ht="15.75" customHeight="1">
      <c r="A199" s="9"/>
      <c r="B199" s="8"/>
      <c r="C199" s="8"/>
      <c r="D199" s="8"/>
      <c r="E199" s="8"/>
      <c r="F199" s="7"/>
      <c r="G199" s="8"/>
      <c r="H199" s="8"/>
      <c r="I199" s="8"/>
      <c r="J199" s="8"/>
      <c r="K199" s="8"/>
      <c r="L199" s="8"/>
      <c r="M199" s="8"/>
      <c r="N199" s="8"/>
    </row>
    <row r="200" ht="15.75" customHeight="1">
      <c r="A200" s="9"/>
      <c r="B200" s="8"/>
      <c r="C200" s="8"/>
      <c r="D200" s="8"/>
      <c r="E200" s="8"/>
      <c r="F200" s="7"/>
      <c r="G200" s="8"/>
      <c r="H200" s="8"/>
      <c r="I200" s="8"/>
      <c r="J200" s="8"/>
      <c r="K200" s="8"/>
      <c r="L200" s="8"/>
      <c r="M200" s="8"/>
      <c r="N200" s="8"/>
    </row>
    <row r="201" ht="15.75" customHeight="1">
      <c r="A201" s="9"/>
      <c r="B201" s="8"/>
      <c r="C201" s="8"/>
      <c r="D201" s="8"/>
      <c r="E201" s="8"/>
      <c r="F201" s="7"/>
      <c r="G201" s="8"/>
      <c r="H201" s="8"/>
      <c r="I201" s="8"/>
      <c r="J201" s="8"/>
      <c r="K201" s="8"/>
      <c r="L201" s="8"/>
      <c r="M201" s="8"/>
      <c r="N201" s="8"/>
    </row>
    <row r="202" ht="15.75" customHeight="1">
      <c r="A202" s="9"/>
      <c r="B202" s="8"/>
      <c r="C202" s="8"/>
      <c r="D202" s="8"/>
      <c r="E202" s="8"/>
      <c r="F202" s="7"/>
      <c r="G202" s="8"/>
      <c r="H202" s="8"/>
      <c r="I202" s="8"/>
      <c r="J202" s="8"/>
      <c r="K202" s="8"/>
      <c r="L202" s="8"/>
      <c r="M202" s="8"/>
      <c r="N202" s="8"/>
    </row>
    <row r="203" ht="15.75" customHeight="1">
      <c r="A203" s="9"/>
      <c r="B203" s="8"/>
      <c r="C203" s="8"/>
      <c r="D203" s="8"/>
      <c r="E203" s="8"/>
      <c r="F203" s="7"/>
      <c r="G203" s="8"/>
      <c r="H203" s="8"/>
      <c r="I203" s="8"/>
      <c r="J203" s="8"/>
      <c r="K203" s="8"/>
      <c r="L203" s="8"/>
      <c r="M203" s="8"/>
      <c r="N203" s="8"/>
    </row>
    <row r="204" ht="15.75" customHeight="1">
      <c r="A204" s="9"/>
      <c r="B204" s="8"/>
      <c r="C204" s="8"/>
      <c r="D204" s="8"/>
      <c r="E204" s="8"/>
      <c r="F204" s="7"/>
      <c r="G204" s="8"/>
      <c r="H204" s="8"/>
      <c r="I204" s="8"/>
      <c r="J204" s="8"/>
      <c r="K204" s="8"/>
      <c r="L204" s="8"/>
      <c r="M204" s="8"/>
      <c r="N204" s="8"/>
    </row>
    <row r="205" ht="15.75" customHeight="1">
      <c r="A205" s="9"/>
      <c r="B205" s="8"/>
      <c r="C205" s="8"/>
      <c r="D205" s="8"/>
      <c r="E205" s="8"/>
      <c r="F205" s="7"/>
      <c r="G205" s="8"/>
      <c r="H205" s="8"/>
      <c r="I205" s="8"/>
      <c r="J205" s="8"/>
      <c r="K205" s="8"/>
      <c r="L205" s="8"/>
      <c r="M205" s="8"/>
      <c r="N205" s="8"/>
    </row>
    <row r="206" ht="15.75" customHeight="1">
      <c r="A206" s="9"/>
      <c r="B206" s="8"/>
      <c r="C206" s="8"/>
      <c r="D206" s="8"/>
      <c r="E206" s="8"/>
      <c r="F206" s="7"/>
      <c r="G206" s="8"/>
      <c r="H206" s="8"/>
      <c r="I206" s="8"/>
      <c r="J206" s="8"/>
      <c r="K206" s="8"/>
      <c r="L206" s="8"/>
      <c r="M206" s="8"/>
      <c r="N206" s="8"/>
    </row>
    <row r="207" ht="15.75" customHeight="1">
      <c r="A207" s="9"/>
      <c r="B207" s="8"/>
      <c r="C207" s="8"/>
      <c r="D207" s="8"/>
      <c r="E207" s="8"/>
      <c r="F207" s="7"/>
      <c r="G207" s="8"/>
      <c r="H207" s="8"/>
      <c r="I207" s="8"/>
      <c r="J207" s="8"/>
      <c r="K207" s="8"/>
      <c r="L207" s="8"/>
      <c r="M207" s="8"/>
      <c r="N207" s="8"/>
    </row>
    <row r="208" ht="15.75" customHeight="1">
      <c r="A208" s="9"/>
      <c r="B208" s="8"/>
      <c r="C208" s="8"/>
      <c r="D208" s="8"/>
      <c r="E208" s="8"/>
      <c r="F208" s="7"/>
      <c r="G208" s="8"/>
      <c r="H208" s="8"/>
      <c r="I208" s="8"/>
      <c r="J208" s="8"/>
      <c r="K208" s="8"/>
      <c r="L208" s="8"/>
      <c r="M208" s="8"/>
      <c r="N208" s="8"/>
    </row>
    <row r="209" ht="15.75" customHeight="1">
      <c r="A209" s="9"/>
      <c r="B209" s="8"/>
      <c r="C209" s="8"/>
      <c r="D209" s="8"/>
      <c r="E209" s="8"/>
      <c r="F209" s="7"/>
      <c r="G209" s="8"/>
      <c r="H209" s="8"/>
      <c r="I209" s="8"/>
      <c r="J209" s="8"/>
      <c r="K209" s="8"/>
      <c r="L209" s="8"/>
      <c r="M209" s="8"/>
      <c r="N209" s="8"/>
    </row>
    <row r="210" ht="15.75" customHeight="1">
      <c r="A210" s="9"/>
      <c r="B210" s="8"/>
      <c r="C210" s="8"/>
      <c r="D210" s="8"/>
      <c r="E210" s="8"/>
      <c r="F210" s="7"/>
      <c r="G210" s="8"/>
      <c r="H210" s="8"/>
      <c r="I210" s="8"/>
      <c r="J210" s="8"/>
      <c r="K210" s="8"/>
      <c r="L210" s="8"/>
      <c r="M210" s="8"/>
      <c r="N210" s="8"/>
    </row>
    <row r="211" ht="15.75" customHeight="1">
      <c r="A211" s="9"/>
      <c r="B211" s="8"/>
      <c r="C211" s="8"/>
      <c r="D211" s="8"/>
      <c r="E211" s="8"/>
      <c r="F211" s="7"/>
      <c r="G211" s="8"/>
      <c r="H211" s="8"/>
      <c r="I211" s="8"/>
      <c r="J211" s="8"/>
      <c r="K211" s="8"/>
      <c r="L211" s="8"/>
      <c r="M211" s="8"/>
      <c r="N211" s="8"/>
    </row>
    <row r="212" ht="15.75" customHeight="1">
      <c r="A212" s="9"/>
      <c r="B212" s="8"/>
      <c r="C212" s="8"/>
      <c r="D212" s="8"/>
      <c r="E212" s="8"/>
      <c r="F212" s="7"/>
      <c r="G212" s="8"/>
      <c r="H212" s="8"/>
      <c r="I212" s="8"/>
      <c r="J212" s="8"/>
      <c r="K212" s="8"/>
      <c r="L212" s="8"/>
      <c r="M212" s="8"/>
      <c r="N212" s="8"/>
    </row>
    <row r="213" ht="15.75" customHeight="1">
      <c r="A213" s="9"/>
      <c r="B213" s="8"/>
      <c r="C213" s="8"/>
      <c r="D213" s="8"/>
      <c r="E213" s="8"/>
      <c r="F213" s="7"/>
      <c r="G213" s="8"/>
      <c r="H213" s="8"/>
      <c r="I213" s="8"/>
      <c r="J213" s="8"/>
      <c r="K213" s="8"/>
      <c r="L213" s="8"/>
      <c r="M213" s="8"/>
      <c r="N213" s="8"/>
    </row>
    <row r="214" ht="15.75" customHeight="1">
      <c r="A214" s="9"/>
      <c r="B214" s="8"/>
      <c r="C214" s="8"/>
      <c r="D214" s="8"/>
      <c r="E214" s="8"/>
      <c r="F214" s="7"/>
      <c r="G214" s="8"/>
      <c r="H214" s="8"/>
      <c r="I214" s="8"/>
      <c r="J214" s="8"/>
      <c r="K214" s="8"/>
      <c r="L214" s="8"/>
      <c r="M214" s="8"/>
      <c r="N214" s="8"/>
    </row>
    <row r="215" ht="15.75" customHeight="1">
      <c r="A215" s="9"/>
      <c r="B215" s="8"/>
      <c r="C215" s="8"/>
      <c r="D215" s="8"/>
      <c r="E215" s="8"/>
      <c r="F215" s="7"/>
      <c r="G215" s="8"/>
      <c r="H215" s="8"/>
      <c r="I215" s="8"/>
      <c r="J215" s="8"/>
      <c r="K215" s="8"/>
      <c r="L215" s="8"/>
      <c r="M215" s="8"/>
      <c r="N215" s="8"/>
    </row>
    <row r="216" ht="15.75" customHeight="1">
      <c r="A216" s="9"/>
      <c r="B216" s="8"/>
      <c r="C216" s="8"/>
      <c r="D216" s="8"/>
      <c r="E216" s="8"/>
      <c r="F216" s="7"/>
      <c r="G216" s="8"/>
      <c r="H216" s="8"/>
      <c r="I216" s="8"/>
      <c r="J216" s="8"/>
      <c r="K216" s="8"/>
      <c r="L216" s="8"/>
      <c r="M216" s="8"/>
      <c r="N216" s="8"/>
    </row>
    <row r="217" ht="15.75" customHeight="1">
      <c r="A217" s="9"/>
      <c r="B217" s="8"/>
      <c r="C217" s="8"/>
      <c r="D217" s="8"/>
      <c r="E217" s="8"/>
      <c r="F217" s="7"/>
      <c r="G217" s="8"/>
      <c r="H217" s="8"/>
      <c r="I217" s="8"/>
      <c r="J217" s="8"/>
      <c r="K217" s="8"/>
      <c r="L217" s="8"/>
      <c r="M217" s="8"/>
      <c r="N217" s="8"/>
    </row>
    <row r="218" ht="15.75" customHeight="1">
      <c r="A218" s="9"/>
      <c r="B218" s="8"/>
      <c r="C218" s="8"/>
      <c r="D218" s="8"/>
      <c r="E218" s="8"/>
      <c r="F218" s="7"/>
      <c r="G218" s="8"/>
      <c r="H218" s="8"/>
      <c r="I218" s="8"/>
      <c r="J218" s="8"/>
      <c r="K218" s="8"/>
      <c r="L218" s="8"/>
      <c r="M218" s="8"/>
      <c r="N218" s="8"/>
    </row>
    <row r="219" ht="15.75" customHeight="1">
      <c r="A219" s="9"/>
      <c r="B219" s="8"/>
      <c r="C219" s="8"/>
      <c r="D219" s="8"/>
      <c r="E219" s="8"/>
      <c r="F219" s="7"/>
      <c r="G219" s="8"/>
      <c r="H219" s="8"/>
      <c r="I219" s="8"/>
      <c r="J219" s="8"/>
      <c r="K219" s="8"/>
      <c r="L219" s="8"/>
      <c r="M219" s="8"/>
      <c r="N219" s="8"/>
    </row>
    <row r="220" ht="15.75" customHeight="1">
      <c r="A220" s="9"/>
      <c r="B220" s="8"/>
      <c r="C220" s="8"/>
      <c r="D220" s="8"/>
      <c r="E220" s="8"/>
      <c r="F220" s="7"/>
      <c r="G220" s="8"/>
      <c r="H220" s="8"/>
      <c r="I220" s="8"/>
      <c r="J220" s="8"/>
      <c r="K220" s="8"/>
      <c r="L220" s="8"/>
      <c r="M220" s="8"/>
      <c r="N220" s="8"/>
    </row>
    <row r="221" ht="15.75" customHeight="1">
      <c r="A221" s="9"/>
      <c r="B221" s="8"/>
      <c r="C221" s="8"/>
      <c r="D221" s="8"/>
      <c r="E221" s="8"/>
      <c r="F221" s="7"/>
      <c r="G221" s="8"/>
      <c r="H221" s="8"/>
      <c r="I221" s="8"/>
      <c r="J221" s="8"/>
      <c r="K221" s="8"/>
      <c r="L221" s="8"/>
      <c r="M221" s="8"/>
      <c r="N221" s="8"/>
    </row>
    <row r="222" ht="15.75" customHeight="1">
      <c r="A222" s="9"/>
      <c r="B222" s="8"/>
      <c r="C222" s="8"/>
      <c r="D222" s="8"/>
      <c r="E222" s="8"/>
      <c r="F222" s="7"/>
      <c r="G222" s="8"/>
      <c r="H222" s="8"/>
      <c r="I222" s="8"/>
      <c r="J222" s="8"/>
      <c r="K222" s="8"/>
      <c r="L222" s="8"/>
      <c r="M222" s="8"/>
      <c r="N222" s="8"/>
    </row>
    <row r="223" ht="15.75" customHeight="1">
      <c r="A223" s="9"/>
      <c r="B223" s="8"/>
      <c r="C223" s="8"/>
      <c r="D223" s="8"/>
      <c r="E223" s="8"/>
      <c r="F223" s="7"/>
      <c r="G223" s="8"/>
      <c r="H223" s="8"/>
      <c r="I223" s="8"/>
      <c r="J223" s="8"/>
      <c r="K223" s="8"/>
      <c r="L223" s="8"/>
      <c r="M223" s="8"/>
      <c r="N223" s="8"/>
    </row>
    <row r="224" ht="15.75" customHeight="1">
      <c r="A224" s="9"/>
      <c r="B224" s="8"/>
      <c r="C224" s="8"/>
      <c r="D224" s="8"/>
      <c r="E224" s="8"/>
      <c r="F224" s="7"/>
      <c r="G224" s="8"/>
      <c r="H224" s="8"/>
      <c r="I224" s="8"/>
      <c r="J224" s="8"/>
      <c r="K224" s="8"/>
      <c r="L224" s="8"/>
      <c r="M224" s="8"/>
      <c r="N224" s="8"/>
    </row>
    <row r="225" ht="15.75" customHeight="1">
      <c r="A225" s="9"/>
      <c r="B225" s="8"/>
      <c r="C225" s="8"/>
      <c r="D225" s="8"/>
      <c r="E225" s="8"/>
      <c r="F225" s="7"/>
      <c r="G225" s="8"/>
      <c r="H225" s="8"/>
      <c r="I225" s="8"/>
      <c r="J225" s="8"/>
      <c r="K225" s="8"/>
      <c r="L225" s="8"/>
      <c r="M225" s="8"/>
      <c r="N225" s="8"/>
    </row>
    <row r="226" ht="15.75" customHeight="1">
      <c r="A226" s="9"/>
      <c r="B226" s="8"/>
      <c r="C226" s="8"/>
      <c r="D226" s="8"/>
      <c r="E226" s="8"/>
      <c r="F226" s="7"/>
      <c r="G226" s="8"/>
      <c r="H226" s="8"/>
      <c r="I226" s="8"/>
      <c r="J226" s="8"/>
      <c r="K226" s="8"/>
      <c r="L226" s="8"/>
      <c r="M226" s="8"/>
      <c r="N226" s="8"/>
    </row>
    <row r="227" ht="15.75" customHeight="1">
      <c r="A227" s="9"/>
      <c r="B227" s="8"/>
      <c r="C227" s="8"/>
      <c r="D227" s="8"/>
      <c r="E227" s="8"/>
      <c r="F227" s="7"/>
      <c r="G227" s="8"/>
      <c r="H227" s="8"/>
      <c r="I227" s="8"/>
      <c r="J227" s="8"/>
      <c r="K227" s="8"/>
      <c r="L227" s="8"/>
      <c r="M227" s="8"/>
      <c r="N227" s="8"/>
    </row>
    <row r="228" ht="15.75" customHeight="1">
      <c r="A228" s="9"/>
      <c r="B228" s="8"/>
      <c r="C228" s="8"/>
      <c r="D228" s="8"/>
      <c r="E228" s="8"/>
      <c r="F228" s="7"/>
      <c r="G228" s="8"/>
      <c r="H228" s="8"/>
      <c r="I228" s="8"/>
      <c r="J228" s="8"/>
      <c r="K228" s="8"/>
      <c r="L228" s="8"/>
      <c r="M228" s="8"/>
      <c r="N228" s="8"/>
    </row>
    <row r="229" ht="15.75" customHeight="1">
      <c r="A229" s="9"/>
      <c r="B229" s="8"/>
      <c r="C229" s="8"/>
      <c r="D229" s="8"/>
      <c r="E229" s="8"/>
      <c r="F229" s="7"/>
      <c r="G229" s="8"/>
      <c r="H229" s="8"/>
      <c r="I229" s="8"/>
      <c r="J229" s="8"/>
      <c r="K229" s="8"/>
      <c r="L229" s="8"/>
      <c r="M229" s="8"/>
      <c r="N229" s="8"/>
    </row>
    <row r="230" ht="15.75" customHeight="1">
      <c r="A230" s="9"/>
      <c r="B230" s="8"/>
      <c r="C230" s="8"/>
      <c r="D230" s="8"/>
      <c r="E230" s="8"/>
      <c r="F230" s="7"/>
      <c r="G230" s="8"/>
      <c r="H230" s="8"/>
      <c r="I230" s="8"/>
      <c r="J230" s="8"/>
      <c r="K230" s="8"/>
      <c r="L230" s="8"/>
      <c r="M230" s="8"/>
      <c r="N230" s="8"/>
    </row>
    <row r="231" ht="15.75" customHeight="1">
      <c r="A231" s="9"/>
      <c r="B231" s="8"/>
      <c r="C231" s="8"/>
      <c r="D231" s="8"/>
      <c r="E231" s="8"/>
      <c r="F231" s="7"/>
      <c r="G231" s="8"/>
      <c r="H231" s="8"/>
      <c r="I231" s="8"/>
      <c r="J231" s="8"/>
      <c r="K231" s="8"/>
      <c r="L231" s="8"/>
      <c r="M231" s="8"/>
      <c r="N231" s="8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K2" s="10" t="s">
        <v>36</v>
      </c>
    </row>
    <row r="3">
      <c r="J3" s="10" t="s">
        <v>2</v>
      </c>
      <c r="K3" s="11">
        <f>CORREL('RAW DATA'!B2:B31,'RAW DATA'!C2:C31)</f>
        <v>0.787713172</v>
      </c>
    </row>
    <row r="4">
      <c r="J4" s="10" t="s">
        <v>3</v>
      </c>
      <c r="K4" s="11">
        <f>CORREL('RAW DATA'!B2:B31,'RAW DATA'!D2:D31)</f>
        <v>0.4236507052</v>
      </c>
    </row>
    <row r="5">
      <c r="J5" s="10" t="s">
        <v>37</v>
      </c>
      <c r="K5" s="11">
        <f>CORREL('RAW DATA'!B2:B31,'RAW DATA'!E2:E31)</f>
        <v>0.142461909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0" max="10" width="15.0"/>
  </cols>
  <sheetData>
    <row r="1">
      <c r="B1" s="12" t="s">
        <v>37</v>
      </c>
      <c r="C1" s="12" t="s">
        <v>3</v>
      </c>
      <c r="D1" s="12" t="s">
        <v>2</v>
      </c>
      <c r="E1" s="12" t="s">
        <v>38</v>
      </c>
      <c r="H1" s="10" t="s">
        <v>39</v>
      </c>
      <c r="I1" s="10" t="s">
        <v>40</v>
      </c>
      <c r="J1" s="10" t="s">
        <v>41</v>
      </c>
      <c r="L1" s="10" t="s">
        <v>42</v>
      </c>
      <c r="M1" s="10" t="s">
        <v>43</v>
      </c>
    </row>
    <row r="2">
      <c r="A2" s="10" t="s">
        <v>44</v>
      </c>
      <c r="B2" s="13">
        <f t="array" ref="B2:E6">LINEST('RAW DATA'!B2:B31,'RAW DATA'!C2:E31,1,1)</f>
        <v>-0.01889218729</v>
      </c>
      <c r="C2" s="13">
        <v>0.1985692315211444</v>
      </c>
      <c r="D2" s="13">
        <v>0.04632654836595192</v>
      </c>
      <c r="E2" s="13">
        <v>3.0103791680812635</v>
      </c>
      <c r="H2" s="14">
        <f>'RAW DATA'!B2:B31</f>
        <v>22.1</v>
      </c>
      <c r="I2" s="15">
        <f>E$2+D$2*'RAW DATA'!C2+C$2*'RAW DATA'!D2+B$2*'RAW DATA'!E2</f>
        <v>19.86869554</v>
      </c>
      <c r="J2" s="15">
        <f>D$13+C$13*'RAW DATA'!C2+B$13*'RAW DATA'!D2</f>
        <v>20.2147431</v>
      </c>
      <c r="L2" s="15">
        <f t="shared" ref="L2:M2" si="1">ABS($H2-I2)</f>
        <v>2.231304462</v>
      </c>
      <c r="M2" s="15">
        <f t="shared" si="1"/>
        <v>1.885256904</v>
      </c>
    </row>
    <row r="3">
      <c r="B3" s="13">
        <v>0.016657337283001748</v>
      </c>
      <c r="C3" s="13">
        <v>0.02982991849395764</v>
      </c>
      <c r="D3" s="13">
        <v>0.0037134523843503986</v>
      </c>
      <c r="E3" s="13">
        <v>0.8793297326007021</v>
      </c>
      <c r="H3" s="14">
        <f>'RAW DATA'!B3:B32</f>
        <v>10.4</v>
      </c>
      <c r="I3" s="15">
        <f>E$2+D$2*'RAW DATA'!C3+C$2*'RAW DATA'!D3+B$2*'RAW DATA'!E3</f>
        <v>12.02364372</v>
      </c>
      <c r="J3" s="15">
        <f>D$13+C$13*'RAW DATA'!C3+B$13*'RAW DATA'!D3</f>
        <v>11.78895173</v>
      </c>
      <c r="L3" s="15">
        <f t="shared" ref="L3:M3" si="2">ABS($H3-I3)</f>
        <v>1.623643722</v>
      </c>
      <c r="M3" s="15">
        <f t="shared" si="2"/>
        <v>1.388951726</v>
      </c>
    </row>
    <row r="4">
      <c r="A4" s="10" t="s">
        <v>45</v>
      </c>
      <c r="B4" s="13">
        <v>0.8868670108850412</v>
      </c>
      <c r="C4" s="16">
        <v>1.7592219015689865</v>
      </c>
      <c r="D4" s="13" t="e">
        <v>#N/A</v>
      </c>
      <c r="E4" s="13" t="e">
        <v>#N/A</v>
      </c>
      <c r="H4" s="14">
        <f>'RAW DATA'!B4:B33</f>
        <v>9.3</v>
      </c>
      <c r="I4" s="15">
        <f>E$2+D$2*'RAW DATA'!C4+C$2*'RAW DATA'!D4+B$2*'RAW DATA'!E4</f>
        <v>11.61229495</v>
      </c>
      <c r="J4" s="15">
        <f>D$13+C$13*'RAW DATA'!C4+B$13*'RAW DATA'!D4</f>
        <v>11.67750444</v>
      </c>
      <c r="L4" s="15">
        <f t="shared" ref="L4:M4" si="3">ABS($H4-I4)</f>
        <v>2.312294947</v>
      </c>
      <c r="M4" s="15">
        <f t="shared" si="3"/>
        <v>2.37750444</v>
      </c>
    </row>
    <row r="5">
      <c r="B5" s="13">
        <v>67.93934131090151</v>
      </c>
      <c r="C5" s="13">
        <v>26.0</v>
      </c>
      <c r="D5" s="13" t="e">
        <v>#N/A</v>
      </c>
      <c r="E5" s="13" t="e">
        <v>#N/A</v>
      </c>
      <c r="H5" s="14">
        <f>'RAW DATA'!B5:B34</f>
        <v>18.5</v>
      </c>
      <c r="I5" s="15">
        <f>E$2+D$2*'RAW DATA'!C5+C$2*'RAW DATA'!D5+B$2*'RAW DATA'!E5</f>
        <v>17.12456755</v>
      </c>
      <c r="J5" s="15">
        <f>D$13+C$13*'RAW DATA'!C5+B$13*'RAW DATA'!D5</f>
        <v>17.15299895</v>
      </c>
      <c r="L5" s="15">
        <f t="shared" ref="L5:M5" si="4">ABS($H5-I5)</f>
        <v>1.375432449</v>
      </c>
      <c r="M5" s="15">
        <f t="shared" si="4"/>
        <v>1.347001051</v>
      </c>
    </row>
    <row r="6">
      <c r="B6" s="13">
        <v>630.7885958270401</v>
      </c>
      <c r="C6" s="13">
        <v>80.46640417296003</v>
      </c>
      <c r="D6" s="13" t="e">
        <v>#N/A</v>
      </c>
      <c r="E6" s="13" t="e">
        <v>#N/A</v>
      </c>
      <c r="H6" s="14">
        <f>'RAW DATA'!B6:B35</f>
        <v>12.9</v>
      </c>
      <c r="I6" s="15">
        <f>E$2+D$2*'RAW DATA'!C6+C$2*'RAW DATA'!D6+B$2*'RAW DATA'!E6</f>
        <v>12.42746308</v>
      </c>
      <c r="J6" s="15">
        <f>D$13+C$13*'RAW DATA'!C6+B$13*'RAW DATA'!D6</f>
        <v>13.13244763</v>
      </c>
      <c r="L6" s="15">
        <f t="shared" ref="L6:M6" si="5">ABS($H6-I6)</f>
        <v>0.4725369248</v>
      </c>
      <c r="M6" s="15">
        <f t="shared" si="5"/>
        <v>0.2324476328</v>
      </c>
    </row>
    <row r="7">
      <c r="A7" s="10" t="s">
        <v>46</v>
      </c>
      <c r="B7" s="11">
        <f>C4</f>
        <v>1.759221902</v>
      </c>
      <c r="H7" s="14">
        <f>'RAW DATA'!B7:B36</f>
        <v>7.2</v>
      </c>
      <c r="I7" s="15">
        <f>E$2+D$2*'RAW DATA'!C7+C$2*'RAW DATA'!D7+B$2*'RAW DATA'!E7</f>
        <v>11.70654151</v>
      </c>
      <c r="J7" s="15">
        <f>D$13+C$13*'RAW DATA'!C7+B$13*'RAW DATA'!D7</f>
        <v>11.80989565</v>
      </c>
      <c r="L7" s="15">
        <f t="shared" ref="L7:M7" si="6">ABS($H7-I7)</f>
        <v>4.506541513</v>
      </c>
      <c r="M7" s="15">
        <f t="shared" si="6"/>
        <v>4.609895655</v>
      </c>
    </row>
    <row r="8">
      <c r="H8" s="14">
        <f>'RAW DATA'!B8:B37</f>
        <v>11.8</v>
      </c>
      <c r="I8" s="15">
        <f>E$2+D$2*'RAW DATA'!C8+C$2*'RAW DATA'!D8+B$2*'RAW DATA'!E8</f>
        <v>11.74326009</v>
      </c>
      <c r="J8" s="15">
        <f>D$13+C$13*'RAW DATA'!C8+B$13*'RAW DATA'!D8</f>
        <v>11.24846052</v>
      </c>
      <c r="L8" s="15">
        <f t="shared" ref="L8:M8" si="7">ABS($H8-I8)</f>
        <v>0.05673990835</v>
      </c>
      <c r="M8" s="15">
        <f t="shared" si="7"/>
        <v>0.5515394829</v>
      </c>
    </row>
    <row r="9">
      <c r="H9" s="14">
        <f>'RAW DATA'!B9:B38</f>
        <v>13.2</v>
      </c>
      <c r="I9" s="15">
        <f>E$2+D$2*'RAW DATA'!C9+C$2*'RAW DATA'!D9+B$2*'RAW DATA'!E9</f>
        <v>12.25163785</v>
      </c>
      <c r="J9" s="15">
        <f>D$13+C$13*'RAW DATA'!C9+B$13*'RAW DATA'!D9</f>
        <v>11.85064979</v>
      </c>
      <c r="L9" s="15">
        <f t="shared" ref="L9:M9" si="8">ABS($H9-I9)</f>
        <v>0.9483621531</v>
      </c>
      <c r="M9" s="15">
        <f t="shared" si="8"/>
        <v>1.349350208</v>
      </c>
    </row>
    <row r="10">
      <c r="H10" s="14">
        <f>'RAW DATA'!B10:B39</f>
        <v>4.8</v>
      </c>
      <c r="I10" s="15">
        <f>E$2+D$2*'RAW DATA'!C10+C$2*'RAW DATA'!D10+B$2*'RAW DATA'!E10</f>
        <v>3.806890683</v>
      </c>
      <c r="J10" s="15">
        <f>D$13+C$13*'RAW DATA'!C10+B$13*'RAW DATA'!D10</f>
        <v>3.530715281</v>
      </c>
      <c r="L10" s="15">
        <f t="shared" ref="L10:M10" si="9">ABS($H10-I10)</f>
        <v>0.9931093171</v>
      </c>
      <c r="M10" s="15">
        <f t="shared" si="9"/>
        <v>1.269284719</v>
      </c>
    </row>
    <row r="11">
      <c r="H11" s="14">
        <f>'RAW DATA'!B11:B40</f>
        <v>10.6</v>
      </c>
      <c r="I11" s="15">
        <f>E$2+D$2*'RAW DATA'!C11+C$2*'RAW DATA'!D11+B$2*'RAW DATA'!E11</f>
        <v>12.38218916</v>
      </c>
      <c r="J11" s="15">
        <f>D$13+C$13*'RAW DATA'!C11+B$13*'RAW DATA'!D11</f>
        <v>12.5723461</v>
      </c>
      <c r="L11" s="15">
        <f t="shared" ref="L11:M11" si="10">ABS($H11-I11)</f>
        <v>1.782189163</v>
      </c>
      <c r="M11" s="15">
        <f t="shared" si="10"/>
        <v>1.972346102</v>
      </c>
    </row>
    <row r="12">
      <c r="B12" s="17" t="s">
        <v>3</v>
      </c>
      <c r="C12" s="17" t="s">
        <v>2</v>
      </c>
      <c r="D12" s="17" t="s">
        <v>38</v>
      </c>
      <c r="H12" s="14">
        <f>'RAW DATA'!B12:B41</f>
        <v>8.6</v>
      </c>
      <c r="I12" s="15">
        <f>E$2+D$2*'RAW DATA'!C12+C$2*'RAW DATA'!D12+B$2*'RAW DATA'!E12</f>
        <v>6.767074625</v>
      </c>
      <c r="J12" s="15">
        <f>D$13+C$13*'RAW DATA'!C12+B$13*'RAW DATA'!D12</f>
        <v>6.877419788</v>
      </c>
      <c r="L12" s="15">
        <f t="shared" ref="L12:M12" si="11">ABS($H12-I12)</f>
        <v>1.832925375</v>
      </c>
      <c r="M12" s="15">
        <f t="shared" si="11"/>
        <v>1.722580212</v>
      </c>
    </row>
    <row r="13">
      <c r="A13" s="10" t="s">
        <v>47</v>
      </c>
      <c r="B13" s="18">
        <f t="array" ref="B13:D17">LINEST('RAW DATA'!B2:B31,'RAW DATA'!C2:D31,1,1)</f>
        <v>0.1768055069</v>
      </c>
      <c r="C13" s="18">
        <v>0.04682650662956714</v>
      </c>
      <c r="D13" s="18">
        <v>2.7567157596273137</v>
      </c>
      <c r="H13" s="14">
        <f>'RAW DATA'!B13:B42</f>
        <v>17.4</v>
      </c>
      <c r="I13" s="15">
        <f>E$2+D$2*'RAW DATA'!C13+C$2*'RAW DATA'!D13+B$2*'RAW DATA'!E13</f>
        <v>17.64678191</v>
      </c>
      <c r="J13" s="15">
        <f>D$13+C$13*'RAW DATA'!C13+B$13*'RAW DATA'!D13</f>
        <v>17.0536989</v>
      </c>
      <c r="L13" s="15">
        <f t="shared" ref="L13:M13" si="12">ABS($H13-I13)</f>
        <v>0.2467819096</v>
      </c>
      <c r="M13" s="15">
        <f t="shared" si="12"/>
        <v>0.3463011014</v>
      </c>
    </row>
    <row r="14">
      <c r="B14" s="18">
        <v>0.022959326691868325</v>
      </c>
      <c r="C14" s="18">
        <v>0.003706695062730475</v>
      </c>
      <c r="D14" s="18">
        <v>0.8549082368901978</v>
      </c>
      <c r="H14" s="14">
        <f>'RAW DATA'!B14:B43</f>
        <v>9.2</v>
      </c>
      <c r="I14" s="15">
        <f>E$2+D$2*'RAW DATA'!C14+C$2*'RAW DATA'!D14+B$2*'RAW DATA'!E14</f>
        <v>9.837735903</v>
      </c>
      <c r="J14" s="15">
        <f>D$13+C$13*'RAW DATA'!C14+B$13*'RAW DATA'!D14</f>
        <v>10.07705991</v>
      </c>
      <c r="L14" s="15">
        <f t="shared" ref="L14:M14" si="13">ABS($H14-I14)</f>
        <v>0.637735903</v>
      </c>
      <c r="M14" s="15">
        <f t="shared" si="13"/>
        <v>0.8770599096</v>
      </c>
    </row>
    <row r="15">
      <c r="A15" s="10" t="s">
        <v>45</v>
      </c>
      <c r="B15" s="18">
        <v>0.8812698313235767</v>
      </c>
      <c r="C15" s="18">
        <v>1.7685255013601275</v>
      </c>
      <c r="D15" s="18" t="e">
        <v>#N/A</v>
      </c>
      <c r="H15" s="14">
        <f>'RAW DATA'!B15:B44</f>
        <v>9.7</v>
      </c>
      <c r="I15" s="15">
        <f>E$2+D$2*'RAW DATA'!C15+C$2*'RAW DATA'!D15+B$2*'RAW DATA'!E15</f>
        <v>8.900320045</v>
      </c>
      <c r="J15" s="15">
        <f>D$13+C$13*'RAW DATA'!C15+B$13*'RAW DATA'!D15</f>
        <v>8.666022008</v>
      </c>
      <c r="L15" s="15">
        <f t="shared" ref="L15:M15" si="14">ABS($H15-I15)</f>
        <v>0.7996799552</v>
      </c>
      <c r="M15" s="15">
        <f t="shared" si="14"/>
        <v>1.033977992</v>
      </c>
    </row>
    <row r="16">
      <c r="B16" s="18">
        <v>100.20319903100375</v>
      </c>
      <c r="C16" s="18">
        <v>27.0</v>
      </c>
      <c r="D16" s="18" t="e">
        <v>#N/A</v>
      </c>
      <c r="H16" s="14">
        <f>'RAW DATA'!B16:B45</f>
        <v>19</v>
      </c>
      <c r="I16" s="15">
        <f>E$2+D$2*'RAW DATA'!C16+C$2*'RAW DATA'!D16+B$2*'RAW DATA'!E16</f>
        <v>18.12951479</v>
      </c>
      <c r="J16" s="15">
        <f>D$13+C$13*'RAW DATA'!C16+B$13*'RAW DATA'!D16</f>
        <v>18.13090694</v>
      </c>
      <c r="L16" s="15">
        <f t="shared" ref="L16:M16" si="15">ABS($H16-I16)</f>
        <v>0.8704852088</v>
      </c>
      <c r="M16" s="15">
        <f t="shared" si="15"/>
        <v>0.8690930603</v>
      </c>
    </row>
    <row r="17">
      <c r="B17" s="18">
        <v>626.8075738780507</v>
      </c>
      <c r="C17" s="18">
        <v>84.44742612194943</v>
      </c>
      <c r="D17" s="18" t="e">
        <v>#N/A</v>
      </c>
      <c r="H17" s="14">
        <f>'RAW DATA'!B17:B46</f>
        <v>22.4</v>
      </c>
      <c r="I17" s="15">
        <f>E$2+D$2*'RAW DATA'!C17+C$2*'RAW DATA'!D17+B$2*'RAW DATA'!E17</f>
        <v>20.53494235</v>
      </c>
      <c r="J17" s="15">
        <f>D$13+C$13*'RAW DATA'!C17+B$13*'RAW DATA'!D17</f>
        <v>20.34023783</v>
      </c>
      <c r="L17" s="15">
        <f t="shared" ref="L17:M17" si="16">ABS($H17-I17)</f>
        <v>1.865057645</v>
      </c>
      <c r="M17" s="15">
        <f t="shared" si="16"/>
        <v>2.059762166</v>
      </c>
    </row>
    <row r="18">
      <c r="A18" s="10" t="s">
        <v>46</v>
      </c>
      <c r="B18" s="11">
        <f>C15</f>
        <v>1.768525501</v>
      </c>
      <c r="H18" s="14">
        <f>'RAW DATA'!B18:B47</f>
        <v>12.5</v>
      </c>
      <c r="I18" s="15">
        <f>E$2+D$2*'RAW DATA'!C18+C$2*'RAW DATA'!D18+B$2*'RAW DATA'!E18</f>
        <v>11.26524367</v>
      </c>
      <c r="J18" s="15">
        <f>D$13+C$13*'RAW DATA'!C18+B$13*'RAW DATA'!D18</f>
        <v>12.40263446</v>
      </c>
      <c r="L18" s="15">
        <f t="shared" ref="L18:M18" si="17">ABS($H18-I18)</f>
        <v>1.23475633</v>
      </c>
      <c r="M18" s="15">
        <f t="shared" si="17"/>
        <v>0.09736553836</v>
      </c>
    </row>
    <row r="19">
      <c r="H19" s="14">
        <f>'RAW DATA'!B19:B48</f>
        <v>24.4</v>
      </c>
      <c r="I19" s="15">
        <f>E$2+D$2*'RAW DATA'!C19+C$2*'RAW DATA'!D19+B$2*'RAW DATA'!E19</f>
        <v>22.8558274</v>
      </c>
      <c r="J19" s="15">
        <f>D$13+C$13*'RAW DATA'!C19+B$13*'RAW DATA'!D19</f>
        <v>22.9351928</v>
      </c>
      <c r="L19" s="15">
        <f t="shared" ref="L19:M19" si="18">ABS($H19-I19)</f>
        <v>1.544172604</v>
      </c>
      <c r="M19" s="15">
        <f t="shared" si="18"/>
        <v>1.464807202</v>
      </c>
    </row>
    <row r="20">
      <c r="H20" s="14">
        <f>'RAW DATA'!B20:B49</f>
        <v>11.3</v>
      </c>
      <c r="I20" s="15">
        <f>E$2+D$2*'RAW DATA'!C20+C$2*'RAW DATA'!D20+B$2*'RAW DATA'!E20</f>
        <v>9.941118534</v>
      </c>
      <c r="J20" s="15">
        <f>D$13+C$13*'RAW DATA'!C20+B$13*'RAW DATA'!D20</f>
        <v>9.62162291</v>
      </c>
      <c r="L20" s="15">
        <f t="shared" ref="L20:M20" si="19">ABS($H20-I20)</f>
        <v>1.358881466</v>
      </c>
      <c r="M20" s="15">
        <f t="shared" si="19"/>
        <v>1.67837709</v>
      </c>
    </row>
    <row r="21">
      <c r="H21" s="14">
        <f>'RAW DATA'!B21:B50</f>
        <v>14.6</v>
      </c>
      <c r="I21" s="15">
        <f>E$2+D$2*'RAW DATA'!C21+C$2*'RAW DATA'!D21+B$2*'RAW DATA'!E21</f>
        <v>14.2192436</v>
      </c>
      <c r="J21" s="15">
        <f>D$13+C$13*'RAW DATA'!C21+B$13*'RAW DATA'!D21</f>
        <v>13.8799118</v>
      </c>
      <c r="L21" s="15">
        <f t="shared" ref="L21:M21" si="20">ABS($H21-I21)</f>
        <v>0.3807564015</v>
      </c>
      <c r="M21" s="15">
        <f t="shared" si="20"/>
        <v>0.7200881989</v>
      </c>
    </row>
    <row r="22">
      <c r="H22" s="14">
        <f>'RAW DATA'!B22:B51</f>
        <v>18</v>
      </c>
      <c r="I22" s="15">
        <f>E$2+D$2*'RAW DATA'!C22+C$2*'RAW DATA'!D22+B$2*'RAW DATA'!E22</f>
        <v>17.61962224</v>
      </c>
      <c r="J22" s="15">
        <f>D$13+C$13*'RAW DATA'!C22+B$13*'RAW DATA'!D22</f>
        <v>17.88113735</v>
      </c>
      <c r="L22" s="15">
        <f t="shared" ref="L22:M22" si="21">ABS($H22-I22)</f>
        <v>0.3803777571</v>
      </c>
      <c r="M22" s="15">
        <f t="shared" si="21"/>
        <v>0.1188626514</v>
      </c>
    </row>
    <row r="23">
      <c r="H23" s="14">
        <f>'RAW DATA'!B23:B52</f>
        <v>12.5</v>
      </c>
      <c r="I23" s="15">
        <f>E$2+D$2*'RAW DATA'!C23+C$2*'RAW DATA'!D23+B$2*'RAW DATA'!E23</f>
        <v>14.57703843</v>
      </c>
      <c r="J23" s="15">
        <f>D$13+C$13*'RAW DATA'!C23+B$13*'RAW DATA'!D23</f>
        <v>14.77503652</v>
      </c>
      <c r="L23" s="15">
        <f t="shared" ref="L23:M23" si="22">ABS($H23-I23)</f>
        <v>2.07703843</v>
      </c>
      <c r="M23" s="15">
        <f t="shared" si="22"/>
        <v>2.275036519</v>
      </c>
    </row>
    <row r="24">
      <c r="H24" s="14">
        <f>'RAW DATA'!B24:B53</f>
        <v>5.6</v>
      </c>
      <c r="I24" s="15">
        <f>E$2+D$2*'RAW DATA'!C24+C$2*'RAW DATA'!D24+B$2*'RAW DATA'!E24</f>
        <v>5.842087898</v>
      </c>
      <c r="J24" s="15">
        <f>D$13+C$13*'RAW DATA'!C24+B$13*'RAW DATA'!D24</f>
        <v>6.186033207</v>
      </c>
      <c r="L24" s="15">
        <f t="shared" ref="L24:M24" si="23">ABS($H24-I24)</f>
        <v>0.242087898</v>
      </c>
      <c r="M24" s="15">
        <f t="shared" si="23"/>
        <v>0.5860332068</v>
      </c>
    </row>
    <row r="25">
      <c r="H25" s="14">
        <f>'RAW DATA'!B25:B54</f>
        <v>15.5</v>
      </c>
      <c r="I25" s="15">
        <f>E$2+D$2*'RAW DATA'!C25+C$2*'RAW DATA'!D25+B$2*'RAW DATA'!E25</f>
        <v>16.44757487</v>
      </c>
      <c r="J25" s="15">
        <f>D$13+C$13*'RAW DATA'!C25+B$13*'RAW DATA'!D25</f>
        <v>16.43522029</v>
      </c>
      <c r="L25" s="15">
        <f t="shared" ref="L25:M25" si="24">ABS($H25-I25)</f>
        <v>0.9475748657</v>
      </c>
      <c r="M25" s="15">
        <f t="shared" si="24"/>
        <v>0.9352202898</v>
      </c>
    </row>
    <row r="26">
      <c r="H26" s="14">
        <f>'RAW DATA'!B26:B55</f>
        <v>9.7</v>
      </c>
      <c r="I26" s="15">
        <f>E$2+D$2*'RAW DATA'!C26+C$2*'RAW DATA'!D26+B$2*'RAW DATA'!E26</f>
        <v>8.052768421</v>
      </c>
      <c r="J26" s="15">
        <f>D$13+C$13*'RAW DATA'!C26+B$13*'RAW DATA'!D26</f>
        <v>7.90175651</v>
      </c>
      <c r="L26" s="15">
        <f t="shared" ref="L26:M26" si="25">ABS($H26-I26)</f>
        <v>1.647231579</v>
      </c>
      <c r="M26" s="15">
        <f t="shared" si="25"/>
        <v>1.79824349</v>
      </c>
    </row>
    <row r="27">
      <c r="H27" s="14">
        <f>'RAW DATA'!B27:B56</f>
        <v>12</v>
      </c>
      <c r="I27" s="15">
        <f>E$2+D$2*'RAW DATA'!C27+C$2*'RAW DATA'!D27+B$2*'RAW DATA'!E27</f>
        <v>15.51622339</v>
      </c>
      <c r="J27" s="15">
        <f>D$13+C$13*'RAW DATA'!C27+B$13*'RAW DATA'!D27</f>
        <v>15.68622363</v>
      </c>
      <c r="L27" s="15">
        <f t="shared" ref="L27:M27" si="26">ABS($H27-I27)</f>
        <v>3.516223392</v>
      </c>
      <c r="M27" s="15">
        <f t="shared" si="26"/>
        <v>3.686223627</v>
      </c>
    </row>
    <row r="28">
      <c r="H28" s="14">
        <f>'RAW DATA'!B28:B57</f>
        <v>15</v>
      </c>
      <c r="I28" s="15">
        <f>E$2+D$2*'RAW DATA'!C28+C$2*'RAW DATA'!D28+B$2*'RAW DATA'!E28</f>
        <v>15.21047985</v>
      </c>
      <c r="J28" s="15">
        <f>D$13+C$13*'RAW DATA'!C28+B$13*'RAW DATA'!D28</f>
        <v>14.62862491</v>
      </c>
      <c r="L28" s="15">
        <f t="shared" ref="L28:M28" si="27">ABS($H28-I28)</f>
        <v>0.2104798533</v>
      </c>
      <c r="M28" s="15">
        <f t="shared" si="27"/>
        <v>0.3713750908</v>
      </c>
    </row>
    <row r="29">
      <c r="H29" s="14">
        <f>'RAW DATA'!B29:B58</f>
        <v>15.9</v>
      </c>
      <c r="I29" s="15">
        <f>E$2+D$2*'RAW DATA'!C29+C$2*'RAW DATA'!D29+B$2*'RAW DATA'!E29</f>
        <v>17.01685851</v>
      </c>
      <c r="J29" s="15">
        <f>D$13+C$13*'RAW DATA'!C29+B$13*'RAW DATA'!D29</f>
        <v>16.95241197</v>
      </c>
      <c r="L29" s="15">
        <f t="shared" ref="L29:M29" si="28">ABS($H29-I29)</f>
        <v>1.116858508</v>
      </c>
      <c r="M29" s="15">
        <f t="shared" si="28"/>
        <v>1.052411967</v>
      </c>
    </row>
    <row r="30">
      <c r="H30" s="14">
        <f>'RAW DATA'!B30:B59</f>
        <v>18.9</v>
      </c>
      <c r="I30" s="15">
        <f>E$2+D$2*'RAW DATA'!C30+C$2*'RAW DATA'!D30+B$2*'RAW DATA'!E30</f>
        <v>19.48501949</v>
      </c>
      <c r="J30" s="15">
        <f>D$13+C$13*'RAW DATA'!C30+B$13*'RAW DATA'!D30</f>
        <v>19.19857985</v>
      </c>
      <c r="L30" s="15">
        <f t="shared" ref="L30:M30" si="29">ABS($H30-I30)</f>
        <v>0.5850194868</v>
      </c>
      <c r="M30" s="15">
        <f t="shared" si="29"/>
        <v>0.298579846</v>
      </c>
    </row>
    <row r="31">
      <c r="H31" s="14">
        <f>'RAW DATA'!B31:B60</f>
        <v>10.5</v>
      </c>
      <c r="I31" s="15">
        <f>E$2+D$2*'RAW DATA'!C31+C$2*'RAW DATA'!D31+B$2*'RAW DATA'!E31</f>
        <v>8.687339946</v>
      </c>
      <c r="J31" s="15">
        <f>D$13+C$13*'RAW DATA'!C31+B$13*'RAW DATA'!D31</f>
        <v>8.891555238</v>
      </c>
      <c r="L31" s="15">
        <f t="shared" ref="L31:M31" si="30">ABS($H31-I31)</f>
        <v>1.812660054</v>
      </c>
      <c r="M31" s="15">
        <f t="shared" si="30"/>
        <v>1.608444762</v>
      </c>
    </row>
    <row r="32">
      <c r="H32" s="11" t="str">
        <f>'RAW DATA'!B32:B61</f>
        <v/>
      </c>
    </row>
    <row r="33">
      <c r="H33" s="11" t="str">
        <f>'RAW DATA'!B33:B62</f>
        <v/>
      </c>
      <c r="L33" s="15">
        <f t="shared" ref="L33:M33" si="31">AVERAGE(L2:L31)</f>
        <v>1.320297973</v>
      </c>
      <c r="M33" s="15">
        <f t="shared" si="31"/>
        <v>1.352780728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G1" s="19" t="s">
        <v>48</v>
      </c>
      <c r="H1" s="20">
        <v>0.6</v>
      </c>
      <c r="I1" s="20">
        <v>0.5</v>
      </c>
      <c r="J1" s="20">
        <v>0.2</v>
      </c>
    </row>
    <row r="2">
      <c r="G2" s="19" t="s">
        <v>49</v>
      </c>
      <c r="H2" s="20">
        <v>0.1</v>
      </c>
      <c r="I2" s="20">
        <v>0.5</v>
      </c>
      <c r="J2" s="20">
        <v>0.1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H3" s="21" t="s">
        <v>50</v>
      </c>
      <c r="I3" s="21" t="s">
        <v>51</v>
      </c>
      <c r="J3" s="21" t="s">
        <v>52</v>
      </c>
      <c r="Q3" s="10" t="s">
        <v>53</v>
      </c>
      <c r="R3" s="10" t="s">
        <v>54</v>
      </c>
      <c r="S3" s="10" t="s">
        <v>55</v>
      </c>
      <c r="T3" s="10" t="s">
        <v>56</v>
      </c>
      <c r="U3" s="10" t="s">
        <v>57</v>
      </c>
    </row>
    <row r="4">
      <c r="A4" s="4" t="s">
        <v>6</v>
      </c>
      <c r="B4" s="5">
        <v>22.1</v>
      </c>
      <c r="C4" s="6">
        <v>230.1</v>
      </c>
      <c r="D4" s="6">
        <v>37.8</v>
      </c>
      <c r="E4" s="6">
        <v>69.2</v>
      </c>
      <c r="F4" s="7">
        <v>43831.0</v>
      </c>
      <c r="H4" s="18">
        <f>C4^H1</f>
        <v>26.13063546</v>
      </c>
      <c r="I4" s="18">
        <f t="shared" ref="I4:J4" si="1">D4^$H1</f>
        <v>8.840871534</v>
      </c>
      <c r="J4" s="18">
        <f t="shared" si="1"/>
        <v>12.70760353</v>
      </c>
      <c r="L4" s="19" t="s">
        <v>58</v>
      </c>
      <c r="M4" s="19" t="s">
        <v>3</v>
      </c>
      <c r="N4" s="19" t="s">
        <v>2</v>
      </c>
      <c r="O4" s="19" t="s">
        <v>59</v>
      </c>
      <c r="Q4" s="15">
        <f t="shared" ref="Q4:Q33" si="3">(O$5+N$5*H4+M$5*I4+L$5*J4)</f>
        <v>21.79216199</v>
      </c>
      <c r="R4" s="14">
        <f t="shared" ref="R4:R33" si="4">B4</f>
        <v>22.1</v>
      </c>
      <c r="S4" s="15">
        <f t="shared" ref="S4:S33" si="5">ABS(R4-Q4)</f>
        <v>0.3078380094</v>
      </c>
      <c r="T4" s="14">
        <f>AVERAGE(R4:R33)</f>
        <v>13.45</v>
      </c>
      <c r="U4" s="22">
        <f>S35/T4</f>
        <v>0.07451859315</v>
      </c>
    </row>
    <row r="5">
      <c r="A5" s="4" t="s">
        <v>7</v>
      </c>
      <c r="B5" s="5">
        <v>10.4</v>
      </c>
      <c r="C5" s="6">
        <v>44.5</v>
      </c>
      <c r="D5" s="6">
        <v>39.3</v>
      </c>
      <c r="E5" s="6">
        <v>45.1</v>
      </c>
      <c r="F5" s="7">
        <v>43832.0</v>
      </c>
      <c r="H5" s="18">
        <f t="shared" ref="H5:J5" si="2">(H4*H$2+C5)^H$1</f>
        <v>10.08985226</v>
      </c>
      <c r="I5" s="18">
        <f t="shared" si="2"/>
        <v>6.612143054</v>
      </c>
      <c r="J5" s="18">
        <f t="shared" si="2"/>
        <v>2.154015596</v>
      </c>
      <c r="L5" s="11">
        <f t="array" ref="L5:O9">LINEST(B4:B33,H4:J33,1,1)</f>
        <v>-0.2013381385</v>
      </c>
      <c r="M5" s="11">
        <v>1.6649165189558721</v>
      </c>
      <c r="N5" s="11">
        <v>0.5052387488455816</v>
      </c>
      <c r="O5" s="11">
        <v>-3.570835392047214</v>
      </c>
      <c r="Q5" s="15">
        <f t="shared" si="3"/>
        <v>12.10192965</v>
      </c>
      <c r="R5" s="14">
        <f t="shared" si="4"/>
        <v>10.4</v>
      </c>
      <c r="S5" s="15">
        <f t="shared" si="5"/>
        <v>1.701929646</v>
      </c>
    </row>
    <row r="6">
      <c r="A6" s="4" t="s">
        <v>8</v>
      </c>
      <c r="B6" s="5">
        <v>9.3</v>
      </c>
      <c r="C6" s="6">
        <v>17.2</v>
      </c>
      <c r="D6" s="6">
        <v>45.9</v>
      </c>
      <c r="E6" s="6">
        <v>69.3</v>
      </c>
      <c r="F6" s="7">
        <v>43833.0</v>
      </c>
      <c r="H6" s="18">
        <f t="shared" ref="H6:H33" si="7">(H5*$H$2+C6)^$H$1</f>
        <v>5.703894001</v>
      </c>
      <c r="I6" s="18">
        <f t="shared" ref="I6:J6" si="6">(I5*I$2+D6)^I$1</f>
        <v>7.014703951</v>
      </c>
      <c r="J6" s="18">
        <f t="shared" si="6"/>
        <v>2.335695409</v>
      </c>
      <c r="L6" s="11">
        <v>0.15963320602472836</v>
      </c>
      <c r="M6" s="11">
        <v>0.18322970685404188</v>
      </c>
      <c r="N6" s="11">
        <v>0.033474456079564896</v>
      </c>
      <c r="O6" s="11">
        <v>1.062018006669993</v>
      </c>
      <c r="Q6" s="15">
        <f t="shared" si="3"/>
        <v>10.51962479</v>
      </c>
      <c r="R6" s="14">
        <f t="shared" si="4"/>
        <v>9.3</v>
      </c>
      <c r="S6" s="15">
        <f t="shared" si="5"/>
        <v>1.219624795</v>
      </c>
    </row>
    <row r="7">
      <c r="A7" s="4" t="s">
        <v>9</v>
      </c>
      <c r="B7" s="5">
        <v>18.5</v>
      </c>
      <c r="C7" s="6">
        <v>151.5</v>
      </c>
      <c r="D7" s="6">
        <v>41.3</v>
      </c>
      <c r="E7" s="6">
        <v>58.5</v>
      </c>
      <c r="F7" s="7">
        <v>43834.0</v>
      </c>
      <c r="H7" s="18">
        <f t="shared" si="7"/>
        <v>20.38106128</v>
      </c>
      <c r="I7" s="18">
        <f t="shared" ref="I7:J7" si="8">(I6*I$2+D7)^I$1</f>
        <v>6.693829395</v>
      </c>
      <c r="J7" s="18">
        <f t="shared" si="8"/>
        <v>2.258277353</v>
      </c>
      <c r="K7" s="19" t="s">
        <v>45</v>
      </c>
      <c r="L7" s="23">
        <v>0.9245318170748305</v>
      </c>
      <c r="M7" s="11">
        <v>1.4368384423721814</v>
      </c>
      <c r="N7" s="11" t="e">
        <v>#N/A</v>
      </c>
      <c r="O7" s="11" t="e">
        <v>#N/A</v>
      </c>
      <c r="Q7" s="15">
        <f t="shared" si="3"/>
        <v>17.41645629</v>
      </c>
      <c r="R7" s="14">
        <f t="shared" si="4"/>
        <v>18.5</v>
      </c>
      <c r="S7" s="15">
        <f t="shared" si="5"/>
        <v>1.083543713</v>
      </c>
    </row>
    <row r="8">
      <c r="A8" s="4" t="s">
        <v>10</v>
      </c>
      <c r="B8" s="5">
        <v>12.9</v>
      </c>
      <c r="C8" s="6">
        <v>180.8</v>
      </c>
      <c r="D8" s="6">
        <v>10.8</v>
      </c>
      <c r="E8" s="6">
        <v>58.4</v>
      </c>
      <c r="F8" s="7">
        <v>43835.0</v>
      </c>
      <c r="H8" s="18">
        <f t="shared" si="7"/>
        <v>22.76355193</v>
      </c>
      <c r="I8" s="18">
        <f t="shared" ref="I8:J8" si="9">(I7*I$2+D8)^I$1</f>
        <v>3.761238453</v>
      </c>
      <c r="J8" s="18">
        <f t="shared" si="9"/>
        <v>2.25744822</v>
      </c>
      <c r="L8" s="11">
        <v>106.1720154208576</v>
      </c>
      <c r="M8" s="11">
        <v>26.0</v>
      </c>
      <c r="N8" s="11" t="e">
        <v>#N/A</v>
      </c>
      <c r="O8" s="11" t="e">
        <v>#N/A</v>
      </c>
      <c r="Q8" s="15">
        <f t="shared" si="3"/>
        <v>13.73783071</v>
      </c>
      <c r="R8" s="14">
        <f t="shared" si="4"/>
        <v>12.9</v>
      </c>
      <c r="S8" s="15">
        <f t="shared" si="5"/>
        <v>0.8378307126</v>
      </c>
    </row>
    <row r="9">
      <c r="A9" s="4" t="s">
        <v>11</v>
      </c>
      <c r="B9" s="5">
        <v>7.2</v>
      </c>
      <c r="C9" s="6">
        <v>8.7</v>
      </c>
      <c r="D9" s="6">
        <v>48.9</v>
      </c>
      <c r="E9" s="6">
        <v>75.0</v>
      </c>
      <c r="F9" s="7">
        <v>43836.0</v>
      </c>
      <c r="H9" s="18">
        <f t="shared" si="7"/>
        <v>4.209930161</v>
      </c>
      <c r="I9" s="18">
        <f t="shared" ref="I9:J9" si="10">(I8*I$2+D9)^I$1</f>
        <v>7.126052149</v>
      </c>
      <c r="J9" s="18">
        <f t="shared" si="10"/>
        <v>2.372866469</v>
      </c>
      <c r="L9" s="11">
        <v>657.5778775535587</v>
      </c>
      <c r="M9" s="11">
        <v>53.67712244644143</v>
      </c>
      <c r="N9" s="11" t="e">
        <v>#N/A</v>
      </c>
      <c r="O9" s="11" t="e">
        <v>#N/A</v>
      </c>
      <c r="Q9" s="15">
        <f t="shared" si="3"/>
        <v>9.942717875</v>
      </c>
      <c r="R9" s="14">
        <f t="shared" si="4"/>
        <v>7.2</v>
      </c>
      <c r="S9" s="15">
        <f t="shared" si="5"/>
        <v>2.742717875</v>
      </c>
    </row>
    <row r="10">
      <c r="A10" s="4" t="s">
        <v>12</v>
      </c>
      <c r="B10" s="5">
        <v>11.8</v>
      </c>
      <c r="C10" s="6">
        <v>57.5</v>
      </c>
      <c r="D10" s="6">
        <v>32.8</v>
      </c>
      <c r="E10" s="6">
        <v>23.5</v>
      </c>
      <c r="F10" s="7">
        <v>43837.0</v>
      </c>
      <c r="H10" s="18">
        <f t="shared" si="7"/>
        <v>11.42093341</v>
      </c>
      <c r="I10" s="18">
        <f t="shared" ref="I10:J10" si="11">(I9*I$2+D10)^I$1</f>
        <v>6.030176289</v>
      </c>
      <c r="J10" s="18">
        <f t="shared" si="11"/>
        <v>1.884023063</v>
      </c>
      <c r="K10" s="19" t="s">
        <v>46</v>
      </c>
      <c r="L10" s="23">
        <f>M7</f>
        <v>1.436838442</v>
      </c>
      <c r="Q10" s="15">
        <f t="shared" si="3"/>
        <v>11.85987713</v>
      </c>
      <c r="R10" s="14">
        <f t="shared" si="4"/>
        <v>11.8</v>
      </c>
      <c r="S10" s="15">
        <f t="shared" si="5"/>
        <v>0.05987713356</v>
      </c>
    </row>
    <row r="11">
      <c r="A11" s="4" t="s">
        <v>13</v>
      </c>
      <c r="B11" s="5">
        <v>13.2</v>
      </c>
      <c r="C11" s="6">
        <v>120.2</v>
      </c>
      <c r="D11" s="6">
        <v>19.6</v>
      </c>
      <c r="E11" s="6">
        <v>11.6</v>
      </c>
      <c r="F11" s="7">
        <v>43838.0</v>
      </c>
      <c r="H11" s="18">
        <f t="shared" si="7"/>
        <v>17.79946258</v>
      </c>
      <c r="I11" s="18">
        <f t="shared" ref="I11:J11" si="12">(I10*I$2+D11)^I$1</f>
        <v>4.755532372</v>
      </c>
      <c r="J11" s="18">
        <f t="shared" si="12"/>
        <v>1.637913603</v>
      </c>
      <c r="Q11" s="15">
        <f t="shared" si="3"/>
        <v>13.00993274</v>
      </c>
      <c r="R11" s="14">
        <f t="shared" si="4"/>
        <v>13.2</v>
      </c>
      <c r="S11" s="15">
        <f t="shared" si="5"/>
        <v>0.1900672622</v>
      </c>
    </row>
    <row r="12">
      <c r="A12" s="4" t="s">
        <v>14</v>
      </c>
      <c r="B12" s="5">
        <v>4.8</v>
      </c>
      <c r="C12" s="6">
        <v>8.6</v>
      </c>
      <c r="D12" s="6">
        <v>2.1</v>
      </c>
      <c r="E12" s="6">
        <v>1.0</v>
      </c>
      <c r="F12" s="7">
        <v>43839.0</v>
      </c>
      <c r="H12" s="18">
        <f t="shared" si="7"/>
        <v>4.071149615</v>
      </c>
      <c r="I12" s="18">
        <f t="shared" ref="I12:J12" si="13">(I11*I$2+D12)^I$1</f>
        <v>2.116073294</v>
      </c>
      <c r="J12" s="18">
        <f t="shared" si="13"/>
        <v>1.030801462</v>
      </c>
      <c r="Q12" s="15">
        <f t="shared" si="3"/>
        <v>1.801612881</v>
      </c>
      <c r="R12" s="14">
        <f t="shared" si="4"/>
        <v>4.8</v>
      </c>
      <c r="S12" s="15">
        <f t="shared" si="5"/>
        <v>2.998387119</v>
      </c>
    </row>
    <row r="13">
      <c r="A13" s="4" t="s">
        <v>15</v>
      </c>
      <c r="B13" s="5">
        <v>10.6</v>
      </c>
      <c r="C13" s="6">
        <v>199.8</v>
      </c>
      <c r="D13" s="6">
        <v>2.6</v>
      </c>
      <c r="E13" s="6">
        <v>21.2</v>
      </c>
      <c r="F13" s="7">
        <v>43840.0</v>
      </c>
      <c r="H13" s="18">
        <f t="shared" si="7"/>
        <v>24.03741184</v>
      </c>
      <c r="I13" s="18">
        <f t="shared" ref="I13:J13" si="14">(I12*I$2+D13)^I$1</f>
        <v>1.912599448</v>
      </c>
      <c r="J13" s="18">
        <f t="shared" si="14"/>
        <v>1.843692463</v>
      </c>
      <c r="Q13" s="15">
        <f t="shared" si="3"/>
        <v>11.3869093</v>
      </c>
      <c r="R13" s="14">
        <f t="shared" si="4"/>
        <v>10.6</v>
      </c>
      <c r="S13" s="15">
        <f t="shared" si="5"/>
        <v>0.7869092976</v>
      </c>
    </row>
    <row r="14">
      <c r="A14" s="4" t="s">
        <v>16</v>
      </c>
      <c r="B14" s="5">
        <v>8.6</v>
      </c>
      <c r="C14" s="6">
        <v>66.1</v>
      </c>
      <c r="D14" s="6">
        <v>5.8</v>
      </c>
      <c r="E14" s="6">
        <v>24.2</v>
      </c>
      <c r="F14" s="7">
        <v>43841.0</v>
      </c>
      <c r="H14" s="18">
        <f t="shared" si="7"/>
        <v>12.63073356</v>
      </c>
      <c r="I14" s="18">
        <f t="shared" ref="I14:J14" si="15">(I13*I$2+D14)^I$1</f>
        <v>2.599288311</v>
      </c>
      <c r="J14" s="18">
        <f t="shared" si="15"/>
        <v>1.894184617</v>
      </c>
      <c r="Q14" s="15">
        <f t="shared" si="3"/>
        <v>6.756927073</v>
      </c>
      <c r="R14" s="14">
        <f t="shared" si="4"/>
        <v>8.6</v>
      </c>
      <c r="S14" s="15">
        <f t="shared" si="5"/>
        <v>1.843072927</v>
      </c>
    </row>
    <row r="15">
      <c r="A15" s="4" t="s">
        <v>17</v>
      </c>
      <c r="B15" s="5">
        <v>17.4</v>
      </c>
      <c r="C15" s="6">
        <v>214.7</v>
      </c>
      <c r="D15" s="6">
        <v>24.0</v>
      </c>
      <c r="E15" s="6">
        <v>4.0</v>
      </c>
      <c r="F15" s="7">
        <v>43842.0</v>
      </c>
      <c r="H15" s="18">
        <f t="shared" si="7"/>
        <v>25.15519565</v>
      </c>
      <c r="I15" s="18">
        <f t="shared" ref="I15:J15" si="16">(I14*I$2+D15)^I$1</f>
        <v>5.029875163</v>
      </c>
      <c r="J15" s="18">
        <f t="shared" si="16"/>
        <v>1.331774664</v>
      </c>
      <c r="Q15" s="15">
        <f t="shared" si="3"/>
        <v>17.2447294</v>
      </c>
      <c r="R15" s="14">
        <f t="shared" si="4"/>
        <v>17.4</v>
      </c>
      <c r="S15" s="15">
        <f t="shared" si="5"/>
        <v>0.1552705976</v>
      </c>
    </row>
    <row r="16">
      <c r="A16" s="4" t="s">
        <v>18</v>
      </c>
      <c r="B16" s="5">
        <v>9.2</v>
      </c>
      <c r="C16" s="6">
        <v>23.8</v>
      </c>
      <c r="D16" s="6">
        <v>35.1</v>
      </c>
      <c r="E16" s="6">
        <v>65.9</v>
      </c>
      <c r="F16" s="7">
        <v>43843.0</v>
      </c>
      <c r="H16" s="18">
        <f t="shared" si="7"/>
        <v>7.114218005</v>
      </c>
      <c r="I16" s="18">
        <f t="shared" ref="I16:J16" si="17">(I15*I$2+D16)^I$1</f>
        <v>6.133101791</v>
      </c>
      <c r="J16" s="18">
        <f t="shared" si="17"/>
        <v>2.311811603</v>
      </c>
      <c r="Q16" s="15">
        <f t="shared" si="3"/>
        <v>9.769189852</v>
      </c>
      <c r="R16" s="14">
        <f t="shared" si="4"/>
        <v>9.2</v>
      </c>
      <c r="S16" s="15">
        <f t="shared" si="5"/>
        <v>0.5691898519</v>
      </c>
    </row>
    <row r="17">
      <c r="A17" s="4" t="s">
        <v>19</v>
      </c>
      <c r="B17" s="5">
        <v>9.7</v>
      </c>
      <c r="C17" s="6">
        <v>97.5</v>
      </c>
      <c r="D17" s="6">
        <v>7.6</v>
      </c>
      <c r="E17" s="6">
        <v>7.2</v>
      </c>
      <c r="F17" s="7">
        <v>43844.0</v>
      </c>
      <c r="H17" s="18">
        <f t="shared" si="7"/>
        <v>15.67823606</v>
      </c>
      <c r="I17" s="18">
        <f t="shared" ref="I17:J17" si="18">(I16*I$2+D17)^I$1</f>
        <v>3.2659686</v>
      </c>
      <c r="J17" s="18">
        <f t="shared" si="18"/>
        <v>1.493521813</v>
      </c>
      <c r="Q17" s="15">
        <f t="shared" si="3"/>
        <v>9.487279148</v>
      </c>
      <c r="R17" s="14">
        <f t="shared" si="4"/>
        <v>9.7</v>
      </c>
      <c r="S17" s="15">
        <f t="shared" si="5"/>
        <v>0.2127208525</v>
      </c>
    </row>
    <row r="18">
      <c r="A18" s="4" t="s">
        <v>20</v>
      </c>
      <c r="B18" s="5">
        <v>19.0</v>
      </c>
      <c r="C18" s="6">
        <v>204.1</v>
      </c>
      <c r="D18" s="6">
        <v>32.9</v>
      </c>
      <c r="E18" s="6">
        <v>46.0</v>
      </c>
      <c r="F18" s="7">
        <v>43845.0</v>
      </c>
      <c r="H18" s="18">
        <f t="shared" si="7"/>
        <v>24.42866936</v>
      </c>
      <c r="I18" s="18">
        <f t="shared" ref="I18:J18" si="19">(I17*I$2+D18)^I$1</f>
        <v>5.876477202</v>
      </c>
      <c r="J18" s="18">
        <f t="shared" si="19"/>
        <v>2.151954685</v>
      </c>
      <c r="Q18" s="15">
        <f t="shared" si="3"/>
        <v>18.12204837</v>
      </c>
      <c r="R18" s="14">
        <f t="shared" si="4"/>
        <v>19</v>
      </c>
      <c r="S18" s="15">
        <f t="shared" si="5"/>
        <v>0.877951633</v>
      </c>
    </row>
    <row r="19">
      <c r="A19" s="4" t="s">
        <v>21</v>
      </c>
      <c r="B19" s="5">
        <v>22.4</v>
      </c>
      <c r="C19" s="6">
        <v>195.4</v>
      </c>
      <c r="D19" s="6">
        <v>47.7</v>
      </c>
      <c r="E19" s="6">
        <v>52.9</v>
      </c>
      <c r="F19" s="7">
        <v>43846.0</v>
      </c>
      <c r="H19" s="18">
        <f t="shared" si="7"/>
        <v>23.86669252</v>
      </c>
      <c r="I19" s="18">
        <f t="shared" ref="I19:J19" si="20">(I18*I$2+D19)^I$1</f>
        <v>7.116054989</v>
      </c>
      <c r="J19" s="18">
        <f t="shared" si="20"/>
        <v>2.213317699</v>
      </c>
      <c r="Q19" s="15">
        <f t="shared" si="3"/>
        <v>19.88955471</v>
      </c>
      <c r="R19" s="14">
        <f t="shared" si="4"/>
        <v>22.4</v>
      </c>
      <c r="S19" s="15">
        <f t="shared" si="5"/>
        <v>2.510445289</v>
      </c>
    </row>
    <row r="20">
      <c r="A20" s="4" t="s">
        <v>22</v>
      </c>
      <c r="B20" s="5">
        <v>12.5</v>
      </c>
      <c r="C20" s="6">
        <v>67.8</v>
      </c>
      <c r="D20" s="6">
        <v>36.6</v>
      </c>
      <c r="E20" s="6">
        <v>114.0</v>
      </c>
      <c r="F20" s="7">
        <v>43847.0</v>
      </c>
      <c r="H20" s="18">
        <f t="shared" si="7"/>
        <v>12.8160083</v>
      </c>
      <c r="I20" s="18">
        <f t="shared" ref="I20:J20" si="21">(I19*I$2+D20)^I$1</f>
        <v>6.337036176</v>
      </c>
      <c r="J20" s="18">
        <f t="shared" si="21"/>
        <v>2.57958263</v>
      </c>
      <c r="Q20" s="15">
        <f t="shared" si="3"/>
        <v>12.93557645</v>
      </c>
      <c r="R20" s="14">
        <f t="shared" si="4"/>
        <v>12.5</v>
      </c>
      <c r="S20" s="15">
        <f t="shared" si="5"/>
        <v>0.4355764511</v>
      </c>
    </row>
    <row r="21">
      <c r="A21" s="4" t="s">
        <v>23</v>
      </c>
      <c r="B21" s="5">
        <v>24.4</v>
      </c>
      <c r="C21" s="6">
        <v>281.4</v>
      </c>
      <c r="D21" s="6">
        <v>39.6</v>
      </c>
      <c r="E21" s="6">
        <v>55.8</v>
      </c>
      <c r="F21" s="7">
        <v>43848.0</v>
      </c>
      <c r="H21" s="18">
        <f t="shared" si="7"/>
        <v>29.5650437</v>
      </c>
      <c r="I21" s="18">
        <f t="shared" ref="I21:J21" si="22">(I20*I$2+D21)^I$1</f>
        <v>6.539764376</v>
      </c>
      <c r="J21" s="18">
        <f t="shared" si="22"/>
        <v>2.237316653</v>
      </c>
      <c r="Q21" s="15">
        <f t="shared" si="3"/>
        <v>21.80427486</v>
      </c>
      <c r="R21" s="14">
        <f t="shared" si="4"/>
        <v>24.4</v>
      </c>
      <c r="S21" s="15">
        <f t="shared" si="5"/>
        <v>2.595725136</v>
      </c>
    </row>
    <row r="22">
      <c r="A22" s="4" t="s">
        <v>24</v>
      </c>
      <c r="B22" s="5">
        <v>11.3</v>
      </c>
      <c r="C22" s="6">
        <v>69.2</v>
      </c>
      <c r="D22" s="6">
        <v>20.5</v>
      </c>
      <c r="E22" s="6">
        <v>18.3</v>
      </c>
      <c r="F22" s="7">
        <v>43849.0</v>
      </c>
      <c r="H22" s="18">
        <f t="shared" si="7"/>
        <v>13.03062634</v>
      </c>
      <c r="I22" s="18">
        <f t="shared" ref="I22:J22" si="23">(I21*I$2+D22)^I$1</f>
        <v>4.875436615</v>
      </c>
      <c r="J22" s="18">
        <f t="shared" si="23"/>
        <v>1.792857186</v>
      </c>
      <c r="Q22" s="15">
        <f t="shared" si="3"/>
        <v>10.76896639</v>
      </c>
      <c r="R22" s="14">
        <f t="shared" si="4"/>
        <v>11.3</v>
      </c>
      <c r="S22" s="15">
        <f t="shared" si="5"/>
        <v>0.5310336139</v>
      </c>
    </row>
    <row r="23">
      <c r="A23" s="4" t="s">
        <v>25</v>
      </c>
      <c r="B23" s="5">
        <v>14.6</v>
      </c>
      <c r="C23" s="6">
        <v>147.3</v>
      </c>
      <c r="D23" s="6">
        <v>23.9</v>
      </c>
      <c r="E23" s="6">
        <v>19.1</v>
      </c>
      <c r="F23" s="7">
        <v>43850.0</v>
      </c>
      <c r="H23" s="18">
        <f t="shared" si="7"/>
        <v>20.10095337</v>
      </c>
      <c r="I23" s="18">
        <f t="shared" ref="I23:J23" si="24">(I22*I$2+D23)^I$1</f>
        <v>5.132028674</v>
      </c>
      <c r="J23" s="18">
        <f t="shared" si="24"/>
        <v>1.807249811</v>
      </c>
      <c r="Q23" s="15">
        <f t="shared" si="3"/>
        <v>14.76547614</v>
      </c>
      <c r="R23" s="14">
        <f t="shared" si="4"/>
        <v>14.6</v>
      </c>
      <c r="S23" s="15">
        <f t="shared" si="5"/>
        <v>0.1654761402</v>
      </c>
    </row>
    <row r="24">
      <c r="A24" s="4" t="s">
        <v>26</v>
      </c>
      <c r="B24" s="5">
        <v>18.0</v>
      </c>
      <c r="C24" s="6">
        <v>218.4</v>
      </c>
      <c r="D24" s="6">
        <v>27.7</v>
      </c>
      <c r="E24" s="6">
        <v>53.4</v>
      </c>
      <c r="F24" s="7">
        <v>43851.0</v>
      </c>
      <c r="H24" s="18">
        <f t="shared" si="7"/>
        <v>25.46471908</v>
      </c>
      <c r="I24" s="18">
        <f t="shared" ref="I24:J24" si="25">(I23*I$2+D24)^I$1</f>
        <v>5.501455656</v>
      </c>
      <c r="J24" s="18">
        <f t="shared" si="25"/>
        <v>2.217183904</v>
      </c>
      <c r="Q24" s="15">
        <f t="shared" si="3"/>
        <v>18.00798813</v>
      </c>
      <c r="R24" s="14">
        <f t="shared" si="4"/>
        <v>18</v>
      </c>
      <c r="S24" s="15">
        <f t="shared" si="5"/>
        <v>0.007988133927</v>
      </c>
    </row>
    <row r="25">
      <c r="A25" s="4" t="s">
        <v>27</v>
      </c>
      <c r="B25" s="5">
        <v>12.5</v>
      </c>
      <c r="C25" s="6">
        <v>237.4</v>
      </c>
      <c r="D25" s="6">
        <v>5.1</v>
      </c>
      <c r="E25" s="6">
        <v>23.5</v>
      </c>
      <c r="F25" s="7">
        <v>43852.0</v>
      </c>
      <c r="H25" s="18">
        <f t="shared" si="7"/>
        <v>26.79591683</v>
      </c>
      <c r="I25" s="18">
        <f t="shared" ref="I25:J25" si="26">(I24*I$2+D25)^I$1</f>
        <v>2.801915029</v>
      </c>
      <c r="J25" s="18">
        <f t="shared" si="26"/>
        <v>1.883775868</v>
      </c>
      <c r="Q25" s="15">
        <f t="shared" si="3"/>
        <v>14.25317879</v>
      </c>
      <c r="R25" s="14">
        <f t="shared" si="4"/>
        <v>12.5</v>
      </c>
      <c r="S25" s="15">
        <f t="shared" si="5"/>
        <v>1.753178791</v>
      </c>
    </row>
    <row r="26">
      <c r="A26" s="4" t="s">
        <v>28</v>
      </c>
      <c r="B26" s="5">
        <v>5.6</v>
      </c>
      <c r="C26" s="6">
        <v>13.2</v>
      </c>
      <c r="D26" s="6">
        <v>15.9</v>
      </c>
      <c r="E26" s="6">
        <v>49.6</v>
      </c>
      <c r="F26" s="7">
        <v>43853.0</v>
      </c>
      <c r="H26" s="18">
        <f t="shared" si="7"/>
        <v>5.254163688</v>
      </c>
      <c r="I26" s="18">
        <f t="shared" ref="I26:J26" si="27">(I25*I$2+D26)^I$1</f>
        <v>4.159441972</v>
      </c>
      <c r="J26" s="18">
        <f t="shared" si="27"/>
        <v>2.184869967</v>
      </c>
      <c r="Q26" s="15">
        <f t="shared" si="3"/>
        <v>5.568997692</v>
      </c>
      <c r="R26" s="14">
        <f t="shared" si="4"/>
        <v>5.6</v>
      </c>
      <c r="S26" s="15">
        <f t="shared" si="5"/>
        <v>0.03100230806</v>
      </c>
    </row>
    <row r="27">
      <c r="A27" s="4" t="s">
        <v>29</v>
      </c>
      <c r="B27" s="5">
        <v>15.5</v>
      </c>
      <c r="C27" s="6">
        <v>228.3</v>
      </c>
      <c r="D27" s="6">
        <v>16.9</v>
      </c>
      <c r="E27" s="6">
        <v>26.2</v>
      </c>
      <c r="F27" s="7">
        <v>43854.0</v>
      </c>
      <c r="H27" s="18">
        <f t="shared" si="7"/>
        <v>26.04369237</v>
      </c>
      <c r="I27" s="18">
        <f t="shared" ref="I27:J27" si="28">(I26*I$2+D27)^I$1</f>
        <v>4.35657216</v>
      </c>
      <c r="J27" s="18">
        <f t="shared" si="28"/>
        <v>1.924782176</v>
      </c>
      <c r="Q27" s="15">
        <f t="shared" si="3"/>
        <v>16.45324405</v>
      </c>
      <c r="R27" s="14">
        <f t="shared" si="4"/>
        <v>15.5</v>
      </c>
      <c r="S27" s="15">
        <f t="shared" si="5"/>
        <v>0.9532440506</v>
      </c>
    </row>
    <row r="28">
      <c r="A28" s="4" t="s">
        <v>30</v>
      </c>
      <c r="B28" s="5">
        <v>9.7</v>
      </c>
      <c r="C28" s="6">
        <v>62.3</v>
      </c>
      <c r="D28" s="6">
        <v>12.6</v>
      </c>
      <c r="E28" s="6">
        <v>18.3</v>
      </c>
      <c r="F28" s="7">
        <v>43855.0</v>
      </c>
      <c r="H28" s="18">
        <f t="shared" si="7"/>
        <v>12.22825144</v>
      </c>
      <c r="I28" s="18">
        <f t="shared" ref="I28:J28" si="29">(I27*I$2+D28)^I$1</f>
        <v>3.844253644</v>
      </c>
      <c r="J28" s="18">
        <f t="shared" si="29"/>
        <v>1.792251791</v>
      </c>
      <c r="Q28" s="15">
        <f t="shared" si="3"/>
        <v>8.646863822</v>
      </c>
      <c r="R28" s="14">
        <f t="shared" si="4"/>
        <v>9.7</v>
      </c>
      <c r="S28" s="15">
        <f t="shared" si="5"/>
        <v>1.053136178</v>
      </c>
    </row>
    <row r="29">
      <c r="A29" s="4" t="s">
        <v>31</v>
      </c>
      <c r="B29" s="5">
        <v>12.0</v>
      </c>
      <c r="C29" s="6">
        <v>262.9</v>
      </c>
      <c r="D29" s="6">
        <v>3.5</v>
      </c>
      <c r="E29" s="6">
        <v>19.5</v>
      </c>
      <c r="F29" s="7">
        <v>43856.0</v>
      </c>
      <c r="H29" s="18">
        <f t="shared" si="7"/>
        <v>28.38465111</v>
      </c>
      <c r="I29" s="18">
        <f t="shared" ref="I29:J29" si="30">(I28*I$2+D29)^I$1</f>
        <v>2.328546075</v>
      </c>
      <c r="J29" s="18">
        <f t="shared" si="30"/>
        <v>1.814686461</v>
      </c>
      <c r="Q29" s="15">
        <f t="shared" si="3"/>
        <v>14.28165945</v>
      </c>
      <c r="R29" s="14">
        <f t="shared" si="4"/>
        <v>12</v>
      </c>
      <c r="S29" s="15">
        <f t="shared" si="5"/>
        <v>2.28165945</v>
      </c>
    </row>
    <row r="30">
      <c r="A30" s="4" t="s">
        <v>32</v>
      </c>
      <c r="B30" s="5">
        <v>15.0</v>
      </c>
      <c r="C30" s="6">
        <v>142.9</v>
      </c>
      <c r="D30" s="6">
        <v>29.3</v>
      </c>
      <c r="E30" s="6">
        <v>12.6</v>
      </c>
      <c r="F30" s="7">
        <v>43857.0</v>
      </c>
      <c r="H30" s="18">
        <f t="shared" si="7"/>
        <v>19.86755915</v>
      </c>
      <c r="I30" s="18">
        <f t="shared" ref="I30:J30" si="31">(I29*I$2+D30)^I$1</f>
        <v>5.519444994</v>
      </c>
      <c r="J30" s="18">
        <f t="shared" si="31"/>
        <v>1.664624</v>
      </c>
      <c r="Q30" s="15">
        <f t="shared" si="3"/>
        <v>15.32128819</v>
      </c>
      <c r="R30" s="14">
        <f t="shared" si="4"/>
        <v>15</v>
      </c>
      <c r="S30" s="15">
        <f t="shared" si="5"/>
        <v>0.3212881858</v>
      </c>
    </row>
    <row r="31">
      <c r="A31" s="4" t="s">
        <v>33</v>
      </c>
      <c r="B31" s="5">
        <v>15.9</v>
      </c>
      <c r="C31" s="6">
        <v>240.1</v>
      </c>
      <c r="D31" s="6">
        <v>16.7</v>
      </c>
      <c r="E31" s="6">
        <v>22.9</v>
      </c>
      <c r="F31" s="7">
        <v>43858.0</v>
      </c>
      <c r="H31" s="18">
        <f t="shared" si="7"/>
        <v>26.93907122</v>
      </c>
      <c r="I31" s="18">
        <f t="shared" ref="I31:J31" si="32">(I30*I$2+D31)^I$1</f>
        <v>4.411317547</v>
      </c>
      <c r="J31" s="18">
        <f t="shared" si="32"/>
        <v>1.873251973</v>
      </c>
      <c r="Q31" s="15">
        <f t="shared" si="3"/>
        <v>17.00714563</v>
      </c>
      <c r="R31" s="14">
        <f t="shared" si="4"/>
        <v>15.9</v>
      </c>
      <c r="S31" s="15">
        <f t="shared" si="5"/>
        <v>1.107145634</v>
      </c>
    </row>
    <row r="32">
      <c r="A32" s="4" t="s">
        <v>34</v>
      </c>
      <c r="B32" s="5">
        <v>18.9</v>
      </c>
      <c r="C32" s="6">
        <v>248.8</v>
      </c>
      <c r="D32" s="6">
        <v>27.1</v>
      </c>
      <c r="E32" s="6">
        <v>22.9</v>
      </c>
      <c r="F32" s="7">
        <v>43859.0</v>
      </c>
      <c r="H32" s="18">
        <f t="shared" si="7"/>
        <v>27.56236507</v>
      </c>
      <c r="I32" s="18">
        <f t="shared" ref="I32:J32" si="33">(I31*I$2+D32)^I$1</f>
        <v>5.413470123</v>
      </c>
      <c r="J32" s="18">
        <f t="shared" si="33"/>
        <v>1.873590709</v>
      </c>
      <c r="Q32" s="15">
        <f t="shared" si="3"/>
        <v>18.99049002</v>
      </c>
      <c r="R32" s="14">
        <f t="shared" si="4"/>
        <v>18.9</v>
      </c>
      <c r="S32" s="15">
        <f t="shared" si="5"/>
        <v>0.0904900194</v>
      </c>
    </row>
    <row r="33">
      <c r="A33" s="4" t="s">
        <v>35</v>
      </c>
      <c r="B33" s="5">
        <v>10.5</v>
      </c>
      <c r="C33" s="6">
        <v>70.6</v>
      </c>
      <c r="D33" s="6">
        <v>16.0</v>
      </c>
      <c r="E33" s="6">
        <v>40.8</v>
      </c>
      <c r="F33" s="7">
        <v>43860.0</v>
      </c>
      <c r="H33" s="18">
        <f t="shared" si="7"/>
        <v>13.16019199</v>
      </c>
      <c r="I33" s="18">
        <f t="shared" ref="I33:J33" si="34">(I32*I$2+D33)^I$1</f>
        <v>4.325128329</v>
      </c>
      <c r="J33" s="18">
        <f t="shared" si="34"/>
        <v>2.101502869</v>
      </c>
      <c r="Q33" s="15">
        <f t="shared" si="3"/>
        <v>9.856068471</v>
      </c>
      <c r="R33" s="14">
        <f t="shared" si="4"/>
        <v>10.5</v>
      </c>
      <c r="S33" s="15">
        <f t="shared" si="5"/>
        <v>0.643931529</v>
      </c>
    </row>
    <row r="35">
      <c r="B35" s="10" t="s">
        <v>60</v>
      </c>
      <c r="E35" s="10" t="s">
        <v>61</v>
      </c>
      <c r="G35" s="10" t="s">
        <v>62</v>
      </c>
      <c r="S35" s="15">
        <f>AVERAGE(S4:S33)</f>
        <v>1.002275078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B3" s="19" t="s">
        <v>58</v>
      </c>
      <c r="C3" s="19" t="s">
        <v>3</v>
      </c>
      <c r="D3" s="19" t="s">
        <v>2</v>
      </c>
      <c r="E3" s="19" t="s">
        <v>59</v>
      </c>
    </row>
    <row r="4">
      <c r="B4" s="11">
        <v>-0.20133813849359902</v>
      </c>
      <c r="C4" s="11">
        <v>1.6649165189558721</v>
      </c>
      <c r="D4" s="11">
        <v>0.5052387488455816</v>
      </c>
      <c r="E4" s="11">
        <v>-3.570835392047214</v>
      </c>
    </row>
    <row r="5">
      <c r="B5" s="11">
        <v>0.15963320602472836</v>
      </c>
      <c r="C5" s="11">
        <v>0.18322970685404188</v>
      </c>
      <c r="D5" s="11">
        <v>0.033474456079564896</v>
      </c>
      <c r="E5" s="11">
        <v>1.062018006669993</v>
      </c>
    </row>
    <row r="6">
      <c r="A6" s="19" t="s">
        <v>45</v>
      </c>
      <c r="B6" s="23">
        <v>0.9245318170748305</v>
      </c>
      <c r="C6" s="11">
        <v>1.4368384423721814</v>
      </c>
      <c r="D6" s="11" t="e">
        <v>#N/A</v>
      </c>
      <c r="E6" s="11" t="e">
        <v>#N/A</v>
      </c>
    </row>
    <row r="7">
      <c r="B7" s="11">
        <v>106.1720154208576</v>
      </c>
      <c r="C7" s="11">
        <v>26.0</v>
      </c>
      <c r="D7" s="11" t="e">
        <v>#N/A</v>
      </c>
      <c r="E7" s="11" t="e">
        <v>#N/A</v>
      </c>
    </row>
    <row r="8">
      <c r="B8" s="11">
        <v>657.5778775535587</v>
      </c>
      <c r="C8" s="11">
        <v>53.67712244644143</v>
      </c>
      <c r="D8" s="11" t="e">
        <v>#N/A</v>
      </c>
      <c r="E8" s="11" t="e">
        <v>#N/A</v>
      </c>
    </row>
    <row r="9">
      <c r="A9" s="19" t="s">
        <v>46</v>
      </c>
      <c r="B9" s="23">
        <v>1.4368384423721814</v>
      </c>
    </row>
    <row r="12">
      <c r="B12" s="24" t="str">
        <f t="shared" ref="B12:E12" si="1">B3</f>
        <v>Raio</v>
      </c>
      <c r="C12" s="24" t="str">
        <f t="shared" si="1"/>
        <v>TV</v>
      </c>
      <c r="D12" s="24" t="str">
        <f t="shared" si="1"/>
        <v>FB</v>
      </c>
      <c r="E12" s="24" t="str">
        <f t="shared" si="1"/>
        <v>Intercept</v>
      </c>
    </row>
    <row r="13">
      <c r="B13" s="24">
        <f t="shared" ref="B13:E13" si="2">B4</f>
        <v>-0.2013381385</v>
      </c>
      <c r="C13" s="24">
        <f t="shared" si="2"/>
        <v>1.664916519</v>
      </c>
      <c r="D13" s="24">
        <f t="shared" si="2"/>
        <v>0.5052387488</v>
      </c>
      <c r="E13" s="24">
        <f t="shared" si="2"/>
        <v>-3.570835392</v>
      </c>
    </row>
    <row r="14">
      <c r="A14" s="25" t="s">
        <v>63</v>
      </c>
      <c r="B14" s="26">
        <f t="shared" ref="B14:E14" si="3">B15*B13</f>
        <v>-0.6504424389</v>
      </c>
      <c r="C14" s="26">
        <f t="shared" si="3"/>
        <v>8.809910126</v>
      </c>
      <c r="D14" s="26">
        <f t="shared" si="3"/>
        <v>0.7854414576</v>
      </c>
      <c r="E14" s="26">
        <f t="shared" si="3"/>
        <v>-3.570835392</v>
      </c>
    </row>
    <row r="15">
      <c r="A15" s="27" t="s">
        <v>64</v>
      </c>
      <c r="B15" s="28">
        <f t="shared" ref="B15:D15" si="4">(B16*B21+B19)^B20</f>
        <v>3.230597262</v>
      </c>
      <c r="C15" s="28">
        <f t="shared" si="4"/>
        <v>5.291502622</v>
      </c>
      <c r="D15" s="28">
        <f t="shared" si="4"/>
        <v>1.554594653</v>
      </c>
      <c r="E15" s="10">
        <v>1.0</v>
      </c>
    </row>
    <row r="16">
      <c r="A16" s="10" t="s">
        <v>65</v>
      </c>
      <c r="B16" s="11">
        <f>'Linear Regr. Transformation'!C33</f>
        <v>70.6</v>
      </c>
      <c r="C16" s="11">
        <f>'Linear Regr. Transformation'!D33</f>
        <v>16</v>
      </c>
      <c r="D16" s="11">
        <f>'Linear Regr. Transformation'!E33</f>
        <v>40.8</v>
      </c>
    </row>
    <row r="19">
      <c r="A19" s="17" t="s">
        <v>66</v>
      </c>
      <c r="B19" s="17">
        <v>0.0</v>
      </c>
      <c r="C19" s="17">
        <v>20.0</v>
      </c>
      <c r="D19" s="17">
        <v>5.0</v>
      </c>
    </row>
    <row r="20">
      <c r="A20" s="19" t="s">
        <v>48</v>
      </c>
      <c r="B20" s="20">
        <v>0.6</v>
      </c>
      <c r="C20" s="20">
        <v>0.5</v>
      </c>
      <c r="D20" s="20">
        <v>0.2</v>
      </c>
    </row>
    <row r="21">
      <c r="A21" s="19" t="s">
        <v>49</v>
      </c>
      <c r="B21" s="20">
        <v>0.1</v>
      </c>
      <c r="C21" s="20">
        <v>0.5</v>
      </c>
      <c r="D21" s="20">
        <v>0.1</v>
      </c>
    </row>
    <row r="23">
      <c r="A23" s="10" t="s">
        <v>67</v>
      </c>
      <c r="B23" s="11">
        <f>SUM(B14:E14)</f>
        <v>5.374073752</v>
      </c>
    </row>
    <row r="24">
      <c r="A24" s="10" t="s">
        <v>68</v>
      </c>
      <c r="B24" s="11">
        <f>SUM(B19:D19)</f>
        <v>25</v>
      </c>
    </row>
    <row r="25">
      <c r="A25" s="10" t="s">
        <v>69</v>
      </c>
      <c r="B25" s="15">
        <f>B24/B23</f>
        <v>4.651964441</v>
      </c>
    </row>
  </sheetData>
  <drawing r:id="rId1"/>
</worksheet>
</file>