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c6acf0f47fdd8b3/"/>
    </mc:Choice>
  </mc:AlternateContent>
  <xr:revisionPtr revIDLastSave="783" documentId="8_{44A29F75-65C6-4942-AA5F-33DAB30275C0}" xr6:coauthVersionLast="47" xr6:coauthVersionMax="47" xr10:uidLastSave="{3F3E08E0-5530-4A13-9988-DAB451117767}"/>
  <bookViews>
    <workbookView xWindow="-108" yWindow="-108" windowWidth="23256" windowHeight="12456" xr2:uid="{D7853953-FE74-47D7-AFC0-3D25C9CC5554}"/>
  </bookViews>
  <sheets>
    <sheet name="linear regress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1" i="1" l="1"/>
  <c r="I172" i="1"/>
  <c r="I173" i="1"/>
  <c r="I178" i="1" s="1"/>
  <c r="I174" i="1"/>
  <c r="I175" i="1"/>
  <c r="I176" i="1"/>
  <c r="I177" i="1"/>
  <c r="I170" i="1"/>
  <c r="H177" i="1"/>
  <c r="H176" i="1"/>
  <c r="H175" i="1"/>
  <c r="H174" i="1"/>
  <c r="H173" i="1"/>
  <c r="H172" i="1"/>
  <c r="H171" i="1"/>
  <c r="H170" i="1"/>
  <c r="D182" i="1"/>
  <c r="D181" i="1"/>
  <c r="G171" i="1"/>
  <c r="G172" i="1"/>
  <c r="G178" i="1" s="1"/>
  <c r="G173" i="1"/>
  <c r="G174" i="1"/>
  <c r="G175" i="1"/>
  <c r="G176" i="1"/>
  <c r="G177" i="1"/>
  <c r="G170" i="1"/>
  <c r="F171" i="1"/>
  <c r="F172" i="1"/>
  <c r="F178" i="1" s="1"/>
  <c r="F173" i="1"/>
  <c r="F174" i="1"/>
  <c r="F175" i="1"/>
  <c r="F176" i="1"/>
  <c r="F177" i="1"/>
  <c r="F170" i="1"/>
  <c r="E177" i="1"/>
  <c r="E176" i="1"/>
  <c r="E175" i="1"/>
  <c r="E174" i="1"/>
  <c r="E173" i="1"/>
  <c r="E172" i="1"/>
  <c r="E171" i="1"/>
  <c r="E170" i="1"/>
  <c r="D177" i="1"/>
  <c r="D176" i="1"/>
  <c r="D175" i="1"/>
  <c r="D174" i="1"/>
  <c r="D173" i="1"/>
  <c r="D172" i="1"/>
  <c r="D171" i="1"/>
  <c r="D170" i="1"/>
  <c r="C179" i="1"/>
  <c r="B179" i="1"/>
  <c r="B178" i="1"/>
  <c r="C178" i="1"/>
  <c r="I157" i="1"/>
  <c r="I158" i="1"/>
  <c r="I159" i="1"/>
  <c r="I160" i="1"/>
  <c r="I161" i="1"/>
  <c r="I162" i="1"/>
  <c r="I156" i="1"/>
  <c r="H162" i="1"/>
  <c r="H161" i="1"/>
  <c r="H160" i="1"/>
  <c r="H159" i="1"/>
  <c r="H158" i="1"/>
  <c r="H157" i="1"/>
  <c r="H156" i="1"/>
  <c r="D167" i="1"/>
  <c r="D166" i="1"/>
  <c r="G157" i="1"/>
  <c r="G158" i="1"/>
  <c r="G159" i="1"/>
  <c r="G160" i="1"/>
  <c r="G161" i="1"/>
  <c r="G162" i="1"/>
  <c r="G156" i="1"/>
  <c r="F157" i="1"/>
  <c r="F158" i="1"/>
  <c r="F159" i="1"/>
  <c r="F163" i="1" s="1"/>
  <c r="F160" i="1"/>
  <c r="F161" i="1"/>
  <c r="F162" i="1"/>
  <c r="F156" i="1"/>
  <c r="E162" i="1"/>
  <c r="E161" i="1"/>
  <c r="E160" i="1"/>
  <c r="E159" i="1"/>
  <c r="E158" i="1"/>
  <c r="E157" i="1"/>
  <c r="E156" i="1"/>
  <c r="D162" i="1"/>
  <c r="D161" i="1"/>
  <c r="D160" i="1"/>
  <c r="D159" i="1"/>
  <c r="D158" i="1"/>
  <c r="D157" i="1"/>
  <c r="D156" i="1"/>
  <c r="C164" i="1"/>
  <c r="B164" i="1"/>
  <c r="C163" i="1"/>
  <c r="B163" i="1"/>
  <c r="I145" i="1"/>
  <c r="I146" i="1"/>
  <c r="I147" i="1"/>
  <c r="I148" i="1"/>
  <c r="I144" i="1"/>
  <c r="H148" i="1"/>
  <c r="H147" i="1"/>
  <c r="H146" i="1"/>
  <c r="H145" i="1"/>
  <c r="H144" i="1"/>
  <c r="D153" i="1"/>
  <c r="D152" i="1"/>
  <c r="G145" i="1"/>
  <c r="G146" i="1"/>
  <c r="G147" i="1"/>
  <c r="G149" i="1" s="1"/>
  <c r="G148" i="1"/>
  <c r="G144" i="1"/>
  <c r="F145" i="1"/>
  <c r="F146" i="1"/>
  <c r="F147" i="1"/>
  <c r="F148" i="1"/>
  <c r="F144" i="1"/>
  <c r="E148" i="1"/>
  <c r="E147" i="1"/>
  <c r="E146" i="1"/>
  <c r="E145" i="1"/>
  <c r="E144" i="1"/>
  <c r="D148" i="1"/>
  <c r="D147" i="1"/>
  <c r="D146" i="1"/>
  <c r="D145" i="1"/>
  <c r="D144" i="1"/>
  <c r="C150" i="1"/>
  <c r="B150" i="1"/>
  <c r="C149" i="1"/>
  <c r="F149" i="1"/>
  <c r="B149" i="1"/>
  <c r="I128" i="1"/>
  <c r="I129" i="1"/>
  <c r="I130" i="1"/>
  <c r="I131" i="1"/>
  <c r="I132" i="1"/>
  <c r="I133" i="1"/>
  <c r="I134" i="1"/>
  <c r="I135" i="1"/>
  <c r="I127" i="1"/>
  <c r="I136" i="1" s="1"/>
  <c r="H135" i="1"/>
  <c r="H134" i="1"/>
  <c r="H133" i="1"/>
  <c r="H132" i="1"/>
  <c r="H131" i="1"/>
  <c r="H130" i="1"/>
  <c r="H129" i="1"/>
  <c r="H128" i="1"/>
  <c r="H127" i="1"/>
  <c r="D140" i="1"/>
  <c r="D139" i="1"/>
  <c r="G128" i="1"/>
  <c r="G129" i="1"/>
  <c r="G130" i="1"/>
  <c r="G131" i="1"/>
  <c r="G132" i="1"/>
  <c r="G136" i="1" s="1"/>
  <c r="G133" i="1"/>
  <c r="G134" i="1"/>
  <c r="G135" i="1"/>
  <c r="G127" i="1"/>
  <c r="F128" i="1"/>
  <c r="F129" i="1"/>
  <c r="F130" i="1"/>
  <c r="F131" i="1"/>
  <c r="F132" i="1"/>
  <c r="F133" i="1"/>
  <c r="F134" i="1"/>
  <c r="F135" i="1"/>
  <c r="F136" i="1" s="1"/>
  <c r="F127" i="1"/>
  <c r="E135" i="1"/>
  <c r="E134" i="1"/>
  <c r="E133" i="1"/>
  <c r="E132" i="1"/>
  <c r="E131" i="1"/>
  <c r="E130" i="1"/>
  <c r="E129" i="1"/>
  <c r="E128" i="1"/>
  <c r="E127" i="1"/>
  <c r="D135" i="1"/>
  <c r="D134" i="1"/>
  <c r="D133" i="1"/>
  <c r="D132" i="1"/>
  <c r="D131" i="1"/>
  <c r="D130" i="1"/>
  <c r="D129" i="1"/>
  <c r="D128" i="1"/>
  <c r="D127" i="1"/>
  <c r="C137" i="1"/>
  <c r="B137" i="1"/>
  <c r="C136" i="1"/>
  <c r="B136" i="1"/>
  <c r="I116" i="1"/>
  <c r="I117" i="1"/>
  <c r="I120" i="1" s="1"/>
  <c r="I118" i="1"/>
  <c r="I119" i="1"/>
  <c r="I115" i="1"/>
  <c r="H119" i="1"/>
  <c r="H118" i="1"/>
  <c r="H117" i="1"/>
  <c r="H116" i="1"/>
  <c r="H115" i="1"/>
  <c r="D124" i="1"/>
  <c r="D123" i="1"/>
  <c r="G116" i="1"/>
  <c r="G117" i="1"/>
  <c r="G118" i="1"/>
  <c r="G119" i="1"/>
  <c r="G115" i="1"/>
  <c r="G120" i="1" s="1"/>
  <c r="F116" i="1"/>
  <c r="F117" i="1"/>
  <c r="F118" i="1"/>
  <c r="F119" i="1"/>
  <c r="F115" i="1"/>
  <c r="E119" i="1"/>
  <c r="E118" i="1"/>
  <c r="E117" i="1"/>
  <c r="E116" i="1"/>
  <c r="E115" i="1"/>
  <c r="D119" i="1"/>
  <c r="D118" i="1"/>
  <c r="D117" i="1"/>
  <c r="D116" i="1"/>
  <c r="D115" i="1"/>
  <c r="C121" i="1"/>
  <c r="B121" i="1"/>
  <c r="C120" i="1"/>
  <c r="F120" i="1"/>
  <c r="B120" i="1"/>
  <c r="I97" i="1"/>
  <c r="I98" i="1"/>
  <c r="I99" i="1"/>
  <c r="I100" i="1"/>
  <c r="I101" i="1"/>
  <c r="I102" i="1"/>
  <c r="I103" i="1"/>
  <c r="I104" i="1"/>
  <c r="I105" i="1"/>
  <c r="I106" i="1"/>
  <c r="I96" i="1"/>
  <c r="H106" i="1"/>
  <c r="H105" i="1"/>
  <c r="H104" i="1"/>
  <c r="H103" i="1"/>
  <c r="H102" i="1"/>
  <c r="H101" i="1"/>
  <c r="H100" i="1"/>
  <c r="H99" i="1"/>
  <c r="H98" i="1"/>
  <c r="H97" i="1"/>
  <c r="H96" i="1"/>
  <c r="D111" i="1"/>
  <c r="D110" i="1"/>
  <c r="G97" i="1"/>
  <c r="G98" i="1"/>
  <c r="G99" i="1"/>
  <c r="G100" i="1"/>
  <c r="G101" i="1"/>
  <c r="G102" i="1"/>
  <c r="G103" i="1"/>
  <c r="G104" i="1"/>
  <c r="G105" i="1"/>
  <c r="G106" i="1"/>
  <c r="G96" i="1"/>
  <c r="G107" i="1" s="1"/>
  <c r="F97" i="1"/>
  <c r="F98" i="1"/>
  <c r="F107" i="1" s="1"/>
  <c r="F99" i="1"/>
  <c r="F100" i="1"/>
  <c r="F101" i="1"/>
  <c r="F102" i="1"/>
  <c r="F103" i="1"/>
  <c r="F104" i="1"/>
  <c r="F105" i="1"/>
  <c r="F106" i="1"/>
  <c r="F96" i="1"/>
  <c r="E106" i="1"/>
  <c r="E105" i="1"/>
  <c r="E104" i="1"/>
  <c r="E103" i="1"/>
  <c r="E102" i="1"/>
  <c r="E101" i="1"/>
  <c r="E100" i="1"/>
  <c r="E99" i="1"/>
  <c r="E98" i="1"/>
  <c r="E97" i="1"/>
  <c r="E96" i="1"/>
  <c r="D106" i="1"/>
  <c r="D105" i="1"/>
  <c r="D104" i="1"/>
  <c r="D103" i="1"/>
  <c r="D102" i="1"/>
  <c r="D101" i="1"/>
  <c r="D100" i="1"/>
  <c r="D99" i="1"/>
  <c r="D98" i="1"/>
  <c r="D97" i="1"/>
  <c r="D96" i="1"/>
  <c r="C108" i="1"/>
  <c r="B108" i="1"/>
  <c r="C107" i="1"/>
  <c r="I107" i="1"/>
  <c r="B107" i="1"/>
  <c r="D60" i="1"/>
  <c r="E60" i="1"/>
  <c r="F60" i="1"/>
  <c r="G60" i="1"/>
  <c r="D61" i="1"/>
  <c r="E61" i="1"/>
  <c r="F61" i="1"/>
  <c r="G61" i="1"/>
  <c r="D62" i="1"/>
  <c r="E62" i="1"/>
  <c r="F62" i="1"/>
  <c r="G62" i="1"/>
  <c r="D63" i="1"/>
  <c r="E63" i="1"/>
  <c r="F63" i="1"/>
  <c r="G63" i="1"/>
  <c r="D64" i="1"/>
  <c r="E64" i="1"/>
  <c r="F64" i="1"/>
  <c r="G64" i="1"/>
  <c r="D65" i="1"/>
  <c r="E65" i="1"/>
  <c r="F65" i="1"/>
  <c r="G65" i="1"/>
  <c r="D66" i="1"/>
  <c r="G66" i="1" s="1"/>
  <c r="E66" i="1"/>
  <c r="F66" i="1"/>
  <c r="D67" i="1"/>
  <c r="E67" i="1"/>
  <c r="F67" i="1"/>
  <c r="G67" i="1"/>
  <c r="D68" i="1"/>
  <c r="E68" i="1"/>
  <c r="F68" i="1"/>
  <c r="G68" i="1"/>
  <c r="D69" i="1"/>
  <c r="E69" i="1"/>
  <c r="F69" i="1"/>
  <c r="G69" i="1"/>
  <c r="I84" i="1"/>
  <c r="I85" i="1"/>
  <c r="I86" i="1"/>
  <c r="I87" i="1"/>
  <c r="I88" i="1"/>
  <c r="I83" i="1"/>
  <c r="H88" i="1"/>
  <c r="H87" i="1"/>
  <c r="H86" i="1"/>
  <c r="H85" i="1"/>
  <c r="H84" i="1"/>
  <c r="H83" i="1"/>
  <c r="D93" i="1"/>
  <c r="D92" i="1"/>
  <c r="G84" i="1"/>
  <c r="G85" i="1"/>
  <c r="G86" i="1"/>
  <c r="G87" i="1"/>
  <c r="G88" i="1"/>
  <c r="G83" i="1"/>
  <c r="F84" i="1"/>
  <c r="F85" i="1"/>
  <c r="F86" i="1"/>
  <c r="F87" i="1"/>
  <c r="F88" i="1"/>
  <c r="F83" i="1"/>
  <c r="E88" i="1"/>
  <c r="E87" i="1"/>
  <c r="E86" i="1"/>
  <c r="E85" i="1"/>
  <c r="E84" i="1"/>
  <c r="E83" i="1"/>
  <c r="D88" i="1"/>
  <c r="D87" i="1"/>
  <c r="D86" i="1"/>
  <c r="D85" i="1"/>
  <c r="D84" i="1"/>
  <c r="D83" i="1"/>
  <c r="C90" i="1"/>
  <c r="B90" i="1"/>
  <c r="I89" i="1"/>
  <c r="C89" i="1"/>
  <c r="F89" i="1"/>
  <c r="G89" i="1"/>
  <c r="B89" i="1"/>
  <c r="I163" i="1" l="1"/>
  <c r="G163" i="1"/>
  <c r="I149" i="1"/>
  <c r="G70" i="1"/>
  <c r="G71" i="1"/>
  <c r="G72" i="1"/>
  <c r="G73" i="1"/>
  <c r="G74" i="1"/>
  <c r="F75" i="1"/>
  <c r="F70" i="1"/>
  <c r="F71" i="1"/>
  <c r="F72" i="1"/>
  <c r="F73" i="1"/>
  <c r="F74" i="1"/>
  <c r="E74" i="1"/>
  <c r="E73" i="1"/>
  <c r="E72" i="1"/>
  <c r="E71" i="1"/>
  <c r="E70" i="1"/>
  <c r="D74" i="1"/>
  <c r="D73" i="1"/>
  <c r="D72" i="1"/>
  <c r="D71" i="1"/>
  <c r="D70" i="1"/>
  <c r="C76" i="1"/>
  <c r="B76" i="1"/>
  <c r="C75" i="1"/>
  <c r="B75" i="1"/>
  <c r="I44" i="1"/>
  <c r="I45" i="1"/>
  <c r="I46" i="1"/>
  <c r="I47" i="1"/>
  <c r="I48" i="1"/>
  <c r="I49" i="1"/>
  <c r="I50" i="1"/>
  <c r="I51" i="1"/>
  <c r="I53" i="1" s="1"/>
  <c r="I52" i="1"/>
  <c r="I43" i="1"/>
  <c r="H52" i="1"/>
  <c r="H51" i="1"/>
  <c r="H50" i="1"/>
  <c r="H49" i="1"/>
  <c r="H48" i="1"/>
  <c r="H47" i="1"/>
  <c r="H46" i="1"/>
  <c r="H45" i="1"/>
  <c r="H44" i="1"/>
  <c r="H43" i="1"/>
  <c r="C57" i="1"/>
  <c r="C56" i="1"/>
  <c r="G44" i="1"/>
  <c r="G45" i="1"/>
  <c r="G46" i="1"/>
  <c r="G47" i="1"/>
  <c r="G48" i="1"/>
  <c r="G49" i="1"/>
  <c r="G50" i="1"/>
  <c r="G51" i="1"/>
  <c r="G52" i="1"/>
  <c r="G43" i="1"/>
  <c r="G53" i="1" s="1"/>
  <c r="F44" i="1"/>
  <c r="F45" i="1"/>
  <c r="F46" i="1"/>
  <c r="F47" i="1"/>
  <c r="F48" i="1"/>
  <c r="F49" i="1"/>
  <c r="F50" i="1"/>
  <c r="F51" i="1"/>
  <c r="F52" i="1"/>
  <c r="F43" i="1"/>
  <c r="E52" i="1"/>
  <c r="E51" i="1"/>
  <c r="E50" i="1"/>
  <c r="E49" i="1"/>
  <c r="E48" i="1"/>
  <c r="E47" i="1"/>
  <c r="E46" i="1"/>
  <c r="E45" i="1"/>
  <c r="E44" i="1"/>
  <c r="E43" i="1"/>
  <c r="D52" i="1"/>
  <c r="D51" i="1"/>
  <c r="D50" i="1"/>
  <c r="D49" i="1"/>
  <c r="D48" i="1"/>
  <c r="D47" i="1"/>
  <c r="D46" i="1"/>
  <c r="D45" i="1"/>
  <c r="D44" i="1"/>
  <c r="D43" i="1"/>
  <c r="C54" i="1"/>
  <c r="B54" i="1"/>
  <c r="C53" i="1"/>
  <c r="F53" i="1"/>
  <c r="B53" i="1"/>
  <c r="I31" i="1"/>
  <c r="I32" i="1"/>
  <c r="I33" i="1"/>
  <c r="I34" i="1"/>
  <c r="I35" i="1"/>
  <c r="I30" i="1"/>
  <c r="H35" i="1"/>
  <c r="H34" i="1"/>
  <c r="H33" i="1"/>
  <c r="H32" i="1"/>
  <c r="H31" i="1"/>
  <c r="H30" i="1"/>
  <c r="C40" i="1"/>
  <c r="C39" i="1"/>
  <c r="G31" i="1"/>
  <c r="G32" i="1"/>
  <c r="G33" i="1"/>
  <c r="G34" i="1"/>
  <c r="G35" i="1"/>
  <c r="G30" i="1"/>
  <c r="G36" i="1" s="1"/>
  <c r="F31" i="1"/>
  <c r="F32" i="1"/>
  <c r="F33" i="1"/>
  <c r="F34" i="1"/>
  <c r="F35" i="1"/>
  <c r="F30" i="1"/>
  <c r="F36" i="1" s="1"/>
  <c r="E35" i="1"/>
  <c r="E34" i="1"/>
  <c r="E33" i="1"/>
  <c r="E32" i="1"/>
  <c r="E31" i="1"/>
  <c r="E30" i="1"/>
  <c r="D35" i="1"/>
  <c r="D34" i="1"/>
  <c r="D33" i="1"/>
  <c r="D32" i="1"/>
  <c r="D31" i="1"/>
  <c r="D30" i="1"/>
  <c r="C37" i="1"/>
  <c r="B37" i="1"/>
  <c r="C36" i="1"/>
  <c r="I36" i="1"/>
  <c r="B36" i="1"/>
  <c r="I17" i="1"/>
  <c r="I18" i="1"/>
  <c r="I19" i="1"/>
  <c r="I20" i="1"/>
  <c r="I21" i="1"/>
  <c r="I22" i="1"/>
  <c r="I16" i="1"/>
  <c r="I23" i="1" s="1"/>
  <c r="H22" i="1"/>
  <c r="H21" i="1"/>
  <c r="H20" i="1"/>
  <c r="H19" i="1"/>
  <c r="H18" i="1"/>
  <c r="H17" i="1"/>
  <c r="H16" i="1"/>
  <c r="C27" i="1"/>
  <c r="C26" i="1"/>
  <c r="C23" i="1"/>
  <c r="F23" i="1"/>
  <c r="G23" i="1"/>
  <c r="G17" i="1"/>
  <c r="G18" i="1"/>
  <c r="G19" i="1"/>
  <c r="G20" i="1"/>
  <c r="G21" i="1"/>
  <c r="G22" i="1"/>
  <c r="G16" i="1"/>
  <c r="F17" i="1"/>
  <c r="F18" i="1"/>
  <c r="F19" i="1"/>
  <c r="F20" i="1"/>
  <c r="F21" i="1"/>
  <c r="F22" i="1"/>
  <c r="F16" i="1"/>
  <c r="E22" i="1"/>
  <c r="E21" i="1"/>
  <c r="E20" i="1"/>
  <c r="E19" i="1"/>
  <c r="E18" i="1"/>
  <c r="E17" i="1"/>
  <c r="E16" i="1"/>
  <c r="D22" i="1"/>
  <c r="D21" i="1"/>
  <c r="D20" i="1"/>
  <c r="D19" i="1"/>
  <c r="D18" i="1"/>
  <c r="D17" i="1"/>
  <c r="D16" i="1"/>
  <c r="C24" i="1"/>
  <c r="B24" i="1"/>
  <c r="B23" i="1"/>
  <c r="G75" i="1" l="1"/>
  <c r="D78" i="1" s="1"/>
  <c r="D79" i="1" s="1"/>
  <c r="I8" i="1"/>
  <c r="I3" i="1"/>
  <c r="I4" i="1"/>
  <c r="I5" i="1"/>
  <c r="I6" i="1"/>
  <c r="I7" i="1"/>
  <c r="I2" i="1"/>
  <c r="H7" i="1"/>
  <c r="H6" i="1"/>
  <c r="H5" i="1"/>
  <c r="H4" i="1"/>
  <c r="H3" i="1"/>
  <c r="H2" i="1"/>
  <c r="C12" i="1"/>
  <c r="C11" i="1"/>
  <c r="G3" i="1"/>
  <c r="G4" i="1"/>
  <c r="G5" i="1"/>
  <c r="G6" i="1"/>
  <c r="G7" i="1"/>
  <c r="G2" i="1"/>
  <c r="F8" i="1"/>
  <c r="F3" i="1"/>
  <c r="F4" i="1"/>
  <c r="F5" i="1"/>
  <c r="F6" i="1"/>
  <c r="F7" i="1"/>
  <c r="F2" i="1"/>
  <c r="E7" i="1"/>
  <c r="E6" i="1"/>
  <c r="E5" i="1"/>
  <c r="E4" i="1"/>
  <c r="E3" i="1"/>
  <c r="E2" i="1"/>
  <c r="D7" i="1"/>
  <c r="D6" i="1"/>
  <c r="D5" i="1"/>
  <c r="D4" i="1"/>
  <c r="D3" i="1"/>
  <c r="D2" i="1"/>
  <c r="C9" i="1"/>
  <c r="B9" i="1"/>
  <c r="C8" i="1"/>
  <c r="B8" i="1"/>
  <c r="H66" i="1" l="1"/>
  <c r="I66" i="1" s="1"/>
  <c r="H65" i="1"/>
  <c r="I65" i="1" s="1"/>
  <c r="H64" i="1"/>
  <c r="I64" i="1" s="1"/>
  <c r="H63" i="1"/>
  <c r="I63" i="1" s="1"/>
  <c r="H69" i="1"/>
  <c r="I69" i="1" s="1"/>
  <c r="H62" i="1"/>
  <c r="I62" i="1" s="1"/>
  <c r="H61" i="1"/>
  <c r="I61" i="1" s="1"/>
  <c r="H60" i="1"/>
  <c r="I60" i="1" s="1"/>
  <c r="H68" i="1"/>
  <c r="I68" i="1" s="1"/>
  <c r="H67" i="1"/>
  <c r="I67" i="1" s="1"/>
  <c r="H74" i="1"/>
  <c r="I74" i="1" s="1"/>
  <c r="H70" i="1"/>
  <c r="I70" i="1" s="1"/>
  <c r="H73" i="1"/>
  <c r="I73" i="1" s="1"/>
  <c r="H72" i="1"/>
  <c r="I72" i="1" s="1"/>
  <c r="H71" i="1"/>
  <c r="I71" i="1" s="1"/>
  <c r="G8" i="1"/>
  <c r="I75" i="1" l="1"/>
</calcChain>
</file>

<file path=xl/sharedStrings.xml><?xml version="1.0" encoding="utf-8"?>
<sst xmlns="http://schemas.openxmlformats.org/spreadsheetml/2006/main" count="199" uniqueCount="39">
  <si>
    <t xml:space="preserve">Meal </t>
  </si>
  <si>
    <t>Observed total bill(xi)</t>
  </si>
  <si>
    <t>Observed tip amount (yi)</t>
  </si>
  <si>
    <t>(xi-x)</t>
  </si>
  <si>
    <t>(yi-y)</t>
  </si>
  <si>
    <t>(xi-x)^2</t>
  </si>
  <si>
    <t>(xi-x)(yi-y)</t>
  </si>
  <si>
    <t>ŷi</t>
  </si>
  <si>
    <t>(yi-ŷi)^2</t>
  </si>
  <si>
    <t>sum</t>
  </si>
  <si>
    <t>mean</t>
  </si>
  <si>
    <t xml:space="preserve"> </t>
  </si>
  <si>
    <r>
      <rPr>
        <sz val="18"/>
        <color theme="1"/>
        <rFont val="Calibri"/>
        <family val="2"/>
        <scheme val="minor"/>
      </rPr>
      <t>ŷi = b</t>
    </r>
    <r>
      <rPr>
        <sz val="11"/>
        <color theme="1"/>
        <rFont val="Calibri"/>
        <family val="2"/>
        <scheme val="minor"/>
      </rPr>
      <t xml:space="preserve">0 </t>
    </r>
    <r>
      <rPr>
        <sz val="18"/>
        <color theme="1"/>
        <rFont val="Calibri"/>
        <family val="2"/>
        <scheme val="minor"/>
      </rPr>
      <t>+ b</t>
    </r>
    <r>
      <rPr>
        <sz val="11"/>
        <color theme="1"/>
        <rFont val="Calibri"/>
        <family val="2"/>
        <scheme val="minor"/>
      </rPr>
      <t xml:space="preserve">1 </t>
    </r>
    <r>
      <rPr>
        <sz val="18"/>
        <color theme="1"/>
        <rFont val="Calibri"/>
        <family val="2"/>
        <scheme val="minor"/>
      </rPr>
      <t>* x</t>
    </r>
    <r>
      <rPr>
        <sz val="11"/>
        <color theme="1"/>
        <rFont val="Calibri"/>
        <family val="2"/>
        <scheme val="minor"/>
      </rPr>
      <t>i</t>
    </r>
  </si>
  <si>
    <r>
      <t>b</t>
    </r>
    <r>
      <rPr>
        <sz val="11"/>
        <color theme="1"/>
        <rFont val="Calibri"/>
        <family val="2"/>
        <scheme val="minor"/>
      </rPr>
      <t xml:space="preserve">0 </t>
    </r>
    <r>
      <rPr>
        <sz val="18"/>
        <color theme="1"/>
        <rFont val="Calibri"/>
        <family val="2"/>
        <scheme val="minor"/>
      </rPr>
      <t>= y - b</t>
    </r>
    <r>
      <rPr>
        <sz val="11"/>
        <color theme="1"/>
        <rFont val="Calibri"/>
        <family val="2"/>
        <scheme val="minor"/>
      </rPr>
      <t xml:space="preserve">1 </t>
    </r>
    <r>
      <rPr>
        <sz val="18"/>
        <color theme="1"/>
        <rFont val="Calibri"/>
        <family val="2"/>
        <scheme val="minor"/>
      </rPr>
      <t>* x</t>
    </r>
  </si>
  <si>
    <r>
      <t>b</t>
    </r>
    <r>
      <rPr>
        <sz val="11"/>
        <color theme="1"/>
        <rFont val="Calibri"/>
        <family val="2"/>
        <scheme val="minor"/>
      </rPr>
      <t>1</t>
    </r>
    <r>
      <rPr>
        <sz val="18"/>
        <color theme="1"/>
        <rFont val="Calibri"/>
        <family val="2"/>
        <scheme val="minor"/>
      </rPr>
      <t xml:space="preserve"> =</t>
    </r>
  </si>
  <si>
    <r>
      <rPr>
        <sz val="18"/>
        <color theme="1"/>
        <rFont val="Sylfaen"/>
        <family val="1"/>
      </rPr>
      <t>∑ (x</t>
    </r>
    <r>
      <rPr>
        <sz val="11"/>
        <color theme="1"/>
        <rFont val="Sylfaen"/>
        <family val="1"/>
      </rPr>
      <t>i</t>
    </r>
    <r>
      <rPr>
        <sz val="18"/>
        <color theme="1"/>
        <rFont val="Sylfaen"/>
        <family val="1"/>
      </rPr>
      <t xml:space="preserve"> - x)*(y</t>
    </r>
    <r>
      <rPr>
        <sz val="11"/>
        <color theme="1"/>
        <rFont val="Sylfaen"/>
        <family val="1"/>
      </rPr>
      <t>i</t>
    </r>
    <r>
      <rPr>
        <sz val="18"/>
        <color theme="1"/>
        <rFont val="Sylfaen"/>
        <family val="1"/>
      </rPr>
      <t xml:space="preserve"> - y)</t>
    </r>
  </si>
  <si>
    <r>
      <rPr>
        <sz val="18"/>
        <color theme="1"/>
        <rFont val="Calibri"/>
        <family val="2"/>
        <scheme val="minor"/>
      </rPr>
      <t>∑ (x</t>
    </r>
    <r>
      <rPr>
        <sz val="11"/>
        <color theme="1"/>
        <rFont val="Calibri"/>
        <family val="2"/>
        <scheme val="minor"/>
      </rPr>
      <t>i</t>
    </r>
    <r>
      <rPr>
        <sz val="18"/>
        <color theme="1"/>
        <rFont val="Calibri"/>
        <family val="2"/>
        <scheme val="minor"/>
      </rPr>
      <t xml:space="preserve"> - x)^2</t>
    </r>
  </si>
  <si>
    <t>b1</t>
  </si>
  <si>
    <t>b0</t>
  </si>
  <si>
    <r>
      <rPr>
        <sz val="12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1</t>
    </r>
  </si>
  <si>
    <r>
      <rPr>
        <sz val="12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0</t>
    </r>
  </si>
  <si>
    <t>Hours Played Sport (xi)</t>
  </si>
  <si>
    <t>Test Score (yi)</t>
  </si>
  <si>
    <t>No</t>
  </si>
  <si>
    <t>Hours of Sleep (xi)</t>
  </si>
  <si>
    <t>Months Owned (xi)</t>
  </si>
  <si>
    <t>Hours Exercised (yi)</t>
  </si>
  <si>
    <t>Life  Exp (xi)</t>
  </si>
  <si>
    <t>Cigarettes (yi)</t>
  </si>
  <si>
    <t>Number of credit hours (xi)</t>
  </si>
  <si>
    <t>Number of students (yi)</t>
  </si>
  <si>
    <t>Age (xi)</t>
  </si>
  <si>
    <t>BMI (yi)</t>
  </si>
  <si>
    <t>Marks obtained (xi)</t>
  </si>
  <si>
    <t>Number of stidents (yi)</t>
  </si>
  <si>
    <t>xi</t>
  </si>
  <si>
    <t>yi</t>
  </si>
  <si>
    <t>Size (xi)</t>
  </si>
  <si>
    <t>Frequency (yi)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</si>
</sst>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Sylfaen"/>
      <family val="1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1"/>
      <name val="Sylfae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2" borderId="1" xfId="0" applyFill="1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97875-B981-4A3C-AC2A-74B8E36D6C17}">
  <dimension ref="A1:O182"/>
  <sheetViews>
    <sheetView tabSelected="1" topLeftCell="A167" workbookViewId="0">
      <selection activeCell="G187" sqref="G187"/>
    </sheetView>
  </sheetViews>
  <sheetFormatPr defaultRowHeight="14.4" x14ac:dyDescent="0.3"/>
  <cols>
    <col min="1" max="1" width="9.33203125" style="1" customWidth="1"/>
    <col min="2" max="2" width="19.44140625" style="1" customWidth="1"/>
    <col min="3" max="3" width="22.109375" style="1" customWidth="1"/>
    <col min="4" max="7" width="12.6640625" style="1" customWidth="1"/>
    <col min="8" max="9" width="12.21875" style="1" customWidth="1"/>
  </cols>
  <sheetData>
    <row r="1" spans="1:1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15" x14ac:dyDescent="0.3">
      <c r="A2" s="3">
        <v>1</v>
      </c>
      <c r="B2" s="3">
        <v>34</v>
      </c>
      <c r="C2" s="3">
        <v>5</v>
      </c>
      <c r="D2" s="3">
        <f>B2-B9</f>
        <v>-40</v>
      </c>
      <c r="E2" s="3">
        <f>C2-C9</f>
        <v>-5</v>
      </c>
      <c r="F2" s="3">
        <f>D2*D2</f>
        <v>1600</v>
      </c>
      <c r="G2" s="3">
        <f>D2*E2</f>
        <v>200</v>
      </c>
      <c r="H2" s="3">
        <f>C12+(C11*B2)</f>
        <v>4.1512125534950073</v>
      </c>
      <c r="I2" s="3">
        <f>(C2-H2)*(C2-H2)</f>
        <v>0.72044012934446588</v>
      </c>
      <c r="K2" s="6" t="s">
        <v>12</v>
      </c>
      <c r="L2" s="6"/>
      <c r="M2" s="6"/>
    </row>
    <row r="3" spans="1:15" x14ac:dyDescent="0.3">
      <c r="A3" s="3">
        <v>2</v>
      </c>
      <c r="B3" s="3">
        <v>108</v>
      </c>
      <c r="C3" s="3">
        <v>17</v>
      </c>
      <c r="D3" s="3">
        <f>B3-B9</f>
        <v>34</v>
      </c>
      <c r="E3" s="3">
        <f>C3-C9</f>
        <v>7</v>
      </c>
      <c r="F3" s="3">
        <f t="shared" ref="F3:F7" si="0">D3*D3</f>
        <v>1156</v>
      </c>
      <c r="G3" s="3">
        <f t="shared" ref="G3:G7" si="1">D3*E3</f>
        <v>238</v>
      </c>
      <c r="H3" s="3">
        <f>C12+(C11*B3)</f>
        <v>14.971469329529244</v>
      </c>
      <c r="I3" s="3">
        <f t="shared" ref="I3:I7" si="2">(C3-H3)*(C3-H3)</f>
        <v>4.1149366810405352</v>
      </c>
      <c r="K3" s="6"/>
      <c r="L3" s="6"/>
      <c r="M3" s="6"/>
    </row>
    <row r="4" spans="1:15" x14ac:dyDescent="0.3">
      <c r="A4" s="3">
        <v>3</v>
      </c>
      <c r="B4" s="3">
        <v>64</v>
      </c>
      <c r="C4" s="3">
        <v>11</v>
      </c>
      <c r="D4" s="3">
        <f>B4-B9</f>
        <v>-10</v>
      </c>
      <c r="E4" s="3">
        <f>C4-C9</f>
        <v>1</v>
      </c>
      <c r="F4" s="3">
        <f t="shared" si="0"/>
        <v>100</v>
      </c>
      <c r="G4" s="3">
        <f t="shared" si="1"/>
        <v>-10</v>
      </c>
      <c r="H4" s="3">
        <f>C12+(C11*B4)</f>
        <v>8.5378031383737518</v>
      </c>
      <c r="I4" s="3">
        <f t="shared" si="2"/>
        <v>6.062413385402146</v>
      </c>
    </row>
    <row r="5" spans="1:15" x14ac:dyDescent="0.3">
      <c r="A5" s="3">
        <v>4</v>
      </c>
      <c r="B5" s="3">
        <v>88</v>
      </c>
      <c r="C5" s="3">
        <v>8</v>
      </c>
      <c r="D5" s="3">
        <f>B5-B9</f>
        <v>14</v>
      </c>
      <c r="E5" s="3">
        <f>C5-C9</f>
        <v>-2</v>
      </c>
      <c r="F5" s="3">
        <f t="shared" si="0"/>
        <v>196</v>
      </c>
      <c r="G5" s="3">
        <f t="shared" si="1"/>
        <v>-28</v>
      </c>
      <c r="H5" s="3">
        <f>C12+(B5*C11)</f>
        <v>12.047075606276747</v>
      </c>
      <c r="I5" s="3">
        <f t="shared" si="2"/>
        <v>16.378820962920305</v>
      </c>
      <c r="K5" s="7" t="s">
        <v>13</v>
      </c>
      <c r="L5" s="7"/>
      <c r="M5" s="7"/>
    </row>
    <row r="6" spans="1:15" ht="13.2" customHeight="1" x14ac:dyDescent="0.3">
      <c r="A6" s="3">
        <v>5</v>
      </c>
      <c r="B6" s="3">
        <v>99</v>
      </c>
      <c r="C6" s="3">
        <v>14</v>
      </c>
      <c r="D6" s="3">
        <f>B6-B9</f>
        <v>25</v>
      </c>
      <c r="E6" s="3">
        <f>C6-C9</f>
        <v>4</v>
      </c>
      <c r="F6" s="3">
        <f t="shared" si="0"/>
        <v>625</v>
      </c>
      <c r="G6" s="3">
        <f t="shared" si="1"/>
        <v>100</v>
      </c>
      <c r="H6" s="3">
        <f>C12+(C11*B6)</f>
        <v>13.655492154065621</v>
      </c>
      <c r="I6" s="3">
        <f t="shared" si="2"/>
        <v>0.11868565591034559</v>
      </c>
      <c r="K6" s="7"/>
      <c r="L6" s="7"/>
      <c r="M6" s="7"/>
    </row>
    <row r="7" spans="1:15" ht="13.8" customHeight="1" thickBot="1" x14ac:dyDescent="0.35">
      <c r="A7" s="5">
        <v>6</v>
      </c>
      <c r="B7" s="5">
        <v>51</v>
      </c>
      <c r="C7" s="5">
        <v>5</v>
      </c>
      <c r="D7" s="5">
        <f>B7-B9</f>
        <v>-23</v>
      </c>
      <c r="E7" s="5">
        <f>C7-C9</f>
        <v>-5</v>
      </c>
      <c r="F7" s="5">
        <f t="shared" si="0"/>
        <v>529</v>
      </c>
      <c r="G7" s="5">
        <f t="shared" si="1"/>
        <v>115</v>
      </c>
      <c r="H7" s="5">
        <f>C12+(C11*B7)</f>
        <v>6.6369472182596292</v>
      </c>
      <c r="I7" s="3">
        <f t="shared" si="2"/>
        <v>2.6795961953679379</v>
      </c>
    </row>
    <row r="8" spans="1:15" ht="24" customHeight="1" thickTop="1" x14ac:dyDescent="0.3">
      <c r="A8" s="4" t="s">
        <v>9</v>
      </c>
      <c r="B8" s="4">
        <f>SUM(B2:B7)</f>
        <v>444</v>
      </c>
      <c r="C8" s="4">
        <f>SUM(C2:C7)</f>
        <v>60</v>
      </c>
      <c r="D8" s="4" t="s">
        <v>11</v>
      </c>
      <c r="E8" s="4" t="s">
        <v>11</v>
      </c>
      <c r="F8" s="4">
        <f t="shared" ref="F8:G8" si="3">SUM(F2:F7)</f>
        <v>4206</v>
      </c>
      <c r="G8" s="4">
        <f t="shared" si="3"/>
        <v>615</v>
      </c>
      <c r="H8" s="4" t="s">
        <v>11</v>
      </c>
      <c r="I8" s="4">
        <f t="shared" ref="I8" si="4">SUM(I2:I7)</f>
        <v>30.074893009985736</v>
      </c>
      <c r="K8" s="10" t="s">
        <v>14</v>
      </c>
      <c r="L8" s="8" t="s">
        <v>15</v>
      </c>
      <c r="M8" s="8"/>
      <c r="N8" s="8"/>
      <c r="O8" s="8"/>
    </row>
    <row r="9" spans="1:15" ht="14.4" customHeight="1" x14ac:dyDescent="0.3">
      <c r="A9" s="3" t="s">
        <v>10</v>
      </c>
      <c r="B9" s="3">
        <f>B8/6</f>
        <v>74</v>
      </c>
      <c r="C9" s="3">
        <f>C8/6</f>
        <v>10</v>
      </c>
      <c r="D9" s="3" t="s">
        <v>11</v>
      </c>
      <c r="E9" s="3"/>
      <c r="F9" s="3" t="s">
        <v>11</v>
      </c>
      <c r="G9" s="3"/>
      <c r="H9" s="3"/>
      <c r="I9" s="3"/>
      <c r="K9" s="10"/>
      <c r="L9" s="9"/>
      <c r="M9" s="9"/>
      <c r="N9" s="9"/>
      <c r="O9" s="9"/>
    </row>
    <row r="10" spans="1:15" ht="14.4" customHeight="1" x14ac:dyDescent="0.3">
      <c r="K10" s="10"/>
      <c r="L10" s="11" t="s">
        <v>16</v>
      </c>
      <c r="M10" s="11"/>
      <c r="N10" s="11"/>
      <c r="O10" s="11"/>
    </row>
    <row r="11" spans="1:15" ht="15.6" x14ac:dyDescent="0.3">
      <c r="B11" s="1" t="s">
        <v>19</v>
      </c>
      <c r="C11" s="1">
        <f>G8/F8</f>
        <v>0.14621968616262482</v>
      </c>
      <c r="K11" s="10"/>
      <c r="L11" s="12"/>
      <c r="M11" s="12"/>
      <c r="N11" s="12"/>
      <c r="O11" s="12"/>
    </row>
    <row r="12" spans="1:15" ht="15.6" x14ac:dyDescent="0.3">
      <c r="B12" s="1" t="s">
        <v>20</v>
      </c>
      <c r="C12" s="1">
        <f>C9-(C11*B9)</f>
        <v>-0.82025677603423652</v>
      </c>
    </row>
    <row r="15" spans="1:15" x14ac:dyDescent="0.3">
      <c r="A15" s="2" t="s">
        <v>23</v>
      </c>
      <c r="B15" s="2" t="s">
        <v>21</v>
      </c>
      <c r="C15" s="2" t="s">
        <v>22</v>
      </c>
      <c r="D15" s="2" t="s">
        <v>3</v>
      </c>
      <c r="E15" s="2" t="s">
        <v>4</v>
      </c>
      <c r="F15" s="2" t="s">
        <v>5</v>
      </c>
      <c r="G15" s="2" t="s">
        <v>6</v>
      </c>
      <c r="H15" s="2" t="s">
        <v>7</v>
      </c>
      <c r="I15" s="2" t="s">
        <v>8</v>
      </c>
    </row>
    <row r="16" spans="1:15" x14ac:dyDescent="0.3">
      <c r="A16" s="3">
        <v>1</v>
      </c>
      <c r="B16" s="3">
        <v>3</v>
      </c>
      <c r="C16" s="3">
        <v>74</v>
      </c>
      <c r="D16" s="3">
        <f>B16-B24</f>
        <v>0.42857142857142838</v>
      </c>
      <c r="E16" s="3">
        <f>C16-C24</f>
        <v>1.7142857142857082</v>
      </c>
      <c r="F16" s="3">
        <f>D16*D16</f>
        <v>0.18367346938775495</v>
      </c>
      <c r="G16" s="3">
        <f>D16*E16</f>
        <v>0.73469387755101745</v>
      </c>
      <c r="H16" s="3">
        <f>C27+(C26*B16)</f>
        <v>74</v>
      </c>
      <c r="I16" s="3">
        <f>(C16-H16)*(C16-H16)</f>
        <v>0</v>
      </c>
    </row>
    <row r="17" spans="1:9" x14ac:dyDescent="0.3">
      <c r="A17" s="3">
        <v>2</v>
      </c>
      <c r="B17" s="3">
        <v>1</v>
      </c>
      <c r="C17" s="3">
        <v>68</v>
      </c>
      <c r="D17" s="3">
        <f>B17-B24</f>
        <v>-1.5714285714285716</v>
      </c>
      <c r="E17" s="3">
        <f>C17-C24</f>
        <v>-4.2857142857142918</v>
      </c>
      <c r="F17" s="3">
        <f t="shared" ref="F17:F22" si="5">D17*D17</f>
        <v>2.4693877551020416</v>
      </c>
      <c r="G17" s="3">
        <f t="shared" ref="G17:G22" si="6">D17*E17</f>
        <v>6.734693877551031</v>
      </c>
      <c r="H17" s="3">
        <f>C27+(C26*B17)</f>
        <v>66</v>
      </c>
      <c r="I17" s="3">
        <f t="shared" ref="I17:I22" si="7">(C17-H17)*(C17-H17)</f>
        <v>4</v>
      </c>
    </row>
    <row r="18" spans="1:9" x14ac:dyDescent="0.3">
      <c r="A18" s="3">
        <v>3</v>
      </c>
      <c r="B18" s="3">
        <v>1</v>
      </c>
      <c r="C18" s="3">
        <v>66</v>
      </c>
      <c r="D18" s="3">
        <f>B18-B24</f>
        <v>-1.5714285714285716</v>
      </c>
      <c r="E18" s="3">
        <f>C18-C24</f>
        <v>-6.2857142857142918</v>
      </c>
      <c r="F18" s="3">
        <f t="shared" si="5"/>
        <v>2.4693877551020416</v>
      </c>
      <c r="G18" s="3">
        <f t="shared" si="6"/>
        <v>9.8775510204081733</v>
      </c>
      <c r="H18" s="3">
        <f>C27+(C26*B18)</f>
        <v>66</v>
      </c>
      <c r="I18" s="3">
        <f t="shared" si="7"/>
        <v>0</v>
      </c>
    </row>
    <row r="19" spans="1:9" x14ac:dyDescent="0.3">
      <c r="A19" s="3">
        <v>4</v>
      </c>
      <c r="B19" s="3">
        <v>3</v>
      </c>
      <c r="C19" s="3">
        <v>72</v>
      </c>
      <c r="D19" s="3">
        <f>B19-B24</f>
        <v>0.42857142857142838</v>
      </c>
      <c r="E19" s="3">
        <f>C19-C24</f>
        <v>-0.2857142857142918</v>
      </c>
      <c r="F19" s="3">
        <f t="shared" si="5"/>
        <v>0.18367346938775495</v>
      </c>
      <c r="G19" s="3">
        <f t="shared" si="6"/>
        <v>-0.12244897959183929</v>
      </c>
      <c r="H19" s="3">
        <f>C27+(C26*B19)</f>
        <v>74</v>
      </c>
      <c r="I19" s="3">
        <f t="shared" si="7"/>
        <v>4</v>
      </c>
    </row>
    <row r="20" spans="1:9" x14ac:dyDescent="0.3">
      <c r="A20" s="3">
        <v>5</v>
      </c>
      <c r="B20" s="3">
        <v>4</v>
      </c>
      <c r="C20" s="3">
        <v>80</v>
      </c>
      <c r="D20" s="3">
        <f>B20-B24</f>
        <v>1.4285714285714284</v>
      </c>
      <c r="E20" s="3">
        <f>C20-C24</f>
        <v>7.7142857142857082</v>
      </c>
      <c r="F20" s="3">
        <f t="shared" si="5"/>
        <v>2.0408163265306118</v>
      </c>
      <c r="G20" s="3">
        <f t="shared" si="6"/>
        <v>11.020408163265296</v>
      </c>
      <c r="H20" s="3">
        <f>C27+(C26*B20)</f>
        <v>78</v>
      </c>
      <c r="I20" s="3">
        <f t="shared" si="7"/>
        <v>4</v>
      </c>
    </row>
    <row r="21" spans="1:9" x14ac:dyDescent="0.3">
      <c r="A21" s="3">
        <v>6</v>
      </c>
      <c r="B21" s="3">
        <v>2</v>
      </c>
      <c r="C21" s="3">
        <v>68</v>
      </c>
      <c r="D21" s="3">
        <f>B21-B24</f>
        <v>-0.57142857142857162</v>
      </c>
      <c r="E21" s="3">
        <f>C21-C24</f>
        <v>-4.2857142857142918</v>
      </c>
      <c r="F21" s="3">
        <f t="shared" si="5"/>
        <v>0.32653061224489816</v>
      </c>
      <c r="G21" s="3">
        <f t="shared" si="6"/>
        <v>2.4489795918367392</v>
      </c>
      <c r="H21" s="3">
        <f>C27+(C26*B21)</f>
        <v>70</v>
      </c>
      <c r="I21" s="3">
        <f t="shared" si="7"/>
        <v>4</v>
      </c>
    </row>
    <row r="22" spans="1:9" ht="15" thickBot="1" x14ac:dyDescent="0.35">
      <c r="A22" s="5">
        <v>7</v>
      </c>
      <c r="B22" s="5">
        <v>4</v>
      </c>
      <c r="C22" s="5">
        <v>78</v>
      </c>
      <c r="D22" s="5">
        <f>B22-B24</f>
        <v>1.4285714285714284</v>
      </c>
      <c r="E22" s="5">
        <f>C22-C24</f>
        <v>5.7142857142857082</v>
      </c>
      <c r="F22" s="5">
        <f t="shared" si="5"/>
        <v>2.0408163265306118</v>
      </c>
      <c r="G22" s="5">
        <f t="shared" si="6"/>
        <v>8.1632653061224385</v>
      </c>
      <c r="H22" s="5">
        <f>C27+(C26*B22)</f>
        <v>78</v>
      </c>
      <c r="I22" s="5">
        <f t="shared" si="7"/>
        <v>0</v>
      </c>
    </row>
    <row r="23" spans="1:9" ht="15" thickTop="1" x14ac:dyDescent="0.3">
      <c r="A23" s="4" t="s">
        <v>9</v>
      </c>
      <c r="B23" s="4">
        <f>SUM(B16:B22)</f>
        <v>18</v>
      </c>
      <c r="C23" s="4">
        <f t="shared" ref="C23:I23" si="8">SUM(C16:C22)</f>
        <v>506</v>
      </c>
      <c r="D23" s="4" t="s">
        <v>11</v>
      </c>
      <c r="E23" s="4" t="s">
        <v>11</v>
      </c>
      <c r="F23" s="4">
        <f t="shared" si="8"/>
        <v>9.7142857142857153</v>
      </c>
      <c r="G23" s="4">
        <f t="shared" si="8"/>
        <v>38.857142857142854</v>
      </c>
      <c r="H23" s="4" t="s">
        <v>11</v>
      </c>
      <c r="I23" s="4">
        <f t="shared" si="8"/>
        <v>16</v>
      </c>
    </row>
    <row r="24" spans="1:9" x14ac:dyDescent="0.3">
      <c r="A24" s="3" t="s">
        <v>10</v>
      </c>
      <c r="B24" s="3">
        <f>18/7</f>
        <v>2.5714285714285716</v>
      </c>
      <c r="C24" s="3">
        <f>506/7</f>
        <v>72.285714285714292</v>
      </c>
      <c r="D24" s="3"/>
      <c r="E24" s="3"/>
      <c r="F24" s="3" t="s">
        <v>11</v>
      </c>
      <c r="G24" s="3"/>
      <c r="H24" s="3"/>
      <c r="I24" s="3"/>
    </row>
    <row r="26" spans="1:9" x14ac:dyDescent="0.3">
      <c r="B26" s="1" t="s">
        <v>17</v>
      </c>
      <c r="C26" s="1">
        <f>G23/F23</f>
        <v>3.9999999999999991</v>
      </c>
    </row>
    <row r="27" spans="1:9" x14ac:dyDescent="0.3">
      <c r="B27" s="1" t="s">
        <v>18</v>
      </c>
      <c r="C27" s="1">
        <f>C24-(C26*B24)</f>
        <v>62.000000000000007</v>
      </c>
    </row>
    <row r="29" spans="1:9" x14ac:dyDescent="0.3">
      <c r="A29" s="2" t="s">
        <v>23</v>
      </c>
      <c r="B29" s="2" t="s">
        <v>24</v>
      </c>
      <c r="C29" s="2" t="s">
        <v>22</v>
      </c>
      <c r="D29" s="2" t="s">
        <v>3</v>
      </c>
      <c r="E29" s="2" t="s">
        <v>4</v>
      </c>
      <c r="F29" s="2" t="s">
        <v>5</v>
      </c>
      <c r="G29" s="2" t="s">
        <v>6</v>
      </c>
      <c r="H29" s="2" t="s">
        <v>7</v>
      </c>
      <c r="I29" s="2" t="s">
        <v>8</v>
      </c>
    </row>
    <row r="30" spans="1:9" x14ac:dyDescent="0.3">
      <c r="A30" s="3">
        <v>1</v>
      </c>
      <c r="B30" s="3">
        <v>8</v>
      </c>
      <c r="C30" s="3">
        <v>81</v>
      </c>
      <c r="D30" s="3">
        <f>B30-B37</f>
        <v>1.333333333333333</v>
      </c>
      <c r="E30" s="3">
        <f>C30-C37</f>
        <v>2.3333333333333286</v>
      </c>
      <c r="F30" s="3">
        <f>D30*D30</f>
        <v>1.777777777777777</v>
      </c>
      <c r="G30" s="3">
        <f>D30*E30</f>
        <v>3.1111111111111041</v>
      </c>
      <c r="H30" s="3">
        <f>C40+(C39*B30)</f>
        <v>84.72727272727272</v>
      </c>
      <c r="I30" s="3">
        <f>(C30-H30)*(C30-H30)</f>
        <v>13.892561983471017</v>
      </c>
    </row>
    <row r="31" spans="1:9" x14ac:dyDescent="0.3">
      <c r="A31" s="3">
        <v>2</v>
      </c>
      <c r="B31" s="3">
        <v>8</v>
      </c>
      <c r="C31" s="3">
        <v>80</v>
      </c>
      <c r="D31" s="3">
        <f>B31-B37</f>
        <v>1.333333333333333</v>
      </c>
      <c r="E31" s="3">
        <f>C31-C37</f>
        <v>1.3333333333333286</v>
      </c>
      <c r="F31" s="3">
        <f t="shared" ref="F31:F35" si="9">D31*D31</f>
        <v>1.777777777777777</v>
      </c>
      <c r="G31" s="3">
        <f t="shared" ref="G31:G35" si="10">D31*E31</f>
        <v>1.777777777777771</v>
      </c>
      <c r="H31" s="3">
        <f>C40+(C39*B31)</f>
        <v>84.72727272727272</v>
      </c>
      <c r="I31" s="3">
        <f t="shared" ref="I31:I35" si="11">(C31-H31)*(C31-H31)</f>
        <v>22.347107438016454</v>
      </c>
    </row>
    <row r="32" spans="1:9" x14ac:dyDescent="0.3">
      <c r="A32" s="3">
        <v>3</v>
      </c>
      <c r="B32" s="3">
        <v>6</v>
      </c>
      <c r="C32" s="3">
        <v>75</v>
      </c>
      <c r="D32" s="3">
        <f>B32-B37</f>
        <v>-0.66666666666666696</v>
      </c>
      <c r="E32" s="3">
        <f>C32-C37</f>
        <v>-3.6666666666666714</v>
      </c>
      <c r="F32" s="3">
        <f t="shared" si="9"/>
        <v>0.44444444444444486</v>
      </c>
      <c r="G32" s="3">
        <f t="shared" si="10"/>
        <v>2.4444444444444486</v>
      </c>
      <c r="H32" s="3">
        <f>C40+(C39*B32)</f>
        <v>75.636363636363626</v>
      </c>
      <c r="I32" s="3">
        <f t="shared" si="11"/>
        <v>0.40495867768593724</v>
      </c>
    </row>
    <row r="33" spans="1:9" x14ac:dyDescent="0.3">
      <c r="A33" s="3">
        <v>4</v>
      </c>
      <c r="B33" s="3">
        <v>5</v>
      </c>
      <c r="C33" s="3">
        <v>65</v>
      </c>
      <c r="D33" s="3">
        <f>B33-B37</f>
        <v>-1.666666666666667</v>
      </c>
      <c r="E33" s="3">
        <f>C33-C37</f>
        <v>-13.666666666666671</v>
      </c>
      <c r="F33" s="3">
        <f t="shared" si="9"/>
        <v>2.7777777777777786</v>
      </c>
      <c r="G33" s="3">
        <f t="shared" si="10"/>
        <v>22.777777777777789</v>
      </c>
      <c r="H33" s="3">
        <f>C40+(C39*B33)</f>
        <v>71.090909090909093</v>
      </c>
      <c r="I33" s="3">
        <f t="shared" si="11"/>
        <v>37.099173553719041</v>
      </c>
    </row>
    <row r="34" spans="1:9" x14ac:dyDescent="0.3">
      <c r="A34" s="3">
        <v>5</v>
      </c>
      <c r="B34" s="3">
        <v>7</v>
      </c>
      <c r="C34" s="3">
        <v>91</v>
      </c>
      <c r="D34" s="3">
        <f>B34-B37</f>
        <v>0.33333333333333304</v>
      </c>
      <c r="E34" s="3">
        <f>C34-C37</f>
        <v>12.333333333333329</v>
      </c>
      <c r="F34" s="3">
        <f t="shared" si="9"/>
        <v>0.11111111111111091</v>
      </c>
      <c r="G34" s="3">
        <f t="shared" si="10"/>
        <v>4.1111111111111063</v>
      </c>
      <c r="H34" s="3">
        <f>C40+(C39*B34)</f>
        <v>80.181818181818187</v>
      </c>
      <c r="I34" s="3">
        <f t="shared" si="11"/>
        <v>117.03305785123956</v>
      </c>
    </row>
    <row r="35" spans="1:9" ht="15" thickBot="1" x14ac:dyDescent="0.35">
      <c r="A35" s="5">
        <v>6</v>
      </c>
      <c r="B35" s="5">
        <v>6</v>
      </c>
      <c r="C35" s="5">
        <v>80</v>
      </c>
      <c r="D35" s="5">
        <f>B35-B37</f>
        <v>-0.66666666666666696</v>
      </c>
      <c r="E35" s="5">
        <f>C35-C37</f>
        <v>1.3333333333333286</v>
      </c>
      <c r="F35" s="5">
        <f t="shared" si="9"/>
        <v>0.44444444444444486</v>
      </c>
      <c r="G35" s="5">
        <f t="shared" si="10"/>
        <v>-0.88888888888888618</v>
      </c>
      <c r="H35" s="5">
        <f>C40+(C39*B35)</f>
        <v>75.636363636363626</v>
      </c>
      <c r="I35" s="5">
        <f t="shared" si="11"/>
        <v>19.041322314049676</v>
      </c>
    </row>
    <row r="36" spans="1:9" ht="15" thickTop="1" x14ac:dyDescent="0.3">
      <c r="A36" s="4" t="s">
        <v>9</v>
      </c>
      <c r="B36" s="4">
        <f>SUM(B30:B35)</f>
        <v>40</v>
      </c>
      <c r="C36" s="4">
        <f t="shared" ref="C36:I36" si="12">SUM(C30:C35)</f>
        <v>472</v>
      </c>
      <c r="D36" s="4" t="s">
        <v>11</v>
      </c>
      <c r="E36" s="4" t="s">
        <v>11</v>
      </c>
      <c r="F36" s="4">
        <f t="shared" si="12"/>
        <v>7.333333333333333</v>
      </c>
      <c r="G36" s="4">
        <f t="shared" si="12"/>
        <v>33.333333333333336</v>
      </c>
      <c r="H36" s="4" t="s">
        <v>11</v>
      </c>
      <c r="I36" s="4">
        <f t="shared" si="12"/>
        <v>209.81818181818167</v>
      </c>
    </row>
    <row r="37" spans="1:9" x14ac:dyDescent="0.3">
      <c r="A37" s="3" t="s">
        <v>10</v>
      </c>
      <c r="B37" s="3">
        <f>40/6</f>
        <v>6.666666666666667</v>
      </c>
      <c r="C37" s="3">
        <f>472/6</f>
        <v>78.666666666666671</v>
      </c>
      <c r="D37" s="3"/>
      <c r="E37" s="3"/>
      <c r="F37" s="3"/>
      <c r="G37" s="3"/>
      <c r="H37" s="3"/>
      <c r="I37" s="3"/>
    </row>
    <row r="39" spans="1:9" x14ac:dyDescent="0.3">
      <c r="B39" s="1" t="s">
        <v>17</v>
      </c>
      <c r="C39" s="1">
        <f>G36/F36</f>
        <v>4.5454545454545459</v>
      </c>
    </row>
    <row r="40" spans="1:9" x14ac:dyDescent="0.3">
      <c r="B40" s="1" t="s">
        <v>18</v>
      </c>
      <c r="C40" s="1">
        <f>C37-(C39*B37)</f>
        <v>48.36363636363636</v>
      </c>
    </row>
    <row r="42" spans="1:9" x14ac:dyDescent="0.3">
      <c r="A42" s="2" t="s">
        <v>23</v>
      </c>
      <c r="B42" s="2" t="s">
        <v>25</v>
      </c>
      <c r="C42" s="2" t="s">
        <v>26</v>
      </c>
      <c r="D42" s="2" t="s">
        <v>3</v>
      </c>
      <c r="E42" s="2" t="s">
        <v>4</v>
      </c>
      <c r="F42" s="2" t="s">
        <v>5</v>
      </c>
      <c r="G42" s="2" t="s">
        <v>6</v>
      </c>
      <c r="H42" s="2" t="s">
        <v>7</v>
      </c>
      <c r="I42" s="2" t="s">
        <v>8</v>
      </c>
    </row>
    <row r="43" spans="1:9" x14ac:dyDescent="0.3">
      <c r="A43" s="3">
        <v>1</v>
      </c>
      <c r="B43" s="3">
        <v>5</v>
      </c>
      <c r="C43" s="3">
        <v>5</v>
      </c>
      <c r="D43" s="3">
        <f>B43-B54</f>
        <v>-1.4000000000000004</v>
      </c>
      <c r="E43" s="3">
        <f>C43-C54</f>
        <v>-0.59999999999999964</v>
      </c>
      <c r="F43" s="3">
        <f>D43*D43</f>
        <v>1.9600000000000011</v>
      </c>
      <c r="G43" s="3">
        <f>D43*E43</f>
        <v>0.83999999999999975</v>
      </c>
      <c r="H43" s="3">
        <f>C57+(C56*B43)</f>
        <v>6.5307971014492763</v>
      </c>
      <c r="I43" s="3">
        <f>(C43-H43)*(C43-H43)</f>
        <v>2.343339765805506</v>
      </c>
    </row>
    <row r="44" spans="1:9" x14ac:dyDescent="0.3">
      <c r="A44" s="3">
        <v>2</v>
      </c>
      <c r="B44" s="3">
        <v>10</v>
      </c>
      <c r="C44" s="3">
        <v>2</v>
      </c>
      <c r="D44" s="3">
        <f>B44-B54</f>
        <v>3.5999999999999996</v>
      </c>
      <c r="E44" s="3">
        <f>C44-C54</f>
        <v>-3.5999999999999996</v>
      </c>
      <c r="F44" s="3">
        <f t="shared" ref="F44:F52" si="13">D44*D44</f>
        <v>12.959999999999997</v>
      </c>
      <c r="G44" s="3">
        <f t="shared" ref="G44:G52" si="14">D44*E44</f>
        <v>-12.959999999999997</v>
      </c>
      <c r="H44" s="3">
        <f>C57+(C56*B44)</f>
        <v>3.2065217391304355</v>
      </c>
      <c r="I44" s="3">
        <f t="shared" ref="I44:I52" si="15">(C44-H44)*(C44-H44)</f>
        <v>1.4556947069943307</v>
      </c>
    </row>
    <row r="45" spans="1:9" x14ac:dyDescent="0.3">
      <c r="A45" s="3">
        <v>3</v>
      </c>
      <c r="B45" s="3">
        <v>4</v>
      </c>
      <c r="C45" s="3">
        <v>8</v>
      </c>
      <c r="D45" s="3">
        <f>B45-B54</f>
        <v>-2.4000000000000004</v>
      </c>
      <c r="E45" s="3">
        <f>C45-C54</f>
        <v>2.4000000000000004</v>
      </c>
      <c r="F45" s="3">
        <f t="shared" si="13"/>
        <v>5.7600000000000016</v>
      </c>
      <c r="G45" s="3">
        <f t="shared" si="14"/>
        <v>-5.7600000000000016</v>
      </c>
      <c r="H45" s="3">
        <f>C57+(C56*B45)</f>
        <v>7.1956521739130448</v>
      </c>
      <c r="I45" s="3">
        <f t="shared" si="15"/>
        <v>0.64697542533081076</v>
      </c>
    </row>
    <row r="46" spans="1:9" x14ac:dyDescent="0.3">
      <c r="A46" s="3">
        <v>4</v>
      </c>
      <c r="B46" s="3">
        <v>8</v>
      </c>
      <c r="C46" s="3">
        <v>3</v>
      </c>
      <c r="D46" s="3">
        <f>B46-B54</f>
        <v>1.5999999999999996</v>
      </c>
      <c r="E46" s="3">
        <f>C46-C54</f>
        <v>-2.5999999999999996</v>
      </c>
      <c r="F46" s="3">
        <f t="shared" si="13"/>
        <v>2.5599999999999987</v>
      </c>
      <c r="G46" s="3">
        <f t="shared" si="14"/>
        <v>-4.1599999999999984</v>
      </c>
      <c r="H46" s="3">
        <f>C57+(C56*B46)</f>
        <v>4.5362318840579716</v>
      </c>
      <c r="I46" s="3">
        <f t="shared" si="15"/>
        <v>2.3600084015963052</v>
      </c>
    </row>
    <row r="47" spans="1:9" x14ac:dyDescent="0.3">
      <c r="A47" s="3">
        <v>5</v>
      </c>
      <c r="B47" s="3">
        <v>2</v>
      </c>
      <c r="C47" s="3">
        <v>8</v>
      </c>
      <c r="D47" s="3">
        <f>B47-B54</f>
        <v>-4.4000000000000004</v>
      </c>
      <c r="E47" s="3">
        <f>C47-C54</f>
        <v>2.4000000000000004</v>
      </c>
      <c r="F47" s="3">
        <f t="shared" si="13"/>
        <v>19.360000000000003</v>
      </c>
      <c r="G47" s="3">
        <f t="shared" si="14"/>
        <v>-10.560000000000002</v>
      </c>
      <c r="H47" s="3">
        <f>C57+(C56*B47)</f>
        <v>8.52536231884058</v>
      </c>
      <c r="I47" s="3">
        <f t="shared" si="15"/>
        <v>0.27600556605755128</v>
      </c>
    </row>
    <row r="48" spans="1:9" x14ac:dyDescent="0.3">
      <c r="A48" s="3">
        <v>6</v>
      </c>
      <c r="B48" s="3">
        <v>7</v>
      </c>
      <c r="C48" s="3">
        <v>5</v>
      </c>
      <c r="D48" s="3">
        <f>B48-B54</f>
        <v>0.59999999999999964</v>
      </c>
      <c r="E48" s="3">
        <f>C48-C54</f>
        <v>-0.59999999999999964</v>
      </c>
      <c r="F48" s="3">
        <f t="shared" si="13"/>
        <v>0.3599999999999996</v>
      </c>
      <c r="G48" s="3">
        <f t="shared" si="14"/>
        <v>-0.3599999999999996</v>
      </c>
      <c r="H48" s="3">
        <f>C57+(C56*B48)</f>
        <v>5.2010869565217401</v>
      </c>
      <c r="I48" s="3">
        <f t="shared" si="15"/>
        <v>4.0435964083176207E-2</v>
      </c>
    </row>
    <row r="49" spans="1:9" x14ac:dyDescent="0.3">
      <c r="A49" s="3">
        <v>7</v>
      </c>
      <c r="B49" s="3">
        <v>9</v>
      </c>
      <c r="C49" s="3">
        <v>5</v>
      </c>
      <c r="D49" s="3">
        <f>B49-B54</f>
        <v>2.5999999999999996</v>
      </c>
      <c r="E49" s="3">
        <f>C49-C54</f>
        <v>-0.59999999999999964</v>
      </c>
      <c r="F49" s="3">
        <f t="shared" si="13"/>
        <v>6.759999999999998</v>
      </c>
      <c r="G49" s="3">
        <f t="shared" si="14"/>
        <v>-1.5599999999999989</v>
      </c>
      <c r="H49" s="3">
        <f>C57+(C56*B49)</f>
        <v>3.8713768115942031</v>
      </c>
      <c r="I49" s="3">
        <f t="shared" si="15"/>
        <v>1.2737903014072669</v>
      </c>
    </row>
    <row r="50" spans="1:9" x14ac:dyDescent="0.3">
      <c r="A50" s="3">
        <v>8</v>
      </c>
      <c r="B50" s="3">
        <v>6</v>
      </c>
      <c r="C50" s="3">
        <v>7</v>
      </c>
      <c r="D50" s="3">
        <f>B50-B54</f>
        <v>-0.40000000000000036</v>
      </c>
      <c r="E50" s="3">
        <f>C50-C54</f>
        <v>1.4000000000000004</v>
      </c>
      <c r="F50" s="3">
        <f t="shared" si="13"/>
        <v>0.16000000000000028</v>
      </c>
      <c r="G50" s="3">
        <f t="shared" si="14"/>
        <v>-0.56000000000000061</v>
      </c>
      <c r="H50" s="3">
        <f>C57+(C56*B50)</f>
        <v>5.8659420289855078</v>
      </c>
      <c r="I50" s="3">
        <f t="shared" si="15"/>
        <v>1.2860874816215069</v>
      </c>
    </row>
    <row r="51" spans="1:9" x14ac:dyDescent="0.3">
      <c r="A51" s="3">
        <v>9</v>
      </c>
      <c r="B51" s="3">
        <v>1</v>
      </c>
      <c r="C51" s="3">
        <v>10</v>
      </c>
      <c r="D51" s="3">
        <f>B51-B54</f>
        <v>-5.4</v>
      </c>
      <c r="E51" s="3">
        <f>C51-C54</f>
        <v>4.4000000000000004</v>
      </c>
      <c r="F51" s="3">
        <f t="shared" si="13"/>
        <v>29.160000000000004</v>
      </c>
      <c r="G51" s="3">
        <f t="shared" si="14"/>
        <v>-23.760000000000005</v>
      </c>
      <c r="H51" s="3">
        <f>C57+(C56*B51)</f>
        <v>9.1902173913043494</v>
      </c>
      <c r="I51" s="3">
        <f t="shared" si="15"/>
        <v>0.6557478733459331</v>
      </c>
    </row>
    <row r="52" spans="1:9" ht="15" thickBot="1" x14ac:dyDescent="0.35">
      <c r="A52" s="5">
        <v>10</v>
      </c>
      <c r="B52" s="5">
        <v>12</v>
      </c>
      <c r="C52" s="5">
        <v>3</v>
      </c>
      <c r="D52" s="5">
        <f>B52-B54</f>
        <v>5.6</v>
      </c>
      <c r="E52" s="5">
        <f>C52-C54</f>
        <v>-2.5999999999999996</v>
      </c>
      <c r="F52" s="5">
        <f t="shared" si="13"/>
        <v>31.359999999999996</v>
      </c>
      <c r="G52" s="5">
        <f t="shared" si="14"/>
        <v>-14.559999999999997</v>
      </c>
      <c r="H52" s="5">
        <f>C57+(C56*B52)</f>
        <v>1.8768115942028984</v>
      </c>
      <c r="I52" s="5">
        <f t="shared" si="15"/>
        <v>1.2615521949170345</v>
      </c>
    </row>
    <row r="53" spans="1:9" ht="15" thickTop="1" x14ac:dyDescent="0.3">
      <c r="A53" s="4" t="s">
        <v>9</v>
      </c>
      <c r="B53" s="4">
        <f>SUM(B43:B52)</f>
        <v>64</v>
      </c>
      <c r="C53" s="4">
        <f t="shared" ref="C53:I53" si="16">SUM(C43:C52)</f>
        <v>56</v>
      </c>
      <c r="D53" s="4" t="s">
        <v>11</v>
      </c>
      <c r="E53" s="4" t="s">
        <v>11</v>
      </c>
      <c r="F53" s="4">
        <f t="shared" si="16"/>
        <v>110.4</v>
      </c>
      <c r="G53" s="4">
        <f t="shared" si="16"/>
        <v>-73.400000000000006</v>
      </c>
      <c r="H53" s="4" t="s">
        <v>11</v>
      </c>
      <c r="I53" s="4">
        <f t="shared" si="16"/>
        <v>11.599637681159422</v>
      </c>
    </row>
    <row r="54" spans="1:9" x14ac:dyDescent="0.3">
      <c r="A54" s="3" t="s">
        <v>10</v>
      </c>
      <c r="B54" s="3">
        <f>64/10</f>
        <v>6.4</v>
      </c>
      <c r="C54" s="3">
        <f>56/10</f>
        <v>5.6</v>
      </c>
      <c r="D54" s="3"/>
      <c r="E54" s="3"/>
      <c r="F54" s="3"/>
      <c r="G54" s="3"/>
      <c r="H54" s="3"/>
      <c r="I54" s="3"/>
    </row>
    <row r="56" spans="1:9" x14ac:dyDescent="0.3">
      <c r="B56" s="1" t="s">
        <v>17</v>
      </c>
      <c r="C56" s="1">
        <f>G53/F53</f>
        <v>-0.66485507246376818</v>
      </c>
    </row>
    <row r="57" spans="1:9" x14ac:dyDescent="0.3">
      <c r="B57" s="1" t="s">
        <v>18</v>
      </c>
      <c r="C57" s="1">
        <f>C54-(C56*B54)</f>
        <v>9.8550724637681171</v>
      </c>
    </row>
    <row r="59" spans="1:9" x14ac:dyDescent="0.3">
      <c r="A59" s="2" t="s">
        <v>23</v>
      </c>
      <c r="B59" s="2" t="s">
        <v>27</v>
      </c>
      <c r="C59" s="2" t="s">
        <v>28</v>
      </c>
      <c r="D59" s="2" t="s">
        <v>3</v>
      </c>
      <c r="E59" s="2" t="s">
        <v>4</v>
      </c>
      <c r="F59" s="2" t="s">
        <v>5</v>
      </c>
      <c r="G59" s="2" t="s">
        <v>6</v>
      </c>
      <c r="H59" s="2" t="s">
        <v>7</v>
      </c>
      <c r="I59" s="2" t="s">
        <v>8</v>
      </c>
    </row>
    <row r="60" spans="1:9" x14ac:dyDescent="0.3">
      <c r="A60" s="3">
        <v>1</v>
      </c>
      <c r="B60" s="3">
        <v>80</v>
      </c>
      <c r="C60" s="3">
        <v>5</v>
      </c>
      <c r="D60" s="3">
        <f>B60-B76</f>
        <v>6.4666666666666686</v>
      </c>
      <c r="E60" s="3">
        <f>C60-C76</f>
        <v>-14.399999999999999</v>
      </c>
      <c r="F60" s="3">
        <f>D60*D60</f>
        <v>41.817777777777799</v>
      </c>
      <c r="G60" s="3">
        <f>D60*E60</f>
        <v>-93.120000000000019</v>
      </c>
      <c r="H60" s="3">
        <f>D79+(D78*B60)</f>
        <v>14.160555907507131</v>
      </c>
      <c r="I60" s="3">
        <f>(C60-H60)*(C60-H60)</f>
        <v>83.915784534563798</v>
      </c>
    </row>
    <row r="61" spans="1:9" x14ac:dyDescent="0.3">
      <c r="A61" s="3">
        <v>2</v>
      </c>
      <c r="B61" s="3">
        <v>78</v>
      </c>
      <c r="C61" s="3">
        <v>23</v>
      </c>
      <c r="D61" s="3">
        <f>B61-B76</f>
        <v>4.4666666666666686</v>
      </c>
      <c r="E61" s="3">
        <f>C61-C76</f>
        <v>3.6000000000000014</v>
      </c>
      <c r="F61" s="3">
        <f t="shared" ref="F61:F74" si="17">D61*D61</f>
        <v>19.951111111111128</v>
      </c>
      <c r="G61" s="3">
        <f t="shared" ref="G61:G74" si="18">D61*E61</f>
        <v>16.080000000000013</v>
      </c>
      <c r="H61" s="3">
        <f>D79+(D78*B61)</f>
        <v>15.781002534051311</v>
      </c>
      <c r="I61" s="3">
        <f t="shared" ref="I61:I74" si="19">(C61-H61)*(C61-H61)</f>
        <v>52.113924413373596</v>
      </c>
    </row>
    <row r="62" spans="1:9" x14ac:dyDescent="0.3">
      <c r="A62" s="3">
        <v>3</v>
      </c>
      <c r="B62" s="3">
        <v>60</v>
      </c>
      <c r="C62" s="3">
        <v>25</v>
      </c>
      <c r="D62" s="3">
        <f>B62-B76</f>
        <v>-13.533333333333331</v>
      </c>
      <c r="E62" s="3">
        <f>C62-C76</f>
        <v>5.6000000000000014</v>
      </c>
      <c r="F62" s="3">
        <f t="shared" si="17"/>
        <v>183.15111111111105</v>
      </c>
      <c r="G62" s="3">
        <f t="shared" si="18"/>
        <v>-75.786666666666676</v>
      </c>
      <c r="H62" s="3">
        <f>D79+(D78*B62)</f>
        <v>30.365022172948997</v>
      </c>
      <c r="I62" s="3">
        <f t="shared" si="19"/>
        <v>28.783462916234377</v>
      </c>
    </row>
    <row r="63" spans="1:9" x14ac:dyDescent="0.3">
      <c r="A63" s="3">
        <v>4</v>
      </c>
      <c r="B63" s="3">
        <v>53</v>
      </c>
      <c r="C63" s="3">
        <v>48</v>
      </c>
      <c r="D63" s="3">
        <f>B63-B76</f>
        <v>-20.533333333333331</v>
      </c>
      <c r="E63" s="3">
        <f>C63-C76</f>
        <v>28.6</v>
      </c>
      <c r="F63" s="3">
        <f t="shared" si="17"/>
        <v>421.61777777777769</v>
      </c>
      <c r="G63" s="3">
        <f t="shared" si="18"/>
        <v>-587.25333333333333</v>
      </c>
      <c r="H63" s="3">
        <f>D79+(D78*B63)</f>
        <v>36.036585365853654</v>
      </c>
      <c r="I63" s="3">
        <f t="shared" si="19"/>
        <v>143.12328970850695</v>
      </c>
    </row>
    <row r="64" spans="1:9" x14ac:dyDescent="0.3">
      <c r="A64" s="3">
        <v>5</v>
      </c>
      <c r="B64" s="3">
        <v>85</v>
      </c>
      <c r="C64" s="3">
        <v>17</v>
      </c>
      <c r="D64" s="3">
        <f>B64-B76</f>
        <v>11.466666666666669</v>
      </c>
      <c r="E64" s="3">
        <f>C64-C76</f>
        <v>-2.3999999999999986</v>
      </c>
      <c r="F64" s="3">
        <f t="shared" si="17"/>
        <v>131.48444444444448</v>
      </c>
      <c r="G64" s="3">
        <f t="shared" si="18"/>
        <v>-27.519999999999989</v>
      </c>
      <c r="H64" s="3">
        <f>D79+(D78*B64)</f>
        <v>10.109439341146654</v>
      </c>
      <c r="I64" s="3">
        <f t="shared" si="19"/>
        <v>47.479826193337459</v>
      </c>
    </row>
    <row r="65" spans="1:9" x14ac:dyDescent="0.3">
      <c r="A65" s="3">
        <v>6</v>
      </c>
      <c r="B65" s="3">
        <v>84</v>
      </c>
      <c r="C65" s="3">
        <v>8</v>
      </c>
      <c r="D65" s="3">
        <f>B65-B76</f>
        <v>10.466666666666669</v>
      </c>
      <c r="E65" s="3">
        <f>C65-C76</f>
        <v>-11.399999999999999</v>
      </c>
      <c r="F65" s="3">
        <f t="shared" si="17"/>
        <v>109.55111111111115</v>
      </c>
      <c r="G65" s="3">
        <f t="shared" si="18"/>
        <v>-119.32000000000001</v>
      </c>
      <c r="H65" s="3">
        <f>D79+(D78*B65)</f>
        <v>10.919662654418744</v>
      </c>
      <c r="I65" s="3">
        <f t="shared" si="19"/>
        <v>8.5244300156075052</v>
      </c>
    </row>
    <row r="66" spans="1:9" x14ac:dyDescent="0.3">
      <c r="A66" s="3">
        <v>7</v>
      </c>
      <c r="B66" s="3">
        <v>73</v>
      </c>
      <c r="C66" s="3">
        <v>4</v>
      </c>
      <c r="D66" s="3">
        <f>B66-B76</f>
        <v>-0.53333333333333144</v>
      </c>
      <c r="E66" s="3">
        <f>C66-C76</f>
        <v>-15.399999999999999</v>
      </c>
      <c r="F66" s="3">
        <f t="shared" si="17"/>
        <v>0.28444444444444245</v>
      </c>
      <c r="G66" s="3">
        <f t="shared" si="18"/>
        <v>8.2133333333333027</v>
      </c>
      <c r="H66" s="3">
        <f>D79+(D78*B66)</f>
        <v>19.832119100411781</v>
      </c>
      <c r="I66" s="3">
        <f t="shared" si="19"/>
        <v>250.65599520962354</v>
      </c>
    </row>
    <row r="67" spans="1:9" x14ac:dyDescent="0.3">
      <c r="A67" s="3">
        <v>8</v>
      </c>
      <c r="B67" s="3">
        <v>79</v>
      </c>
      <c r="C67" s="3">
        <v>26</v>
      </c>
      <c r="D67" s="3">
        <f>B67-B76</f>
        <v>5.4666666666666686</v>
      </c>
      <c r="E67" s="3">
        <f>C67-C76</f>
        <v>6.6000000000000014</v>
      </c>
      <c r="F67" s="3">
        <f t="shared" si="17"/>
        <v>29.884444444444465</v>
      </c>
      <c r="G67" s="3">
        <f t="shared" si="18"/>
        <v>36.08000000000002</v>
      </c>
      <c r="H67" s="3">
        <f>D79+(D78*B67)</f>
        <v>14.970779220779221</v>
      </c>
      <c r="I67" s="3">
        <f t="shared" si="19"/>
        <v>121.64371099679541</v>
      </c>
    </row>
    <row r="68" spans="1:9" x14ac:dyDescent="0.3">
      <c r="A68" s="3">
        <v>9</v>
      </c>
      <c r="B68" s="3">
        <v>81</v>
      </c>
      <c r="C68" s="3">
        <v>11</v>
      </c>
      <c r="D68" s="3">
        <f>B68-B76</f>
        <v>7.4666666666666686</v>
      </c>
      <c r="E68" s="3">
        <f>C68-C76</f>
        <v>-8.3999999999999986</v>
      </c>
      <c r="F68" s="3">
        <f t="shared" si="17"/>
        <v>55.751111111111136</v>
      </c>
      <c r="G68" s="3">
        <f t="shared" si="18"/>
        <v>-62.720000000000006</v>
      </c>
      <c r="H68" s="3">
        <f>D79+(D78*B68)</f>
        <v>13.350332594235027</v>
      </c>
      <c r="I68" s="3">
        <f t="shared" si="19"/>
        <v>5.5240633035235538</v>
      </c>
    </row>
    <row r="69" spans="1:9" x14ac:dyDescent="0.3">
      <c r="A69" s="3">
        <v>10</v>
      </c>
      <c r="B69" s="3">
        <v>75</v>
      </c>
      <c r="C69" s="3">
        <v>19</v>
      </c>
      <c r="D69" s="3">
        <f>B69-B76</f>
        <v>1.4666666666666686</v>
      </c>
      <c r="E69" s="3">
        <f>C69-C76</f>
        <v>-0.39999999999999858</v>
      </c>
      <c r="F69" s="3">
        <f t="shared" si="17"/>
        <v>2.1511111111111165</v>
      </c>
      <c r="G69" s="3">
        <f t="shared" si="18"/>
        <v>-0.58666666666666534</v>
      </c>
      <c r="H69" s="3">
        <f>D79+(D78*B69)</f>
        <v>18.211672473867594</v>
      </c>
      <c r="I69" s="3">
        <f t="shared" si="19"/>
        <v>0.62146028845803902</v>
      </c>
    </row>
    <row r="70" spans="1:9" x14ac:dyDescent="0.3">
      <c r="A70" s="3">
        <v>11</v>
      </c>
      <c r="B70" s="3">
        <v>68</v>
      </c>
      <c r="C70" s="3">
        <v>14</v>
      </c>
      <c r="D70" s="3">
        <f>B70-B76</f>
        <v>-5.5333333333333314</v>
      </c>
      <c r="E70" s="3">
        <f>C70-C76</f>
        <v>-5.3999999999999986</v>
      </c>
      <c r="F70" s="3">
        <f t="shared" si="17"/>
        <v>30.617777777777757</v>
      </c>
      <c r="G70" s="3">
        <f t="shared" si="18"/>
        <v>29.879999999999981</v>
      </c>
      <c r="H70" s="3">
        <f>D79+(D78*B70)</f>
        <v>23.883235666772251</v>
      </c>
      <c r="I70" s="3">
        <f t="shared" si="19"/>
        <v>97.678347244959141</v>
      </c>
    </row>
    <row r="71" spans="1:9" x14ac:dyDescent="0.3">
      <c r="A71" s="3">
        <v>12</v>
      </c>
      <c r="B71" s="3">
        <v>72</v>
      </c>
      <c r="C71" s="3">
        <v>35</v>
      </c>
      <c r="D71" s="3">
        <f>B71-B76</f>
        <v>-1.5333333333333314</v>
      </c>
      <c r="E71" s="3">
        <f>C71-C76</f>
        <v>15.600000000000001</v>
      </c>
      <c r="F71" s="3">
        <f t="shared" si="17"/>
        <v>2.3511111111111052</v>
      </c>
      <c r="G71" s="3">
        <f t="shared" si="18"/>
        <v>-23.919999999999973</v>
      </c>
      <c r="H71" s="3">
        <f>D79+(D78*B71)</f>
        <v>20.642342413683878</v>
      </c>
      <c r="I71" s="3">
        <f t="shared" si="19"/>
        <v>206.1423313659009</v>
      </c>
    </row>
    <row r="72" spans="1:9" x14ac:dyDescent="0.3">
      <c r="A72" s="3">
        <v>13</v>
      </c>
      <c r="B72" s="3">
        <v>58</v>
      </c>
      <c r="C72" s="3">
        <v>29</v>
      </c>
      <c r="D72" s="3">
        <f>B72-B76</f>
        <v>-15.533333333333331</v>
      </c>
      <c r="E72" s="3">
        <f>C72-C76</f>
        <v>9.6000000000000014</v>
      </c>
      <c r="F72" s="3">
        <f t="shared" si="17"/>
        <v>241.28444444444438</v>
      </c>
      <c r="G72" s="3">
        <f t="shared" si="18"/>
        <v>-149.12</v>
      </c>
      <c r="H72" s="3">
        <f>D79+(D78*B72)</f>
        <v>31.985468799493184</v>
      </c>
      <c r="I72" s="3">
        <f t="shared" si="19"/>
        <v>8.9130239527472721</v>
      </c>
    </row>
    <row r="73" spans="1:9" x14ac:dyDescent="0.3">
      <c r="A73" s="3">
        <v>14</v>
      </c>
      <c r="B73" s="3">
        <v>92</v>
      </c>
      <c r="C73" s="3">
        <v>4</v>
      </c>
      <c r="D73" s="3">
        <f>B73-B76</f>
        <v>18.466666666666669</v>
      </c>
      <c r="E73" s="3">
        <f>C73-C76</f>
        <v>-15.399999999999999</v>
      </c>
      <c r="F73" s="3">
        <f t="shared" si="17"/>
        <v>341.01777777777784</v>
      </c>
      <c r="G73" s="3">
        <f t="shared" si="18"/>
        <v>-284.38666666666666</v>
      </c>
      <c r="H73" s="3">
        <f>D79+(D78*B73)</f>
        <v>4.4378761482419975</v>
      </c>
      <c r="I73" s="3">
        <f t="shared" si="19"/>
        <v>0.19173552119924778</v>
      </c>
    </row>
    <row r="74" spans="1:9" ht="15" thickBot="1" x14ac:dyDescent="0.35">
      <c r="A74" s="5">
        <v>15</v>
      </c>
      <c r="B74" s="5">
        <v>65</v>
      </c>
      <c r="C74" s="5">
        <v>23</v>
      </c>
      <c r="D74" s="5">
        <f>B74-B76</f>
        <v>-8.5333333333333314</v>
      </c>
      <c r="E74" s="5">
        <f>C74-C76</f>
        <v>3.6000000000000014</v>
      </c>
      <c r="F74" s="5">
        <f t="shared" si="17"/>
        <v>72.817777777777749</v>
      </c>
      <c r="G74" s="5">
        <f t="shared" si="18"/>
        <v>-30.720000000000006</v>
      </c>
      <c r="H74" s="5">
        <f>D79+(D78*B74)</f>
        <v>26.313905606588527</v>
      </c>
      <c r="I74" s="5">
        <f t="shared" si="19"/>
        <v>10.981970369378873</v>
      </c>
    </row>
    <row r="75" spans="1:9" ht="15" thickTop="1" x14ac:dyDescent="0.3">
      <c r="A75" s="4" t="s">
        <v>9</v>
      </c>
      <c r="B75" s="4">
        <f>SUM(B60:B74)</f>
        <v>1103</v>
      </c>
      <c r="C75" s="4">
        <f>SUM(C60:C74)</f>
        <v>291</v>
      </c>
      <c r="D75" s="4" t="s">
        <v>11</v>
      </c>
      <c r="E75" s="4" t="s">
        <v>11</v>
      </c>
      <c r="F75" s="4">
        <f t="shared" ref="F75:I75" si="20">SUM(F60:F74)</f>
        <v>1683.7333333333333</v>
      </c>
      <c r="G75" s="4">
        <f t="shared" si="20"/>
        <v>-1364.2</v>
      </c>
      <c r="H75" s="4"/>
      <c r="I75" s="4">
        <f t="shared" si="20"/>
        <v>1066.2933560342096</v>
      </c>
    </row>
    <row r="76" spans="1:9" x14ac:dyDescent="0.3">
      <c r="A76" s="3" t="s">
        <v>10</v>
      </c>
      <c r="B76" s="3">
        <f>1103/15</f>
        <v>73.533333333333331</v>
      </c>
      <c r="C76" s="3">
        <f>291/15</f>
        <v>19.399999999999999</v>
      </c>
      <c r="D76" s="3"/>
      <c r="E76" s="3"/>
      <c r="F76" s="3" t="s">
        <v>11</v>
      </c>
      <c r="G76" s="3"/>
      <c r="H76" s="3"/>
      <c r="I76" s="3"/>
    </row>
    <row r="78" spans="1:9" x14ac:dyDescent="0.3">
      <c r="C78" s="1" t="s">
        <v>17</v>
      </c>
      <c r="D78" s="1">
        <f>G75/F75</f>
        <v>-0.81022331327209374</v>
      </c>
    </row>
    <row r="79" spans="1:9" x14ac:dyDescent="0.3">
      <c r="C79" s="1" t="s">
        <v>18</v>
      </c>
      <c r="D79" s="1">
        <f>C76-(D78*B76)</f>
        <v>78.978420969274623</v>
      </c>
    </row>
    <row r="82" spans="1:9" ht="28.8" x14ac:dyDescent="0.3">
      <c r="A82" s="2" t="s">
        <v>23</v>
      </c>
      <c r="B82" s="13" t="s">
        <v>29</v>
      </c>
      <c r="C82" s="13" t="s">
        <v>30</v>
      </c>
      <c r="D82" s="2" t="s">
        <v>3</v>
      </c>
      <c r="E82" s="2" t="s">
        <v>4</v>
      </c>
      <c r="F82" s="2" t="s">
        <v>5</v>
      </c>
      <c r="G82" s="2" t="s">
        <v>6</v>
      </c>
      <c r="H82" s="2" t="s">
        <v>7</v>
      </c>
      <c r="I82" s="2" t="s">
        <v>8</v>
      </c>
    </row>
    <row r="83" spans="1:9" x14ac:dyDescent="0.3">
      <c r="A83" s="3">
        <v>1</v>
      </c>
      <c r="B83" s="3">
        <v>3</v>
      </c>
      <c r="C83" s="3">
        <v>1</v>
      </c>
      <c r="D83" s="3">
        <f>B83-B90</f>
        <v>-8.6666666666666661</v>
      </c>
      <c r="E83" s="3">
        <f>C83-C90</f>
        <v>-1.5</v>
      </c>
      <c r="F83" s="3">
        <f>D83*D83</f>
        <v>75.1111111111111</v>
      </c>
      <c r="G83" s="3">
        <f>D83*E83</f>
        <v>13</v>
      </c>
      <c r="H83" s="3">
        <f>D93+(D92*B83)</f>
        <v>1.7513089005235605</v>
      </c>
      <c r="I83" s="3">
        <f>(C83-H83)*(C83-H83)</f>
        <v>0.56446506400592134</v>
      </c>
    </row>
    <row r="84" spans="1:9" x14ac:dyDescent="0.3">
      <c r="A84" s="3">
        <v>2</v>
      </c>
      <c r="B84" s="3">
        <v>9</v>
      </c>
      <c r="C84" s="3">
        <v>3</v>
      </c>
      <c r="D84" s="3">
        <f>B84-B90</f>
        <v>-2.6666666666666661</v>
      </c>
      <c r="E84" s="3">
        <f>C84-C90</f>
        <v>0.5</v>
      </c>
      <c r="F84" s="3">
        <f t="shared" ref="F84:F88" si="21">D84*D84</f>
        <v>7.1111111111111081</v>
      </c>
      <c r="G84" s="3">
        <f t="shared" ref="G84:G88" si="22">D84*E84</f>
        <v>-1.333333333333333</v>
      </c>
      <c r="H84" s="3">
        <f>D93+(D92*B84)</f>
        <v>2.2696335078534031</v>
      </c>
      <c r="I84" s="3">
        <f t="shared" ref="I84:I88" si="23">(C84-H84)*(C84-H84)</f>
        <v>0.53343521285052498</v>
      </c>
    </row>
    <row r="85" spans="1:9" x14ac:dyDescent="0.3">
      <c r="A85" s="3">
        <v>3</v>
      </c>
      <c r="B85" s="3">
        <v>12</v>
      </c>
      <c r="C85" s="3">
        <v>4</v>
      </c>
      <c r="D85" s="3">
        <f>B85-B90</f>
        <v>0.33333333333333393</v>
      </c>
      <c r="E85" s="3">
        <f>C85-C90</f>
        <v>1.5</v>
      </c>
      <c r="F85" s="3">
        <f t="shared" si="21"/>
        <v>0.11111111111111151</v>
      </c>
      <c r="G85" s="3">
        <f t="shared" si="22"/>
        <v>0.50000000000000089</v>
      </c>
      <c r="H85" s="3">
        <f>D93+(D92*B85)</f>
        <v>2.5287958115183247</v>
      </c>
      <c r="I85" s="3">
        <f t="shared" si="23"/>
        <v>2.1644417642060247</v>
      </c>
    </row>
    <row r="86" spans="1:9" x14ac:dyDescent="0.3">
      <c r="A86" s="3">
        <v>4</v>
      </c>
      <c r="B86" s="3">
        <v>14</v>
      </c>
      <c r="C86" s="3">
        <v>1</v>
      </c>
      <c r="D86" s="3">
        <f>B86-B90</f>
        <v>2.3333333333333339</v>
      </c>
      <c r="E86" s="3">
        <f>C86-C90</f>
        <v>-1.5</v>
      </c>
      <c r="F86" s="3">
        <f t="shared" si="21"/>
        <v>5.4444444444444473</v>
      </c>
      <c r="G86" s="3">
        <f t="shared" si="22"/>
        <v>-3.5000000000000009</v>
      </c>
      <c r="H86" s="3">
        <f>D93+(D92*B86)</f>
        <v>2.7015706806282722</v>
      </c>
      <c r="I86" s="3">
        <f t="shared" si="23"/>
        <v>2.8953427811737615</v>
      </c>
    </row>
    <row r="87" spans="1:9" x14ac:dyDescent="0.3">
      <c r="A87" s="3">
        <v>5</v>
      </c>
      <c r="B87" s="3">
        <v>15</v>
      </c>
      <c r="C87" s="3">
        <v>4</v>
      </c>
      <c r="D87" s="3">
        <f>B87-B90</f>
        <v>3.3333333333333339</v>
      </c>
      <c r="E87" s="3">
        <f>C87-C90</f>
        <v>1.5</v>
      </c>
      <c r="F87" s="3">
        <f t="shared" si="21"/>
        <v>11.111111111111114</v>
      </c>
      <c r="G87" s="3">
        <f t="shared" si="22"/>
        <v>5.0000000000000009</v>
      </c>
      <c r="H87" s="3">
        <f>D93+(D92*B87)</f>
        <v>2.7879581151832462</v>
      </c>
      <c r="I87" s="3">
        <f t="shared" si="23"/>
        <v>1.4690455305501491</v>
      </c>
    </row>
    <row r="88" spans="1:9" ht="15" thickBot="1" x14ac:dyDescent="0.35">
      <c r="A88" s="5">
        <v>6</v>
      </c>
      <c r="B88" s="5">
        <v>17</v>
      </c>
      <c r="C88" s="5">
        <v>2</v>
      </c>
      <c r="D88" s="5">
        <f>B88-B90</f>
        <v>5.3333333333333339</v>
      </c>
      <c r="E88" s="5">
        <f>C88-C90</f>
        <v>-0.5</v>
      </c>
      <c r="F88" s="5">
        <f t="shared" si="21"/>
        <v>28.44444444444445</v>
      </c>
      <c r="G88" s="5">
        <f t="shared" si="22"/>
        <v>-2.666666666666667</v>
      </c>
      <c r="H88" s="5">
        <f>D93+(D92*B88)</f>
        <v>2.9607329842931938</v>
      </c>
      <c r="I88" s="5">
        <f t="shared" si="23"/>
        <v>0.92300786710890603</v>
      </c>
    </row>
    <row r="89" spans="1:9" ht="15" thickTop="1" x14ac:dyDescent="0.3">
      <c r="A89" s="4" t="s">
        <v>9</v>
      </c>
      <c r="B89" s="4">
        <f>SUM(B83:B88)</f>
        <v>70</v>
      </c>
      <c r="C89" s="4">
        <f t="shared" ref="C89:H89" si="24">SUM(C83:C88)</f>
        <v>15</v>
      </c>
      <c r="D89" s="4" t="s">
        <v>11</v>
      </c>
      <c r="E89" s="4" t="s">
        <v>11</v>
      </c>
      <c r="F89" s="4">
        <f t="shared" si="24"/>
        <v>127.33333333333334</v>
      </c>
      <c r="G89" s="4">
        <f t="shared" si="24"/>
        <v>11</v>
      </c>
      <c r="H89" s="4" t="s">
        <v>11</v>
      </c>
      <c r="I89" s="4">
        <f>SUM(I83:I88)</f>
        <v>8.5497382198952874</v>
      </c>
    </row>
    <row r="90" spans="1:9" x14ac:dyDescent="0.3">
      <c r="A90" s="3" t="s">
        <v>10</v>
      </c>
      <c r="B90" s="3">
        <f>70/6</f>
        <v>11.666666666666666</v>
      </c>
      <c r="C90" s="3">
        <f>15/6</f>
        <v>2.5</v>
      </c>
      <c r="D90" s="3"/>
      <c r="E90" s="3"/>
      <c r="F90" s="3"/>
      <c r="G90" s="3"/>
      <c r="H90" s="3"/>
      <c r="I90" s="3"/>
    </row>
    <row r="92" spans="1:9" x14ac:dyDescent="0.3">
      <c r="C92" s="1" t="s">
        <v>17</v>
      </c>
      <c r="D92" s="1">
        <f>G89/F89</f>
        <v>8.6387434554973816E-2</v>
      </c>
    </row>
    <row r="93" spans="1:9" x14ac:dyDescent="0.3">
      <c r="C93" s="1" t="s">
        <v>18</v>
      </c>
      <c r="D93" s="1">
        <f>C90-(D92*B90)</f>
        <v>1.4921465968586389</v>
      </c>
    </row>
    <row r="95" spans="1:9" x14ac:dyDescent="0.3">
      <c r="A95" s="2" t="s">
        <v>23</v>
      </c>
      <c r="B95" s="2" t="s">
        <v>31</v>
      </c>
      <c r="C95" s="2" t="s">
        <v>32</v>
      </c>
      <c r="D95" s="2" t="s">
        <v>3</v>
      </c>
      <c r="E95" s="2" t="s">
        <v>4</v>
      </c>
      <c r="F95" s="2" t="s">
        <v>5</v>
      </c>
      <c r="G95" s="2" t="s">
        <v>6</v>
      </c>
      <c r="H95" s="2" t="s">
        <v>7</v>
      </c>
      <c r="I95" s="2" t="s">
        <v>8</v>
      </c>
    </row>
    <row r="96" spans="1:9" x14ac:dyDescent="0.3">
      <c r="A96" s="3">
        <v>1</v>
      </c>
      <c r="B96" s="3">
        <v>35</v>
      </c>
      <c r="C96" s="3">
        <v>26</v>
      </c>
      <c r="D96" s="3">
        <f>B96-B108</f>
        <v>-10.636363636363633</v>
      </c>
      <c r="E96" s="3">
        <f>C96-C108</f>
        <v>-1.8181818181818166</v>
      </c>
      <c r="F96" s="3">
        <f>D96*D96</f>
        <v>113.1322314049586</v>
      </c>
      <c r="G96" s="3">
        <f>D96*E96</f>
        <v>19.338842975206589</v>
      </c>
      <c r="H96" s="3">
        <f>D111+(D110*B96)</f>
        <v>25.786592371323529</v>
      </c>
      <c r="I96" s="3">
        <f>(C96-H96)*(C96-H96)</f>
        <v>4.5542815977314528E-2</v>
      </c>
    </row>
    <row r="97" spans="1:9" x14ac:dyDescent="0.3">
      <c r="A97" s="3">
        <v>2</v>
      </c>
      <c r="B97" s="3">
        <v>29</v>
      </c>
      <c r="C97" s="3">
        <v>22</v>
      </c>
      <c r="D97" s="3">
        <f>B97-B108</f>
        <v>-16.636363636363633</v>
      </c>
      <c r="E97" s="3">
        <f>C97-C108</f>
        <v>-5.8181818181818166</v>
      </c>
      <c r="F97" s="3">
        <f t="shared" ref="F97:F106" si="25">D97*D97</f>
        <v>276.76859504132221</v>
      </c>
      <c r="G97" s="3">
        <f t="shared" ref="G97:G106" si="26">D97*E97</f>
        <v>96.793388429752014</v>
      </c>
      <c r="H97" s="3">
        <f>D111+(D110*B97)</f>
        <v>24.640567555147058</v>
      </c>
      <c r="I97" s="3">
        <f t="shared" ref="I97:I106" si="27">(C97-H97)*(C97-H97)</f>
        <v>6.972597013295311</v>
      </c>
    </row>
    <row r="98" spans="1:9" x14ac:dyDescent="0.3">
      <c r="A98" s="3">
        <v>3</v>
      </c>
      <c r="B98" s="3">
        <v>41</v>
      </c>
      <c r="C98" s="3">
        <v>32</v>
      </c>
      <c r="D98" s="3">
        <f>B98-B108</f>
        <v>-4.6363636363636331</v>
      </c>
      <c r="E98" s="3">
        <f>C98-C108</f>
        <v>4.1818181818181834</v>
      </c>
      <c r="F98" s="3">
        <f t="shared" si="25"/>
        <v>21.495867768595012</v>
      </c>
      <c r="G98" s="3">
        <f t="shared" si="26"/>
        <v>-19.388429752066109</v>
      </c>
      <c r="H98" s="3">
        <f>D111+(D110*B98)</f>
        <v>26.9326171875</v>
      </c>
      <c r="I98" s="3">
        <f t="shared" si="27"/>
        <v>25.67836856842041</v>
      </c>
    </row>
    <row r="99" spans="1:9" x14ac:dyDescent="0.3">
      <c r="A99" s="3">
        <v>4</v>
      </c>
      <c r="B99" s="3">
        <v>66</v>
      </c>
      <c r="C99" s="3">
        <v>28</v>
      </c>
      <c r="D99" s="3">
        <f>B99-B108</f>
        <v>20.363636363636367</v>
      </c>
      <c r="E99" s="3">
        <f>C99-C108</f>
        <v>0.18181818181818343</v>
      </c>
      <c r="F99" s="3">
        <f t="shared" si="25"/>
        <v>414.67768595041338</v>
      </c>
      <c r="G99" s="3">
        <f t="shared" si="26"/>
        <v>3.7024793388430086</v>
      </c>
      <c r="H99" s="3">
        <f>D111+(D110*B99)</f>
        <v>31.707720588235293</v>
      </c>
      <c r="I99" s="3">
        <f t="shared" si="27"/>
        <v>13.747191960423871</v>
      </c>
    </row>
    <row r="100" spans="1:9" x14ac:dyDescent="0.3">
      <c r="A100" s="3">
        <v>5</v>
      </c>
      <c r="B100" s="3">
        <v>53</v>
      </c>
      <c r="C100" s="3">
        <v>31</v>
      </c>
      <c r="D100" s="3">
        <f>B100-B108</f>
        <v>7.3636363636363669</v>
      </c>
      <c r="E100" s="3">
        <f>C100-C108</f>
        <v>3.1818181818181834</v>
      </c>
      <c r="F100" s="3">
        <f t="shared" si="25"/>
        <v>54.223140495867817</v>
      </c>
      <c r="G100" s="3">
        <f t="shared" si="26"/>
        <v>23.429752066115725</v>
      </c>
      <c r="H100" s="3">
        <f>D111+(D110*B100)</f>
        <v>29.224666819852942</v>
      </c>
      <c r="I100" s="3">
        <f t="shared" si="27"/>
        <v>3.1518079005310664</v>
      </c>
    </row>
    <row r="101" spans="1:9" x14ac:dyDescent="0.3">
      <c r="A101" s="3">
        <v>6</v>
      </c>
      <c r="B101" s="3">
        <v>48</v>
      </c>
      <c r="C101" s="3">
        <v>26</v>
      </c>
      <c r="D101" s="3">
        <f>B101-B108</f>
        <v>2.3636363636363669</v>
      </c>
      <c r="E101" s="3">
        <f>C101-C108</f>
        <v>-1.8181818181818166</v>
      </c>
      <c r="F101" s="3">
        <f t="shared" si="25"/>
        <v>5.5867768595041474</v>
      </c>
      <c r="G101" s="3">
        <f t="shared" si="26"/>
        <v>-4.2975206611570265</v>
      </c>
      <c r="H101" s="3">
        <f>D111+(D110*B101)</f>
        <v>28.26964613970588</v>
      </c>
      <c r="I101" s="3">
        <f t="shared" si="27"/>
        <v>5.1512935994818054</v>
      </c>
    </row>
    <row r="102" spans="1:9" x14ac:dyDescent="0.3">
      <c r="A102" s="3">
        <v>7</v>
      </c>
      <c r="B102" s="3">
        <v>60</v>
      </c>
      <c r="C102" s="3">
        <v>30</v>
      </c>
      <c r="D102" s="3">
        <f>B102-B108</f>
        <v>14.363636363636367</v>
      </c>
      <c r="E102" s="3">
        <f>C102-C108</f>
        <v>2.1818181818181834</v>
      </c>
      <c r="F102" s="3">
        <f t="shared" si="25"/>
        <v>206.31404958677695</v>
      </c>
      <c r="G102" s="3">
        <f t="shared" si="26"/>
        <v>31.338842975206642</v>
      </c>
      <c r="H102" s="3">
        <f>D111+(D110*B102)</f>
        <v>30.561695772058822</v>
      </c>
      <c r="I102" s="3">
        <f t="shared" si="27"/>
        <v>0.31550214034875668</v>
      </c>
    </row>
    <row r="103" spans="1:9" x14ac:dyDescent="0.3">
      <c r="A103" s="3">
        <v>8</v>
      </c>
      <c r="B103" s="3">
        <v>46</v>
      </c>
      <c r="C103" s="3">
        <v>30</v>
      </c>
      <c r="D103" s="3">
        <f>B103-B108</f>
        <v>0.36363636363636687</v>
      </c>
      <c r="E103" s="3">
        <f>C103-C108</f>
        <v>2.1818181818181834</v>
      </c>
      <c r="F103" s="3">
        <f t="shared" si="25"/>
        <v>0.13223140495868002</v>
      </c>
      <c r="G103" s="3">
        <f t="shared" si="26"/>
        <v>0.7933884297520738</v>
      </c>
      <c r="H103" s="3">
        <f>D111+(D110*B103)</f>
        <v>27.887637867647058</v>
      </c>
      <c r="I103" s="3">
        <f t="shared" si="27"/>
        <v>4.4620737781986684</v>
      </c>
    </row>
    <row r="104" spans="1:9" x14ac:dyDescent="0.3">
      <c r="A104" s="3">
        <v>9</v>
      </c>
      <c r="B104" s="3">
        <v>30</v>
      </c>
      <c r="C104" s="3">
        <v>22</v>
      </c>
      <c r="D104" s="3">
        <f>B104-B108</f>
        <v>-15.636363636363633</v>
      </c>
      <c r="E104" s="3">
        <f>C104-C108</f>
        <v>-5.8181818181818166</v>
      </c>
      <c r="F104" s="3">
        <f t="shared" si="25"/>
        <v>244.49586776859493</v>
      </c>
      <c r="G104" s="3">
        <f t="shared" si="26"/>
        <v>90.975206611570201</v>
      </c>
      <c r="H104" s="3">
        <f>D111+(D110*B104)</f>
        <v>24.831571691176471</v>
      </c>
      <c r="I104" s="3">
        <f t="shared" si="27"/>
        <v>8.0177982422719793</v>
      </c>
    </row>
    <row r="105" spans="1:9" x14ac:dyDescent="0.3">
      <c r="A105" s="3">
        <v>10</v>
      </c>
      <c r="B105" s="3">
        <v>36</v>
      </c>
      <c r="C105" s="3">
        <v>27</v>
      </c>
      <c r="D105" s="3">
        <f>B105-B108</f>
        <v>-9.6363636363636331</v>
      </c>
      <c r="E105" s="3">
        <f>C105-C108</f>
        <v>-0.81818181818181657</v>
      </c>
      <c r="F105" s="3">
        <f t="shared" si="25"/>
        <v>92.859504132231336</v>
      </c>
      <c r="G105" s="3">
        <f t="shared" si="26"/>
        <v>7.8842975206611392</v>
      </c>
      <c r="H105" s="3">
        <f>D111+(D110*B105)</f>
        <v>25.977596507352938</v>
      </c>
      <c r="I105" s="3">
        <f t="shared" si="27"/>
        <v>1.0453089017769099</v>
      </c>
    </row>
    <row r="106" spans="1:9" ht="15" thickBot="1" x14ac:dyDescent="0.35">
      <c r="A106" s="5">
        <v>11</v>
      </c>
      <c r="B106" s="5">
        <v>58</v>
      </c>
      <c r="C106" s="5">
        <v>32</v>
      </c>
      <c r="D106" s="5">
        <f>B106-B108</f>
        <v>12.363636363636367</v>
      </c>
      <c r="E106" s="5">
        <f>C106-C108</f>
        <v>4.1818181818181834</v>
      </c>
      <c r="F106" s="5">
        <f t="shared" si="25"/>
        <v>152.85950413223148</v>
      </c>
      <c r="G106" s="5">
        <f t="shared" si="26"/>
        <v>51.702479338843006</v>
      </c>
      <c r="H106" s="5">
        <f>D111+(D110*B106)</f>
        <v>30.1796875</v>
      </c>
      <c r="I106" s="5">
        <f t="shared" si="27"/>
        <v>3.31353759765625</v>
      </c>
    </row>
    <row r="107" spans="1:9" ht="15" thickTop="1" x14ac:dyDescent="0.3">
      <c r="A107" s="4" t="s">
        <v>9</v>
      </c>
      <c r="B107" s="4">
        <f>SUM(B96:B106)</f>
        <v>502</v>
      </c>
      <c r="C107" s="4">
        <f t="shared" ref="C107:I107" si="28">SUM(C96:C106)</f>
        <v>306</v>
      </c>
      <c r="D107" s="4" t="s">
        <v>11</v>
      </c>
      <c r="E107" s="4" t="s">
        <v>11</v>
      </c>
      <c r="F107" s="4">
        <f t="shared" si="28"/>
        <v>1582.5454545454545</v>
      </c>
      <c r="G107" s="4">
        <f t="shared" si="28"/>
        <v>302.27272727272725</v>
      </c>
      <c r="H107" s="4" t="s">
        <v>11</v>
      </c>
      <c r="I107" s="4">
        <f t="shared" si="28"/>
        <v>71.901022518382334</v>
      </c>
    </row>
    <row r="108" spans="1:9" x14ac:dyDescent="0.3">
      <c r="A108" s="3" t="s">
        <v>10</v>
      </c>
      <c r="B108" s="3">
        <f>502/11</f>
        <v>45.636363636363633</v>
      </c>
      <c r="C108" s="3">
        <f>306/11</f>
        <v>27.818181818181817</v>
      </c>
      <c r="D108" s="3"/>
      <c r="E108" s="3"/>
      <c r="F108" s="3"/>
      <c r="G108" s="3"/>
      <c r="H108" s="3"/>
      <c r="I108" s="3"/>
    </row>
    <row r="110" spans="1:9" x14ac:dyDescent="0.3">
      <c r="C110" s="1" t="s">
        <v>17</v>
      </c>
      <c r="D110" s="1">
        <f>G107/F107</f>
        <v>0.19100413602941177</v>
      </c>
    </row>
    <row r="111" spans="1:9" x14ac:dyDescent="0.3">
      <c r="C111" s="1" t="s">
        <v>18</v>
      </c>
      <c r="D111" s="1">
        <f>C108-(D110*B108)</f>
        <v>19.101447610294116</v>
      </c>
    </row>
    <row r="114" spans="1:9" x14ac:dyDescent="0.3">
      <c r="A114" s="2" t="s">
        <v>23</v>
      </c>
      <c r="B114" s="2" t="s">
        <v>33</v>
      </c>
      <c r="C114" s="2" t="s">
        <v>34</v>
      </c>
      <c r="D114" s="2" t="s">
        <v>3</v>
      </c>
      <c r="E114" s="2" t="s">
        <v>4</v>
      </c>
      <c r="F114" s="2" t="s">
        <v>5</v>
      </c>
      <c r="G114" s="2" t="s">
        <v>6</v>
      </c>
      <c r="H114" s="2" t="s">
        <v>7</v>
      </c>
      <c r="I114" s="2" t="s">
        <v>8</v>
      </c>
    </row>
    <row r="115" spans="1:9" x14ac:dyDescent="0.3">
      <c r="A115" s="3">
        <v>1</v>
      </c>
      <c r="B115" s="3">
        <v>10</v>
      </c>
      <c r="C115" s="3">
        <v>2</v>
      </c>
      <c r="D115" s="3">
        <f>B115-B121</f>
        <v>-2.4000000000000004</v>
      </c>
      <c r="E115" s="3">
        <f>C115-C121</f>
        <v>-2</v>
      </c>
      <c r="F115" s="3">
        <f>D115*D115</f>
        <v>5.7600000000000016</v>
      </c>
      <c r="G115" s="3">
        <f>D115*E115</f>
        <v>4.8000000000000007</v>
      </c>
      <c r="H115" s="3">
        <f>D124+(D123*B115)</f>
        <v>3.581395348837209</v>
      </c>
      <c r="I115" s="3">
        <f>(C115-H115)*(C115-H115)</f>
        <v>2.500811249323958</v>
      </c>
    </row>
    <row r="116" spans="1:9" x14ac:dyDescent="0.3">
      <c r="A116" s="3">
        <v>2</v>
      </c>
      <c r="B116" s="3">
        <v>11</v>
      </c>
      <c r="C116" s="3">
        <v>3</v>
      </c>
      <c r="D116" s="3">
        <f>B116-B121</f>
        <v>-1.4000000000000004</v>
      </c>
      <c r="E116" s="3">
        <f>C116-C121</f>
        <v>-1</v>
      </c>
      <c r="F116" s="3">
        <f t="shared" ref="F116:F119" si="29">D116*D116</f>
        <v>1.9600000000000011</v>
      </c>
      <c r="G116" s="3">
        <f t="shared" ref="G116:G119" si="30">D116*E116</f>
        <v>1.4000000000000004</v>
      </c>
      <c r="H116" s="3">
        <f>D124+(D123*B116)</f>
        <v>3.7558139534883717</v>
      </c>
      <c r="I116" s="3">
        <f t="shared" ref="I116:I119" si="31">(C116-H116)*(C116-H116)</f>
        <v>0.57125473228772239</v>
      </c>
    </row>
    <row r="117" spans="1:9" x14ac:dyDescent="0.3">
      <c r="A117" s="3">
        <v>3</v>
      </c>
      <c r="B117" s="3">
        <v>12</v>
      </c>
      <c r="C117" s="3">
        <v>8</v>
      </c>
      <c r="D117" s="3">
        <f>B117-B121</f>
        <v>-0.40000000000000036</v>
      </c>
      <c r="E117" s="3">
        <f>C117-C121</f>
        <v>4</v>
      </c>
      <c r="F117" s="3">
        <f t="shared" si="29"/>
        <v>0.16000000000000028</v>
      </c>
      <c r="G117" s="3">
        <f t="shared" si="30"/>
        <v>-1.6000000000000014</v>
      </c>
      <c r="H117" s="3">
        <f>D124+(D123*B117)</f>
        <v>3.9302325581395348</v>
      </c>
      <c r="I117" s="3">
        <f t="shared" si="31"/>
        <v>16.563007030827475</v>
      </c>
    </row>
    <row r="118" spans="1:9" x14ac:dyDescent="0.3">
      <c r="A118" s="3">
        <v>4</v>
      </c>
      <c r="B118" s="3">
        <v>14</v>
      </c>
      <c r="C118" s="3">
        <v>3</v>
      </c>
      <c r="D118" s="3">
        <f>B118-B121</f>
        <v>1.5999999999999996</v>
      </c>
      <c r="E118" s="3">
        <f>C118-C121</f>
        <v>-1</v>
      </c>
      <c r="F118" s="3">
        <f t="shared" si="29"/>
        <v>2.5599999999999987</v>
      </c>
      <c r="G118" s="3">
        <f t="shared" si="30"/>
        <v>-1.5999999999999996</v>
      </c>
      <c r="H118" s="3">
        <f>D124+(B118*D123)</f>
        <v>4.2790697674418601</v>
      </c>
      <c r="I118" s="3">
        <f t="shared" si="31"/>
        <v>1.636019469983774</v>
      </c>
    </row>
    <row r="119" spans="1:9" ht="15" thickBot="1" x14ac:dyDescent="0.35">
      <c r="A119" s="5">
        <v>5</v>
      </c>
      <c r="B119" s="5">
        <v>15</v>
      </c>
      <c r="C119" s="5">
        <v>4</v>
      </c>
      <c r="D119" s="5">
        <f>B119-B121</f>
        <v>2.5999999999999996</v>
      </c>
      <c r="E119" s="5">
        <f>C119-C121</f>
        <v>0</v>
      </c>
      <c r="F119" s="5">
        <f t="shared" si="29"/>
        <v>6.759999999999998</v>
      </c>
      <c r="G119" s="5">
        <f t="shared" si="30"/>
        <v>0</v>
      </c>
      <c r="H119" s="5">
        <f>D124+(D123*B119)</f>
        <v>4.4534883720930232</v>
      </c>
      <c r="I119" s="5">
        <f t="shared" si="31"/>
        <v>0.20565170362358023</v>
      </c>
    </row>
    <row r="120" spans="1:9" ht="15" thickTop="1" x14ac:dyDescent="0.3">
      <c r="A120" s="4" t="s">
        <v>9</v>
      </c>
      <c r="B120" s="4">
        <f>SUM(B115:B119)</f>
        <v>62</v>
      </c>
      <c r="C120" s="4">
        <f t="shared" ref="C120:I120" si="32">SUM(C115:C119)</f>
        <v>20</v>
      </c>
      <c r="D120" s="4"/>
      <c r="E120" s="4" t="s">
        <v>11</v>
      </c>
      <c r="F120" s="4">
        <f t="shared" si="32"/>
        <v>17.2</v>
      </c>
      <c r="G120" s="4">
        <f t="shared" si="32"/>
        <v>3</v>
      </c>
      <c r="H120" s="4" t="s">
        <v>11</v>
      </c>
      <c r="I120" s="4">
        <f t="shared" si="32"/>
        <v>21.47674418604651</v>
      </c>
    </row>
    <row r="121" spans="1:9" x14ac:dyDescent="0.3">
      <c r="A121" s="3" t="s">
        <v>10</v>
      </c>
      <c r="B121" s="3">
        <f>62/5</f>
        <v>12.4</v>
      </c>
      <c r="C121" s="3">
        <f>20/5</f>
        <v>4</v>
      </c>
      <c r="D121" s="3"/>
      <c r="E121" s="3"/>
      <c r="F121" s="3"/>
      <c r="G121" s="3"/>
      <c r="H121" s="3"/>
      <c r="I121" s="3"/>
    </row>
    <row r="123" spans="1:9" x14ac:dyDescent="0.3">
      <c r="C123" s="1" t="s">
        <v>17</v>
      </c>
      <c r="D123" s="1">
        <f>G120/F120</f>
        <v>0.1744186046511628</v>
      </c>
    </row>
    <row r="124" spans="1:9" x14ac:dyDescent="0.3">
      <c r="C124" s="1" t="s">
        <v>18</v>
      </c>
      <c r="D124" s="1">
        <f>C121-(D123*B121)</f>
        <v>1.8372093023255811</v>
      </c>
    </row>
    <row r="126" spans="1:9" x14ac:dyDescent="0.3">
      <c r="A126" s="2" t="s">
        <v>23</v>
      </c>
      <c r="B126" s="2" t="s">
        <v>35</v>
      </c>
      <c r="C126" s="2" t="s">
        <v>36</v>
      </c>
      <c r="D126" s="2" t="s">
        <v>3</v>
      </c>
      <c r="E126" s="2" t="s">
        <v>4</v>
      </c>
      <c r="F126" s="2" t="s">
        <v>5</v>
      </c>
      <c r="G126" s="2" t="s">
        <v>6</v>
      </c>
      <c r="H126" s="2" t="s">
        <v>7</v>
      </c>
      <c r="I126" s="2" t="s">
        <v>8</v>
      </c>
    </row>
    <row r="127" spans="1:9" x14ac:dyDescent="0.3">
      <c r="A127" s="3">
        <v>1</v>
      </c>
      <c r="B127" s="3">
        <v>26</v>
      </c>
      <c r="C127" s="3">
        <v>540</v>
      </c>
      <c r="D127" s="3">
        <f>B127-B137</f>
        <v>-4</v>
      </c>
      <c r="E127" s="3">
        <f>C127-C137</f>
        <v>-76.888888888888914</v>
      </c>
      <c r="F127" s="3">
        <f>D127*D127</f>
        <v>16</v>
      </c>
      <c r="G127" s="3">
        <f>D127*E127</f>
        <v>307.55555555555566</v>
      </c>
      <c r="H127" s="3">
        <f>D140+(D139*B127)</f>
        <v>553.31481481481489</v>
      </c>
      <c r="I127" s="3">
        <f>(C127-H127)*(C127-H127)</f>
        <v>177.2842935528142</v>
      </c>
    </row>
    <row r="128" spans="1:9" x14ac:dyDescent="0.3">
      <c r="A128" s="3">
        <v>2</v>
      </c>
      <c r="B128" s="3">
        <v>27</v>
      </c>
      <c r="C128" s="3">
        <v>555</v>
      </c>
      <c r="D128" s="3">
        <f>B128-B137</f>
        <v>-3</v>
      </c>
      <c r="E128" s="3">
        <f>C128-C137</f>
        <v>-61.888888888888914</v>
      </c>
      <c r="F128" s="3">
        <f t="shared" ref="F128:F135" si="33">D128*D128</f>
        <v>9</v>
      </c>
      <c r="G128" s="3">
        <f t="shared" ref="G128:G135" si="34">D128*E128</f>
        <v>185.66666666666674</v>
      </c>
      <c r="H128" s="3">
        <f>D140+(D139*B128)</f>
        <v>569.20833333333337</v>
      </c>
      <c r="I128" s="3">
        <f t="shared" ref="I128:I135" si="35">(C128-H128)*(C128-H128)</f>
        <v>201.87673611111219</v>
      </c>
    </row>
    <row r="129" spans="1:9" x14ac:dyDescent="0.3">
      <c r="A129" s="3">
        <v>3</v>
      </c>
      <c r="B129" s="3">
        <v>33</v>
      </c>
      <c r="C129" s="3">
        <v>575</v>
      </c>
      <c r="D129" s="3">
        <f>B129-B137</f>
        <v>3</v>
      </c>
      <c r="E129" s="3">
        <f>C129-C137</f>
        <v>-41.888888888888914</v>
      </c>
      <c r="F129" s="3">
        <f t="shared" si="33"/>
        <v>9</v>
      </c>
      <c r="G129" s="3">
        <f t="shared" si="34"/>
        <v>-125.66666666666674</v>
      </c>
      <c r="H129" s="3">
        <f>D140+(D139*B129)</f>
        <v>664.56944444444446</v>
      </c>
      <c r="I129" s="3">
        <f t="shared" si="35"/>
        <v>8022.6853780864221</v>
      </c>
    </row>
    <row r="130" spans="1:9" x14ac:dyDescent="0.3">
      <c r="A130" s="3">
        <v>4</v>
      </c>
      <c r="B130" s="3">
        <v>29</v>
      </c>
      <c r="C130" s="3">
        <v>577</v>
      </c>
      <c r="D130" s="3">
        <f>B130-B137</f>
        <v>-1</v>
      </c>
      <c r="E130" s="3">
        <f>C130-C137</f>
        <v>-39.888888888888914</v>
      </c>
      <c r="F130" s="3">
        <f t="shared" si="33"/>
        <v>1</v>
      </c>
      <c r="G130" s="3">
        <f t="shared" si="34"/>
        <v>39.888888888888914</v>
      </c>
      <c r="H130" s="3">
        <f>D140+(D139*B130)</f>
        <v>600.99537037037044</v>
      </c>
      <c r="I130" s="3">
        <f t="shared" si="35"/>
        <v>575.77779921125148</v>
      </c>
    </row>
    <row r="131" spans="1:9" x14ac:dyDescent="0.3">
      <c r="A131" s="3">
        <v>5</v>
      </c>
      <c r="B131" s="3">
        <v>29</v>
      </c>
      <c r="C131" s="3">
        <v>606</v>
      </c>
      <c r="D131" s="3">
        <f>B131-B137</f>
        <v>-1</v>
      </c>
      <c r="E131" s="3">
        <f>C131-C137</f>
        <v>-10.888888888888914</v>
      </c>
      <c r="F131" s="3">
        <f t="shared" si="33"/>
        <v>1</v>
      </c>
      <c r="G131" s="3">
        <f t="shared" si="34"/>
        <v>10.888888888888914</v>
      </c>
      <c r="H131" s="3">
        <f>D140+(D139*B131)</f>
        <v>600.99537037037044</v>
      </c>
      <c r="I131" s="3">
        <f t="shared" si="35"/>
        <v>25.04631772976613</v>
      </c>
    </row>
    <row r="132" spans="1:9" x14ac:dyDescent="0.3">
      <c r="A132" s="3">
        <v>6</v>
      </c>
      <c r="B132" s="3">
        <v>34</v>
      </c>
      <c r="C132" s="3">
        <v>661</v>
      </c>
      <c r="D132" s="3">
        <f>B132-B137</f>
        <v>4</v>
      </c>
      <c r="E132" s="3">
        <f>C132-C137</f>
        <v>44.111111111111086</v>
      </c>
      <c r="F132" s="3">
        <f t="shared" si="33"/>
        <v>16</v>
      </c>
      <c r="G132" s="3">
        <f t="shared" si="34"/>
        <v>176.44444444444434</v>
      </c>
      <c r="H132" s="3">
        <f>D140+(D139*B132)</f>
        <v>680.46296296296305</v>
      </c>
      <c r="I132" s="3">
        <f t="shared" si="35"/>
        <v>378.80692729767134</v>
      </c>
    </row>
    <row r="133" spans="1:9" x14ac:dyDescent="0.3">
      <c r="A133" s="3">
        <v>7</v>
      </c>
      <c r="B133" s="3">
        <v>30</v>
      </c>
      <c r="C133" s="3">
        <v>738</v>
      </c>
      <c r="D133" s="3">
        <f>B133-B137</f>
        <v>0</v>
      </c>
      <c r="E133" s="3">
        <f>C133-C137</f>
        <v>121.11111111111109</v>
      </c>
      <c r="F133" s="3">
        <f t="shared" si="33"/>
        <v>0</v>
      </c>
      <c r="G133" s="3">
        <f t="shared" si="34"/>
        <v>0</v>
      </c>
      <c r="H133" s="3">
        <f>D140+(D139*B133)</f>
        <v>616.88888888888891</v>
      </c>
      <c r="I133" s="3">
        <f t="shared" si="35"/>
        <v>14667.901234567895</v>
      </c>
    </row>
    <row r="134" spans="1:9" x14ac:dyDescent="0.3">
      <c r="A134" s="3">
        <v>8</v>
      </c>
      <c r="B134" s="3">
        <v>40</v>
      </c>
      <c r="C134" s="3">
        <v>804</v>
      </c>
      <c r="D134" s="3">
        <f>B134-B137</f>
        <v>10</v>
      </c>
      <c r="E134" s="3">
        <f>C134-C137</f>
        <v>187.11111111111109</v>
      </c>
      <c r="F134" s="3">
        <f t="shared" si="33"/>
        <v>100</v>
      </c>
      <c r="G134" s="3">
        <f t="shared" si="34"/>
        <v>1871.1111111111109</v>
      </c>
      <c r="H134" s="3">
        <f>D140+(D139*B134)</f>
        <v>775.82407407407413</v>
      </c>
      <c r="I134" s="3">
        <f t="shared" si="35"/>
        <v>793.88280178326147</v>
      </c>
    </row>
    <row r="135" spans="1:9" ht="15" thickBot="1" x14ac:dyDescent="0.35">
      <c r="A135" s="5">
        <v>9</v>
      </c>
      <c r="B135" s="5">
        <v>22</v>
      </c>
      <c r="C135" s="5">
        <v>496</v>
      </c>
      <c r="D135" s="5">
        <f>B135-B137</f>
        <v>-8</v>
      </c>
      <c r="E135" s="5">
        <f>C135-C137</f>
        <v>-120.88888888888891</v>
      </c>
      <c r="F135" s="5">
        <f t="shared" si="33"/>
        <v>64</v>
      </c>
      <c r="G135" s="5">
        <f t="shared" si="34"/>
        <v>967.11111111111131</v>
      </c>
      <c r="H135" s="5">
        <f>D140+(D139*B135)</f>
        <v>489.74074074074076</v>
      </c>
      <c r="I135" s="5">
        <f t="shared" si="35"/>
        <v>39.178326474622509</v>
      </c>
    </row>
    <row r="136" spans="1:9" ht="15" thickTop="1" x14ac:dyDescent="0.3">
      <c r="A136" s="4" t="s">
        <v>9</v>
      </c>
      <c r="B136" s="4">
        <f>SUM(B127:B135)</f>
        <v>270</v>
      </c>
      <c r="C136" s="4">
        <f t="shared" ref="C136:I136" si="36">SUM(C127:C135)</f>
        <v>5552</v>
      </c>
      <c r="D136" s="4" t="s">
        <v>11</v>
      </c>
      <c r="E136" s="4" t="s">
        <v>11</v>
      </c>
      <c r="F136" s="4">
        <f t="shared" si="36"/>
        <v>216</v>
      </c>
      <c r="G136" s="4">
        <f t="shared" si="36"/>
        <v>3433</v>
      </c>
      <c r="H136" s="4" t="s">
        <v>11</v>
      </c>
      <c r="I136" s="4">
        <f t="shared" si="36"/>
        <v>24882.439814814818</v>
      </c>
    </row>
    <row r="137" spans="1:9" x14ac:dyDescent="0.3">
      <c r="A137" s="3" t="s">
        <v>10</v>
      </c>
      <c r="B137" s="3">
        <f>270/9</f>
        <v>30</v>
      </c>
      <c r="C137" s="3">
        <f>5552/9</f>
        <v>616.88888888888891</v>
      </c>
      <c r="D137" s="3"/>
      <c r="E137" s="3"/>
      <c r="F137" s="3"/>
      <c r="G137" s="3"/>
      <c r="H137" s="3"/>
      <c r="I137" s="3"/>
    </row>
    <row r="139" spans="1:9" x14ac:dyDescent="0.3">
      <c r="C139" s="1" t="s">
        <v>17</v>
      </c>
      <c r="D139" s="1">
        <f>G136/F136</f>
        <v>15.893518518518519</v>
      </c>
    </row>
    <row r="140" spans="1:9" x14ac:dyDescent="0.3">
      <c r="C140" s="15" t="s">
        <v>18</v>
      </c>
      <c r="D140" s="1">
        <f>C137-(D139*B137)</f>
        <v>140.08333333333337</v>
      </c>
    </row>
    <row r="143" spans="1:9" x14ac:dyDescent="0.3">
      <c r="A143" s="2" t="s">
        <v>23</v>
      </c>
      <c r="B143" s="14" t="s">
        <v>37</v>
      </c>
      <c r="C143" s="2" t="s">
        <v>38</v>
      </c>
      <c r="D143" s="2" t="s">
        <v>3</v>
      </c>
      <c r="E143" s="2" t="s">
        <v>4</v>
      </c>
      <c r="F143" s="2" t="s">
        <v>5</v>
      </c>
      <c r="G143" s="2" t="s">
        <v>6</v>
      </c>
      <c r="H143" s="2" t="s">
        <v>7</v>
      </c>
      <c r="I143" s="2" t="s">
        <v>8</v>
      </c>
    </row>
    <row r="144" spans="1:9" x14ac:dyDescent="0.3">
      <c r="A144" s="3">
        <v>1</v>
      </c>
      <c r="B144" s="3">
        <v>20</v>
      </c>
      <c r="C144" s="3">
        <v>6</v>
      </c>
      <c r="D144" s="3">
        <f>B144-B150</f>
        <v>-2</v>
      </c>
      <c r="E144" s="3">
        <f>C144-C150</f>
        <v>2</v>
      </c>
      <c r="F144" s="3">
        <f>D144*D144</f>
        <v>4</v>
      </c>
      <c r="G144" s="3">
        <f>D144*E144</f>
        <v>-4</v>
      </c>
      <c r="H144" s="3">
        <f>D153+(D152*B144)</f>
        <v>5.3999999999999986</v>
      </c>
      <c r="I144" s="3">
        <f>(C144-H144)*(C144-H144)</f>
        <v>0.36000000000000171</v>
      </c>
    </row>
    <row r="145" spans="1:9" x14ac:dyDescent="0.3">
      <c r="A145" s="3">
        <v>2</v>
      </c>
      <c r="B145" s="3">
        <v>21</v>
      </c>
      <c r="C145" s="3">
        <v>4</v>
      </c>
      <c r="D145" s="3">
        <f>B145-B150</f>
        <v>-1</v>
      </c>
      <c r="E145" s="3">
        <f>C145-C150</f>
        <v>0</v>
      </c>
      <c r="F145" s="3">
        <f t="shared" ref="F145:F148" si="37">D145*D145</f>
        <v>1</v>
      </c>
      <c r="G145" s="3">
        <f t="shared" ref="G145:G148" si="38">D145*E145</f>
        <v>0</v>
      </c>
      <c r="H145" s="3">
        <f>D153+(D152*B145)</f>
        <v>4.6999999999999993</v>
      </c>
      <c r="I145" s="3">
        <f t="shared" ref="I145:I148" si="39">(C145-H145)*(C145-H145)</f>
        <v>0.48999999999999899</v>
      </c>
    </row>
    <row r="146" spans="1:9" x14ac:dyDescent="0.3">
      <c r="A146" s="3">
        <v>3</v>
      </c>
      <c r="B146" s="3">
        <v>22</v>
      </c>
      <c r="C146" s="3">
        <v>5</v>
      </c>
      <c r="D146" s="3">
        <f>B146-B150</f>
        <v>0</v>
      </c>
      <c r="E146" s="3">
        <f>C146-C150</f>
        <v>1</v>
      </c>
      <c r="F146" s="3">
        <f t="shared" si="37"/>
        <v>0</v>
      </c>
      <c r="G146" s="3">
        <f t="shared" si="38"/>
        <v>0</v>
      </c>
      <c r="H146" s="3">
        <f>D153+(D152*B146)</f>
        <v>4</v>
      </c>
      <c r="I146" s="3">
        <f t="shared" si="39"/>
        <v>1</v>
      </c>
    </row>
    <row r="147" spans="1:9" x14ac:dyDescent="0.3">
      <c r="A147" s="3">
        <v>4</v>
      </c>
      <c r="B147" s="3">
        <v>23</v>
      </c>
      <c r="C147" s="3">
        <v>1</v>
      </c>
      <c r="D147" s="3">
        <f>B147-B150</f>
        <v>1</v>
      </c>
      <c r="E147" s="3">
        <f>C147-C150</f>
        <v>-3</v>
      </c>
      <c r="F147" s="3">
        <f t="shared" si="37"/>
        <v>1</v>
      </c>
      <c r="G147" s="3">
        <f t="shared" si="38"/>
        <v>-3</v>
      </c>
      <c r="H147" s="3">
        <f>D153+(D152*B147)</f>
        <v>3.3000000000000007</v>
      </c>
      <c r="I147" s="3">
        <f t="shared" si="39"/>
        <v>5.2900000000000036</v>
      </c>
    </row>
    <row r="148" spans="1:9" ht="15" thickBot="1" x14ac:dyDescent="0.35">
      <c r="A148" s="5">
        <v>5</v>
      </c>
      <c r="B148" s="5">
        <v>24</v>
      </c>
      <c r="C148" s="5">
        <v>4</v>
      </c>
      <c r="D148" s="5">
        <f>B148-B150</f>
        <v>2</v>
      </c>
      <c r="E148" s="5">
        <f>C148-C150</f>
        <v>0</v>
      </c>
      <c r="F148" s="5">
        <f t="shared" si="37"/>
        <v>4</v>
      </c>
      <c r="G148" s="5">
        <f t="shared" si="38"/>
        <v>0</v>
      </c>
      <c r="H148" s="5">
        <f>D153+(D152*B148)</f>
        <v>2.6000000000000014</v>
      </c>
      <c r="I148" s="5">
        <f t="shared" si="39"/>
        <v>1.959999999999996</v>
      </c>
    </row>
    <row r="149" spans="1:9" ht="15" thickTop="1" x14ac:dyDescent="0.3">
      <c r="A149" s="4" t="s">
        <v>9</v>
      </c>
      <c r="B149" s="4">
        <f>SUM(B144:B148)</f>
        <v>110</v>
      </c>
      <c r="C149" s="4">
        <f t="shared" ref="C149:I149" si="40">SUM(C144:C148)</f>
        <v>20</v>
      </c>
      <c r="D149" s="4" t="s">
        <v>11</v>
      </c>
      <c r="E149" s="4" t="s">
        <v>11</v>
      </c>
      <c r="F149" s="4">
        <f t="shared" si="40"/>
        <v>10</v>
      </c>
      <c r="G149" s="4">
        <f t="shared" si="40"/>
        <v>-7</v>
      </c>
      <c r="H149" s="4" t="s">
        <v>11</v>
      </c>
      <c r="I149" s="4">
        <f t="shared" si="40"/>
        <v>9.1</v>
      </c>
    </row>
    <row r="150" spans="1:9" x14ac:dyDescent="0.3">
      <c r="A150" s="3" t="s">
        <v>10</v>
      </c>
      <c r="B150" s="3">
        <f>110/5</f>
        <v>22</v>
      </c>
      <c r="C150" s="3">
        <f>20/5</f>
        <v>4</v>
      </c>
      <c r="D150" s="3"/>
      <c r="E150" s="3"/>
      <c r="F150" s="3"/>
      <c r="G150" s="3"/>
      <c r="H150" s="3"/>
      <c r="I150" s="3"/>
    </row>
    <row r="152" spans="1:9" x14ac:dyDescent="0.3">
      <c r="C152" s="1" t="s">
        <v>17</v>
      </c>
      <c r="D152" s="1">
        <f>G149/F149</f>
        <v>-0.7</v>
      </c>
    </row>
    <row r="153" spans="1:9" x14ac:dyDescent="0.3">
      <c r="C153" s="1" t="s">
        <v>18</v>
      </c>
      <c r="D153" s="1">
        <f>C150-(D152*B150)</f>
        <v>19.399999999999999</v>
      </c>
    </row>
    <row r="155" spans="1:9" x14ac:dyDescent="0.3">
      <c r="A155" s="2" t="s">
        <v>23</v>
      </c>
      <c r="B155" s="2" t="s">
        <v>35</v>
      </c>
      <c r="C155" s="2" t="s">
        <v>36</v>
      </c>
      <c r="D155" s="2" t="s">
        <v>3</v>
      </c>
      <c r="E155" s="2" t="s">
        <v>4</v>
      </c>
      <c r="F155" s="2" t="s">
        <v>5</v>
      </c>
      <c r="G155" s="2" t="s">
        <v>6</v>
      </c>
      <c r="H155" s="2" t="s">
        <v>7</v>
      </c>
      <c r="I155" s="2" t="s">
        <v>8</v>
      </c>
    </row>
    <row r="156" spans="1:9" x14ac:dyDescent="0.3">
      <c r="A156" s="3">
        <v>1</v>
      </c>
      <c r="B156" s="3">
        <v>10</v>
      </c>
      <c r="C156" s="3">
        <v>4</v>
      </c>
      <c r="D156" s="3">
        <f>B156-B164</f>
        <v>-0.42857142857142883</v>
      </c>
      <c r="E156" s="3">
        <f>C156-C164</f>
        <v>-1</v>
      </c>
      <c r="F156" s="3">
        <f>D156*D156</f>
        <v>0.18367346938775531</v>
      </c>
      <c r="G156" s="3">
        <f>D156*E156</f>
        <v>0.42857142857142883</v>
      </c>
      <c r="H156" s="3">
        <f>D167+(D166*B156)</f>
        <v>5.1438356164383556</v>
      </c>
      <c r="I156" s="3">
        <f>(C156-H156)*(C156-H156)</f>
        <v>1.308359917432913</v>
      </c>
    </row>
    <row r="157" spans="1:9" x14ac:dyDescent="0.3">
      <c r="A157" s="3">
        <v>2</v>
      </c>
      <c r="B157" s="3">
        <v>11</v>
      </c>
      <c r="C157" s="3">
        <v>5</v>
      </c>
      <c r="D157" s="3">
        <f>B157-B164</f>
        <v>0.57142857142857117</v>
      </c>
      <c r="E157" s="3">
        <f>C157-C164</f>
        <v>0</v>
      </c>
      <c r="F157" s="3">
        <f t="shared" ref="F157:F162" si="41">D157*D157</f>
        <v>0.32653061224489766</v>
      </c>
      <c r="G157" s="3">
        <f t="shared" ref="G157:G162" si="42">D157*E157</f>
        <v>0</v>
      </c>
      <c r="H157" s="3">
        <f>D167+(D166*B157)</f>
        <v>4.8082191780821919</v>
      </c>
      <c r="I157" s="3">
        <f t="shared" ref="I157:I162" si="43">(C157-H157)*(C157-H157)</f>
        <v>3.6779883655470025E-2</v>
      </c>
    </row>
    <row r="158" spans="1:9" x14ac:dyDescent="0.3">
      <c r="A158" s="3">
        <v>3</v>
      </c>
      <c r="B158" s="3">
        <v>12</v>
      </c>
      <c r="C158" s="3">
        <v>6</v>
      </c>
      <c r="D158" s="3">
        <f>B158-B164</f>
        <v>1.5714285714285712</v>
      </c>
      <c r="E158" s="3">
        <f>C158-C164</f>
        <v>1</v>
      </c>
      <c r="F158" s="3">
        <f t="shared" si="41"/>
        <v>2.4693877551020402</v>
      </c>
      <c r="G158" s="3">
        <f t="shared" si="42"/>
        <v>1.5714285714285712</v>
      </c>
      <c r="H158" s="3">
        <f>D167+(D166*B158)</f>
        <v>4.4726027397260273</v>
      </c>
      <c r="I158" s="3">
        <f t="shared" si="43"/>
        <v>2.332942390692438</v>
      </c>
    </row>
    <row r="159" spans="1:9" x14ac:dyDescent="0.3">
      <c r="A159" s="3">
        <v>4</v>
      </c>
      <c r="B159" s="3">
        <v>8</v>
      </c>
      <c r="C159" s="3">
        <v>5</v>
      </c>
      <c r="D159" s="3">
        <f>B159-B164</f>
        <v>-2.4285714285714288</v>
      </c>
      <c r="E159" s="3">
        <f>C159-C164</f>
        <v>0</v>
      </c>
      <c r="F159" s="3">
        <f t="shared" si="41"/>
        <v>5.8979591836734704</v>
      </c>
      <c r="G159" s="3">
        <f t="shared" si="42"/>
        <v>0</v>
      </c>
      <c r="H159" s="3">
        <f>D167+(D166*B159)</f>
        <v>5.8150684931506849</v>
      </c>
      <c r="I159" s="3">
        <f t="shared" si="43"/>
        <v>0.66433664852692798</v>
      </c>
    </row>
    <row r="160" spans="1:9" x14ac:dyDescent="0.3">
      <c r="A160" s="3">
        <v>5</v>
      </c>
      <c r="B160" s="3">
        <v>10</v>
      </c>
      <c r="C160" s="3">
        <v>5</v>
      </c>
      <c r="D160" s="3">
        <f>B160-B164</f>
        <v>-0.42857142857142883</v>
      </c>
      <c r="E160" s="3">
        <f>C160-C164</f>
        <v>0</v>
      </c>
      <c r="F160" s="3">
        <f t="shared" si="41"/>
        <v>0.18367346938775531</v>
      </c>
      <c r="G160" s="3">
        <f t="shared" si="42"/>
        <v>0</v>
      </c>
      <c r="H160" s="3">
        <f>D167+(D166*B160)</f>
        <v>5.1438356164383556</v>
      </c>
      <c r="I160" s="3">
        <f t="shared" si="43"/>
        <v>2.0688684556201761E-2</v>
      </c>
    </row>
    <row r="161" spans="1:9" x14ac:dyDescent="0.3">
      <c r="A161" s="3">
        <v>6</v>
      </c>
      <c r="B161" s="3">
        <v>15</v>
      </c>
      <c r="C161" s="3">
        <v>3</v>
      </c>
      <c r="D161" s="3">
        <f>B161-B164</f>
        <v>4.5714285714285712</v>
      </c>
      <c r="E161" s="3">
        <f>C161-C164</f>
        <v>-2</v>
      </c>
      <c r="F161" s="3">
        <f t="shared" si="41"/>
        <v>20.897959183673468</v>
      </c>
      <c r="G161" s="3">
        <f t="shared" si="42"/>
        <v>-9.1428571428571423</v>
      </c>
      <c r="H161" s="3">
        <f>D167+(D166*B161)</f>
        <v>3.4657534246575343</v>
      </c>
      <c r="I161" s="3">
        <f t="shared" si="43"/>
        <v>0.2169262525802215</v>
      </c>
    </row>
    <row r="162" spans="1:9" ht="15" thickBot="1" x14ac:dyDescent="0.35">
      <c r="A162" s="5">
        <v>7</v>
      </c>
      <c r="B162" s="5">
        <v>7</v>
      </c>
      <c r="C162" s="5">
        <v>7</v>
      </c>
      <c r="D162" s="5">
        <f>B162-B164</f>
        <v>-3.4285714285714288</v>
      </c>
      <c r="E162" s="5">
        <f>C162-C164</f>
        <v>2</v>
      </c>
      <c r="F162" s="5">
        <f t="shared" si="41"/>
        <v>11.755102040816329</v>
      </c>
      <c r="G162" s="5">
        <f t="shared" si="42"/>
        <v>-6.8571428571428577</v>
      </c>
      <c r="H162" s="5">
        <f>D167+(D166*B162)</f>
        <v>6.1506849315068495</v>
      </c>
      <c r="I162" s="5">
        <f t="shared" si="43"/>
        <v>0.721336085569525</v>
      </c>
    </row>
    <row r="163" spans="1:9" ht="15" thickTop="1" x14ac:dyDescent="0.3">
      <c r="A163" s="4" t="s">
        <v>9</v>
      </c>
      <c r="B163" s="4">
        <f>SUM(B156:B162)</f>
        <v>73</v>
      </c>
      <c r="C163" s="4">
        <f t="shared" ref="C163:I163" si="44">SUM(C156:C162)</f>
        <v>35</v>
      </c>
      <c r="D163" s="4" t="s">
        <v>11</v>
      </c>
      <c r="E163" s="4" t="s">
        <v>11</v>
      </c>
      <c r="F163" s="4">
        <f t="shared" si="44"/>
        <v>41.714285714285715</v>
      </c>
      <c r="G163" s="4">
        <f t="shared" si="44"/>
        <v>-14</v>
      </c>
      <c r="H163" s="4" t="s">
        <v>11</v>
      </c>
      <c r="I163" s="4">
        <f t="shared" si="44"/>
        <v>5.3013698630136972</v>
      </c>
    </row>
    <row r="164" spans="1:9" x14ac:dyDescent="0.3">
      <c r="A164" s="3" t="s">
        <v>10</v>
      </c>
      <c r="B164" s="3">
        <f>73/7</f>
        <v>10.428571428571429</v>
      </c>
      <c r="C164" s="3">
        <f>35/7</f>
        <v>5</v>
      </c>
      <c r="D164" s="3"/>
      <c r="E164" s="3"/>
      <c r="F164" s="3"/>
      <c r="G164" s="3"/>
      <c r="H164" s="3"/>
      <c r="I164" s="3"/>
    </row>
    <row r="166" spans="1:9" x14ac:dyDescent="0.3">
      <c r="C166" s="1" t="s">
        <v>17</v>
      </c>
      <c r="D166" s="1">
        <f>G163/F163</f>
        <v>-0.33561643835616439</v>
      </c>
    </row>
    <row r="167" spans="1:9" x14ac:dyDescent="0.3">
      <c r="C167" s="1" t="s">
        <v>18</v>
      </c>
      <c r="D167" s="1">
        <f>C164-(D166*B164)</f>
        <v>8.5</v>
      </c>
    </row>
    <row r="168" spans="1:9" x14ac:dyDescent="0.3">
      <c r="A168" s="16"/>
      <c r="B168" s="16"/>
      <c r="C168" s="16"/>
      <c r="D168" s="16"/>
      <c r="E168" s="16"/>
      <c r="F168" s="16"/>
      <c r="G168" s="16"/>
      <c r="H168" s="16"/>
      <c r="I168" s="16"/>
    </row>
    <row r="169" spans="1:9" x14ac:dyDescent="0.3">
      <c r="A169" s="2" t="s">
        <v>23</v>
      </c>
      <c r="B169" s="2" t="s">
        <v>35</v>
      </c>
      <c r="C169" s="2" t="s">
        <v>36</v>
      </c>
      <c r="D169" s="2" t="s">
        <v>3</v>
      </c>
      <c r="E169" s="2" t="s">
        <v>4</v>
      </c>
      <c r="F169" s="2" t="s">
        <v>5</v>
      </c>
      <c r="G169" s="2" t="s">
        <v>6</v>
      </c>
      <c r="H169" s="2" t="s">
        <v>7</v>
      </c>
      <c r="I169" s="2" t="s">
        <v>8</v>
      </c>
    </row>
    <row r="170" spans="1:9" x14ac:dyDescent="0.3">
      <c r="A170" s="3">
        <v>1</v>
      </c>
      <c r="B170" s="3">
        <v>8</v>
      </c>
      <c r="C170" s="3">
        <v>101</v>
      </c>
      <c r="D170" s="3">
        <f>B170-B179</f>
        <v>-3</v>
      </c>
      <c r="E170" s="3">
        <f>C170-C179</f>
        <v>17.5</v>
      </c>
      <c r="F170" s="3">
        <f>D170*D170</f>
        <v>9</v>
      </c>
      <c r="G170" s="3">
        <f>D170*E170</f>
        <v>-52.5</v>
      </c>
      <c r="H170" s="3">
        <f>D182+(D181*B170)</f>
        <v>73.75</v>
      </c>
      <c r="I170" s="3">
        <f>(C170-H170)*(C170-H170)</f>
        <v>742.5625</v>
      </c>
    </row>
    <row r="171" spans="1:9" x14ac:dyDescent="0.3">
      <c r="A171" s="3">
        <v>2</v>
      </c>
      <c r="B171" s="3">
        <v>7</v>
      </c>
      <c r="C171" s="3">
        <v>98</v>
      </c>
      <c r="D171" s="3">
        <f>B171-B179</f>
        <v>-4</v>
      </c>
      <c r="E171" s="3">
        <f>C171-C179</f>
        <v>14.5</v>
      </c>
      <c r="F171" s="3">
        <f t="shared" ref="F171:F177" si="45">D171*D171</f>
        <v>16</v>
      </c>
      <c r="G171" s="3">
        <f t="shared" ref="G171:G177" si="46">D171*E171</f>
        <v>-58</v>
      </c>
      <c r="H171" s="3">
        <f>D182+(D181*B171)</f>
        <v>70.5</v>
      </c>
      <c r="I171" s="3">
        <f t="shared" ref="I171:I177" si="47">(C171-H171)*(C171-H171)</f>
        <v>756.25</v>
      </c>
    </row>
    <row r="172" spans="1:9" x14ac:dyDescent="0.3">
      <c r="A172" s="3">
        <v>3</v>
      </c>
      <c r="B172" s="3">
        <v>11</v>
      </c>
      <c r="C172" s="3">
        <v>96</v>
      </c>
      <c r="D172" s="3">
        <f>B172-B179</f>
        <v>0</v>
      </c>
      <c r="E172" s="3">
        <f>C172-C179</f>
        <v>12.5</v>
      </c>
      <c r="F172" s="3">
        <f t="shared" si="45"/>
        <v>0</v>
      </c>
      <c r="G172" s="3">
        <f t="shared" si="46"/>
        <v>0</v>
      </c>
      <c r="H172" s="3">
        <f>D182+(D181*B172)</f>
        <v>83.5</v>
      </c>
      <c r="I172" s="3">
        <f t="shared" si="47"/>
        <v>156.25</v>
      </c>
    </row>
    <row r="173" spans="1:9" x14ac:dyDescent="0.3">
      <c r="A173" s="3">
        <v>4</v>
      </c>
      <c r="B173" s="3">
        <v>10</v>
      </c>
      <c r="C173" s="3">
        <v>105</v>
      </c>
      <c r="D173" s="3">
        <f>B173-B179</f>
        <v>-1</v>
      </c>
      <c r="E173" s="3">
        <f>C173-C179</f>
        <v>21.5</v>
      </c>
      <c r="F173" s="3">
        <f t="shared" si="45"/>
        <v>1</v>
      </c>
      <c r="G173" s="3">
        <f t="shared" si="46"/>
        <v>-21.5</v>
      </c>
      <c r="H173" s="3">
        <f>D182+(D181*B173)</f>
        <v>80.25</v>
      </c>
      <c r="I173" s="3">
        <f t="shared" si="47"/>
        <v>612.5625</v>
      </c>
    </row>
    <row r="174" spans="1:9" x14ac:dyDescent="0.3">
      <c r="A174" s="3">
        <v>5</v>
      </c>
      <c r="B174" s="3">
        <v>19</v>
      </c>
      <c r="C174" s="3">
        <v>110</v>
      </c>
      <c r="D174" s="3">
        <f>B174-B179</f>
        <v>8</v>
      </c>
      <c r="E174" s="3">
        <f>C174-C179</f>
        <v>26.5</v>
      </c>
      <c r="F174" s="3">
        <f t="shared" si="45"/>
        <v>64</v>
      </c>
      <c r="G174" s="3">
        <f t="shared" si="46"/>
        <v>212</v>
      </c>
      <c r="H174" s="3">
        <f>D182+(D181*B174)</f>
        <v>109.5</v>
      </c>
      <c r="I174" s="3">
        <f t="shared" si="47"/>
        <v>0.25</v>
      </c>
    </row>
    <row r="175" spans="1:9" x14ac:dyDescent="0.3">
      <c r="A175" s="3">
        <v>6</v>
      </c>
      <c r="B175" s="3">
        <v>14</v>
      </c>
      <c r="C175" s="3">
        <v>97</v>
      </c>
      <c r="D175" s="3">
        <f>B175-B179</f>
        <v>3</v>
      </c>
      <c r="E175" s="3">
        <f>C175-C179</f>
        <v>13.5</v>
      </c>
      <c r="F175" s="3">
        <f t="shared" si="45"/>
        <v>9</v>
      </c>
      <c r="G175" s="3">
        <f t="shared" si="46"/>
        <v>40.5</v>
      </c>
      <c r="H175" s="3">
        <f>D182+(D181*B175)</f>
        <v>93.25</v>
      </c>
      <c r="I175" s="3">
        <f t="shared" si="47"/>
        <v>14.0625</v>
      </c>
    </row>
    <row r="176" spans="1:9" x14ac:dyDescent="0.3">
      <c r="A176" s="3">
        <v>7</v>
      </c>
      <c r="B176" s="3">
        <v>6</v>
      </c>
      <c r="C176" s="3">
        <v>11</v>
      </c>
      <c r="D176" s="3">
        <f>B176-B179</f>
        <v>-5</v>
      </c>
      <c r="E176" s="3">
        <f>C176-C179</f>
        <v>-72.5</v>
      </c>
      <c r="F176" s="3">
        <f t="shared" si="45"/>
        <v>25</v>
      </c>
      <c r="G176" s="3">
        <f t="shared" si="46"/>
        <v>362.5</v>
      </c>
      <c r="H176" s="3">
        <f>D182+(D181*B176)</f>
        <v>67.25</v>
      </c>
      <c r="I176" s="3">
        <f t="shared" si="47"/>
        <v>3164.0625</v>
      </c>
    </row>
    <row r="177" spans="1:9" x14ac:dyDescent="0.3">
      <c r="A177" s="3">
        <v>8</v>
      </c>
      <c r="B177" s="3">
        <v>13</v>
      </c>
      <c r="C177" s="3">
        <v>50</v>
      </c>
      <c r="D177" s="3">
        <f>B177-B179</f>
        <v>2</v>
      </c>
      <c r="E177" s="3">
        <f>C177-C179</f>
        <v>-33.5</v>
      </c>
      <c r="F177" s="3">
        <f t="shared" si="45"/>
        <v>4</v>
      </c>
      <c r="G177" s="3">
        <f t="shared" si="46"/>
        <v>-67</v>
      </c>
      <c r="H177" s="3">
        <f>D182+(D181*B177)</f>
        <v>90</v>
      </c>
      <c r="I177" s="3">
        <f t="shared" si="47"/>
        <v>1600</v>
      </c>
    </row>
    <row r="178" spans="1:9" x14ac:dyDescent="0.3">
      <c r="A178" s="3" t="s">
        <v>9</v>
      </c>
      <c r="B178" s="3">
        <f t="shared" ref="B178:I178" si="48">SUM(B170:B177)</f>
        <v>88</v>
      </c>
      <c r="C178" s="3">
        <f t="shared" si="48"/>
        <v>668</v>
      </c>
      <c r="D178" s="3" t="s">
        <v>11</v>
      </c>
      <c r="E178" s="3" t="s">
        <v>11</v>
      </c>
      <c r="F178" s="3">
        <f t="shared" si="48"/>
        <v>128</v>
      </c>
      <c r="G178" s="3">
        <f t="shared" si="48"/>
        <v>416</v>
      </c>
      <c r="H178" s="3" t="s">
        <v>11</v>
      </c>
      <c r="I178" s="3">
        <f t="shared" si="48"/>
        <v>7046</v>
      </c>
    </row>
    <row r="179" spans="1:9" x14ac:dyDescent="0.3">
      <c r="A179" s="3" t="s">
        <v>10</v>
      </c>
      <c r="B179" s="3">
        <f>88/8</f>
        <v>11</v>
      </c>
      <c r="C179" s="3">
        <f>668/8</f>
        <v>83.5</v>
      </c>
      <c r="D179" s="3"/>
      <c r="E179" s="3"/>
      <c r="F179" s="3"/>
      <c r="G179" s="3"/>
      <c r="H179" s="3"/>
      <c r="I179" s="3"/>
    </row>
    <row r="181" spans="1:9" x14ac:dyDescent="0.3">
      <c r="C181" s="1" t="s">
        <v>17</v>
      </c>
      <c r="D181" s="1">
        <f>G178/F178</f>
        <v>3.25</v>
      </c>
    </row>
    <row r="182" spans="1:9" x14ac:dyDescent="0.3">
      <c r="C182" s="1" t="s">
        <v>18</v>
      </c>
      <c r="D182" s="1">
        <f>C179-(D181*B179)</f>
        <v>47.75</v>
      </c>
    </row>
  </sheetData>
  <mergeCells count="5">
    <mergeCell ref="K2:M3"/>
    <mergeCell ref="K5:M6"/>
    <mergeCell ref="L8:O9"/>
    <mergeCell ref="K8:K11"/>
    <mergeCell ref="L10:O11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linear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Nafil Mk</dc:creator>
  <cp:lastModifiedBy>Nafil Mk</cp:lastModifiedBy>
  <dcterms:created xsi:type="dcterms:W3CDTF">2023-03-30T06:50:11Z</dcterms:created>
  <dcterms:modified xsi:type="dcterms:W3CDTF">2023-03-31T06:00:48Z</dcterms:modified>
</cp:coreProperties>
</file>