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6acf0f47fdd8b3/Documents/"/>
    </mc:Choice>
  </mc:AlternateContent>
  <xr:revisionPtr revIDLastSave="10" documentId="14_{A46D9831-6CA0-4508-9BBB-D0281FC07606}" xr6:coauthVersionLast="47" xr6:coauthVersionMax="47" xr10:uidLastSave="{06CAAEC6-5366-46A7-A910-862C3D7A5ADE}"/>
  <bookViews>
    <workbookView xWindow="-108" yWindow="-108" windowWidth="23256" windowHeight="12456" firstSheet="1" activeTab="1" xr2:uid="{E77C5E79-0339-470A-9DA1-88C9FFBA4630}"/>
  </bookViews>
  <sheets>
    <sheet name="Sheet1" sheetId="1" r:id="rId1"/>
    <sheet name="mean,mediean,mod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6" i="2" l="1"/>
  <c r="B155" i="2"/>
  <c r="B154" i="2"/>
  <c r="D151" i="2"/>
  <c r="E150" i="2"/>
  <c r="E149" i="2"/>
  <c r="D148" i="2"/>
  <c r="D149" i="2"/>
  <c r="D150" i="2"/>
  <c r="D147" i="2"/>
  <c r="B151" i="2"/>
  <c r="B142" i="2"/>
  <c r="B141" i="2"/>
  <c r="B140" i="2"/>
  <c r="D138" i="2"/>
  <c r="B138" i="2"/>
  <c r="D133" i="2"/>
  <c r="D134" i="2"/>
  <c r="D135" i="2"/>
  <c r="D136" i="2"/>
  <c r="D137" i="2"/>
  <c r="D132" i="2"/>
  <c r="B126" i="2"/>
  <c r="B125" i="2"/>
  <c r="B124" i="2"/>
  <c r="D121" i="2"/>
  <c r="B121" i="2"/>
  <c r="D117" i="2"/>
  <c r="D118" i="2"/>
  <c r="D119" i="2"/>
  <c r="D120" i="2"/>
  <c r="D116" i="2"/>
  <c r="C116" i="2"/>
  <c r="B110" i="2"/>
  <c r="B109" i="2"/>
  <c r="B108" i="2"/>
  <c r="D105" i="2"/>
  <c r="D101" i="2"/>
  <c r="D102" i="2"/>
  <c r="D103" i="2"/>
  <c r="D104" i="2"/>
  <c r="D100" i="2"/>
  <c r="B105" i="2"/>
  <c r="B96" i="2"/>
  <c r="B65" i="2"/>
  <c r="B79" i="2"/>
  <c r="B95" i="2"/>
  <c r="B94" i="2"/>
  <c r="D91" i="2"/>
  <c r="B91" i="2"/>
  <c r="E90" i="2"/>
  <c r="E89" i="2"/>
  <c r="E88" i="2"/>
  <c r="E87" i="2"/>
  <c r="D86" i="2"/>
  <c r="D87" i="2"/>
  <c r="D88" i="2"/>
  <c r="D89" i="2"/>
  <c r="D90" i="2"/>
  <c r="D85" i="2"/>
  <c r="C87" i="2"/>
  <c r="C86" i="2"/>
  <c r="C85" i="2"/>
  <c r="B66" i="2"/>
  <c r="B80" i="2"/>
  <c r="H72" i="2"/>
  <c r="B78" i="2"/>
  <c r="D76" i="2"/>
  <c r="B76" i="2"/>
  <c r="E75" i="2"/>
  <c r="E74" i="2"/>
  <c r="E73" i="2"/>
  <c r="D72" i="2"/>
  <c r="D73" i="2"/>
  <c r="D74" i="2"/>
  <c r="D75" i="2"/>
  <c r="D71" i="2"/>
  <c r="B64" i="2"/>
  <c r="D62" i="2"/>
  <c r="E61" i="2"/>
  <c r="E60" i="2"/>
  <c r="E59" i="2"/>
  <c r="E58" i="2"/>
  <c r="E57" i="2"/>
  <c r="D56" i="2"/>
  <c r="D57" i="2"/>
  <c r="D58" i="2"/>
  <c r="D59" i="2"/>
  <c r="D60" i="2"/>
  <c r="D61" i="2"/>
  <c r="D55" i="2"/>
  <c r="C61" i="2"/>
  <c r="C60" i="2"/>
  <c r="C59" i="2"/>
  <c r="C58" i="2"/>
  <c r="C57" i="2"/>
  <c r="C56" i="2"/>
  <c r="C55" i="2"/>
  <c r="B62" i="2"/>
  <c r="B49" i="2"/>
  <c r="B48" i="2"/>
  <c r="B46" i="2"/>
  <c r="B45" i="2"/>
  <c r="B27" i="2"/>
  <c r="B25" i="2"/>
  <c r="B24" i="2"/>
  <c r="B11" i="2"/>
  <c r="B9" i="2"/>
  <c r="B8" i="2"/>
  <c r="B15" i="1"/>
  <c r="B14" i="1"/>
  <c r="B13" i="1"/>
  <c r="D12" i="1"/>
  <c r="B12" i="1"/>
</calcChain>
</file>

<file path=xl/sharedStrings.xml><?xml version="1.0" encoding="utf-8"?>
<sst xmlns="http://schemas.openxmlformats.org/spreadsheetml/2006/main" count="237" uniqueCount="109">
  <si>
    <t xml:space="preserve"> </t>
  </si>
  <si>
    <t>MEAN</t>
  </si>
  <si>
    <t>MEDIAN</t>
  </si>
  <si>
    <t>MODE</t>
  </si>
  <si>
    <t>SUM</t>
  </si>
  <si>
    <t>COUNT</t>
  </si>
  <si>
    <t>X</t>
  </si>
  <si>
    <t>f</t>
  </si>
  <si>
    <t>Xm</t>
  </si>
  <si>
    <t>fXm</t>
  </si>
  <si>
    <t>10--14</t>
  </si>
  <si>
    <t>15--19</t>
  </si>
  <si>
    <t>20--24</t>
  </si>
  <si>
    <t>25--29</t>
  </si>
  <si>
    <t>30--34</t>
  </si>
  <si>
    <t>35--39</t>
  </si>
  <si>
    <t>40--44</t>
  </si>
  <si>
    <t>45--49</t>
  </si>
  <si>
    <t>50--54</t>
  </si>
  <si>
    <t>sum</t>
  </si>
  <si>
    <t>cf</t>
  </si>
  <si>
    <t>l</t>
  </si>
  <si>
    <t>n/2</t>
  </si>
  <si>
    <t>h</t>
  </si>
  <si>
    <t>L</t>
  </si>
  <si>
    <t>f1</t>
  </si>
  <si>
    <t>f0</t>
  </si>
  <si>
    <t>f2</t>
  </si>
  <si>
    <t>Marks Obtained</t>
  </si>
  <si>
    <t>Number of students</t>
  </si>
  <si>
    <t>SIZE</t>
  </si>
  <si>
    <t>FREQUENCE</t>
  </si>
  <si>
    <t>MARKS</t>
  </si>
  <si>
    <t>NUMBER OF STUDENTS</t>
  </si>
  <si>
    <t>Below 10</t>
  </si>
  <si>
    <t>Below 20</t>
  </si>
  <si>
    <t>Below 30</t>
  </si>
  <si>
    <t>Below 40</t>
  </si>
  <si>
    <t>Below 50</t>
  </si>
  <si>
    <t>Below 60</t>
  </si>
  <si>
    <t>Below 70</t>
  </si>
  <si>
    <t>Below 80</t>
  </si>
  <si>
    <t>Below 90</t>
  </si>
  <si>
    <t>Below 100</t>
  </si>
  <si>
    <t>CLASS INTERVAL OF AGE IN YEARS</t>
  </si>
  <si>
    <t>25 - 29</t>
  </si>
  <si>
    <t>30 - 34</t>
  </si>
  <si>
    <t>40 - 44</t>
  </si>
  <si>
    <t>45 - 49</t>
  </si>
  <si>
    <t>50 - 54</t>
  </si>
  <si>
    <t>55 -59</t>
  </si>
  <si>
    <t>Total</t>
  </si>
  <si>
    <t>FREQUENCY                            (f)</t>
  </si>
  <si>
    <t>35 - 39</t>
  </si>
  <si>
    <t>MARK</t>
  </si>
  <si>
    <t>0 - 10</t>
  </si>
  <si>
    <t xml:space="preserve"> 10 - 20</t>
  </si>
  <si>
    <t xml:space="preserve">20 -30 </t>
  </si>
  <si>
    <t>30 - 40</t>
  </si>
  <si>
    <t>40 - 50</t>
  </si>
  <si>
    <t>NUMBER OF STUDENT          (F)</t>
  </si>
  <si>
    <t>TOTAL</t>
  </si>
  <si>
    <t>N/2</t>
  </si>
  <si>
    <t>CF</t>
  </si>
  <si>
    <t>F</t>
  </si>
  <si>
    <t>H</t>
  </si>
  <si>
    <t>F1</t>
  </si>
  <si>
    <t>F0</t>
  </si>
  <si>
    <t>F2</t>
  </si>
  <si>
    <t>CLASS</t>
  </si>
  <si>
    <t>84 - 90</t>
  </si>
  <si>
    <t>90 - 96</t>
  </si>
  <si>
    <t>96 - 102</t>
  </si>
  <si>
    <t>102 - 108</t>
  </si>
  <si>
    <t>108 - 114</t>
  </si>
  <si>
    <t>114 - 120</t>
  </si>
  <si>
    <t>FREQUENCY                           (f)</t>
  </si>
  <si>
    <t>FREQUENCY                               (f)</t>
  </si>
  <si>
    <t>0 -100</t>
  </si>
  <si>
    <t>100-200</t>
  </si>
  <si>
    <t>200-300</t>
  </si>
  <si>
    <t>300-400</t>
  </si>
  <si>
    <t>400-500</t>
  </si>
  <si>
    <t>25-35</t>
  </si>
  <si>
    <t>35-45</t>
  </si>
  <si>
    <t>45-55</t>
  </si>
  <si>
    <t>55-65</t>
  </si>
  <si>
    <t>65-75</t>
  </si>
  <si>
    <t xml:space="preserve">  10-20</t>
  </si>
  <si>
    <t>20 -30</t>
  </si>
  <si>
    <t>30-40</t>
  </si>
  <si>
    <t>40-50</t>
  </si>
  <si>
    <t>50-60</t>
  </si>
  <si>
    <t xml:space="preserve">  1- 3</t>
  </si>
  <si>
    <t xml:space="preserve"> 3-5</t>
  </si>
  <si>
    <t xml:space="preserve"> 5-7</t>
  </si>
  <si>
    <t xml:space="preserve"> 7-9</t>
  </si>
  <si>
    <t>How tightly clustered or how variable the values are in a data set</t>
  </si>
  <si>
    <t>DISPERSION :-</t>
  </si>
  <si>
    <t>eg:-</t>
  </si>
  <si>
    <t>data set 1: [0,25,50,75,100]</t>
  </si>
  <si>
    <t>data set 2 : [48,49,50,51,52]</t>
  </si>
  <si>
    <t>Both have a mean  of 50 but data set 1 clearly has greater variability than data set 2</t>
  </si>
  <si>
    <t>dispersion: the range:-</t>
  </si>
  <si>
    <t>the range is the difference between the maximum and minimum values in a set</t>
  </si>
  <si>
    <t>the range is ignore how data are distributed and only takes the extreme score into account</t>
  </si>
  <si>
    <t>data set 1: [1,25,50,75,100]                                                                                           range: 100 - 1 + 1 = 100</t>
  </si>
  <si>
    <t>data set 2: [48,49,50,51,52]                                                                                           range: 52 - 48 + 1 = 5</t>
  </si>
  <si>
    <t>RANGE = (X (largest) - X (smallest)) 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</si>
</sst>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2" fillId="0" borderId="0" xfId="0" applyFont="1"/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an deviation"/>
    </sheetNames>
    <sheetDataSet>
      <sheetData sheetId="0">
        <row r="1">
          <cell r="G1" t="str">
            <v xml:space="preserve">Math           </v>
          </cell>
          <cell r="H1" t="str">
            <v xml:space="preserve">science              </v>
          </cell>
        </row>
        <row r="2">
          <cell r="G2">
            <v>70</v>
          </cell>
          <cell r="H2">
            <v>90</v>
          </cell>
        </row>
        <row r="3">
          <cell r="G3">
            <v>78</v>
          </cell>
          <cell r="H3">
            <v>94</v>
          </cell>
        </row>
        <row r="4">
          <cell r="G4">
            <v>90</v>
          </cell>
          <cell r="H4">
            <v>79</v>
          </cell>
        </row>
        <row r="5">
          <cell r="G5">
            <v>87</v>
          </cell>
          <cell r="H5">
            <v>86</v>
          </cell>
        </row>
        <row r="6">
          <cell r="G6">
            <v>84</v>
          </cell>
          <cell r="H6">
            <v>84</v>
          </cell>
        </row>
        <row r="7">
          <cell r="G7">
            <v>86</v>
          </cell>
          <cell r="H7">
            <v>83</v>
          </cell>
        </row>
        <row r="8">
          <cell r="G8">
            <v>91</v>
          </cell>
          <cell r="H8">
            <v>88</v>
          </cell>
        </row>
        <row r="9">
          <cell r="G9">
            <v>74</v>
          </cell>
          <cell r="H9">
            <v>92</v>
          </cell>
        </row>
        <row r="10">
          <cell r="G10">
            <v>83</v>
          </cell>
          <cell r="H10">
            <v>76</v>
          </cell>
        </row>
        <row r="11">
          <cell r="G11">
            <v>85</v>
          </cell>
          <cell r="H11">
            <v>75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24BF-24A1-475E-942D-E38D2ABEE1BB}">
  <dimension ref="A1:H42"/>
  <sheetViews>
    <sheetView topLeftCell="A5" workbookViewId="0">
      <selection activeCell="B44" sqref="B44"/>
    </sheetView>
  </sheetViews>
  <sheetFormatPr defaultRowHeight="14.4" x14ac:dyDescent="0.3"/>
  <cols>
    <col min="1" max="2" width="19.44140625" customWidth="1"/>
    <col min="3" max="3" width="22.44140625" customWidth="1"/>
    <col min="4" max="5" width="19.5546875" customWidth="1"/>
  </cols>
  <sheetData>
    <row r="1" spans="1:8" x14ac:dyDescent="0.3">
      <c r="A1" s="6" t="s">
        <v>6</v>
      </c>
      <c r="B1" s="6" t="s">
        <v>7</v>
      </c>
      <c r="C1" s="6" t="s">
        <v>8</v>
      </c>
      <c r="D1" s="6" t="s">
        <v>9</v>
      </c>
      <c r="E1" s="6" t="s">
        <v>20</v>
      </c>
    </row>
    <row r="2" spans="1:8" x14ac:dyDescent="0.3">
      <c r="A2" s="1" t="s">
        <v>10</v>
      </c>
      <c r="B2" s="1">
        <v>5</v>
      </c>
      <c r="C2" s="1">
        <v>12</v>
      </c>
      <c r="D2" s="1">
        <v>60</v>
      </c>
      <c r="E2" s="1">
        <v>5</v>
      </c>
    </row>
    <row r="3" spans="1:8" x14ac:dyDescent="0.3">
      <c r="A3" s="3" t="s">
        <v>11</v>
      </c>
      <c r="B3" s="1">
        <v>2</v>
      </c>
      <c r="C3" s="1">
        <v>17</v>
      </c>
      <c r="D3" s="1">
        <v>34</v>
      </c>
      <c r="E3" s="1">
        <v>7</v>
      </c>
    </row>
    <row r="4" spans="1:8" x14ac:dyDescent="0.3">
      <c r="A4" s="1" t="s">
        <v>12</v>
      </c>
      <c r="B4" s="1">
        <v>3</v>
      </c>
      <c r="C4" s="1">
        <v>22</v>
      </c>
      <c r="D4" s="1">
        <v>66</v>
      </c>
      <c r="E4" s="1">
        <v>10</v>
      </c>
    </row>
    <row r="5" spans="1:8" x14ac:dyDescent="0.3">
      <c r="A5" s="1" t="s">
        <v>13</v>
      </c>
      <c r="B5" s="1">
        <v>5</v>
      </c>
      <c r="C5" s="1">
        <v>27</v>
      </c>
      <c r="D5" s="1">
        <v>135</v>
      </c>
      <c r="E5" s="1">
        <v>15</v>
      </c>
    </row>
    <row r="6" spans="1:8" x14ac:dyDescent="0.3">
      <c r="A6" s="1" t="s">
        <v>14</v>
      </c>
      <c r="B6" s="1">
        <v>2</v>
      </c>
      <c r="C6" s="1">
        <v>32</v>
      </c>
      <c r="D6" s="1">
        <v>64</v>
      </c>
      <c r="E6" s="1">
        <v>17</v>
      </c>
    </row>
    <row r="7" spans="1:8" x14ac:dyDescent="0.3">
      <c r="A7" s="1" t="s">
        <v>15</v>
      </c>
      <c r="B7" s="1">
        <v>9</v>
      </c>
      <c r="C7" s="1">
        <v>37</v>
      </c>
      <c r="D7" s="1">
        <v>333</v>
      </c>
      <c r="E7" s="1">
        <v>26</v>
      </c>
      <c r="G7" s="27" t="s">
        <v>2</v>
      </c>
      <c r="H7" s="27"/>
    </row>
    <row r="8" spans="1:8" x14ac:dyDescent="0.3">
      <c r="A8" s="1" t="s">
        <v>16</v>
      </c>
      <c r="B8" s="1">
        <v>6</v>
      </c>
      <c r="C8" s="1">
        <v>42</v>
      </c>
      <c r="D8" s="1">
        <v>252</v>
      </c>
      <c r="E8" s="1">
        <v>32</v>
      </c>
      <c r="G8" s="1" t="s">
        <v>21</v>
      </c>
      <c r="H8" s="1">
        <v>35</v>
      </c>
    </row>
    <row r="9" spans="1:8" x14ac:dyDescent="0.3">
      <c r="A9" s="1" t="s">
        <v>17</v>
      </c>
      <c r="B9" s="1">
        <v>3</v>
      </c>
      <c r="C9" s="1">
        <v>47</v>
      </c>
      <c r="D9" s="1">
        <v>141</v>
      </c>
      <c r="E9" s="1">
        <v>35</v>
      </c>
      <c r="G9" s="1" t="s">
        <v>22</v>
      </c>
      <c r="H9" s="1">
        <v>20</v>
      </c>
    </row>
    <row r="10" spans="1:8" x14ac:dyDescent="0.3">
      <c r="A10" s="1" t="s">
        <v>18</v>
      </c>
      <c r="B10" s="1">
        <v>5</v>
      </c>
      <c r="C10" s="1">
        <v>52</v>
      </c>
      <c r="D10" s="1">
        <v>260</v>
      </c>
      <c r="E10" s="1">
        <v>40</v>
      </c>
      <c r="G10" s="1" t="s">
        <v>20</v>
      </c>
      <c r="H10" s="1">
        <v>15</v>
      </c>
    </row>
    <row r="11" spans="1:8" ht="15" hidden="1" customHeight="1" x14ac:dyDescent="0.3">
      <c r="A11" s="2"/>
      <c r="B11" s="2"/>
      <c r="C11" s="2"/>
      <c r="G11" s="1"/>
      <c r="H11" s="1"/>
    </row>
    <row r="12" spans="1:8" ht="15" customHeight="1" x14ac:dyDescent="0.3">
      <c r="A12" s="2" t="s">
        <v>19</v>
      </c>
      <c r="B12" s="2">
        <f>SUM(B2:B10)</f>
        <v>40</v>
      </c>
      <c r="C12" s="2" t="s">
        <v>0</v>
      </c>
      <c r="D12" s="2">
        <f t="shared" ref="D12" si="0">SUM(D2:D10)</f>
        <v>1345</v>
      </c>
      <c r="G12" s="1" t="s">
        <v>7</v>
      </c>
      <c r="H12" s="1">
        <v>2</v>
      </c>
    </row>
    <row r="13" spans="1:8" ht="15" customHeight="1" x14ac:dyDescent="0.3">
      <c r="A13" s="6" t="s">
        <v>1</v>
      </c>
      <c r="B13" s="6">
        <f>D12/B12</f>
        <v>33.625</v>
      </c>
      <c r="C13" s="2" t="s">
        <v>0</v>
      </c>
      <c r="D13" s="2"/>
      <c r="G13" s="1" t="s">
        <v>23</v>
      </c>
      <c r="H13" s="1">
        <v>5</v>
      </c>
    </row>
    <row r="14" spans="1:8" x14ac:dyDescent="0.3">
      <c r="A14" s="6" t="s">
        <v>2</v>
      </c>
      <c r="B14" s="6">
        <f>H8+((H9-H10)/H12)</f>
        <v>37.5</v>
      </c>
      <c r="C14" s="2" t="s">
        <v>0</v>
      </c>
    </row>
    <row r="15" spans="1:8" x14ac:dyDescent="0.3">
      <c r="A15" s="6" t="s">
        <v>3</v>
      </c>
      <c r="B15" s="6">
        <f>H16+((H17-H18)/(2*H17-H18-H19)*H20)</f>
        <v>38.5</v>
      </c>
      <c r="G15" s="25" t="s">
        <v>3</v>
      </c>
      <c r="H15" s="25"/>
    </row>
    <row r="16" spans="1:8" x14ac:dyDescent="0.3">
      <c r="G16" s="5" t="s">
        <v>24</v>
      </c>
      <c r="H16" s="5">
        <v>35</v>
      </c>
    </row>
    <row r="17" spans="1:8" x14ac:dyDescent="0.3">
      <c r="G17" s="5" t="s">
        <v>25</v>
      </c>
      <c r="H17" s="5">
        <v>9</v>
      </c>
    </row>
    <row r="18" spans="1:8" x14ac:dyDescent="0.3">
      <c r="G18" s="5" t="s">
        <v>26</v>
      </c>
      <c r="H18" s="5">
        <v>2</v>
      </c>
    </row>
    <row r="19" spans="1:8" x14ac:dyDescent="0.3">
      <c r="G19" s="5" t="s">
        <v>27</v>
      </c>
      <c r="H19" s="5">
        <v>6</v>
      </c>
    </row>
    <row r="20" spans="1:8" x14ac:dyDescent="0.3">
      <c r="G20" s="5" t="s">
        <v>23</v>
      </c>
      <c r="H20" s="5">
        <v>5</v>
      </c>
    </row>
    <row r="23" spans="1:8" ht="15.6" x14ac:dyDescent="0.3">
      <c r="A23" s="20" t="s">
        <v>98</v>
      </c>
    </row>
    <row r="24" spans="1:8" x14ac:dyDescent="0.3">
      <c r="A24" s="28" t="s">
        <v>97</v>
      </c>
      <c r="B24" s="28"/>
      <c r="C24" s="28"/>
      <c r="D24" s="28"/>
      <c r="E24" s="28"/>
    </row>
    <row r="25" spans="1:8" x14ac:dyDescent="0.3">
      <c r="A25" s="28"/>
      <c r="B25" s="28"/>
      <c r="C25" s="28"/>
      <c r="D25" s="28"/>
      <c r="E25" s="28"/>
    </row>
    <row r="27" spans="1:8" x14ac:dyDescent="0.3">
      <c r="A27" t="s">
        <v>99</v>
      </c>
    </row>
    <row r="28" spans="1:8" x14ac:dyDescent="0.3">
      <c r="A28" s="25" t="s">
        <v>100</v>
      </c>
      <c r="B28" s="25"/>
    </row>
    <row r="29" spans="1:8" x14ac:dyDescent="0.3">
      <c r="A29" s="25" t="s">
        <v>101</v>
      </c>
      <c r="B29" s="25"/>
    </row>
    <row r="30" spans="1:8" x14ac:dyDescent="0.3">
      <c r="A30" t="s">
        <v>102</v>
      </c>
    </row>
    <row r="33" spans="1:4" ht="15.6" x14ac:dyDescent="0.3">
      <c r="A33" s="26" t="s">
        <v>103</v>
      </c>
      <c r="B33" s="26"/>
    </row>
    <row r="34" spans="1:4" x14ac:dyDescent="0.3">
      <c r="A34" s="25" t="s">
        <v>104</v>
      </c>
      <c r="B34" s="25"/>
      <c r="C34" s="25"/>
      <c r="D34" s="25"/>
    </row>
    <row r="35" spans="1:4" x14ac:dyDescent="0.3">
      <c r="A35" s="25" t="s">
        <v>105</v>
      </c>
      <c r="B35" s="25"/>
      <c r="C35" s="25"/>
      <c r="D35" s="25"/>
    </row>
    <row r="37" spans="1:4" x14ac:dyDescent="0.3">
      <c r="A37" t="s">
        <v>99</v>
      </c>
    </row>
    <row r="38" spans="1:4" ht="14.4" customHeight="1" x14ac:dyDescent="0.3">
      <c r="A38" s="23" t="s">
        <v>106</v>
      </c>
      <c r="B38" s="23"/>
      <c r="C38" s="23"/>
    </row>
    <row r="39" spans="1:4" x14ac:dyDescent="0.3">
      <c r="A39" s="23"/>
      <c r="B39" s="23"/>
      <c r="C39" s="23"/>
    </row>
    <row r="40" spans="1:4" x14ac:dyDescent="0.3">
      <c r="A40" s="24" t="s">
        <v>107</v>
      </c>
      <c r="B40" s="24"/>
      <c r="C40" s="24"/>
    </row>
    <row r="41" spans="1:4" x14ac:dyDescent="0.3">
      <c r="A41" s="24"/>
      <c r="B41" s="24"/>
      <c r="C41" s="24"/>
    </row>
    <row r="42" spans="1:4" x14ac:dyDescent="0.3">
      <c r="A42" s="25" t="s">
        <v>108</v>
      </c>
      <c r="B42" s="25"/>
      <c r="C42" s="25"/>
    </row>
  </sheetData>
  <mergeCells count="11">
    <mergeCell ref="G7:H7"/>
    <mergeCell ref="G15:H15"/>
    <mergeCell ref="A24:E25"/>
    <mergeCell ref="A28:B28"/>
    <mergeCell ref="A29:B29"/>
    <mergeCell ref="A38:C39"/>
    <mergeCell ref="A40:C41"/>
    <mergeCell ref="A42:C42"/>
    <mergeCell ref="A33:B33"/>
    <mergeCell ref="A35:D35"/>
    <mergeCell ref="A34:D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AACD-8512-425A-8F2B-CC7DE576CAF6}">
  <dimension ref="A1:H156"/>
  <sheetViews>
    <sheetView tabSelected="1" topLeftCell="A5" zoomScale="82" workbookViewId="0">
      <selection activeCell="B11" sqref="B11"/>
    </sheetView>
  </sheetViews>
  <sheetFormatPr defaultRowHeight="14.4" x14ac:dyDescent="0.3"/>
  <cols>
    <col min="1" max="2" width="21.21875" customWidth="1"/>
  </cols>
  <sheetData>
    <row r="1" spans="1:5" x14ac:dyDescent="0.3">
      <c r="A1" s="7" t="s">
        <v>28</v>
      </c>
      <c r="B1" s="7" t="s">
        <v>29</v>
      </c>
    </row>
    <row r="2" spans="1:5" x14ac:dyDescent="0.3">
      <c r="A2" s="1">
        <v>10</v>
      </c>
      <c r="B2" s="1">
        <v>2</v>
      </c>
    </row>
    <row r="3" spans="1:5" x14ac:dyDescent="0.3">
      <c r="A3" s="1">
        <v>11</v>
      </c>
      <c r="B3" s="1">
        <v>3</v>
      </c>
    </row>
    <row r="4" spans="1:5" x14ac:dyDescent="0.3">
      <c r="A4" s="1">
        <v>12</v>
      </c>
      <c r="B4" s="1">
        <v>8</v>
      </c>
    </row>
    <row r="5" spans="1:5" x14ac:dyDescent="0.3">
      <c r="A5" s="1">
        <v>14</v>
      </c>
      <c r="B5" s="1">
        <v>3</v>
      </c>
    </row>
    <row r="6" spans="1:5" x14ac:dyDescent="0.3">
      <c r="A6" s="1">
        <v>15</v>
      </c>
      <c r="B6" s="1">
        <v>4</v>
      </c>
    </row>
    <row r="8" spans="1:5" x14ac:dyDescent="0.3">
      <c r="A8" t="s">
        <v>4</v>
      </c>
      <c r="B8">
        <f>SUM(B2:B6)</f>
        <v>20</v>
      </c>
    </row>
    <row r="9" spans="1:5" x14ac:dyDescent="0.3">
      <c r="A9" t="s">
        <v>5</v>
      </c>
      <c r="B9">
        <f>COUNT(B2:B6)</f>
        <v>5</v>
      </c>
    </row>
    <row r="11" spans="1:5" x14ac:dyDescent="0.3">
      <c r="A11" s="9" t="s">
        <v>1</v>
      </c>
      <c r="B11" s="9">
        <f>B8/B9</f>
        <v>4</v>
      </c>
    </row>
    <row r="12" spans="1:5" x14ac:dyDescent="0.3">
      <c r="A12" s="9" t="s">
        <v>2</v>
      </c>
      <c r="B12" s="9">
        <v>8</v>
      </c>
    </row>
    <row r="13" spans="1:5" x14ac:dyDescent="0.3">
      <c r="A13" s="9" t="s">
        <v>3</v>
      </c>
      <c r="B13" s="9">
        <v>3</v>
      </c>
    </row>
    <row r="16" spans="1:5" x14ac:dyDescent="0.3">
      <c r="A16" s="29">
        <v>2</v>
      </c>
      <c r="B16" s="29"/>
      <c r="C16" s="29"/>
      <c r="D16" s="29"/>
      <c r="E16" s="29"/>
    </row>
    <row r="18" spans="1:5" x14ac:dyDescent="0.3">
      <c r="A18" s="7" t="s">
        <v>30</v>
      </c>
      <c r="B18" s="7" t="s">
        <v>31</v>
      </c>
      <c r="C18" s="8"/>
    </row>
    <row r="19" spans="1:5" x14ac:dyDescent="0.3">
      <c r="A19" s="1">
        <v>20</v>
      </c>
      <c r="B19" s="1">
        <v>6</v>
      </c>
    </row>
    <row r="20" spans="1:5" x14ac:dyDescent="0.3">
      <c r="A20" s="1">
        <v>21</v>
      </c>
      <c r="B20" s="1">
        <v>4</v>
      </c>
    </row>
    <row r="21" spans="1:5" x14ac:dyDescent="0.3">
      <c r="A21" s="1">
        <v>22</v>
      </c>
      <c r="B21" s="1">
        <v>5</v>
      </c>
    </row>
    <row r="22" spans="1:5" x14ac:dyDescent="0.3">
      <c r="A22" s="1">
        <v>23</v>
      </c>
      <c r="B22" s="1">
        <v>1</v>
      </c>
    </row>
    <row r="23" spans="1:5" x14ac:dyDescent="0.3">
      <c r="A23" s="1">
        <v>24</v>
      </c>
      <c r="B23" s="1">
        <v>4</v>
      </c>
    </row>
    <row r="24" spans="1:5" x14ac:dyDescent="0.3">
      <c r="A24" t="s">
        <v>4</v>
      </c>
      <c r="B24">
        <f>SUM(B19:B23)</f>
        <v>20</v>
      </c>
    </row>
    <row r="25" spans="1:5" x14ac:dyDescent="0.3">
      <c r="A25" t="s">
        <v>5</v>
      </c>
      <c r="B25">
        <f>COUNT(B19:B23)</f>
        <v>5</v>
      </c>
    </row>
    <row r="27" spans="1:5" x14ac:dyDescent="0.3">
      <c r="A27" s="7" t="s">
        <v>1</v>
      </c>
      <c r="B27" s="7">
        <f>B24/B25</f>
        <v>4</v>
      </c>
    </row>
    <row r="28" spans="1:5" x14ac:dyDescent="0.3">
      <c r="A28" s="7" t="s">
        <v>2</v>
      </c>
      <c r="B28" s="7">
        <v>5</v>
      </c>
    </row>
    <row r="29" spans="1:5" x14ac:dyDescent="0.3">
      <c r="A29" s="7" t="s">
        <v>3</v>
      </c>
      <c r="B29" s="7">
        <v>4</v>
      </c>
    </row>
    <row r="32" spans="1:5" x14ac:dyDescent="0.3">
      <c r="A32" s="29">
        <v>3</v>
      </c>
      <c r="B32" s="29"/>
      <c r="C32" s="29"/>
      <c r="D32" s="29"/>
      <c r="E32" s="29"/>
    </row>
    <row r="34" spans="1:2" x14ac:dyDescent="0.3">
      <c r="A34" s="1" t="s">
        <v>32</v>
      </c>
      <c r="B34" s="1" t="s">
        <v>33</v>
      </c>
    </row>
    <row r="35" spans="1:2" x14ac:dyDescent="0.3">
      <c r="A35" s="1" t="s">
        <v>34</v>
      </c>
      <c r="B35" s="1">
        <v>5</v>
      </c>
    </row>
    <row r="36" spans="1:2" x14ac:dyDescent="0.3">
      <c r="A36" s="1" t="s">
        <v>35</v>
      </c>
      <c r="B36" s="1">
        <v>9</v>
      </c>
    </row>
    <row r="37" spans="1:2" x14ac:dyDescent="0.3">
      <c r="A37" s="1" t="s">
        <v>36</v>
      </c>
      <c r="B37" s="1">
        <v>17</v>
      </c>
    </row>
    <row r="38" spans="1:2" x14ac:dyDescent="0.3">
      <c r="A38" s="1" t="s">
        <v>37</v>
      </c>
      <c r="B38" s="1">
        <v>29</v>
      </c>
    </row>
    <row r="39" spans="1:2" x14ac:dyDescent="0.3">
      <c r="A39" s="1" t="s">
        <v>38</v>
      </c>
      <c r="B39" s="1">
        <v>45</v>
      </c>
    </row>
    <row r="40" spans="1:2" x14ac:dyDescent="0.3">
      <c r="A40" s="1" t="s">
        <v>39</v>
      </c>
      <c r="B40" s="1">
        <v>60</v>
      </c>
    </row>
    <row r="41" spans="1:2" x14ac:dyDescent="0.3">
      <c r="A41" s="1" t="s">
        <v>40</v>
      </c>
      <c r="B41" s="1">
        <v>70</v>
      </c>
    </row>
    <row r="42" spans="1:2" x14ac:dyDescent="0.3">
      <c r="A42" s="1" t="s">
        <v>41</v>
      </c>
      <c r="B42" s="1">
        <v>78</v>
      </c>
    </row>
    <row r="43" spans="1:2" x14ac:dyDescent="0.3">
      <c r="A43" s="1" t="s">
        <v>42</v>
      </c>
      <c r="B43" s="1">
        <v>83</v>
      </c>
    </row>
    <row r="44" spans="1:2" x14ac:dyDescent="0.3">
      <c r="A44" s="1" t="s">
        <v>43</v>
      </c>
      <c r="B44" s="1">
        <v>85</v>
      </c>
    </row>
    <row r="45" spans="1:2" x14ac:dyDescent="0.3">
      <c r="A45" s="4" t="s">
        <v>4</v>
      </c>
      <c r="B45" s="2">
        <f>SUM(B35:B44)</f>
        <v>481</v>
      </c>
    </row>
    <row r="46" spans="1:2" x14ac:dyDescent="0.3">
      <c r="A46" s="4" t="s">
        <v>5</v>
      </c>
      <c r="B46" s="2">
        <f>COUNT(B35:B44)</f>
        <v>10</v>
      </c>
    </row>
    <row r="47" spans="1:2" x14ac:dyDescent="0.3">
      <c r="A47" s="2"/>
      <c r="B47" s="2"/>
    </row>
    <row r="48" spans="1:2" x14ac:dyDescent="0.3">
      <c r="A48" s="1" t="s">
        <v>1</v>
      </c>
      <c r="B48" s="1">
        <f>B45/B46</f>
        <v>48.1</v>
      </c>
    </row>
    <row r="49" spans="1:8" x14ac:dyDescent="0.3">
      <c r="A49" s="1" t="s">
        <v>2</v>
      </c>
      <c r="B49" s="1">
        <f>(B39+B40)/2</f>
        <v>52.5</v>
      </c>
    </row>
    <row r="50" spans="1:8" x14ac:dyDescent="0.3">
      <c r="A50" s="1" t="s">
        <v>3</v>
      </c>
      <c r="B50" s="1">
        <v>60</v>
      </c>
    </row>
    <row r="52" spans="1:8" x14ac:dyDescent="0.3">
      <c r="A52" s="29">
        <v>4</v>
      </c>
      <c r="B52" s="29"/>
      <c r="C52" s="29"/>
      <c r="D52" s="29"/>
      <c r="E52" s="29"/>
    </row>
    <row r="54" spans="1:8" ht="28.8" x14ac:dyDescent="0.3">
      <c r="A54" s="12" t="s">
        <v>44</v>
      </c>
      <c r="B54" s="12" t="s">
        <v>52</v>
      </c>
      <c r="C54" s="13" t="s">
        <v>8</v>
      </c>
      <c r="D54" s="13" t="s">
        <v>9</v>
      </c>
      <c r="E54" s="13" t="s">
        <v>20</v>
      </c>
    </row>
    <row r="55" spans="1:8" x14ac:dyDescent="0.3">
      <c r="A55" s="13" t="s">
        <v>45</v>
      </c>
      <c r="B55" s="13">
        <v>4</v>
      </c>
      <c r="C55" s="13">
        <f>(25+29)/2</f>
        <v>27</v>
      </c>
      <c r="D55" s="13">
        <f>B55*C55</f>
        <v>108</v>
      </c>
      <c r="E55" s="13">
        <v>4</v>
      </c>
    </row>
    <row r="56" spans="1:8" x14ac:dyDescent="0.3">
      <c r="A56" s="13" t="s">
        <v>46</v>
      </c>
      <c r="B56" s="13">
        <v>14</v>
      </c>
      <c r="C56" s="13">
        <f>(30+34)/2</f>
        <v>32</v>
      </c>
      <c r="D56" s="13">
        <f t="shared" ref="D56:D61" si="0">B56*C56</f>
        <v>448</v>
      </c>
      <c r="E56" s="13">
        <v>18</v>
      </c>
      <c r="G56" t="s">
        <v>21</v>
      </c>
      <c r="H56">
        <v>35</v>
      </c>
    </row>
    <row r="57" spans="1:8" x14ac:dyDescent="0.3">
      <c r="A57" s="21" t="s">
        <v>53</v>
      </c>
      <c r="B57" s="21">
        <v>22</v>
      </c>
      <c r="C57" s="21">
        <f>(35+39)/2</f>
        <v>37</v>
      </c>
      <c r="D57" s="21">
        <f t="shared" si="0"/>
        <v>814</v>
      </c>
      <c r="E57" s="21">
        <f>18+22</f>
        <v>40</v>
      </c>
      <c r="G57" t="s">
        <v>22</v>
      </c>
      <c r="H57">
        <v>35</v>
      </c>
    </row>
    <row r="58" spans="1:8" x14ac:dyDescent="0.3">
      <c r="A58" s="21" t="s">
        <v>47</v>
      </c>
      <c r="B58" s="21">
        <v>16</v>
      </c>
      <c r="C58" s="21">
        <f>(40+44)/2</f>
        <v>42</v>
      </c>
      <c r="D58" s="21">
        <f t="shared" si="0"/>
        <v>672</v>
      </c>
      <c r="E58" s="21">
        <f>40+16</f>
        <v>56</v>
      </c>
      <c r="G58" t="s">
        <v>20</v>
      </c>
      <c r="H58">
        <v>18</v>
      </c>
    </row>
    <row r="59" spans="1:8" x14ac:dyDescent="0.3">
      <c r="A59" s="21" t="s">
        <v>48</v>
      </c>
      <c r="B59" s="21">
        <v>6</v>
      </c>
      <c r="C59" s="21">
        <f>(45+49)/2</f>
        <v>47</v>
      </c>
      <c r="D59" s="21">
        <f t="shared" si="0"/>
        <v>282</v>
      </c>
      <c r="E59" s="21">
        <f>56+6</f>
        <v>62</v>
      </c>
      <c r="G59" t="s">
        <v>7</v>
      </c>
      <c r="H59">
        <v>22</v>
      </c>
    </row>
    <row r="60" spans="1:8" x14ac:dyDescent="0.3">
      <c r="A60" s="21" t="s">
        <v>49</v>
      </c>
      <c r="B60" s="21">
        <v>5</v>
      </c>
      <c r="C60" s="21">
        <f>(50+54)/2</f>
        <v>52</v>
      </c>
      <c r="D60" s="21">
        <f t="shared" si="0"/>
        <v>260</v>
      </c>
      <c r="E60" s="21">
        <f>62+5</f>
        <v>67</v>
      </c>
      <c r="G60" t="s">
        <v>23</v>
      </c>
      <c r="H60">
        <v>5</v>
      </c>
    </row>
    <row r="61" spans="1:8" x14ac:dyDescent="0.3">
      <c r="A61" s="21" t="s">
        <v>50</v>
      </c>
      <c r="B61" s="21">
        <v>3</v>
      </c>
      <c r="C61" s="21">
        <f>(55+59)/2</f>
        <v>57</v>
      </c>
      <c r="D61" s="21">
        <f t="shared" si="0"/>
        <v>171</v>
      </c>
      <c r="E61" s="21">
        <f>67+3</f>
        <v>70</v>
      </c>
      <c r="G61" t="s">
        <v>25</v>
      </c>
      <c r="H61">
        <v>22</v>
      </c>
    </row>
    <row r="62" spans="1:8" x14ac:dyDescent="0.3">
      <c r="A62" s="7" t="s">
        <v>51</v>
      </c>
      <c r="B62" s="7">
        <f>SUM(B55:B61)</f>
        <v>70</v>
      </c>
      <c r="C62" s="7"/>
      <c r="D62" s="7">
        <f>SUM(D55:D61)</f>
        <v>2755</v>
      </c>
      <c r="E62" s="7"/>
      <c r="G62" t="s">
        <v>26</v>
      </c>
      <c r="H62">
        <v>14</v>
      </c>
    </row>
    <row r="63" spans="1:8" x14ac:dyDescent="0.3">
      <c r="A63" s="8"/>
      <c r="B63" s="8"/>
      <c r="C63" s="8"/>
      <c r="D63" s="8"/>
      <c r="E63" s="8"/>
      <c r="G63" t="s">
        <v>27</v>
      </c>
      <c r="H63">
        <v>16</v>
      </c>
    </row>
    <row r="64" spans="1:8" x14ac:dyDescent="0.3">
      <c r="A64" s="22" t="s">
        <v>1</v>
      </c>
      <c r="B64" s="8">
        <f>D62/B62</f>
        <v>39.357142857142854</v>
      </c>
      <c r="C64" s="8"/>
      <c r="D64" s="8"/>
      <c r="E64" s="8"/>
    </row>
    <row r="65" spans="1:8" x14ac:dyDescent="0.3">
      <c r="A65" s="22" t="s">
        <v>2</v>
      </c>
      <c r="B65" s="8">
        <f>H56+((H57-H58)/(H59)*H60)</f>
        <v>38.86363636363636</v>
      </c>
      <c r="C65" s="8"/>
      <c r="D65" s="8"/>
      <c r="E65" s="8"/>
    </row>
    <row r="66" spans="1:8" x14ac:dyDescent="0.3">
      <c r="A66" s="22" t="s">
        <v>3</v>
      </c>
      <c r="B66" s="8">
        <f>H56+((H61-H62)/(2*H61-H62-H63)*H60)</f>
        <v>37.857142857142854</v>
      </c>
      <c r="C66" s="8"/>
      <c r="D66" s="8"/>
      <c r="E66" s="8"/>
    </row>
    <row r="67" spans="1:8" x14ac:dyDescent="0.3">
      <c r="A67" s="8"/>
      <c r="B67" s="8"/>
      <c r="C67" s="8"/>
      <c r="D67" s="8"/>
      <c r="E67" s="8"/>
    </row>
    <row r="68" spans="1:8" x14ac:dyDescent="0.3">
      <c r="A68" s="29">
        <v>5</v>
      </c>
      <c r="B68" s="29"/>
      <c r="C68" s="29"/>
      <c r="D68" s="29"/>
      <c r="E68" s="29"/>
    </row>
    <row r="70" spans="1:8" ht="28.8" x14ac:dyDescent="0.3">
      <c r="A70" s="13" t="s">
        <v>54</v>
      </c>
      <c r="B70" s="12" t="s">
        <v>60</v>
      </c>
      <c r="C70" s="13" t="s">
        <v>8</v>
      </c>
      <c r="D70" s="13" t="s">
        <v>9</v>
      </c>
      <c r="E70" s="13" t="s">
        <v>20</v>
      </c>
    </row>
    <row r="71" spans="1:8" x14ac:dyDescent="0.3">
      <c r="A71" s="13" t="s">
        <v>55</v>
      </c>
      <c r="B71" s="13">
        <v>20</v>
      </c>
      <c r="C71" s="13">
        <v>5</v>
      </c>
      <c r="D71" s="13">
        <f>C71*B71</f>
        <v>100</v>
      </c>
      <c r="E71" s="13">
        <v>20</v>
      </c>
      <c r="G71" t="s">
        <v>24</v>
      </c>
      <c r="H71">
        <v>20</v>
      </c>
    </row>
    <row r="72" spans="1:8" x14ac:dyDescent="0.3">
      <c r="A72" s="14" t="s">
        <v>56</v>
      </c>
      <c r="B72" s="13">
        <v>24</v>
      </c>
      <c r="C72" s="13">
        <v>15</v>
      </c>
      <c r="D72" s="13">
        <f t="shared" ref="D72:D75" si="1">C72*B72</f>
        <v>360</v>
      </c>
      <c r="E72" s="13">
        <v>44</v>
      </c>
      <c r="G72" t="s">
        <v>62</v>
      </c>
      <c r="H72">
        <f>140/2</f>
        <v>70</v>
      </c>
    </row>
    <row r="73" spans="1:8" x14ac:dyDescent="0.3">
      <c r="A73" s="13" t="s">
        <v>57</v>
      </c>
      <c r="B73" s="13">
        <v>40</v>
      </c>
      <c r="C73" s="13">
        <v>25</v>
      </c>
      <c r="D73" s="13">
        <f t="shared" si="1"/>
        <v>1000</v>
      </c>
      <c r="E73" s="13">
        <f>44+40</f>
        <v>84</v>
      </c>
      <c r="G73" t="s">
        <v>63</v>
      </c>
      <c r="H73">
        <v>44</v>
      </c>
    </row>
    <row r="74" spans="1:8" x14ac:dyDescent="0.3">
      <c r="A74" s="13" t="s">
        <v>58</v>
      </c>
      <c r="B74" s="13">
        <v>36</v>
      </c>
      <c r="C74" s="13">
        <v>35</v>
      </c>
      <c r="D74" s="13">
        <f t="shared" si="1"/>
        <v>1260</v>
      </c>
      <c r="E74" s="13">
        <f>84+36</f>
        <v>120</v>
      </c>
      <c r="G74" t="s">
        <v>64</v>
      </c>
      <c r="H74">
        <v>40</v>
      </c>
    </row>
    <row r="75" spans="1:8" x14ac:dyDescent="0.3">
      <c r="A75" s="13" t="s">
        <v>59</v>
      </c>
      <c r="B75" s="13">
        <v>20</v>
      </c>
      <c r="C75" s="13">
        <v>45</v>
      </c>
      <c r="D75" s="13">
        <f t="shared" si="1"/>
        <v>900</v>
      </c>
      <c r="E75" s="13">
        <f>120+20</f>
        <v>140</v>
      </c>
      <c r="G75" t="s">
        <v>65</v>
      </c>
      <c r="H75">
        <v>10</v>
      </c>
    </row>
    <row r="76" spans="1:8" x14ac:dyDescent="0.3">
      <c r="A76" s="15" t="s">
        <v>61</v>
      </c>
      <c r="B76" s="10">
        <f>SUM(B71:B75)</f>
        <v>140</v>
      </c>
      <c r="C76" s="10"/>
      <c r="D76" s="15">
        <f>SUM(D71:D75)</f>
        <v>3620</v>
      </c>
      <c r="G76" t="s">
        <v>66</v>
      </c>
      <c r="H76">
        <v>40</v>
      </c>
    </row>
    <row r="77" spans="1:8" x14ac:dyDescent="0.3">
      <c r="G77" t="s">
        <v>67</v>
      </c>
      <c r="H77">
        <v>24</v>
      </c>
    </row>
    <row r="78" spans="1:8" x14ac:dyDescent="0.3">
      <c r="A78" s="10" t="s">
        <v>1</v>
      </c>
      <c r="B78" s="2">
        <f>D76/B76</f>
        <v>25.857142857142858</v>
      </c>
      <c r="G78" t="s">
        <v>68</v>
      </c>
      <c r="H78">
        <v>36</v>
      </c>
    </row>
    <row r="79" spans="1:8" x14ac:dyDescent="0.3">
      <c r="A79" s="2" t="s">
        <v>2</v>
      </c>
      <c r="B79" s="2">
        <f>H71+((H72-H73)/(H74)*H75)</f>
        <v>26.5</v>
      </c>
    </row>
    <row r="80" spans="1:8" x14ac:dyDescent="0.3">
      <c r="A80" s="2" t="s">
        <v>3</v>
      </c>
      <c r="B80" s="2">
        <f>H71+((H76-H77)/(2*H76-H77-H78)*H75)</f>
        <v>28</v>
      </c>
    </row>
    <row r="82" spans="1:8" x14ac:dyDescent="0.3">
      <c r="A82" s="29">
        <v>6</v>
      </c>
      <c r="B82" s="29"/>
      <c r="C82" s="29"/>
      <c r="D82" s="29"/>
      <c r="E82" s="29"/>
    </row>
    <row r="84" spans="1:8" ht="28.8" x14ac:dyDescent="0.3">
      <c r="A84" s="12" t="s">
        <v>69</v>
      </c>
      <c r="B84" s="12" t="s">
        <v>77</v>
      </c>
      <c r="C84" s="13" t="s">
        <v>8</v>
      </c>
      <c r="D84" s="13" t="s">
        <v>9</v>
      </c>
      <c r="E84" s="13" t="s">
        <v>20</v>
      </c>
    </row>
    <row r="85" spans="1:8" x14ac:dyDescent="0.3">
      <c r="A85" s="12" t="s">
        <v>70</v>
      </c>
      <c r="B85" s="12">
        <v>8</v>
      </c>
      <c r="C85" s="13">
        <f>(84+90)/2</f>
        <v>87</v>
      </c>
      <c r="D85" s="13">
        <f>B85*C85</f>
        <v>696</v>
      </c>
      <c r="E85" s="13">
        <v>8</v>
      </c>
      <c r="G85" t="s">
        <v>21</v>
      </c>
      <c r="H85">
        <v>96</v>
      </c>
    </row>
    <row r="86" spans="1:8" x14ac:dyDescent="0.3">
      <c r="A86" s="12" t="s">
        <v>71</v>
      </c>
      <c r="B86" s="12">
        <v>10</v>
      </c>
      <c r="C86" s="13">
        <f>(90+96)/2</f>
        <v>93</v>
      </c>
      <c r="D86" s="13">
        <f t="shared" ref="D86:D90" si="2">B86*C86</f>
        <v>930</v>
      </c>
      <c r="E86" s="13">
        <v>18</v>
      </c>
      <c r="G86" t="s">
        <v>22</v>
      </c>
      <c r="H86">
        <v>40</v>
      </c>
    </row>
    <row r="87" spans="1:8" x14ac:dyDescent="0.3">
      <c r="A87" s="12" t="s">
        <v>72</v>
      </c>
      <c r="B87" s="12">
        <v>16</v>
      </c>
      <c r="C87" s="13">
        <f>(96+102)/2</f>
        <v>99</v>
      </c>
      <c r="D87" s="13">
        <f t="shared" si="2"/>
        <v>1584</v>
      </c>
      <c r="E87" s="13">
        <f>18+16</f>
        <v>34</v>
      </c>
      <c r="G87" t="s">
        <v>20</v>
      </c>
      <c r="H87">
        <v>18</v>
      </c>
    </row>
    <row r="88" spans="1:8" x14ac:dyDescent="0.3">
      <c r="A88" s="12" t="s">
        <v>73</v>
      </c>
      <c r="B88" s="12">
        <v>23</v>
      </c>
      <c r="C88" s="13">
        <v>105</v>
      </c>
      <c r="D88" s="13">
        <f t="shared" si="2"/>
        <v>2415</v>
      </c>
      <c r="E88" s="13">
        <f>34+23</f>
        <v>57</v>
      </c>
      <c r="G88" t="s">
        <v>7</v>
      </c>
      <c r="H88">
        <v>16</v>
      </c>
    </row>
    <row r="89" spans="1:8" x14ac:dyDescent="0.3">
      <c r="A89" s="12" t="s">
        <v>74</v>
      </c>
      <c r="B89" s="12">
        <v>12</v>
      </c>
      <c r="C89" s="13">
        <v>111</v>
      </c>
      <c r="D89" s="13">
        <f t="shared" si="2"/>
        <v>1332</v>
      </c>
      <c r="E89" s="13">
        <f>57+12</f>
        <v>69</v>
      </c>
      <c r="G89" t="s">
        <v>23</v>
      </c>
      <c r="H89">
        <v>6</v>
      </c>
    </row>
    <row r="90" spans="1:8" x14ac:dyDescent="0.3">
      <c r="A90" s="12" t="s">
        <v>75</v>
      </c>
      <c r="B90" s="12">
        <v>11</v>
      </c>
      <c r="C90" s="13">
        <v>117</v>
      </c>
      <c r="D90" s="13">
        <f t="shared" si="2"/>
        <v>1287</v>
      </c>
      <c r="E90" s="13">
        <f>69+11</f>
        <v>80</v>
      </c>
      <c r="G90" t="s">
        <v>25</v>
      </c>
      <c r="H90">
        <v>23</v>
      </c>
    </row>
    <row r="91" spans="1:8" x14ac:dyDescent="0.3">
      <c r="A91" s="16" t="s">
        <v>61</v>
      </c>
      <c r="B91">
        <f>SUM(B85:B90)</f>
        <v>80</v>
      </c>
      <c r="C91" t="s">
        <v>0</v>
      </c>
      <c r="D91">
        <f t="shared" ref="D91" si="3">SUM(D85:D90)</f>
        <v>8244</v>
      </c>
      <c r="G91" t="s">
        <v>26</v>
      </c>
      <c r="H91">
        <v>16</v>
      </c>
    </row>
    <row r="92" spans="1:8" x14ac:dyDescent="0.3">
      <c r="G92" t="s">
        <v>27</v>
      </c>
      <c r="H92">
        <v>12</v>
      </c>
    </row>
    <row r="94" spans="1:8" x14ac:dyDescent="0.3">
      <c r="A94" s="11" t="s">
        <v>1</v>
      </c>
      <c r="B94">
        <f>D91/B91</f>
        <v>103.05</v>
      </c>
    </row>
    <row r="95" spans="1:8" x14ac:dyDescent="0.3">
      <c r="A95" s="11" t="s">
        <v>2</v>
      </c>
      <c r="B95">
        <f>H85+((H86-H87)/(H88)*H89)</f>
        <v>104.25</v>
      </c>
    </row>
    <row r="96" spans="1:8" x14ac:dyDescent="0.3">
      <c r="A96" s="11" t="s">
        <v>3</v>
      </c>
      <c r="B96">
        <f>H85+((H90-H91)/(2*H90-H91-H92)*H89)</f>
        <v>98.333333333333329</v>
      </c>
    </row>
    <row r="98" spans="1:8" x14ac:dyDescent="0.3">
      <c r="A98" s="30">
        <v>7</v>
      </c>
      <c r="B98" s="30"/>
      <c r="C98" s="30"/>
      <c r="D98" s="30"/>
      <c r="E98" s="30"/>
    </row>
    <row r="99" spans="1:8" ht="28.8" x14ac:dyDescent="0.3">
      <c r="A99" s="12" t="s">
        <v>69</v>
      </c>
      <c r="B99" s="12" t="s">
        <v>76</v>
      </c>
      <c r="C99" s="12" t="s">
        <v>8</v>
      </c>
      <c r="D99" s="12" t="s">
        <v>9</v>
      </c>
      <c r="E99" s="12" t="s">
        <v>20</v>
      </c>
      <c r="G99" s="17" t="s">
        <v>0</v>
      </c>
    </row>
    <row r="100" spans="1:8" x14ac:dyDescent="0.3">
      <c r="A100" s="12" t="s">
        <v>78</v>
      </c>
      <c r="B100" s="12">
        <v>6</v>
      </c>
      <c r="C100" s="12">
        <v>50</v>
      </c>
      <c r="D100" s="12">
        <f>B100*C100</f>
        <v>300</v>
      </c>
      <c r="E100" s="12">
        <v>6</v>
      </c>
      <c r="G100" t="s">
        <v>21</v>
      </c>
      <c r="H100">
        <v>200</v>
      </c>
    </row>
    <row r="101" spans="1:8" x14ac:dyDescent="0.3">
      <c r="A101" s="12" t="s">
        <v>79</v>
      </c>
      <c r="B101" s="12">
        <v>9</v>
      </c>
      <c r="C101" s="12">
        <v>150</v>
      </c>
      <c r="D101" s="12">
        <f t="shared" ref="D101:D104" si="4">B101*C101</f>
        <v>1350</v>
      </c>
      <c r="E101" s="12">
        <v>15</v>
      </c>
      <c r="G101" t="s">
        <v>22</v>
      </c>
      <c r="H101">
        <v>25</v>
      </c>
    </row>
    <row r="102" spans="1:8" x14ac:dyDescent="0.3">
      <c r="A102" s="12" t="s">
        <v>80</v>
      </c>
      <c r="B102" s="12">
        <v>15</v>
      </c>
      <c r="C102" s="12">
        <v>250</v>
      </c>
      <c r="D102" s="12">
        <f t="shared" si="4"/>
        <v>3750</v>
      </c>
      <c r="E102" s="12">
        <v>30</v>
      </c>
      <c r="G102" t="s">
        <v>20</v>
      </c>
      <c r="H102">
        <v>15</v>
      </c>
    </row>
    <row r="103" spans="1:8" x14ac:dyDescent="0.3">
      <c r="A103" s="12" t="s">
        <v>81</v>
      </c>
      <c r="B103" s="12">
        <v>12</v>
      </c>
      <c r="C103" s="12">
        <v>350</v>
      </c>
      <c r="D103" s="12">
        <f t="shared" si="4"/>
        <v>4200</v>
      </c>
      <c r="E103" s="12">
        <v>42</v>
      </c>
      <c r="G103" t="s">
        <v>7</v>
      </c>
      <c r="H103">
        <v>15</v>
      </c>
    </row>
    <row r="104" spans="1:8" x14ac:dyDescent="0.3">
      <c r="A104" s="12" t="s">
        <v>82</v>
      </c>
      <c r="B104" s="12">
        <v>8</v>
      </c>
      <c r="C104" s="12">
        <v>450</v>
      </c>
      <c r="D104" s="12">
        <f t="shared" si="4"/>
        <v>3600</v>
      </c>
      <c r="E104" s="12">
        <v>50</v>
      </c>
      <c r="G104" t="s">
        <v>23</v>
      </c>
      <c r="H104">
        <v>100</v>
      </c>
    </row>
    <row r="105" spans="1:8" x14ac:dyDescent="0.3">
      <c r="A105" s="12" t="s">
        <v>61</v>
      </c>
      <c r="B105" s="10">
        <f>SUM(B100:B104)</f>
        <v>50</v>
      </c>
      <c r="C105" s="12" t="s">
        <v>0</v>
      </c>
      <c r="D105" s="12">
        <f>SUM(D100:D104)</f>
        <v>13200</v>
      </c>
      <c r="E105" s="12"/>
      <c r="G105" t="s">
        <v>25</v>
      </c>
      <c r="H105">
        <v>15</v>
      </c>
    </row>
    <row r="106" spans="1:8" x14ac:dyDescent="0.3">
      <c r="G106" t="s">
        <v>26</v>
      </c>
      <c r="H106">
        <v>9</v>
      </c>
    </row>
    <row r="107" spans="1:8" x14ac:dyDescent="0.3">
      <c r="G107" t="s">
        <v>27</v>
      </c>
      <c r="H107">
        <v>12</v>
      </c>
    </row>
    <row r="108" spans="1:8" x14ac:dyDescent="0.3">
      <c r="A108" s="11" t="s">
        <v>1</v>
      </c>
      <c r="B108">
        <f>D105/B105</f>
        <v>264</v>
      </c>
    </row>
    <row r="109" spans="1:8" x14ac:dyDescent="0.3">
      <c r="A109" s="11" t="s">
        <v>2</v>
      </c>
      <c r="B109">
        <f>H100+((H101-H102)/H103)*H104</f>
        <v>266.66666666666663</v>
      </c>
    </row>
    <row r="110" spans="1:8" x14ac:dyDescent="0.3">
      <c r="A110" s="11" t="s">
        <v>3</v>
      </c>
      <c r="B110">
        <f>H100+((H105-H106)/(2*H105-H106-H107)*H104)</f>
        <v>266.66666666666663</v>
      </c>
    </row>
    <row r="113" spans="1:8" x14ac:dyDescent="0.3">
      <c r="A113" s="29">
        <v>8</v>
      </c>
      <c r="B113" s="29"/>
      <c r="C113" s="29"/>
      <c r="D113" s="29"/>
      <c r="E113" s="29"/>
    </row>
    <row r="115" spans="1:8" ht="28.8" x14ac:dyDescent="0.3">
      <c r="A115" s="12" t="s">
        <v>69</v>
      </c>
      <c r="B115" s="12" t="s">
        <v>76</v>
      </c>
      <c r="C115" s="12" t="s">
        <v>8</v>
      </c>
      <c r="D115" s="12" t="s">
        <v>9</v>
      </c>
      <c r="E115" s="12" t="s">
        <v>20</v>
      </c>
    </row>
    <row r="116" spans="1:8" x14ac:dyDescent="0.3">
      <c r="A116" s="12" t="s">
        <v>83</v>
      </c>
      <c r="B116" s="12">
        <v>6</v>
      </c>
      <c r="C116" s="12">
        <f>(25+35)/2</f>
        <v>30</v>
      </c>
      <c r="D116" s="12">
        <f>B116*C116</f>
        <v>180</v>
      </c>
      <c r="E116" s="12">
        <v>6</v>
      </c>
      <c r="G116" t="s">
        <v>21</v>
      </c>
      <c r="H116">
        <v>45</v>
      </c>
    </row>
    <row r="117" spans="1:8" x14ac:dyDescent="0.3">
      <c r="A117" s="12" t="s">
        <v>84</v>
      </c>
      <c r="B117" s="12">
        <v>10</v>
      </c>
      <c r="C117" s="12">
        <v>40</v>
      </c>
      <c r="D117" s="12">
        <f t="shared" ref="D117:D120" si="5">B117*C117</f>
        <v>400</v>
      </c>
      <c r="E117" s="12">
        <v>16</v>
      </c>
      <c r="G117" t="s">
        <v>22</v>
      </c>
      <c r="H117">
        <v>20</v>
      </c>
    </row>
    <row r="118" spans="1:8" x14ac:dyDescent="0.3">
      <c r="A118" s="12" t="s">
        <v>85</v>
      </c>
      <c r="B118" s="12">
        <v>8</v>
      </c>
      <c r="C118" s="12">
        <v>50</v>
      </c>
      <c r="D118" s="12">
        <f t="shared" si="5"/>
        <v>400</v>
      </c>
      <c r="E118" s="12">
        <v>24</v>
      </c>
      <c r="G118" t="s">
        <v>20</v>
      </c>
      <c r="H118">
        <v>16</v>
      </c>
    </row>
    <row r="119" spans="1:8" x14ac:dyDescent="0.3">
      <c r="A119" s="12" t="s">
        <v>86</v>
      </c>
      <c r="B119" s="12">
        <v>12</v>
      </c>
      <c r="C119" s="12">
        <v>60</v>
      </c>
      <c r="D119" s="12">
        <f t="shared" si="5"/>
        <v>720</v>
      </c>
      <c r="E119" s="12">
        <v>36</v>
      </c>
      <c r="G119" t="s">
        <v>7</v>
      </c>
      <c r="H119">
        <v>8</v>
      </c>
    </row>
    <row r="120" spans="1:8" x14ac:dyDescent="0.3">
      <c r="A120" s="12" t="s">
        <v>87</v>
      </c>
      <c r="B120" s="12">
        <v>4</v>
      </c>
      <c r="C120" s="12">
        <v>70</v>
      </c>
      <c r="D120" s="12">
        <f t="shared" si="5"/>
        <v>280</v>
      </c>
      <c r="E120" s="12">
        <v>40</v>
      </c>
      <c r="G120" t="s">
        <v>23</v>
      </c>
      <c r="H120">
        <v>10</v>
      </c>
    </row>
    <row r="121" spans="1:8" x14ac:dyDescent="0.3">
      <c r="A121" s="11" t="s">
        <v>61</v>
      </c>
      <c r="B121" s="11">
        <f>SUM(B116:B120)</f>
        <v>40</v>
      </c>
      <c r="C121" s="11"/>
      <c r="D121" s="11">
        <f>SUM(D116:D120)</f>
        <v>1980</v>
      </c>
      <c r="E121" s="11"/>
      <c r="G121" t="s">
        <v>25</v>
      </c>
      <c r="H121">
        <v>12</v>
      </c>
    </row>
    <row r="122" spans="1:8" x14ac:dyDescent="0.3">
      <c r="G122" t="s">
        <v>26</v>
      </c>
      <c r="H122">
        <v>8</v>
      </c>
    </row>
    <row r="123" spans="1:8" x14ac:dyDescent="0.3">
      <c r="G123" t="s">
        <v>27</v>
      </c>
      <c r="H123">
        <v>4</v>
      </c>
    </row>
    <row r="124" spans="1:8" x14ac:dyDescent="0.3">
      <c r="A124" s="11" t="s">
        <v>1</v>
      </c>
      <c r="B124">
        <f>D121/B121</f>
        <v>49.5</v>
      </c>
    </row>
    <row r="125" spans="1:8" x14ac:dyDescent="0.3">
      <c r="A125" s="11" t="s">
        <v>2</v>
      </c>
      <c r="B125">
        <f>H116+((H117-H118)/H119)*H120</f>
        <v>50</v>
      </c>
    </row>
    <row r="126" spans="1:8" x14ac:dyDescent="0.3">
      <c r="A126" s="11" t="s">
        <v>3</v>
      </c>
      <c r="B126">
        <f>H116+((H121-H122)/(2*H121-H122-H123)*H120)</f>
        <v>48.333333333333336</v>
      </c>
    </row>
    <row r="129" spans="1:8" x14ac:dyDescent="0.3">
      <c r="A129" s="29">
        <v>9</v>
      </c>
      <c r="B129" s="29"/>
      <c r="C129" s="29"/>
      <c r="D129" s="29"/>
      <c r="E129" s="29"/>
    </row>
    <row r="131" spans="1:8" ht="28.8" x14ac:dyDescent="0.3">
      <c r="A131" s="12" t="s">
        <v>69</v>
      </c>
      <c r="B131" s="12" t="s">
        <v>76</v>
      </c>
      <c r="C131" s="12" t="s">
        <v>8</v>
      </c>
      <c r="D131" s="12" t="s">
        <v>9</v>
      </c>
      <c r="E131" s="12" t="s">
        <v>20</v>
      </c>
    </row>
    <row r="132" spans="1:8" x14ac:dyDescent="0.3">
      <c r="A132" s="12" t="s">
        <v>55</v>
      </c>
      <c r="B132" s="12">
        <v>7</v>
      </c>
      <c r="C132" s="12">
        <v>5</v>
      </c>
      <c r="D132" s="12">
        <f>B132*C132</f>
        <v>35</v>
      </c>
      <c r="E132" s="12">
        <v>7</v>
      </c>
      <c r="G132" t="s">
        <v>21</v>
      </c>
      <c r="H132">
        <v>20</v>
      </c>
    </row>
    <row r="133" spans="1:8" x14ac:dyDescent="0.3">
      <c r="A133" s="18" t="s">
        <v>88</v>
      </c>
      <c r="B133" s="12">
        <v>5</v>
      </c>
      <c r="C133" s="12">
        <v>15</v>
      </c>
      <c r="D133" s="12">
        <f t="shared" ref="D133:D137" si="6">B133*C133</f>
        <v>75</v>
      </c>
      <c r="E133" s="12">
        <v>12</v>
      </c>
      <c r="G133" t="s">
        <v>22</v>
      </c>
      <c r="H133">
        <v>20</v>
      </c>
    </row>
    <row r="134" spans="1:8" x14ac:dyDescent="0.3">
      <c r="A134" s="12" t="s">
        <v>89</v>
      </c>
      <c r="B134" s="12">
        <v>6</v>
      </c>
      <c r="C134" s="12">
        <v>25</v>
      </c>
      <c r="D134" s="12">
        <f t="shared" si="6"/>
        <v>150</v>
      </c>
      <c r="E134" s="12">
        <v>18</v>
      </c>
      <c r="G134" t="s">
        <v>20</v>
      </c>
      <c r="H134">
        <v>12</v>
      </c>
    </row>
    <row r="135" spans="1:8" x14ac:dyDescent="0.3">
      <c r="A135" s="12" t="s">
        <v>90</v>
      </c>
      <c r="B135" s="12">
        <v>12</v>
      </c>
      <c r="C135" s="12">
        <v>35</v>
      </c>
      <c r="D135" s="12">
        <f t="shared" si="6"/>
        <v>420</v>
      </c>
      <c r="E135" s="12">
        <v>30</v>
      </c>
      <c r="G135" t="s">
        <v>7</v>
      </c>
      <c r="H135">
        <v>6</v>
      </c>
    </row>
    <row r="136" spans="1:8" x14ac:dyDescent="0.3">
      <c r="A136" s="12" t="s">
        <v>91</v>
      </c>
      <c r="B136" s="12">
        <v>8</v>
      </c>
      <c r="C136" s="12">
        <v>45</v>
      </c>
      <c r="D136" s="12">
        <f t="shared" si="6"/>
        <v>360</v>
      </c>
      <c r="E136" s="12">
        <v>38</v>
      </c>
      <c r="G136" t="s">
        <v>23</v>
      </c>
      <c r="H136">
        <v>10</v>
      </c>
    </row>
    <row r="137" spans="1:8" x14ac:dyDescent="0.3">
      <c r="A137" s="12" t="s">
        <v>92</v>
      </c>
      <c r="B137" s="12">
        <v>2</v>
      </c>
      <c r="C137" s="12">
        <v>55</v>
      </c>
      <c r="D137" s="12">
        <f t="shared" si="6"/>
        <v>110</v>
      </c>
      <c r="E137" s="12">
        <v>40</v>
      </c>
      <c r="G137" t="s">
        <v>25</v>
      </c>
      <c r="H137">
        <v>12</v>
      </c>
    </row>
    <row r="138" spans="1:8" x14ac:dyDescent="0.3">
      <c r="A138" s="11" t="s">
        <v>61</v>
      </c>
      <c r="B138" s="11">
        <f>SUM(B132:B137)</f>
        <v>40</v>
      </c>
      <c r="C138" s="11"/>
      <c r="D138" s="11">
        <f>SUM(D132:D137)</f>
        <v>1150</v>
      </c>
      <c r="E138" s="11"/>
      <c r="G138" t="s">
        <v>26</v>
      </c>
      <c r="H138">
        <v>6</v>
      </c>
    </row>
    <row r="139" spans="1:8" x14ac:dyDescent="0.3">
      <c r="G139" t="s">
        <v>27</v>
      </c>
      <c r="H139">
        <v>8</v>
      </c>
    </row>
    <row r="140" spans="1:8" x14ac:dyDescent="0.3">
      <c r="A140" s="11" t="s">
        <v>1</v>
      </c>
      <c r="B140">
        <f>D138/B138</f>
        <v>28.75</v>
      </c>
    </row>
    <row r="141" spans="1:8" x14ac:dyDescent="0.3">
      <c r="A141" s="11" t="s">
        <v>2</v>
      </c>
      <c r="B141">
        <f>H132+((H133-H134)/H135)*H136</f>
        <v>33.333333333333329</v>
      </c>
    </row>
    <row r="142" spans="1:8" x14ac:dyDescent="0.3">
      <c r="A142" s="11" t="s">
        <v>3</v>
      </c>
      <c r="B142">
        <f>H132+((H137-H138)/(2*H137-H138-H139)*H136)</f>
        <v>26</v>
      </c>
    </row>
    <row r="145" spans="1:8" x14ac:dyDescent="0.3">
      <c r="A145" s="29">
        <v>10</v>
      </c>
      <c r="B145" s="29"/>
      <c r="C145" s="29"/>
      <c r="D145" s="29"/>
      <c r="E145" s="29"/>
    </row>
    <row r="146" spans="1:8" ht="28.8" x14ac:dyDescent="0.3">
      <c r="A146" s="12" t="s">
        <v>69</v>
      </c>
      <c r="B146" s="12" t="s">
        <v>76</v>
      </c>
      <c r="C146" s="12" t="s">
        <v>8</v>
      </c>
      <c r="D146" s="12" t="s">
        <v>9</v>
      </c>
      <c r="E146" s="12" t="s">
        <v>20</v>
      </c>
    </row>
    <row r="147" spans="1:8" x14ac:dyDescent="0.3">
      <c r="A147" s="19" t="s">
        <v>93</v>
      </c>
      <c r="B147" s="12">
        <v>12</v>
      </c>
      <c r="C147" s="12">
        <v>2</v>
      </c>
      <c r="D147" s="12">
        <f>B147*C147</f>
        <v>24</v>
      </c>
      <c r="E147" s="12">
        <v>12</v>
      </c>
      <c r="G147" t="s">
        <v>21</v>
      </c>
      <c r="H147">
        <v>3</v>
      </c>
    </row>
    <row r="148" spans="1:8" x14ac:dyDescent="0.3">
      <c r="A148" s="12" t="s">
        <v>94</v>
      </c>
      <c r="B148" s="12">
        <v>22</v>
      </c>
      <c r="C148" s="12">
        <v>4</v>
      </c>
      <c r="D148" s="12">
        <f t="shared" ref="D148:D150" si="7">B148*C148</f>
        <v>88</v>
      </c>
      <c r="E148" s="12">
        <v>34</v>
      </c>
      <c r="G148" t="s">
        <v>22</v>
      </c>
      <c r="H148">
        <v>40</v>
      </c>
    </row>
    <row r="149" spans="1:8" x14ac:dyDescent="0.3">
      <c r="A149" s="12" t="s">
        <v>95</v>
      </c>
      <c r="B149" s="12">
        <v>27</v>
      </c>
      <c r="C149" s="12">
        <v>6</v>
      </c>
      <c r="D149" s="12">
        <f t="shared" si="7"/>
        <v>162</v>
      </c>
      <c r="E149" s="12">
        <f>34+27</f>
        <v>61</v>
      </c>
      <c r="G149" t="s">
        <v>20</v>
      </c>
      <c r="H149">
        <v>12</v>
      </c>
    </row>
    <row r="150" spans="1:8" x14ac:dyDescent="0.3">
      <c r="A150" s="12" t="s">
        <v>96</v>
      </c>
      <c r="B150" s="12">
        <v>19</v>
      </c>
      <c r="C150" s="12">
        <v>8</v>
      </c>
      <c r="D150" s="12">
        <f t="shared" si="7"/>
        <v>152</v>
      </c>
      <c r="E150" s="12">
        <f>61+19</f>
        <v>80</v>
      </c>
      <c r="G150" t="s">
        <v>7</v>
      </c>
      <c r="H150">
        <v>22</v>
      </c>
    </row>
    <row r="151" spans="1:8" x14ac:dyDescent="0.3">
      <c r="A151" s="16" t="s">
        <v>61</v>
      </c>
      <c r="B151">
        <f>SUM(B147:B150)</f>
        <v>80</v>
      </c>
      <c r="D151" s="16">
        <f>SUM(D147:D150)</f>
        <v>426</v>
      </c>
      <c r="G151" t="s">
        <v>23</v>
      </c>
      <c r="H151">
        <v>2</v>
      </c>
    </row>
    <row r="152" spans="1:8" x14ac:dyDescent="0.3">
      <c r="G152" t="s">
        <v>25</v>
      </c>
      <c r="H152">
        <v>27</v>
      </c>
    </row>
    <row r="153" spans="1:8" x14ac:dyDescent="0.3">
      <c r="A153" s="10"/>
      <c r="B153" s="10"/>
      <c r="G153" t="s">
        <v>26</v>
      </c>
      <c r="H153">
        <v>22</v>
      </c>
    </row>
    <row r="154" spans="1:8" x14ac:dyDescent="0.3">
      <c r="A154" s="10" t="s">
        <v>1</v>
      </c>
      <c r="B154" s="10">
        <f>D151/B151</f>
        <v>5.3250000000000002</v>
      </c>
      <c r="G154" t="s">
        <v>27</v>
      </c>
      <c r="H154">
        <v>19</v>
      </c>
    </row>
    <row r="155" spans="1:8" x14ac:dyDescent="0.3">
      <c r="A155" s="10" t="s">
        <v>2</v>
      </c>
      <c r="B155" s="10">
        <f>H147+((H148-H149)/H150)*H151</f>
        <v>5.545454545454545</v>
      </c>
    </row>
    <row r="156" spans="1:8" x14ac:dyDescent="0.3">
      <c r="A156" s="10" t="s">
        <v>3</v>
      </c>
      <c r="B156" s="10">
        <f>H147+((H152-H153)/(2*H152-H153-H154)*H151)</f>
        <v>3.7692307692307692</v>
      </c>
    </row>
  </sheetData>
  <mergeCells count="9">
    <mergeCell ref="A16:E16"/>
    <mergeCell ref="A98:E98"/>
    <mergeCell ref="A113:E113"/>
    <mergeCell ref="A129:E129"/>
    <mergeCell ref="A145:E145"/>
    <mergeCell ref="A52:E52"/>
    <mergeCell ref="A68:E68"/>
    <mergeCell ref="A82:E82"/>
    <mergeCell ref="A32:E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mean,mediean,mode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Nafil Mk</dc:creator>
  <cp:lastModifiedBy>Nafil Mk</cp:lastModifiedBy>
  <dcterms:created xsi:type="dcterms:W3CDTF">2023-03-01T06:42:41Z</dcterms:created>
  <dcterms:modified xsi:type="dcterms:W3CDTF">2023-03-21T05:43:38Z</dcterms:modified>
</cp:coreProperties>
</file>