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tau\Desktop\"/>
    </mc:Choice>
  </mc:AlternateContent>
  <xr:revisionPtr revIDLastSave="155" documentId="109_{1F4394F6-FEC1-4CB6-BAA1-9317C071B990}" xr6:coauthVersionLast="47" xr6:coauthVersionMax="47" xr10:uidLastSave="{F41F1432-DE9E-453D-A492-525A814DA083}"/>
  <bookViews>
    <workbookView xWindow="16590" yWindow="2100" windowWidth="21600" windowHeight="11505" firstSheet="4" activeTab="4" xr2:uid="{18B9598F-2DE0-46D1-9975-8BCF59EAA5D5}"/>
  </bookViews>
  <sheets>
    <sheet name="Note de cadrage" sheetId="1" r:id="rId1"/>
    <sheet name="RACI" sheetId="3" r:id="rId2"/>
    <sheet name="Quelques calculs" sheetId="8" r:id="rId3"/>
    <sheet name="Scénarios-risques" sheetId="7" r:id="rId4"/>
    <sheet name="Planning prévisionnel" sheetId="6" r:id="rId5"/>
    <sheet name="Organisation avec MOA" sheetId="4" r:id="rId6"/>
    <sheet name="Réunion lancement" sheetId="5" r:id="rId7"/>
    <sheet name="Problématiques Technicien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11" i="8" s="1"/>
  <c r="G21" i="8"/>
  <c r="B26" i="8"/>
  <c r="B24" i="8"/>
  <c r="C12" i="8"/>
  <c r="F3" i="8"/>
  <c r="F4" i="8"/>
  <c r="F5" i="8"/>
  <c r="F6" i="8"/>
  <c r="G4" i="8"/>
  <c r="G22" i="8"/>
  <c r="G23" i="8"/>
  <c r="F2" i="8"/>
  <c r="G2" i="8"/>
  <c r="I2" i="8" s="1"/>
  <c r="I3" i="8" l="1"/>
  <c r="J3" i="8" s="1"/>
  <c r="I4" i="8"/>
  <c r="J4" i="8" s="1"/>
  <c r="I5" i="8"/>
  <c r="J5" i="8" s="1"/>
  <c r="I6" i="8"/>
  <c r="J6" i="8" s="1"/>
  <c r="J2" i="8"/>
  <c r="J7" i="8"/>
  <c r="J10" i="8" s="1"/>
  <c r="J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Florian CARON</author>
  </authors>
  <commentList>
    <comment ref="I8" authorId="0" shapeId="0" xr:uid="{04481410-3B31-4903-B710-7F6FC9DBACF1}">
      <text>
        <r>
          <rPr>
            <sz val="11"/>
            <color theme="1"/>
            <rFont val="Calibri"/>
            <family val="2"/>
            <scheme val="minor"/>
          </rPr>
          <t>Nous n'avons pas d'indemnités kilométriques car l'installation des postes et la formation des commerciaux seront faites à distance</t>
        </r>
      </text>
    </comment>
    <comment ref="I9" authorId="0" shapeId="0" xr:uid="{AA28A4E0-A91E-4DE2-905A-DE85B014EAB8}">
      <text>
        <r>
          <rPr>
            <sz val="11"/>
            <color theme="1"/>
            <rFont val="Calibri"/>
            <family val="2"/>
            <scheme val="minor"/>
          </rPr>
          <t>Rapatriement de tous les pc aux centres pour les déployer = 2000€
Coût de livraison de 3 pc par colis aux magasins = 4000€
Coût total = 6000€</t>
        </r>
      </text>
    </comment>
  </commentList>
</comments>
</file>

<file path=xl/sharedStrings.xml><?xml version="1.0" encoding="utf-8"?>
<sst xmlns="http://schemas.openxmlformats.org/spreadsheetml/2006/main" count="269" uniqueCount="215">
  <si>
    <t>Demande d'inscription d'un projet au Plan 2023</t>
  </si>
  <si>
    <t>Libellé : Déploiement de PC portables</t>
  </si>
  <si>
    <t>Pôle/service : ENI</t>
  </si>
  <si>
    <t>Date : 17/04/2023</t>
  </si>
  <si>
    <t>Rédacteur : Groupe 2</t>
  </si>
  <si>
    <t>1 - Définition du projet</t>
  </si>
  <si>
    <t>2 - Historique et contexte</t>
  </si>
  <si>
    <t>9 - Contraintes temporelles</t>
  </si>
  <si>
    <t>10 - Estimation des charges (j.h)</t>
  </si>
  <si>
    <t>livrer, installer et paramétrer de 240 PC portables pour 79 magasins RETIF</t>
  </si>
  <si>
    <t>Actuellement les commerciaux ne sont pas équipés de PC portables pour la gestion des leurs tâches, RETIF souhaite équiper ses commerciaux de PC portables paramétrés</t>
  </si>
  <si>
    <t>Date de lancement</t>
  </si>
  <si>
    <t>15/04/2023</t>
  </si>
  <si>
    <t>DEV</t>
  </si>
  <si>
    <t>NM</t>
  </si>
  <si>
    <t>SYS</t>
  </si>
  <si>
    <t>PRD</t>
  </si>
  <si>
    <t>SEC</t>
  </si>
  <si>
    <t>Date de mise en production</t>
  </si>
  <si>
    <t>Projets pré-requis</t>
  </si>
  <si>
    <t>40 K€</t>
  </si>
  <si>
    <t>Version (O/N)</t>
  </si>
  <si>
    <t>Non</t>
  </si>
  <si>
    <t>3 - Critique de l'existant</t>
  </si>
  <si>
    <t>4 - Objectifs et besoins</t>
  </si>
  <si>
    <t>Lexique</t>
  </si>
  <si>
    <t>Commerciaux non équipés de PC portables paramétrés : problèmes de déplacement dans le magasin pour rejoindre les PC fixes ou sur documents papiers</t>
  </si>
  <si>
    <t>Automatiser et Faciliter l'accès aux services numériques pour les techniciens - Centraliser l'accès et l'archivage des données</t>
  </si>
  <si>
    <r>
      <rPr>
        <b/>
        <sz val="11"/>
        <color rgb="FF000000"/>
        <rFont val="Calibri"/>
      </rPr>
      <t>Plan 2023 :</t>
    </r>
    <r>
      <rPr>
        <sz val="11"/>
        <color rgb="FF000000"/>
        <rFont val="Calibri"/>
      </rPr>
      <t xml:space="preserve"> 2023</t>
    </r>
  </si>
  <si>
    <r>
      <rPr>
        <b/>
        <sz val="11"/>
        <color rgb="FF000000"/>
        <rFont val="Calibri"/>
      </rPr>
      <t>Libellé :</t>
    </r>
    <r>
      <rPr>
        <sz val="11"/>
        <color rgb="FF000000"/>
        <rFont val="Calibri"/>
      </rPr>
      <t xml:space="preserve"> Déploiement pc portables dans 79 magasins  RETIF</t>
    </r>
  </si>
  <si>
    <r>
      <rPr>
        <b/>
        <sz val="11"/>
        <color rgb="FF000000"/>
        <rFont val="Calibri"/>
      </rPr>
      <t xml:space="preserve">Rédacteur : </t>
    </r>
    <r>
      <rPr>
        <sz val="11"/>
        <color rgb="FF000000"/>
        <rFont val="Calibri"/>
      </rPr>
      <t>nom du rédacteur de la note de cadrage</t>
    </r>
  </si>
  <si>
    <r>
      <rPr>
        <b/>
        <sz val="11"/>
        <color theme="1"/>
        <rFont val="Calibri"/>
        <family val="2"/>
        <scheme val="minor"/>
      </rPr>
      <t>Pôle/Service :</t>
    </r>
    <r>
      <rPr>
        <sz val="11"/>
        <color theme="1"/>
        <rFont val="Calibri"/>
        <family val="2"/>
        <scheme val="minor"/>
      </rPr>
      <t xml:space="preserve"> service dans lequel travaille le rédacteur</t>
    </r>
  </si>
  <si>
    <r>
      <rPr>
        <b/>
        <sz val="11"/>
        <color theme="1"/>
        <rFont val="Calibri"/>
        <family val="2"/>
        <scheme val="minor"/>
      </rPr>
      <t>Date :</t>
    </r>
    <r>
      <rPr>
        <sz val="11"/>
        <color theme="1"/>
        <rFont val="Calibri"/>
        <family val="2"/>
        <scheme val="minor"/>
      </rPr>
      <t xml:space="preserve"> date de la rédaction de la note de cadrage</t>
    </r>
  </si>
  <si>
    <r>
      <rPr>
        <b/>
        <sz val="11"/>
        <color theme="1"/>
        <rFont val="Calibri"/>
        <family val="2"/>
        <scheme val="minor"/>
      </rPr>
      <t xml:space="preserve">Définition : </t>
    </r>
    <r>
      <rPr>
        <sz val="11"/>
        <color theme="1"/>
        <rFont val="Calibri"/>
        <family val="2"/>
        <scheme val="minor"/>
      </rPr>
      <t>présentation du projet.</t>
    </r>
  </si>
  <si>
    <t>5 - Avantages et résultats attendus</t>
  </si>
  <si>
    <t>6 - Limites et contraintes</t>
  </si>
  <si>
    <r>
      <rPr>
        <b/>
        <sz val="11"/>
        <color theme="1"/>
        <rFont val="Calibri"/>
        <family val="2"/>
        <scheme val="minor"/>
      </rPr>
      <t xml:space="preserve">Historique et contexte : </t>
    </r>
    <r>
      <rPr>
        <sz val="11"/>
        <color theme="1"/>
        <rFont val="Calibri"/>
        <family val="2"/>
        <scheme val="minor"/>
      </rPr>
      <t>décrire le contexte dans lequel le projet est envisagé. 
 Décrire également l’historique du fonctionnement actuel de l’entreprise.</t>
    </r>
  </si>
  <si>
    <t>Gain de temps et de l'énergie - meilleure qualité de service</t>
  </si>
  <si>
    <t>Prévoir une formation pour les commerciaux et s'adapter aux planning des différents magasins</t>
  </si>
  <si>
    <r>
      <rPr>
        <b/>
        <sz val="11"/>
        <color theme="1"/>
        <rFont val="Calibri"/>
        <family val="2"/>
        <scheme val="minor"/>
      </rPr>
      <t xml:space="preserve">Critique de l’existant : </t>
    </r>
    <r>
      <rPr>
        <sz val="11"/>
        <color theme="1"/>
        <rFont val="Calibri"/>
        <family val="2"/>
        <scheme val="minor"/>
      </rPr>
      <t>préciser les difficultés actuelles ; donner les valeurs concrètes</t>
    </r>
  </si>
  <si>
    <r>
      <rPr>
        <b/>
        <sz val="11"/>
        <color theme="1"/>
        <rFont val="Calibri"/>
        <family val="2"/>
        <scheme val="minor"/>
      </rPr>
      <t xml:space="preserve">Objectifs et besoins : </t>
    </r>
    <r>
      <rPr>
        <sz val="11"/>
        <color theme="1"/>
        <rFont val="Calibri"/>
        <family val="2"/>
        <scheme val="minor"/>
      </rPr>
      <t>préciser les objectifs et les besoins.</t>
    </r>
  </si>
  <si>
    <r>
      <rPr>
        <b/>
        <sz val="11"/>
        <color theme="1"/>
        <rFont val="Calibri"/>
        <family val="2"/>
        <scheme val="minor"/>
      </rPr>
      <t xml:space="preserve">Avantages et résultats attendus : </t>
    </r>
    <r>
      <rPr>
        <sz val="11"/>
        <color theme="1"/>
        <rFont val="Calibri"/>
        <family val="2"/>
        <scheme val="minor"/>
      </rPr>
      <t>préciser les avantages et résultats attendus ; indiquer concrètement les valeurs</t>
    </r>
  </si>
  <si>
    <r>
      <rPr>
        <b/>
        <sz val="11"/>
        <color rgb="FF000000"/>
        <rFont val="Calibri"/>
      </rPr>
      <t xml:space="preserve">Limites et contraintes : </t>
    </r>
    <r>
      <rPr>
        <sz val="11"/>
        <color rgb="FF000000"/>
        <rFont val="Calibri"/>
      </rPr>
      <t>indiquer, le cas échéant, les limites et les contraintes de votre projet (clarifier les zones d’ombre).</t>
    </r>
  </si>
  <si>
    <r>
      <rPr>
        <b/>
        <sz val="11"/>
        <color theme="1"/>
        <rFont val="Calibri"/>
        <family val="2"/>
        <scheme val="minor"/>
      </rPr>
      <t>Axes de recherche :</t>
    </r>
    <r>
      <rPr>
        <sz val="11"/>
        <color theme="1"/>
        <rFont val="Calibri"/>
        <family val="2"/>
        <scheme val="minor"/>
      </rPr>
      <t xml:space="preserve"> indiquer les axes de recherche de solution, le cas échéant. 
 Permettre, si besoin, d’orienter la direction dans laquelle est envisagée la solution.</t>
    </r>
  </si>
  <si>
    <t>7 - Axes de recherche</t>
  </si>
  <si>
    <t>8 - Cadre de travail</t>
  </si>
  <si>
    <t>Former des techniciens de terrain aux l'installation des PC Lenovo T490</t>
  </si>
  <si>
    <t>79 magasins de l'enseigne RETIF géographiquement répartis sur toute la France</t>
  </si>
  <si>
    <r>
      <rPr>
        <b/>
        <sz val="11"/>
        <color theme="1"/>
        <rFont val="Calibri"/>
        <family val="2"/>
        <scheme val="minor"/>
      </rPr>
      <t xml:space="preserve">Cadre de travail : </t>
    </r>
    <r>
      <rPr>
        <sz val="11"/>
        <color theme="1"/>
        <rFont val="Calibri"/>
        <family val="2"/>
        <scheme val="minor"/>
      </rPr>
      <t>indiquer, s’il y a lieu, une organisation de travail particulière à mettre en place pour le projet.</t>
    </r>
  </si>
  <si>
    <r>
      <rPr>
        <b/>
        <sz val="11"/>
        <color theme="1"/>
        <rFont val="Calibri"/>
        <family val="2"/>
        <scheme val="minor"/>
      </rPr>
      <t xml:space="preserve">Contraintes temporelles : </t>
    </r>
    <r>
      <rPr>
        <sz val="11"/>
        <color theme="1"/>
        <rFont val="Calibri"/>
        <family val="2"/>
        <scheme val="minor"/>
      </rPr>
      <t>essentiellement, dates de début et de fin du projet.</t>
    </r>
  </si>
  <si>
    <r>
      <rPr>
        <b/>
        <sz val="11"/>
        <color theme="1"/>
        <rFont val="Calibri"/>
        <family val="2"/>
        <scheme val="minor"/>
      </rPr>
      <t xml:space="preserve">Estimation de charges : </t>
    </r>
    <r>
      <rPr>
        <sz val="11"/>
        <color theme="1"/>
        <rFont val="Calibri"/>
        <family val="2"/>
        <scheme val="minor"/>
      </rPr>
      <t>en jours-homme et/ou en euros.</t>
    </r>
  </si>
  <si>
    <t>MOA</t>
  </si>
  <si>
    <t>MOE</t>
  </si>
  <si>
    <t>Technicien</t>
  </si>
  <si>
    <t>Analyse besoins fonctionnels</t>
  </si>
  <si>
    <t>C</t>
  </si>
  <si>
    <t>RA</t>
  </si>
  <si>
    <t>A</t>
  </si>
  <si>
    <t>Approbateur</t>
  </si>
  <si>
    <t>Analyse besoins techniques</t>
  </si>
  <si>
    <t>I</t>
  </si>
  <si>
    <t>R</t>
  </si>
  <si>
    <t>Informé</t>
  </si>
  <si>
    <t>RH et Budget</t>
  </si>
  <si>
    <t>Consulté</t>
  </si>
  <si>
    <t>Sécurités / possibilités</t>
  </si>
  <si>
    <t>Responsable</t>
  </si>
  <si>
    <t>Déploiement des pcs</t>
  </si>
  <si>
    <t>Formation des commerciaux</t>
  </si>
  <si>
    <t>Poste</t>
  </si>
  <si>
    <t>Besoin jours</t>
  </si>
  <si>
    <t>Interne</t>
  </si>
  <si>
    <t>Nombre</t>
  </si>
  <si>
    <t>Cout Interne</t>
  </si>
  <si>
    <t xml:space="preserve">Externe </t>
  </si>
  <si>
    <t>Cout Externe</t>
  </si>
  <si>
    <t>Total</t>
  </si>
  <si>
    <t>Technicien déploiement junior</t>
  </si>
  <si>
    <t>Technicien Support Senior (formateur)</t>
  </si>
  <si>
    <t>Technicien Déploiement Senior</t>
  </si>
  <si>
    <t>Superviseur Helpdesk</t>
  </si>
  <si>
    <t xml:space="preserve">Chef de projet </t>
  </si>
  <si>
    <t>Total TJM</t>
  </si>
  <si>
    <t>Jour de formation</t>
  </si>
  <si>
    <t>Indemnités km</t>
  </si>
  <si>
    <t>Jours de déploiement</t>
  </si>
  <si>
    <t>Coût transport</t>
  </si>
  <si>
    <t>Bénéfices minimum visés</t>
  </si>
  <si>
    <t>Postes déployés</t>
  </si>
  <si>
    <t>Bénéfices</t>
  </si>
  <si>
    <t>Sites déployés intégralement</t>
  </si>
  <si>
    <t xml:space="preserve">Budget </t>
  </si>
  <si>
    <t xml:space="preserve">Nombre de jours durée du projet </t>
  </si>
  <si>
    <t>Distance moyenne parcourue sur la semaine pour faire deux sites :</t>
  </si>
  <si>
    <t>1030km</t>
  </si>
  <si>
    <t>Coût de livraison en magasin (3pcs par colis)</t>
  </si>
  <si>
    <t>frais distance parcourue</t>
  </si>
  <si>
    <t>nb de postes</t>
  </si>
  <si>
    <t>coût/poste</t>
  </si>
  <si>
    <t>coût transport</t>
  </si>
  <si>
    <t>Frais locations voitures 5 jours (60 euro/jour)</t>
  </si>
  <si>
    <t>Chronopost</t>
  </si>
  <si>
    <t>Frais hotels (4 nuits) (50 eur/nuit)</t>
  </si>
  <si>
    <t>Fedex</t>
  </si>
  <si>
    <t>Frais repas (15 euro) 5jours</t>
  </si>
  <si>
    <t>Ups</t>
  </si>
  <si>
    <t>Frais de déplacement/site/technicien</t>
  </si>
  <si>
    <t>Frais déplacemet de tout les sites (80)</t>
  </si>
  <si>
    <t>Les scénarios</t>
  </si>
  <si>
    <r>
      <rPr>
        <sz val="11"/>
        <color rgb="FF000000"/>
        <rFont val="Wingdings"/>
      </rPr>
      <t>è</t>
    </r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Scénario 1 : cas idéal : 1 seule technicien sans vacances sans RTT</t>
    </r>
  </si>
  <si>
    <r>
      <rPr>
        <sz val="11"/>
        <color rgb="FF000000"/>
        <rFont val="Wingdings"/>
      </rPr>
      <t>è</t>
    </r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Scénario 2 : cas idéal : 1 seule technicien avec vacances (25 jours de vacances) + RTT (% de 10 jours sur les 5 mois du projet)</t>
    </r>
  </si>
  <si>
    <t>Risque 1 : + probabilité arrêt maladie (3jours d’arrêt)</t>
  </si>
  <si>
    <r>
      <rPr>
        <sz val="11"/>
        <color rgb="FF000000"/>
        <rFont val="Wingdings"/>
      </rPr>
      <t>è</t>
    </r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 xml:space="preserve">Risque 2 : Commercial prévoit absence en informant à l’avance </t>
    </r>
    <r>
      <rPr>
        <sz val="11"/>
        <color rgb="FF000000"/>
        <rFont val="Wingdings"/>
      </rPr>
      <t>è</t>
    </r>
    <r>
      <rPr>
        <sz val="11"/>
        <color rgb="FF000000"/>
        <rFont val="Calibri"/>
      </rPr>
      <t xml:space="preserve"> changement de planning</t>
    </r>
  </si>
  <si>
    <t>Risque 3 : PC défectueux :</t>
  </si>
  <si>
    <t>Risque 4 : Prévoir outil en ligne pour paramétrage des PC (éviter les pertes et les vols)</t>
  </si>
  <si>
    <t>Risque 5 : retard de livraison</t>
  </si>
  <si>
    <t>Risque 7 : pour maintenir la pérennité du projet à recrutement d’intérimaire pour éviter les longs congés  è prévoir éventuellement un changement d’intérimaires è et formations de nouveau.</t>
  </si>
  <si>
    <r>
      <rPr>
        <sz val="11"/>
        <color rgb="FF000000"/>
        <rFont val="Wingdings"/>
      </rPr>
      <t>è</t>
    </r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Définir la relation avec le service technique qui a fourni le système de paramétrage (via MOA) : Technicien helpdesk en cas de souci technique majeur + formation des techniciens</t>
    </r>
  </si>
  <si>
    <r>
      <rPr>
        <sz val="11"/>
        <color rgb="FF000000"/>
        <rFont val="Wingdings"/>
      </rPr>
      <t>è</t>
    </r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Gestion de la réservation des hôtels des techniciens (chef de projet ou outils dédiés (quel personnel ?))</t>
    </r>
  </si>
  <si>
    <t>Les risques</t>
  </si>
  <si>
    <t>Retard/absence de commercial : possibilité de reprogrammer, jours supplémentaire = cout supplémentaire</t>
  </si>
  <si>
    <t>Explications peu claires des techniciens concernant l'utilisation des pc paramétrés pour les commerciaux : Création d'une procédure d'utilisation pour les commerciaux par le Technicien Support Senior.</t>
  </si>
  <si>
    <t xml:space="preserve">Retard/absence technicien :  pas de recrutement allongement du temps de livraison mais toujours en accord avec la date de livraison finale, si difficulté équipe technique prévoir un recrutement avec formation </t>
  </si>
  <si>
    <t>Problème d'utilisation commerciaux : dispoinibilité d'un technicien sur une semaine supplétaire après la fin des livraisons</t>
  </si>
  <si>
    <t>Risque de vol et de perte des pc lors de la livraison souscription d'une assurance vol/casse</t>
  </si>
  <si>
    <t xml:space="preserve">Scénario 240 pc </t>
  </si>
  <si>
    <t>AVRIL</t>
  </si>
  <si>
    <t>Mai</t>
  </si>
  <si>
    <t>Juin</t>
  </si>
  <si>
    <t>Juillet</t>
  </si>
  <si>
    <t>Aout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</si>
  <si>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</si>
  <si>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</si>
  <si>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</si>
  <si>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</si>
  <si>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</si>
  <si>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</si>
  <si>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</si>
  <si>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</si>
  <si>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</si>
  <si>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</si>
  <si>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</si>
  <si>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</si>
  <si>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</si>
  <si>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</si>
  <si>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</si>
  <si>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</si>
  <si>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</si>
  <si>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</si>
  <si>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</si>
  <si>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</si>
  <si>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</si>
  <si>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Reunion de lancement</t>
  </si>
  <si>
    <t>Collecte des informations auprès de RETIF</t>
  </si>
  <si>
    <t>Livraison du matériel à l'entreprise</t>
  </si>
  <si>
    <t>Paramétrages des 240 pc</t>
  </si>
  <si>
    <t>Formations des techniciens (1 jour de formation)</t>
  </si>
  <si>
    <t xml:space="preserve">Formations des commerciaux </t>
  </si>
  <si>
    <t>Livraison matériel à Retif</t>
  </si>
  <si>
    <t>Surveillance déploiement</t>
  </si>
  <si>
    <t xml:space="preserve"> jours fériés :  Mardi 15 Aout ; vendredi 14 juillet ; lundi 29 juin ; lundi 1er mai ; lundi 8 mai ; jeudi 18 mai ; lundi 29 mai. </t>
  </si>
  <si>
    <t>Scénario 180 pc</t>
  </si>
  <si>
    <t>Livraison des pcs dans les magasins</t>
  </si>
  <si>
    <t>Formations des commerciaux</t>
  </si>
  <si>
    <t>1ère proposition :</t>
  </si>
  <si>
    <t>Un technicien sera présent 2 jours sur site</t>
  </si>
  <si>
    <t>Livraison avec un service interne à l'enseigne</t>
  </si>
  <si>
    <t>Chaque magasin doit plannifier avec ses commerciaux les 2 jours consécutifs</t>
  </si>
  <si>
    <t>Solution plus économique mais plus de risques de vol et de retard</t>
  </si>
  <si>
    <t>1 commercial = 1/2 journée de disponibilité</t>
  </si>
  <si>
    <t>En combien de temps peut-elle être mise en place ?</t>
  </si>
  <si>
    <t>Si absence de commercial le jour de l'intervention du technicien -&gt; cout supplémentaire</t>
  </si>
  <si>
    <t xml:space="preserve">Les délais de livraisons posssibles ? </t>
  </si>
  <si>
    <t>La sécurité du matériel pendant le transport et stockage dans le magasin ?</t>
  </si>
  <si>
    <t>Disponibilité d'une salle pour l'intervention du tecnicien</t>
  </si>
  <si>
    <t>Date limite d'arrivée du matériel dans le magasin.</t>
  </si>
  <si>
    <t xml:space="preserve">Si problème de paramétrage -&gt; délai supplémentaire pour le technicien ? </t>
  </si>
  <si>
    <t>Si retard d'arrivée du matériel, vol ? responsabilité ? cout supplémentaire ?</t>
  </si>
  <si>
    <t>Peut on former les commerciaux en même temps 1 journée de paramétrage et 1 journée 1/2 de formation</t>
  </si>
  <si>
    <t xml:space="preserve">2ème proposition : </t>
  </si>
  <si>
    <t>Livraison par un service de livraison externe</t>
  </si>
  <si>
    <t>Plus cher mais moins de risques</t>
  </si>
  <si>
    <t xml:space="preserve">Evaluation du coût livraison + assurance ? </t>
  </si>
  <si>
    <t xml:space="preserve">Prévoir un temps pour une surveillance du déploiement après formation des commerciaux </t>
  </si>
  <si>
    <t xml:space="preserve">Est-il possible de garder le coût de cette livraison dans l'enveloppe du projet ? </t>
  </si>
  <si>
    <t xml:space="preserve">Sécurité du matériel à la livraison ? </t>
  </si>
  <si>
    <t>n°</t>
  </si>
  <si>
    <t>Problématique</t>
  </si>
  <si>
    <t>Solutions proposées</t>
  </si>
  <si>
    <t>Absence du technicien (maladie, accident...)</t>
  </si>
  <si>
    <t>Prévoir un technicien de remplacement (intérim ou interne)</t>
  </si>
  <si>
    <t>Retard du technicien lié au trajet (embouteillages, accident sur la route...)</t>
  </si>
  <si>
    <t>Faire loger le technicien non loin du magasin, un hôtel par exemple (couteux à long terme)</t>
  </si>
  <si>
    <t>Retard du technicien dans l'installation des pc lié au manque de compétences</t>
  </si>
  <si>
    <r>
      <rPr>
        <sz val="11"/>
        <color rgb="FF000000"/>
        <rFont val="Calibri"/>
      </rPr>
      <t xml:space="preserve">Former au préalable le technicien, disposer d'un technicien confirmé (plus couteux) ou </t>
    </r>
    <r>
      <rPr>
        <b/>
        <sz val="11"/>
        <color rgb="FF000000"/>
        <rFont val="Calibri"/>
      </rPr>
      <t>créer une procédure</t>
    </r>
  </si>
  <si>
    <t>Absence non-prévue du commercial</t>
  </si>
  <si>
    <t>Faire signer une clause de responsabilité au commercial, l'absence lui sera facturée</t>
  </si>
  <si>
    <t>Problème technique (coupure de courant, internet ou matériel défectueux)</t>
  </si>
  <si>
    <t>Coûts de déplacements peut-être trop élevés ?</t>
  </si>
  <si>
    <t>Avoir recours à des techniciens externes vivants proches des magasins (voir différences prix)</t>
  </si>
  <si>
    <t>Explications peu claires des techniciens concernant l'utilisation des pc paramétrés pour les commerciaux</t>
  </si>
  <si>
    <t>Créer une procédure (ou des vidéos) expliquant l'utilisation des ordinateurs portables paramétrés.</t>
  </si>
  <si>
    <t>Questions laissées en suspens</t>
  </si>
  <si>
    <t>Choix de solution</t>
  </si>
  <si>
    <t>Le technicien doit-il séjourner à un hôtel non loin du magasin pour éviter les retards et le coût des trajets ?</t>
  </si>
  <si>
    <t>Nous partons sur des techniciens externes, un surcoût de 20% par rapport au TJM sera a prévoir (voir 1bis)</t>
  </si>
  <si>
    <t>1bis</t>
  </si>
  <si>
    <t>Pour palier aux coûts de trajets, serait-il plus économique d'engager un technicien externe résidant proche du magasin ?</t>
  </si>
  <si>
    <t>Cela paraît une bonne idée pour éviter les retards sur la route et palier aussi aux congés vacances des tech internes</t>
  </si>
  <si>
    <t xml:space="preserve">Devrait-il y avoir un technicien d'astreinte en cas d'absence imprévue d'un autre technicien ? </t>
  </si>
  <si>
    <t>Non, la boite d'intérim nous trouvera un technicien d'urgence</t>
  </si>
  <si>
    <t>Initialement, d'où partent les techniciens ?</t>
  </si>
  <si>
    <t>Que faire en cas de retard de trajet d'un technicien ?</t>
  </si>
  <si>
    <t>Que faire en cas de retard dans l'installation des postes ?</t>
  </si>
  <si>
    <t>Que faire en cas d'absence imprévue du commercial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</si>
</sst>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_([$€-2]\ * #,##0.00_);_([$€-2]\ * \(#,##0.00\);_([$€-2]\ 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Wingdings"/>
    </font>
    <font>
      <sz val="7"/>
      <color rgb="FF000000"/>
      <name val="Times New Roman"/>
    </font>
    <font>
      <sz val="11"/>
      <color rgb="FF000000"/>
      <name val="Wingdings"/>
      <charset val="1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6" fillId="6" borderId="0" xfId="0" applyFont="1" applyFill="1"/>
    <xf numFmtId="0" fontId="6" fillId="6" borderId="13" xfId="0" applyFont="1" applyFill="1" applyBorder="1"/>
    <xf numFmtId="0" fontId="6" fillId="6" borderId="14" xfId="0" applyFont="1" applyFill="1" applyBorder="1"/>
    <xf numFmtId="0" fontId="6" fillId="6" borderId="15" xfId="0" applyFont="1" applyFill="1" applyBorder="1"/>
    <xf numFmtId="0" fontId="0" fillId="4" borderId="0" xfId="0" applyFill="1"/>
    <xf numFmtId="0" fontId="3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6" xfId="0" applyBorder="1"/>
    <xf numFmtId="164" fontId="0" fillId="0" borderId="0" xfId="0" applyNumberFormat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164" fontId="0" fillId="0" borderId="20" xfId="0" applyNumberFormat="1" applyBorder="1"/>
    <xf numFmtId="0" fontId="0" fillId="0" borderId="21" xfId="0" applyBorder="1"/>
    <xf numFmtId="0" fontId="0" fillId="0" borderId="23" xfId="0" applyBorder="1"/>
    <xf numFmtId="164" fontId="0" fillId="0" borderId="22" xfId="0" applyNumberFormat="1" applyBorder="1"/>
    <xf numFmtId="164" fontId="0" fillId="0" borderId="21" xfId="0" applyNumberFormat="1" applyBorder="1"/>
    <xf numFmtId="164" fontId="0" fillId="0" borderId="15" xfId="0" applyNumberFormat="1" applyBorder="1"/>
    <xf numFmtId="0" fontId="0" fillId="0" borderId="27" xfId="0" applyBorder="1"/>
    <xf numFmtId="0" fontId="8" fillId="0" borderId="0" xfId="0" applyFont="1"/>
    <xf numFmtId="0" fontId="0" fillId="0" borderId="28" xfId="0" applyBorder="1"/>
    <xf numFmtId="0" fontId="1" fillId="0" borderId="18" xfId="0" applyFont="1" applyBorder="1" applyAlignment="1">
      <alignment horizontal="center"/>
    </xf>
    <xf numFmtId="0" fontId="0" fillId="0" borderId="22" xfId="0" applyBorder="1"/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1" fillId="0" borderId="24" xfId="0" applyFont="1" applyBorder="1" applyAlignment="1">
      <alignment horizontal="center"/>
    </xf>
    <xf numFmtId="164" fontId="0" fillId="0" borderId="13" xfId="0" applyNumberFormat="1" applyBorder="1"/>
    <xf numFmtId="164" fontId="0" fillId="0" borderId="25" xfId="0" applyNumberFormat="1" applyBorder="1"/>
    <xf numFmtId="0" fontId="1" fillId="0" borderId="31" xfId="0" applyFont="1" applyBorder="1" applyAlignment="1">
      <alignment horizontal="center"/>
    </xf>
    <xf numFmtId="16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1" fillId="0" borderId="2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0" fillId="0" borderId="20" xfId="0" applyBorder="1"/>
    <xf numFmtId="9" fontId="0" fillId="0" borderId="21" xfId="0" applyNumberFormat="1" applyBorder="1"/>
    <xf numFmtId="0" fontId="1" fillId="0" borderId="18" xfId="0" applyFont="1" applyBorder="1" applyAlignment="1">
      <alignment horizontal="right"/>
    </xf>
    <xf numFmtId="164" fontId="0" fillId="0" borderId="19" xfId="0" applyNumberFormat="1" applyBorder="1"/>
    <xf numFmtId="0" fontId="1" fillId="0" borderId="20" xfId="0" applyFont="1" applyBorder="1" applyAlignment="1">
      <alignment horizontal="right"/>
    </xf>
    <xf numFmtId="0" fontId="1" fillId="0" borderId="40" xfId="0" applyFont="1" applyBorder="1" applyAlignment="1">
      <alignment horizontal="right"/>
    </xf>
    <xf numFmtId="164" fontId="0" fillId="0" borderId="41" xfId="0" applyNumberFormat="1" applyBorder="1"/>
    <xf numFmtId="164" fontId="1" fillId="0" borderId="21" xfId="0" applyNumberFormat="1" applyFont="1" applyBorder="1"/>
    <xf numFmtId="0" fontId="1" fillId="9" borderId="39" xfId="0" applyFont="1" applyFill="1" applyBorder="1" applyAlignment="1">
      <alignment horizontal="right"/>
    </xf>
    <xf numFmtId="164" fontId="1" fillId="9" borderId="44" xfId="0" applyNumberFormat="1" applyFont="1" applyFill="1" applyBorder="1"/>
    <xf numFmtId="0" fontId="1" fillId="8" borderId="42" xfId="0" applyFont="1" applyFill="1" applyBorder="1" applyAlignment="1">
      <alignment horizontal="right"/>
    </xf>
    <xf numFmtId="10" fontId="1" fillId="8" borderId="43" xfId="0" applyNumberFormat="1" applyFont="1" applyFill="1" applyBorder="1"/>
    <xf numFmtId="0" fontId="0" fillId="0" borderId="16" xfId="0" applyBorder="1" applyAlignment="1">
      <alignment wrapText="1"/>
    </xf>
    <xf numFmtId="165" fontId="0" fillId="0" borderId="16" xfId="0" applyNumberFormat="1" applyBorder="1"/>
    <xf numFmtId="0" fontId="1" fillId="0" borderId="16" xfId="0" applyFont="1" applyBorder="1" applyAlignment="1">
      <alignment wrapText="1"/>
    </xf>
    <xf numFmtId="165" fontId="1" fillId="0" borderId="16" xfId="0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8" borderId="16" xfId="0" applyFont="1" applyFill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0" borderId="16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9" fillId="4" borderId="0" xfId="0" applyFont="1" applyFill="1"/>
    <xf numFmtId="0" fontId="9" fillId="7" borderId="0" xfId="0" applyFont="1" applyFill="1"/>
    <xf numFmtId="0" fontId="10" fillId="7" borderId="0" xfId="0" applyFont="1" applyFill="1"/>
    <xf numFmtId="0" fontId="10" fillId="4" borderId="0" xfId="0" applyFont="1" applyFill="1"/>
    <xf numFmtId="0" fontId="0" fillId="5" borderId="0" xfId="0" applyFill="1"/>
    <xf numFmtId="0" fontId="8" fillId="5" borderId="0" xfId="0" applyFont="1" applyFill="1"/>
    <xf numFmtId="0" fontId="0" fillId="0" borderId="0" xfId="0" applyAlignment="1">
      <alignment horizontal="left"/>
    </xf>
    <xf numFmtId="0" fontId="13" fillId="0" borderId="0" xfId="0" applyFont="1"/>
    <xf numFmtId="0" fontId="0" fillId="0" borderId="0" xfId="0" applyAlignment="1"/>
    <xf numFmtId="0" fontId="9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4" fillId="0" borderId="0" xfId="0" applyFont="1"/>
    <xf numFmtId="0" fontId="4" fillId="0" borderId="0" xfId="0" applyFont="1"/>
    <xf numFmtId="0" fontId="0" fillId="0" borderId="16" xfId="0" applyBorder="1" applyAlignment="1"/>
    <xf numFmtId="0" fontId="0" fillId="0" borderId="1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9525</xdr:rowOff>
    </xdr:from>
    <xdr:to>
      <xdr:col>2</xdr:col>
      <xdr:colOff>590550</xdr:colOff>
      <xdr:row>19</xdr:row>
      <xdr:rowOff>180975</xdr:rowOff>
    </xdr:to>
    <xdr:sp macro="" textlink="">
      <xdr:nvSpPr>
        <xdr:cNvPr id="16" name="ZoneTexte 2">
          <a:extLst>
            <a:ext uri="{FF2B5EF4-FFF2-40B4-BE49-F238E27FC236}">
              <a16:creationId xmlns:a16="http://schemas.microsoft.com/office/drawing/2014/main" id="{1D3216DE-503B-1BA8-8D5A-46B711964409}"/>
            </a:ext>
          </a:extLst>
        </xdr:cNvPr>
        <xdr:cNvSpPr txBox="1"/>
      </xdr:nvSpPr>
      <xdr:spPr>
        <a:xfrm>
          <a:off x="85725" y="1914525"/>
          <a:ext cx="314325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Les rôles 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MOA -&gt; Enseigne RETIF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MOE -&gt; Chef de projet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Technicien -&gt; Technicien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9525</xdr:colOff>
      <xdr:row>9</xdr:row>
      <xdr:rowOff>9525</xdr:rowOff>
    </xdr:from>
    <xdr:to>
      <xdr:col>7</xdr:col>
      <xdr:colOff>723900</xdr:colOff>
      <xdr:row>30</xdr:row>
      <xdr:rowOff>114300</xdr:rowOff>
    </xdr:to>
    <xdr:sp macro="" textlink="">
      <xdr:nvSpPr>
        <xdr:cNvPr id="11" name="ZoneTexte 3">
          <a:extLst>
            <a:ext uri="{FF2B5EF4-FFF2-40B4-BE49-F238E27FC236}">
              <a16:creationId xmlns:a16="http://schemas.microsoft.com/office/drawing/2014/main" id="{E4E3A7C8-68ED-41FD-B8C5-E0743DBDECDD}"/>
            </a:ext>
            <a:ext uri="{147F2762-F138-4A5C-976F-8EAC2B608ADB}">
              <a16:predDERef xmlns:a16="http://schemas.microsoft.com/office/drawing/2014/main" pred="{1D3216DE-503B-1BA8-8D5A-46B711964409}"/>
            </a:ext>
          </a:extLst>
        </xdr:cNvPr>
        <xdr:cNvSpPr txBox="1"/>
      </xdr:nvSpPr>
      <xdr:spPr>
        <a:xfrm>
          <a:off x="3448050" y="1724025"/>
          <a:ext cx="4038600" cy="410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Les tâches 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Analyse besoins fonctionnels : étude des gestion de l'organisation de la mise en place du projet sur site.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Analyse besoins techniques : étude de l'organisation des tâches des techniciens pour le déploiement du projet. Prise de contact avec l'équipe qui a conçu le paramétrage des pc.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RH et Budget : calcul des possibilité de déploiement du personnel en fonction du budget accordé au projet.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Sécurité / possibilité : analyse de différents scénarios possibles afin de mettre en évidence les possibilités et les contraintes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Déploiement des pcs : les ordinateurs sont paramétrés pour l'usage attendu des commerciaux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Formation des commerciaux : les commerciaux sont formés quant à l'usage des logiciels paramétrés.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12</xdr:row>
      <xdr:rowOff>19050</xdr:rowOff>
    </xdr:from>
    <xdr:to>
      <xdr:col>13</xdr:col>
      <xdr:colOff>628650</xdr:colOff>
      <xdr:row>22</xdr:row>
      <xdr:rowOff>9525</xdr:rowOff>
    </xdr:to>
    <xdr:pic>
      <xdr:nvPicPr>
        <xdr:cNvPr id="10" name="Image 1">
          <a:extLst>
            <a:ext uri="{FF2B5EF4-FFF2-40B4-BE49-F238E27FC236}">
              <a16:creationId xmlns:a16="http://schemas.microsoft.com/office/drawing/2014/main" id="{B6EEFB49-910C-2C81-70B3-ACF8D382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7050" y="2305050"/>
          <a:ext cx="4572000" cy="2686050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7</xdr:row>
      <xdr:rowOff>0</xdr:rowOff>
    </xdr:from>
    <xdr:to>
      <xdr:col>7</xdr:col>
      <xdr:colOff>733425</xdr:colOff>
      <xdr:row>16</xdr:row>
      <xdr:rowOff>152400</xdr:rowOff>
    </xdr:to>
    <xdr:sp macro="" textlink="">
      <xdr:nvSpPr>
        <xdr:cNvPr id="13" name="ZoneTexte 1">
          <a:extLst>
            <a:ext uri="{FF2B5EF4-FFF2-40B4-BE49-F238E27FC236}">
              <a16:creationId xmlns:a16="http://schemas.microsoft.com/office/drawing/2014/main" id="{3719E48C-204B-E093-58F2-DF434C3A965A}"/>
            </a:ext>
            <a:ext uri="{147F2762-F138-4A5C-976F-8EAC2B608ADB}">
              <a16:predDERef xmlns:a16="http://schemas.microsoft.com/office/drawing/2014/main" pred="{B6EEFB49-910C-2C81-70B3-ACF8D38244FE}"/>
            </a:ext>
          </a:extLst>
        </xdr:cNvPr>
        <xdr:cNvSpPr txBox="1"/>
      </xdr:nvSpPr>
      <xdr:spPr>
        <a:xfrm>
          <a:off x="6496050" y="1333500"/>
          <a:ext cx="40386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Nous utiliserons le déploiement des postes </a:t>
          </a:r>
          <a:r>
            <a:rPr lang="en-US" sz="1000" b="0" i="0" u="sng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à distance</a:t>
          </a:r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 les techniciens junior seront formés en même temps par le technicien support senior afin de bien respecter le process.</a:t>
          </a:r>
        </a:p>
        <a:p>
          <a:pPr marL="0" indent="0" algn="l"/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Une fois les déploiements effectués, les techniciens formeront les commerciaux </a:t>
          </a:r>
          <a:r>
            <a:rPr lang="en-US" sz="1000" b="0" i="0" u="sng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à distance</a:t>
          </a:r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l'utilisation des logiciels.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Négocier avec le client 50 000€ de budget au lieu de 40 000€ (ne pas descendre en dessous de 48 000€ de budget) de plus sur le budget OU réduire le nombre de postes déployés de 80 soit 75% seront déployés.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35</xdr:row>
      <xdr:rowOff>66675</xdr:rowOff>
    </xdr:from>
    <xdr:to>
      <xdr:col>12</xdr:col>
      <xdr:colOff>466725</xdr:colOff>
      <xdr:row>43</xdr:row>
      <xdr:rowOff>152400</xdr:rowOff>
    </xdr:to>
    <xdr:sp macro="" textlink="">
      <xdr:nvSpPr>
        <xdr:cNvPr id="5" name="ZoneTexte 1">
          <a:extLst>
            <a:ext uri="{FF2B5EF4-FFF2-40B4-BE49-F238E27FC236}">
              <a16:creationId xmlns:a16="http://schemas.microsoft.com/office/drawing/2014/main" id="{E5E10CC4-47C2-488F-6A7D-AA1D9842C092}"/>
            </a:ext>
          </a:extLst>
        </xdr:cNvPr>
        <xdr:cNvSpPr txBox="1"/>
      </xdr:nvSpPr>
      <xdr:spPr>
        <a:xfrm>
          <a:off x="3295650" y="6391275"/>
          <a:ext cx="6781800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22</xdr:row>
      <xdr:rowOff>28575</xdr:rowOff>
    </xdr:from>
    <xdr:to>
      <xdr:col>0</xdr:col>
      <xdr:colOff>5581650</xdr:colOff>
      <xdr:row>30</xdr:row>
      <xdr:rowOff>152400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FBBA856-B7BF-24B8-47D4-FDD2F12BF83E}"/>
            </a:ext>
          </a:extLst>
        </xdr:cNvPr>
        <xdr:cNvSpPr txBox="1"/>
      </xdr:nvSpPr>
      <xdr:spPr>
        <a:xfrm>
          <a:off x="219075" y="4219575"/>
          <a:ext cx="536257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Afin de compléter le cahier des charges, il est interessant de refaire un point avec l'enseigne afin de pouvoir rédiger les besoins qui ont entrainé la demande de ce projet.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Comment travaillaient les commerciaux jusqu'ici et quels sont les objectifs de ce projet pour le client ?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Définir les différentes personnes concernés par ce projet autre que les commerciaux et définir les attentes et objectifs de chacun.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23</xdr:col>
      <xdr:colOff>28575</xdr:colOff>
      <xdr:row>380</xdr:row>
      <xdr:rowOff>76200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E1A01CB-EEFA-63BE-0B9C-6039AAAAF230}"/>
            </a:ext>
            <a:ext uri="{147F2762-F138-4A5C-976F-8EAC2B608ADB}">
              <a16:predDERef xmlns:a16="http://schemas.microsoft.com/office/drawing/2014/main" pred="{744F6001-08DB-21E4-B78C-CC473D87096F}"/>
            </a:ext>
          </a:extLst>
        </xdr:cNvPr>
        <xdr:cNvSpPr txBox="1"/>
      </xdr:nvSpPr>
      <xdr:spPr>
        <a:xfrm>
          <a:off x="0" y="38100"/>
          <a:ext cx="14049375" cy="7242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Présentation de l'équipe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Cadrer le projet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Entretien avec le responsable MOA pour collecter plus d'informations afin de rédiger un cahier des charges plus détaillés. Permet de bien évaluer les demandes du client.</a:t>
          </a: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Définir les relations rôles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MOE : Relation avec le client afin d'approfondir la collecte des données et établir un cahier des charges plus détaillées.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RS 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Technicien :</a:t>
          </a: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Définir les riques et parades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Risque que les pc ne soient pas disponibles dans le magasin avant l'arrivée du technicien (vol ou retard) 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contrat avec un transporteur externe + assurance, solution + coûteuse mais rapide (devis ?)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transporteur interne de REtif, entreport &lt;-&gt; magasins : Soltuion moins couteuse, + de risques de perte du matériel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mise en place de personnes responsables sous signature pour la livraison et la réception du matériel, matériel stocké dans un lieu sécurisé.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Risque indisponnibilité des commerciaux 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faire le point sur les plannings et les organisations les plus adaptés pour le bon déroulement du déploiement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possibilité de former les commerciaux ensemble (consulter aussi l'analyse technique), une demi-journée -&gt; plus de temps en cas de problème sur le paramétrage. (1 journée)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 Absence d'un commercial 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cout supplémentaire à la charge de l'enseigne.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-&gt; formation des 3 commerciaux en même temps peut faciliter la transmission d'information en cas d'absence d'un commercial.</a:t>
          </a:r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Planning prévisionnel</a:t>
          </a: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Instances de pilotage</a:t>
          </a: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Extensions de périmètre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16</xdr:col>
      <xdr:colOff>190500</xdr:colOff>
      <xdr:row>0</xdr:row>
      <xdr:rowOff>152400</xdr:rowOff>
    </xdr:from>
    <xdr:to>
      <xdr:col>22</xdr:col>
      <xdr:colOff>600075</xdr:colOff>
      <xdr:row>12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4F6001-08DB-21E4-B78C-CC473D87096F}"/>
            </a:ext>
            <a:ext uri="{147F2762-F138-4A5C-976F-8EAC2B608ADB}">
              <a16:predDERef xmlns:a16="http://schemas.microsoft.com/office/drawing/2014/main" pred="{2E1A01CB-EEFA-63BE-0B9C-6039AAAAF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152400"/>
          <a:ext cx="4067175" cy="225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53F8-A5C3-40B2-BF45-547FD31ABFB6}">
  <dimension ref="B2:X32"/>
  <sheetViews>
    <sheetView topLeftCell="A16" workbookViewId="0">
      <selection activeCell="B28" sqref="B28:F32"/>
    </sheetView>
  </sheetViews>
  <sheetFormatPr defaultColWidth="11.42578125" defaultRowHeight="15"/>
  <cols>
    <col min="18" max="24" width="7.28515625" customWidth="1"/>
  </cols>
  <sheetData>
    <row r="2" spans="2:24"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</row>
    <row r="3" spans="2:24">
      <c r="B3" s="83" t="s">
        <v>1</v>
      </c>
      <c r="C3" s="84"/>
      <c r="D3" s="84"/>
      <c r="E3" s="87" t="s">
        <v>2</v>
      </c>
      <c r="F3" s="87"/>
      <c r="G3" s="87"/>
      <c r="H3" s="87"/>
      <c r="I3" s="84" t="s">
        <v>3</v>
      </c>
      <c r="J3" s="84"/>
      <c r="K3" s="88"/>
    </row>
    <row r="4" spans="2:24">
      <c r="B4" s="85" t="s">
        <v>4</v>
      </c>
      <c r="C4" s="86"/>
      <c r="D4" s="86"/>
      <c r="E4" s="87"/>
      <c r="F4" s="87"/>
      <c r="G4" s="87"/>
      <c r="H4" s="87"/>
      <c r="I4" s="86"/>
      <c r="J4" s="86"/>
      <c r="K4" s="89"/>
    </row>
    <row r="6" spans="2:24">
      <c r="B6" s="78" t="s">
        <v>5</v>
      </c>
      <c r="C6" s="78"/>
      <c r="D6" s="78"/>
      <c r="E6" s="78"/>
      <c r="F6" s="78"/>
      <c r="G6" s="78" t="s">
        <v>6</v>
      </c>
      <c r="H6" s="78"/>
      <c r="I6" s="78"/>
      <c r="J6" s="78"/>
      <c r="K6" s="78"/>
      <c r="M6" s="78" t="s">
        <v>7</v>
      </c>
      <c r="N6" s="78"/>
      <c r="O6" s="78"/>
      <c r="P6" s="78"/>
      <c r="Q6" s="78"/>
      <c r="R6" s="91" t="s">
        <v>8</v>
      </c>
      <c r="S6" s="92"/>
      <c r="T6" s="92"/>
      <c r="U6" s="92"/>
      <c r="V6" s="92"/>
      <c r="W6" s="92"/>
      <c r="X6" s="93"/>
    </row>
    <row r="7" spans="2:24">
      <c r="B7" s="81" t="s">
        <v>9</v>
      </c>
      <c r="C7" s="81"/>
      <c r="D7" s="81"/>
      <c r="E7" s="81"/>
      <c r="F7" s="81"/>
      <c r="G7" s="81" t="s">
        <v>10</v>
      </c>
      <c r="H7" s="81"/>
      <c r="I7" s="81"/>
      <c r="J7" s="81"/>
      <c r="K7" s="81"/>
      <c r="M7" s="79" t="s">
        <v>11</v>
      </c>
      <c r="N7" s="79"/>
      <c r="O7" s="77" t="s">
        <v>12</v>
      </c>
      <c r="P7" s="77"/>
      <c r="Q7" s="77"/>
      <c r="R7" s="1" t="s">
        <v>13</v>
      </c>
      <c r="S7" s="1" t="s">
        <v>14</v>
      </c>
      <c r="T7" s="2" t="s">
        <v>15</v>
      </c>
      <c r="U7" s="2" t="s">
        <v>16</v>
      </c>
      <c r="V7" s="2" t="s">
        <v>17</v>
      </c>
      <c r="W7" s="2"/>
      <c r="X7" s="2"/>
    </row>
    <row r="8" spans="2:24">
      <c r="B8" s="81"/>
      <c r="C8" s="81"/>
      <c r="D8" s="81"/>
      <c r="E8" s="81"/>
      <c r="F8" s="81"/>
      <c r="G8" s="81"/>
      <c r="H8" s="81"/>
      <c r="I8" s="81"/>
      <c r="J8" s="81"/>
      <c r="K8" s="81"/>
      <c r="M8" s="79" t="s">
        <v>18</v>
      </c>
      <c r="N8" s="79"/>
      <c r="O8" s="80">
        <v>44935</v>
      </c>
      <c r="P8" s="77"/>
      <c r="Q8" s="77"/>
      <c r="R8" s="1"/>
      <c r="S8" s="1"/>
      <c r="T8" s="2"/>
      <c r="U8" s="2"/>
      <c r="V8" s="2"/>
      <c r="W8" s="2"/>
      <c r="X8" s="2"/>
    </row>
    <row r="9" spans="2:24">
      <c r="B9" s="81"/>
      <c r="C9" s="81"/>
      <c r="D9" s="81"/>
      <c r="E9" s="81"/>
      <c r="F9" s="81"/>
      <c r="G9" s="81"/>
      <c r="H9" s="81"/>
      <c r="I9" s="81"/>
      <c r="J9" s="81"/>
      <c r="K9" s="81"/>
      <c r="M9" s="79" t="s">
        <v>19</v>
      </c>
      <c r="N9" s="79"/>
      <c r="O9" s="77"/>
      <c r="P9" s="77"/>
      <c r="Q9" s="77"/>
      <c r="R9" s="77" t="s">
        <v>20</v>
      </c>
      <c r="S9" s="77"/>
      <c r="T9" s="77"/>
      <c r="U9" s="77"/>
      <c r="V9" s="77"/>
      <c r="W9" s="77"/>
      <c r="X9" s="77"/>
    </row>
    <row r="10" spans="2:24">
      <c r="B10" s="81"/>
      <c r="C10" s="81"/>
      <c r="D10" s="81"/>
      <c r="E10" s="81"/>
      <c r="F10" s="81"/>
      <c r="G10" s="81"/>
      <c r="H10" s="81"/>
      <c r="I10" s="81"/>
      <c r="J10" s="81"/>
      <c r="K10" s="81"/>
      <c r="M10" s="79" t="s">
        <v>21</v>
      </c>
      <c r="N10" s="79"/>
      <c r="O10" s="77" t="s">
        <v>22</v>
      </c>
      <c r="P10" s="77"/>
      <c r="Q10" s="77"/>
      <c r="R10" s="77"/>
      <c r="S10" s="77"/>
      <c r="T10" s="77"/>
      <c r="U10" s="77"/>
      <c r="V10" s="77"/>
      <c r="W10" s="77"/>
      <c r="X10" s="77"/>
    </row>
    <row r="11" spans="2:24">
      <c r="B11" s="81"/>
      <c r="C11" s="81"/>
      <c r="D11" s="81"/>
      <c r="E11" s="81"/>
      <c r="F11" s="81"/>
      <c r="G11" s="81"/>
      <c r="H11" s="81"/>
      <c r="I11" s="81"/>
      <c r="J11" s="81"/>
      <c r="K11" s="81"/>
    </row>
    <row r="13" spans="2:24">
      <c r="B13" s="78" t="s">
        <v>23</v>
      </c>
      <c r="C13" s="78"/>
      <c r="D13" s="78"/>
      <c r="E13" s="78"/>
      <c r="F13" s="78"/>
      <c r="G13" s="78" t="s">
        <v>24</v>
      </c>
      <c r="H13" s="78"/>
      <c r="I13" s="78"/>
      <c r="J13" s="78"/>
      <c r="K13" s="78"/>
      <c r="M13" s="78" t="s">
        <v>25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</row>
    <row r="14" spans="2:24">
      <c r="B14" s="81" t="s">
        <v>26</v>
      </c>
      <c r="C14" s="81"/>
      <c r="D14" s="81"/>
      <c r="E14" s="81"/>
      <c r="F14" s="81"/>
      <c r="G14" s="81" t="s">
        <v>27</v>
      </c>
      <c r="H14" s="81"/>
      <c r="I14" s="81"/>
      <c r="J14" s="81"/>
      <c r="K14" s="81"/>
      <c r="M14" s="90" t="s">
        <v>28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</row>
    <row r="15" spans="2:24">
      <c r="B15" s="81"/>
      <c r="C15" s="81"/>
      <c r="D15" s="81"/>
      <c r="E15" s="81"/>
      <c r="F15" s="81"/>
      <c r="G15" s="81"/>
      <c r="H15" s="81"/>
      <c r="I15" s="81"/>
      <c r="J15" s="81"/>
      <c r="K15" s="81"/>
      <c r="M15" s="90" t="s">
        <v>29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</row>
    <row r="16" spans="2:24">
      <c r="B16" s="81"/>
      <c r="C16" s="81"/>
      <c r="D16" s="81"/>
      <c r="E16" s="81"/>
      <c r="F16" s="81"/>
      <c r="G16" s="81"/>
      <c r="H16" s="81"/>
      <c r="I16" s="81"/>
      <c r="J16" s="81"/>
      <c r="K16" s="81"/>
      <c r="M16" s="90" t="s">
        <v>30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</row>
    <row r="17" spans="2:24">
      <c r="B17" s="81"/>
      <c r="C17" s="81"/>
      <c r="D17" s="81"/>
      <c r="E17" s="81"/>
      <c r="F17" s="81"/>
      <c r="G17" s="81"/>
      <c r="H17" s="81"/>
      <c r="I17" s="81"/>
      <c r="J17" s="81"/>
      <c r="K17" s="81"/>
      <c r="M17" s="87" t="s">
        <v>31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</row>
    <row r="18" spans="2:24">
      <c r="B18" s="81"/>
      <c r="C18" s="81"/>
      <c r="D18" s="81"/>
      <c r="E18" s="81"/>
      <c r="F18" s="81"/>
      <c r="G18" s="81"/>
      <c r="H18" s="81"/>
      <c r="I18" s="81"/>
      <c r="J18" s="81"/>
      <c r="K18" s="81"/>
      <c r="M18" s="87" t="s">
        <v>32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</row>
    <row r="19" spans="2:24">
      <c r="M19" s="87" t="s">
        <v>33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</row>
    <row r="20" spans="2:24" ht="15" customHeight="1">
      <c r="B20" s="78" t="s">
        <v>34</v>
      </c>
      <c r="C20" s="78"/>
      <c r="D20" s="78"/>
      <c r="E20" s="78"/>
      <c r="F20" s="78"/>
      <c r="G20" s="78" t="s">
        <v>35</v>
      </c>
      <c r="H20" s="78"/>
      <c r="I20" s="78"/>
      <c r="J20" s="78"/>
      <c r="K20" s="78"/>
      <c r="M20" s="94" t="s">
        <v>36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</row>
    <row r="21" spans="2:24">
      <c r="B21" s="82" t="s">
        <v>37</v>
      </c>
      <c r="C21" s="82"/>
      <c r="D21" s="82"/>
      <c r="E21" s="82"/>
      <c r="F21" s="82"/>
      <c r="G21" s="81" t="s">
        <v>38</v>
      </c>
      <c r="H21" s="81"/>
      <c r="I21" s="81"/>
      <c r="J21" s="81"/>
      <c r="K21" s="81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</row>
    <row r="22" spans="2:24">
      <c r="B22" s="82"/>
      <c r="C22" s="82"/>
      <c r="D22" s="82"/>
      <c r="E22" s="82"/>
      <c r="F22" s="82"/>
      <c r="G22" s="81"/>
      <c r="H22" s="81"/>
      <c r="I22" s="81"/>
      <c r="J22" s="81"/>
      <c r="K22" s="81"/>
      <c r="M22" s="87" t="s">
        <v>39</v>
      </c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</row>
    <row r="23" spans="2:24">
      <c r="B23" s="82"/>
      <c r="C23" s="82"/>
      <c r="D23" s="82"/>
      <c r="E23" s="82"/>
      <c r="F23" s="82"/>
      <c r="G23" s="81"/>
      <c r="H23" s="81"/>
      <c r="I23" s="81"/>
      <c r="J23" s="81"/>
      <c r="K23" s="81"/>
      <c r="M23" s="87" t="s">
        <v>40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</row>
    <row r="24" spans="2:24">
      <c r="B24" s="82"/>
      <c r="C24" s="82"/>
      <c r="D24" s="82"/>
      <c r="E24" s="82"/>
      <c r="F24" s="82"/>
      <c r="G24" s="81"/>
      <c r="H24" s="81"/>
      <c r="I24" s="81"/>
      <c r="J24" s="81"/>
      <c r="K24" s="81"/>
      <c r="M24" s="94" t="s">
        <v>41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</row>
    <row r="25" spans="2:24">
      <c r="B25" s="82"/>
      <c r="C25" s="82"/>
      <c r="D25" s="82"/>
      <c r="E25" s="82"/>
      <c r="F25" s="82"/>
      <c r="G25" s="81"/>
      <c r="H25" s="81"/>
      <c r="I25" s="81"/>
      <c r="J25" s="81"/>
      <c r="K25" s="81"/>
      <c r="M25" s="90" t="s">
        <v>42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</row>
    <row r="26" spans="2:24">
      <c r="M26" s="94" t="s">
        <v>43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</row>
    <row r="27" spans="2:24">
      <c r="B27" s="78" t="s">
        <v>44</v>
      </c>
      <c r="C27" s="78"/>
      <c r="D27" s="78"/>
      <c r="E27" s="78"/>
      <c r="F27" s="78"/>
      <c r="G27" s="78" t="s">
        <v>45</v>
      </c>
      <c r="H27" s="78"/>
      <c r="I27" s="78"/>
      <c r="J27" s="78"/>
      <c r="K27" s="78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</row>
    <row r="28" spans="2:24">
      <c r="B28" s="81" t="s">
        <v>46</v>
      </c>
      <c r="C28" s="81"/>
      <c r="D28" s="81"/>
      <c r="E28" s="81"/>
      <c r="F28" s="81"/>
      <c r="G28" s="81" t="s">
        <v>47</v>
      </c>
      <c r="H28" s="81"/>
      <c r="I28" s="81"/>
      <c r="J28" s="81"/>
      <c r="K28" s="81"/>
      <c r="M28" s="87" t="s">
        <v>48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</row>
    <row r="29" spans="2:24">
      <c r="B29" s="81"/>
      <c r="C29" s="81"/>
      <c r="D29" s="81"/>
      <c r="E29" s="81"/>
      <c r="F29" s="81"/>
      <c r="G29" s="81"/>
      <c r="H29" s="81"/>
      <c r="I29" s="81"/>
      <c r="J29" s="81"/>
      <c r="K29" s="81"/>
      <c r="M29" s="87" t="s">
        <v>49</v>
      </c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</row>
    <row r="30" spans="2:24">
      <c r="B30" s="81"/>
      <c r="C30" s="81"/>
      <c r="D30" s="81"/>
      <c r="E30" s="81"/>
      <c r="F30" s="81"/>
      <c r="G30" s="81"/>
      <c r="H30" s="81"/>
      <c r="I30" s="81"/>
      <c r="J30" s="81"/>
      <c r="K30" s="81"/>
      <c r="M30" s="87" t="s">
        <v>50</v>
      </c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</row>
    <row r="31" spans="2:24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24">
      <c r="B32" s="81"/>
      <c r="C32" s="81"/>
      <c r="D32" s="81"/>
      <c r="E32" s="81"/>
      <c r="F32" s="81"/>
      <c r="G32" s="81"/>
      <c r="H32" s="81"/>
      <c r="I32" s="81"/>
      <c r="J32" s="81"/>
      <c r="K32" s="81"/>
    </row>
  </sheetData>
  <mergeCells count="48">
    <mergeCell ref="M28:X28"/>
    <mergeCell ref="M29:X29"/>
    <mergeCell ref="M30:X30"/>
    <mergeCell ref="M26:X27"/>
    <mergeCell ref="M22:X22"/>
    <mergeCell ref="M23:X23"/>
    <mergeCell ref="M24:X24"/>
    <mergeCell ref="M25:X25"/>
    <mergeCell ref="M20:X21"/>
    <mergeCell ref="M16:X16"/>
    <mergeCell ref="M17:X17"/>
    <mergeCell ref="M19:X19"/>
    <mergeCell ref="M18:X18"/>
    <mergeCell ref="B6:F6"/>
    <mergeCell ref="G6:K6"/>
    <mergeCell ref="M13:X13"/>
    <mergeCell ref="M14:X14"/>
    <mergeCell ref="M15:X15"/>
    <mergeCell ref="B13:F13"/>
    <mergeCell ref="G13:K13"/>
    <mergeCell ref="B14:F18"/>
    <mergeCell ref="B7:F11"/>
    <mergeCell ref="G7:K11"/>
    <mergeCell ref="G14:K18"/>
    <mergeCell ref="M9:N9"/>
    <mergeCell ref="O9:Q9"/>
    <mergeCell ref="M10:N10"/>
    <mergeCell ref="O10:Q10"/>
    <mergeCell ref="R6:X6"/>
    <mergeCell ref="B3:D3"/>
    <mergeCell ref="B4:D4"/>
    <mergeCell ref="E3:H4"/>
    <mergeCell ref="I3:K4"/>
    <mergeCell ref="B2:K2"/>
    <mergeCell ref="B28:F32"/>
    <mergeCell ref="G28:K32"/>
    <mergeCell ref="B20:F20"/>
    <mergeCell ref="G20:K20"/>
    <mergeCell ref="B21:F25"/>
    <mergeCell ref="G21:K25"/>
    <mergeCell ref="B27:F27"/>
    <mergeCell ref="G27:K27"/>
    <mergeCell ref="R9:X10"/>
    <mergeCell ref="M6:Q6"/>
    <mergeCell ref="M7:N7"/>
    <mergeCell ref="O7:Q7"/>
    <mergeCell ref="M8:N8"/>
    <mergeCell ref="O8:Q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2F9-878B-41CB-81A6-DD929FA9A6EF}">
  <dimension ref="A1:K7"/>
  <sheetViews>
    <sheetView workbookViewId="0">
      <selection activeCell="G6" sqref="G6"/>
    </sheetView>
  </sheetViews>
  <sheetFormatPr defaultRowHeight="15"/>
  <cols>
    <col min="1" max="1" width="28.140625" customWidth="1"/>
    <col min="2" max="2" width="11.42578125" customWidth="1"/>
    <col min="3" max="3" width="12" customWidth="1"/>
    <col min="4" max="4" width="12.5703125" customWidth="1"/>
    <col min="6" max="6" width="13.5703125" customWidth="1"/>
    <col min="7" max="7" width="14.85546875" customWidth="1"/>
    <col min="8" max="8" width="11.5703125" customWidth="1"/>
  </cols>
  <sheetData>
    <row r="1" spans="1:11">
      <c r="B1" s="3" t="s">
        <v>51</v>
      </c>
      <c r="C1" s="3" t="s">
        <v>52</v>
      </c>
      <c r="D1" t="s">
        <v>53</v>
      </c>
    </row>
    <row r="2" spans="1:11">
      <c r="A2" t="s">
        <v>54</v>
      </c>
      <c r="B2" s="9" t="s">
        <v>55</v>
      </c>
      <c r="C2" s="8" t="s">
        <v>56</v>
      </c>
      <c r="J2" s="8" t="s">
        <v>57</v>
      </c>
      <c r="K2" t="s">
        <v>58</v>
      </c>
    </row>
    <row r="3" spans="1:11">
      <c r="A3" t="s">
        <v>59</v>
      </c>
      <c r="B3" s="11" t="s">
        <v>60</v>
      </c>
      <c r="C3" s="10" t="s">
        <v>61</v>
      </c>
      <c r="D3" s="8" t="s">
        <v>57</v>
      </c>
      <c r="J3" s="11" t="s">
        <v>60</v>
      </c>
      <c r="K3" t="s">
        <v>62</v>
      </c>
    </row>
    <row r="4" spans="1:11">
      <c r="A4" t="s">
        <v>63</v>
      </c>
      <c r="B4" s="3"/>
      <c r="C4" s="8" t="s">
        <v>56</v>
      </c>
      <c r="J4" s="9" t="s">
        <v>55</v>
      </c>
      <c r="K4" t="s">
        <v>64</v>
      </c>
    </row>
    <row r="5" spans="1:11">
      <c r="A5" t="s">
        <v>65</v>
      </c>
      <c r="B5" s="3"/>
      <c r="C5" s="8" t="s">
        <v>57</v>
      </c>
      <c r="D5" s="10" t="s">
        <v>61</v>
      </c>
      <c r="J5" s="10" t="s">
        <v>61</v>
      </c>
      <c r="K5" t="s">
        <v>66</v>
      </c>
    </row>
    <row r="6" spans="1:11">
      <c r="A6" t="s">
        <v>67</v>
      </c>
      <c r="B6" s="11" t="s">
        <v>60</v>
      </c>
      <c r="C6" s="8" t="s">
        <v>57</v>
      </c>
      <c r="D6" s="10" t="s">
        <v>61</v>
      </c>
    </row>
    <row r="7" spans="1:11">
      <c r="A7" t="s">
        <v>68</v>
      </c>
      <c r="B7" s="11" t="s">
        <v>60</v>
      </c>
      <c r="C7" s="8" t="s">
        <v>57</v>
      </c>
      <c r="D7" s="10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3C43-EE5E-4A64-B250-7BBB6C86AFA4}">
  <dimension ref="A1:J26"/>
  <sheetViews>
    <sheetView workbookViewId="0">
      <selection activeCell="C14" sqref="C14"/>
    </sheetView>
  </sheetViews>
  <sheetFormatPr defaultRowHeight="15"/>
  <cols>
    <col min="1" max="1" width="27.85546875" customWidth="1"/>
    <col min="2" max="2" width="52.7109375" customWidth="1"/>
    <col min="3" max="3" width="15" customWidth="1"/>
    <col min="4" max="8" width="12.85546875" customWidth="1"/>
    <col min="9" max="9" width="14" bestFit="1" customWidth="1"/>
    <col min="10" max="10" width="12.85546875" customWidth="1"/>
    <col min="13" max="13" width="14.42578125" bestFit="1" customWidth="1"/>
    <col min="14" max="14" width="15.7109375" customWidth="1"/>
  </cols>
  <sheetData>
    <row r="1" spans="2:10">
      <c r="B1" s="51" t="s">
        <v>69</v>
      </c>
      <c r="C1" s="56" t="s">
        <v>70</v>
      </c>
      <c r="D1" s="55" t="s">
        <v>71</v>
      </c>
      <c r="E1" s="46" t="s">
        <v>72</v>
      </c>
      <c r="F1" s="48" t="s">
        <v>73</v>
      </c>
      <c r="G1" s="44" t="s">
        <v>74</v>
      </c>
      <c r="H1" s="46" t="s">
        <v>72</v>
      </c>
      <c r="I1" s="48" t="s">
        <v>75</v>
      </c>
      <c r="J1" s="51" t="s">
        <v>76</v>
      </c>
    </row>
    <row r="2" spans="2:10">
      <c r="B2" s="53" t="s">
        <v>77</v>
      </c>
      <c r="C2" s="57">
        <f>C8+C9</f>
        <v>41</v>
      </c>
      <c r="D2" s="40">
        <v>200</v>
      </c>
      <c r="E2" s="30">
        <v>3</v>
      </c>
      <c r="F2" s="49">
        <f>E2*C2*D2</f>
        <v>24600</v>
      </c>
      <c r="G2" s="35">
        <f>SUM(200 * 1.2)</f>
        <v>240</v>
      </c>
      <c r="H2" s="30"/>
      <c r="I2" s="49">
        <f>H2*$C$2*G2</f>
        <v>0</v>
      </c>
      <c r="J2" s="52">
        <f>F2+I2</f>
        <v>24600</v>
      </c>
    </row>
    <row r="3" spans="2:10">
      <c r="B3" s="53" t="s">
        <v>78</v>
      </c>
      <c r="C3" s="57">
        <v>1</v>
      </c>
      <c r="D3" s="40">
        <v>280</v>
      </c>
      <c r="E3" s="30">
        <v>1</v>
      </c>
      <c r="F3" s="49">
        <f>E3*C3*D3</f>
        <v>280</v>
      </c>
      <c r="G3" s="35"/>
      <c r="H3" s="30"/>
      <c r="I3" s="49">
        <f t="shared" ref="I3:I6" si="0">H3*$C$2*G3</f>
        <v>0</v>
      </c>
      <c r="J3" s="52">
        <f t="shared" ref="J3:J6" si="1">F3+I3</f>
        <v>280</v>
      </c>
    </row>
    <row r="4" spans="2:10">
      <c r="B4" s="53" t="s">
        <v>79</v>
      </c>
      <c r="C4" s="57"/>
      <c r="D4" s="40">
        <v>230</v>
      </c>
      <c r="E4" s="30">
        <v>0</v>
      </c>
      <c r="F4" s="49">
        <f>E4*C4*D4</f>
        <v>0</v>
      </c>
      <c r="G4" s="35">
        <f>SUM(230 * 1.2)</f>
        <v>276</v>
      </c>
      <c r="H4" s="30">
        <v>0</v>
      </c>
      <c r="I4" s="49">
        <f t="shared" si="0"/>
        <v>0</v>
      </c>
      <c r="J4" s="52">
        <f t="shared" si="1"/>
        <v>0</v>
      </c>
    </row>
    <row r="5" spans="2:10">
      <c r="B5" s="53" t="s">
        <v>80</v>
      </c>
      <c r="C5" s="57"/>
      <c r="D5" s="40">
        <v>310</v>
      </c>
      <c r="E5" s="30">
        <v>0</v>
      </c>
      <c r="F5" s="49">
        <f>E5*C5*D5</f>
        <v>0</v>
      </c>
      <c r="G5" s="35">
        <v>0</v>
      </c>
      <c r="H5" s="30">
        <v>0</v>
      </c>
      <c r="I5" s="49">
        <f t="shared" si="0"/>
        <v>0</v>
      </c>
      <c r="J5" s="52">
        <f t="shared" si="1"/>
        <v>0</v>
      </c>
    </row>
    <row r="6" spans="2:10">
      <c r="B6" s="54" t="s">
        <v>81</v>
      </c>
      <c r="C6" s="58">
        <v>10</v>
      </c>
      <c r="D6" s="41">
        <v>650</v>
      </c>
      <c r="E6" s="47">
        <v>1</v>
      </c>
      <c r="F6" s="50">
        <f>E6*C6*D6</f>
        <v>6500</v>
      </c>
      <c r="G6" s="38">
        <v>650</v>
      </c>
      <c r="H6" s="47">
        <v>0</v>
      </c>
      <c r="I6" s="59">
        <f t="shared" si="0"/>
        <v>0</v>
      </c>
      <c r="J6" s="60">
        <f t="shared" si="1"/>
        <v>6500</v>
      </c>
    </row>
    <row r="7" spans="2:10">
      <c r="I7" s="63" t="s">
        <v>82</v>
      </c>
      <c r="J7" s="64">
        <f>SUM(J2:J6)</f>
        <v>31380</v>
      </c>
    </row>
    <row r="8" spans="2:10">
      <c r="B8" s="33" t="s">
        <v>83</v>
      </c>
      <c r="C8" s="34">
        <v>1</v>
      </c>
      <c r="I8" s="65" t="s">
        <v>84</v>
      </c>
      <c r="J8" s="39"/>
    </row>
    <row r="9" spans="2:10">
      <c r="B9" s="61" t="s">
        <v>85</v>
      </c>
      <c r="C9" s="36">
        <v>40</v>
      </c>
      <c r="I9" s="66" t="s">
        <v>86</v>
      </c>
      <c r="J9" s="67">
        <v>6000</v>
      </c>
    </row>
    <row r="10" spans="2:10">
      <c r="B10" s="61" t="s">
        <v>87</v>
      </c>
      <c r="C10" s="62">
        <v>0.15</v>
      </c>
      <c r="I10" s="69" t="s">
        <v>76</v>
      </c>
      <c r="J10" s="70">
        <f>J9+J7+J8</f>
        <v>37380</v>
      </c>
    </row>
    <row r="11" spans="2:10">
      <c r="B11" s="61" t="s">
        <v>88</v>
      </c>
      <c r="C11" s="36">
        <f>(C2-C8)*2*(E2+H2)</f>
        <v>240</v>
      </c>
      <c r="I11" s="71" t="s">
        <v>89</v>
      </c>
      <c r="J11" s="72">
        <f>(C13-J10)/C13</f>
        <v>0.22125</v>
      </c>
    </row>
    <row r="12" spans="2:10">
      <c r="B12" s="61" t="s">
        <v>90</v>
      </c>
      <c r="C12" s="36">
        <f>C11/3</f>
        <v>80</v>
      </c>
    </row>
    <row r="13" spans="2:10">
      <c r="B13" s="61" t="s">
        <v>91</v>
      </c>
      <c r="C13" s="68">
        <v>48000</v>
      </c>
      <c r="E13" s="42"/>
    </row>
    <row r="14" spans="2:10">
      <c r="B14" s="45" t="s">
        <v>92</v>
      </c>
      <c r="C14" s="37">
        <v>96</v>
      </c>
      <c r="E14" s="42"/>
    </row>
    <row r="19" spans="1:7" ht="45.75">
      <c r="A19" s="73" t="s">
        <v>93</v>
      </c>
      <c r="B19" s="30" t="s">
        <v>94</v>
      </c>
      <c r="D19" s="105" t="s">
        <v>95</v>
      </c>
      <c r="E19" s="105"/>
      <c r="F19" s="105"/>
      <c r="G19" s="105"/>
    </row>
    <row r="20" spans="1:7">
      <c r="A20" s="30" t="s">
        <v>96</v>
      </c>
      <c r="B20" s="74">
        <v>210</v>
      </c>
      <c r="D20" s="43"/>
      <c r="E20" s="43" t="s">
        <v>97</v>
      </c>
      <c r="F20" s="43" t="s">
        <v>98</v>
      </c>
      <c r="G20" s="43" t="s">
        <v>99</v>
      </c>
    </row>
    <row r="21" spans="1:7" ht="30.75">
      <c r="A21" s="73" t="s">
        <v>100</v>
      </c>
      <c r="B21" s="74">
        <v>300</v>
      </c>
      <c r="D21" s="30" t="s">
        <v>101</v>
      </c>
      <c r="E21" s="30">
        <v>80</v>
      </c>
      <c r="F21" s="32">
        <v>50</v>
      </c>
      <c r="G21" s="32">
        <f>E21*F21</f>
        <v>4000</v>
      </c>
    </row>
    <row r="22" spans="1:7" ht="30.75">
      <c r="A22" s="73" t="s">
        <v>102</v>
      </c>
      <c r="B22" s="74">
        <v>200</v>
      </c>
      <c r="D22" s="30" t="s">
        <v>103</v>
      </c>
      <c r="E22" s="30">
        <v>80</v>
      </c>
      <c r="F22" s="30">
        <v>56</v>
      </c>
      <c r="G22" s="32">
        <f>E22*F22</f>
        <v>4480</v>
      </c>
    </row>
    <row r="23" spans="1:7">
      <c r="A23" s="30" t="s">
        <v>104</v>
      </c>
      <c r="B23" s="74">
        <v>75</v>
      </c>
      <c r="D23" s="30" t="s">
        <v>105</v>
      </c>
      <c r="E23" s="30">
        <v>80</v>
      </c>
      <c r="F23" s="30">
        <v>77</v>
      </c>
      <c r="G23" s="32">
        <f>E23*F23</f>
        <v>6160</v>
      </c>
    </row>
    <row r="24" spans="1:7">
      <c r="A24" s="30" t="s">
        <v>76</v>
      </c>
      <c r="B24" s="74">
        <f>SUM(B20,B21,B22,B23)</f>
        <v>785</v>
      </c>
      <c r="F24" s="31"/>
    </row>
    <row r="25" spans="1:7" ht="30.75">
      <c r="A25" s="75" t="s">
        <v>106</v>
      </c>
      <c r="B25" s="76">
        <v>392.5</v>
      </c>
    </row>
    <row r="26" spans="1:7" ht="30.75">
      <c r="A26" s="73" t="s">
        <v>107</v>
      </c>
      <c r="B26" s="76">
        <f>392.5*80</f>
        <v>31400</v>
      </c>
    </row>
  </sheetData>
  <mergeCells count="1">
    <mergeCell ref="D19:G19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7A7B-237F-41DE-BABF-BFB8966302E9}">
  <dimension ref="A1:V19"/>
  <sheetViews>
    <sheetView workbookViewId="0">
      <selection activeCell="B9" sqref="B9"/>
    </sheetView>
  </sheetViews>
  <sheetFormatPr defaultRowHeight="15"/>
  <cols>
    <col min="1" max="1" width="15.5703125" customWidth="1"/>
  </cols>
  <sheetData>
    <row r="1" spans="1:18">
      <c r="A1" s="125" t="s">
        <v>108</v>
      </c>
      <c r="B1" s="125"/>
      <c r="C1" s="125"/>
    </row>
    <row r="2" spans="1:18">
      <c r="A2" s="122" t="s">
        <v>109</v>
      </c>
    </row>
    <row r="3" spans="1:18">
      <c r="A3" s="122" t="s">
        <v>110</v>
      </c>
    </row>
    <row r="4" spans="1:18">
      <c r="A4" s="127" t="s">
        <v>111</v>
      </c>
    </row>
    <row r="5" spans="1:18">
      <c r="A5" s="122" t="s">
        <v>112</v>
      </c>
    </row>
    <row r="6" spans="1:18">
      <c r="A6" s="126" t="s">
        <v>113</v>
      </c>
    </row>
    <row r="7" spans="1:18">
      <c r="A7" s="126" t="s">
        <v>114</v>
      </c>
    </row>
    <row r="8" spans="1:18">
      <c r="A8" s="126" t="s">
        <v>115</v>
      </c>
    </row>
    <row r="9" spans="1:18">
      <c r="A9" s="127" t="s">
        <v>116</v>
      </c>
    </row>
    <row r="10" spans="1:18">
      <c r="A10" s="122" t="s">
        <v>117</v>
      </c>
    </row>
    <row r="11" spans="1:18">
      <c r="A11" s="122" t="s">
        <v>118</v>
      </c>
    </row>
    <row r="14" spans="1:18">
      <c r="A14" s="124" t="s">
        <v>119</v>
      </c>
      <c r="B14" s="124"/>
      <c r="C14" s="124"/>
    </row>
    <row r="15" spans="1:18">
      <c r="A15" s="121" t="s">
        <v>120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</row>
    <row r="16" spans="1:18">
      <c r="A16" s="121" t="s">
        <v>121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</row>
    <row r="17" spans="1:22">
      <c r="A17" s="123" t="s">
        <v>122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</row>
    <row r="18" spans="1:22">
      <c r="A18" s="121" t="s">
        <v>123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</row>
    <row r="19" spans="1:22">
      <c r="A19" s="121" t="s">
        <v>124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</row>
  </sheetData>
  <mergeCells count="6">
    <mergeCell ref="A18:S18"/>
    <mergeCell ref="A19:S19"/>
    <mergeCell ref="A14:C14"/>
    <mergeCell ref="A1:C1"/>
    <mergeCell ref="A15:R15"/>
    <mergeCell ref="A16:R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BCDD-E519-412F-B474-5EF31DA0155F}">
  <dimension ref="A1:V25"/>
  <sheetViews>
    <sheetView tabSelected="1" topLeftCell="A8" workbookViewId="0">
      <selection activeCell="N11" sqref="N11"/>
    </sheetView>
  </sheetViews>
  <sheetFormatPr defaultRowHeight="15"/>
  <cols>
    <col min="1" max="1" width="43.5703125" customWidth="1"/>
  </cols>
  <sheetData>
    <row r="1" spans="1:22">
      <c r="A1" s="119" t="s">
        <v>125</v>
      </c>
    </row>
    <row r="2" spans="1:22">
      <c r="B2" s="99" t="s">
        <v>126</v>
      </c>
      <c r="C2" s="100"/>
      <c r="D2" s="101"/>
      <c r="E2" s="102" t="s">
        <v>127</v>
      </c>
      <c r="F2" s="103"/>
      <c r="G2" s="103"/>
      <c r="H2" s="104"/>
      <c r="I2" s="99" t="s">
        <v>128</v>
      </c>
      <c r="J2" s="100"/>
      <c r="K2" s="100"/>
      <c r="L2" s="100"/>
      <c r="M2" s="101"/>
      <c r="N2" s="102" t="s">
        <v>129</v>
      </c>
      <c r="O2" s="103"/>
      <c r="P2" s="103"/>
      <c r="Q2" s="104"/>
      <c r="R2" s="95" t="s">
        <v>130</v>
      </c>
      <c r="S2" s="96"/>
      <c r="T2" s="96"/>
      <c r="U2" s="96"/>
      <c r="V2" s="97"/>
    </row>
    <row r="3" spans="1:22">
      <c r="B3" s="14" t="s">
        <v>131</v>
      </c>
      <c r="C3" s="15" t="s">
        <v>132</v>
      </c>
      <c r="D3" s="15" t="s">
        <v>133</v>
      </c>
      <c r="E3" s="19" t="s">
        <v>134</v>
      </c>
      <c r="F3" s="20" t="s">
        <v>135</v>
      </c>
      <c r="G3" s="20" t="s">
        <v>136</v>
      </c>
      <c r="H3" s="20" t="s">
        <v>137</v>
      </c>
      <c r="I3" s="12" t="s">
        <v>138</v>
      </c>
      <c r="J3" s="13" t="s">
        <v>139</v>
      </c>
      <c r="K3" s="13" t="s">
        <v>140</v>
      </c>
      <c r="L3" s="13" t="s">
        <v>141</v>
      </c>
      <c r="M3" s="13" t="s">
        <v>142</v>
      </c>
      <c r="N3" s="17" t="s">
        <v>143</v>
      </c>
      <c r="O3" s="18" t="s">
        <v>144</v>
      </c>
      <c r="P3" s="18" t="s">
        <v>145</v>
      </c>
      <c r="Q3" s="18" t="s">
        <v>146</v>
      </c>
      <c r="R3" s="23" t="s">
        <v>147</v>
      </c>
      <c r="S3" s="24" t="s">
        <v>148</v>
      </c>
      <c r="T3" s="24" t="s">
        <v>149</v>
      </c>
      <c r="U3" s="24" t="s">
        <v>150</v>
      </c>
      <c r="V3" s="25" t="s">
        <v>151</v>
      </c>
    </row>
    <row r="4" spans="1:22" ht="18" customHeight="1">
      <c r="A4" t="s">
        <v>152</v>
      </c>
      <c r="B4" s="26"/>
      <c r="C4" s="16"/>
      <c r="D4" s="16"/>
      <c r="E4" s="21"/>
      <c r="F4" s="21"/>
      <c r="G4" s="21"/>
      <c r="H4" s="21"/>
      <c r="I4" s="16"/>
      <c r="J4" s="16"/>
      <c r="K4" s="16"/>
      <c r="L4" s="16"/>
      <c r="M4" s="16"/>
      <c r="N4" s="21"/>
      <c r="O4" s="21"/>
      <c r="P4" s="21"/>
      <c r="Q4" s="21"/>
      <c r="R4" s="22"/>
      <c r="S4" s="22"/>
      <c r="T4" s="22"/>
      <c r="U4" s="22"/>
      <c r="V4" s="22"/>
    </row>
    <row r="5" spans="1:22">
      <c r="A5" t="s">
        <v>153</v>
      </c>
      <c r="B5" s="16"/>
      <c r="C5" s="26"/>
      <c r="D5" s="16"/>
      <c r="E5" s="21"/>
      <c r="F5" s="21"/>
      <c r="G5" s="21"/>
      <c r="H5" s="21"/>
      <c r="I5" s="16"/>
      <c r="J5" s="16"/>
      <c r="K5" s="16"/>
      <c r="L5" s="16"/>
      <c r="M5" s="16"/>
      <c r="N5" s="21"/>
      <c r="O5" s="21"/>
      <c r="P5" s="21"/>
      <c r="Q5" s="21"/>
      <c r="R5" s="22"/>
      <c r="S5" s="22"/>
      <c r="T5" s="22"/>
      <c r="U5" s="22"/>
      <c r="V5" s="22"/>
    </row>
    <row r="6" spans="1:22">
      <c r="A6" t="s">
        <v>154</v>
      </c>
      <c r="B6" s="16"/>
      <c r="C6" s="16"/>
      <c r="D6" s="26"/>
      <c r="E6" s="21"/>
      <c r="F6" s="21"/>
      <c r="G6" s="21"/>
      <c r="H6" s="21"/>
      <c r="I6" s="16"/>
      <c r="J6" s="16"/>
      <c r="K6" s="16"/>
      <c r="L6" s="16"/>
      <c r="M6" s="16"/>
      <c r="N6" s="21"/>
      <c r="O6" s="21"/>
      <c r="P6" s="21"/>
      <c r="Q6" s="21"/>
      <c r="R6" s="22"/>
      <c r="S6" s="22"/>
      <c r="T6" s="22"/>
      <c r="U6" s="22"/>
      <c r="V6" s="22"/>
    </row>
    <row r="7" spans="1:22">
      <c r="A7" t="s">
        <v>155</v>
      </c>
      <c r="B7" s="16"/>
      <c r="C7" s="16"/>
      <c r="D7" s="16"/>
      <c r="E7" s="26"/>
      <c r="F7" s="26"/>
      <c r="G7" s="26"/>
      <c r="H7" s="26"/>
      <c r="I7" s="26"/>
      <c r="J7" s="26"/>
      <c r="K7" s="26"/>
      <c r="L7" s="26"/>
      <c r="M7" s="26"/>
      <c r="N7" s="118"/>
      <c r="O7" s="21"/>
      <c r="P7" s="21"/>
      <c r="Q7" s="21"/>
      <c r="R7" s="22"/>
      <c r="S7" s="22"/>
      <c r="T7" s="22"/>
      <c r="U7" s="22"/>
      <c r="V7" s="22"/>
    </row>
    <row r="8" spans="1:22">
      <c r="A8" t="s">
        <v>156</v>
      </c>
      <c r="B8" s="16"/>
      <c r="C8" s="16"/>
      <c r="D8" s="115"/>
      <c r="E8" s="21"/>
      <c r="F8" s="21"/>
      <c r="G8" s="21"/>
      <c r="H8" s="21"/>
      <c r="I8" s="16"/>
      <c r="J8" s="16"/>
      <c r="K8" s="16"/>
      <c r="L8" s="16"/>
      <c r="M8" s="16"/>
      <c r="N8" s="21"/>
      <c r="O8" s="21"/>
      <c r="P8" s="21"/>
      <c r="Q8" s="21"/>
      <c r="R8" s="22"/>
      <c r="S8" s="22"/>
      <c r="T8" s="22"/>
      <c r="U8" s="22"/>
      <c r="V8" s="22"/>
    </row>
    <row r="9" spans="1:22">
      <c r="A9" t="s">
        <v>157</v>
      </c>
      <c r="B9" s="16"/>
      <c r="C9" s="16"/>
      <c r="D9" s="16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7"/>
      <c r="P9" s="21"/>
      <c r="Q9" s="21"/>
      <c r="R9" s="22"/>
      <c r="S9" s="22"/>
      <c r="T9" s="22"/>
      <c r="U9" s="22"/>
      <c r="V9" s="22"/>
    </row>
    <row r="10" spans="1:22">
      <c r="A10" t="s">
        <v>158</v>
      </c>
      <c r="B10" s="16"/>
      <c r="C10" s="16"/>
      <c r="D10" s="1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1"/>
      <c r="P10" s="21"/>
      <c r="Q10" s="21"/>
      <c r="R10" s="22"/>
      <c r="S10" s="22"/>
      <c r="T10" s="22"/>
      <c r="U10" s="22"/>
      <c r="V10" s="22"/>
    </row>
    <row r="11" spans="1:22">
      <c r="A11" t="s">
        <v>159</v>
      </c>
      <c r="B11" s="16"/>
      <c r="C11" s="16"/>
      <c r="D11" s="16"/>
      <c r="E11" s="21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1"/>
      <c r="Q11" s="21"/>
      <c r="R11" s="22"/>
      <c r="S11" s="22"/>
      <c r="T11" s="22"/>
      <c r="U11" s="22"/>
      <c r="V11" s="22"/>
    </row>
    <row r="12" spans="1:22">
      <c r="B12" s="16"/>
      <c r="C12" s="16"/>
      <c r="D12" s="16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22"/>
      <c r="T12" s="22"/>
      <c r="U12" s="22"/>
      <c r="V12" s="22"/>
    </row>
    <row r="14" spans="1:22">
      <c r="A14" s="98" t="s">
        <v>160</v>
      </c>
      <c r="B14" s="98"/>
      <c r="C14" s="98"/>
      <c r="D14" s="98"/>
      <c r="E14" s="98"/>
      <c r="F14" s="98"/>
      <c r="G14" s="98"/>
      <c r="H14" s="98"/>
      <c r="I14" s="98"/>
    </row>
    <row r="15" spans="1:22">
      <c r="A15" s="120" t="s">
        <v>161</v>
      </c>
    </row>
    <row r="16" spans="1:22">
      <c r="B16" s="99" t="s">
        <v>126</v>
      </c>
      <c r="C16" s="100"/>
      <c r="D16" s="101"/>
      <c r="E16" s="102" t="s">
        <v>127</v>
      </c>
      <c r="F16" s="103"/>
      <c r="G16" s="103"/>
      <c r="H16" s="104"/>
      <c r="I16" s="99" t="s">
        <v>128</v>
      </c>
      <c r="J16" s="100"/>
      <c r="K16" s="100"/>
      <c r="L16" s="100"/>
      <c r="M16" s="101"/>
      <c r="N16" s="102" t="s">
        <v>129</v>
      </c>
      <c r="O16" s="103"/>
      <c r="P16" s="103"/>
      <c r="Q16" s="104"/>
      <c r="R16" s="95" t="s">
        <v>130</v>
      </c>
      <c r="S16" s="96"/>
      <c r="T16" s="96"/>
      <c r="U16" s="96"/>
      <c r="V16" s="97"/>
    </row>
    <row r="17" spans="1:22">
      <c r="B17" s="14" t="s">
        <v>131</v>
      </c>
      <c r="C17" s="15" t="s">
        <v>132</v>
      </c>
      <c r="D17" s="15" t="s">
        <v>133</v>
      </c>
      <c r="E17" s="19" t="s">
        <v>134</v>
      </c>
      <c r="F17" s="20" t="s">
        <v>135</v>
      </c>
      <c r="G17" s="20" t="s">
        <v>136</v>
      </c>
      <c r="H17" s="20" t="s">
        <v>137</v>
      </c>
      <c r="I17" s="12" t="s">
        <v>138</v>
      </c>
      <c r="J17" s="13" t="s">
        <v>139</v>
      </c>
      <c r="K17" s="13" t="s">
        <v>140</v>
      </c>
      <c r="L17" s="13" t="s">
        <v>141</v>
      </c>
      <c r="M17" s="13" t="s">
        <v>142</v>
      </c>
      <c r="N17" s="17" t="s">
        <v>143</v>
      </c>
      <c r="O17" s="18" t="s">
        <v>144</v>
      </c>
      <c r="P17" s="18" t="s">
        <v>145</v>
      </c>
      <c r="Q17" s="18" t="s">
        <v>146</v>
      </c>
      <c r="R17" s="23" t="s">
        <v>147</v>
      </c>
      <c r="S17" s="24" t="s">
        <v>148</v>
      </c>
      <c r="T17" s="24" t="s">
        <v>149</v>
      </c>
      <c r="U17" s="24" t="s">
        <v>150</v>
      </c>
      <c r="V17" s="25" t="s">
        <v>151</v>
      </c>
    </row>
    <row r="18" spans="1:22">
      <c r="A18" t="s">
        <v>152</v>
      </c>
      <c r="B18" s="26"/>
      <c r="C18" s="16"/>
      <c r="D18" s="16"/>
      <c r="E18" s="21"/>
      <c r="F18" s="21"/>
      <c r="G18" s="21"/>
      <c r="H18" s="21"/>
      <c r="I18" s="16"/>
      <c r="J18" s="16"/>
      <c r="K18" s="16"/>
      <c r="L18" s="16"/>
      <c r="M18" s="16"/>
      <c r="N18" s="21"/>
      <c r="O18" s="21"/>
      <c r="P18" s="21"/>
      <c r="Q18" s="21"/>
      <c r="R18" s="22"/>
      <c r="S18" s="22"/>
      <c r="T18" s="22"/>
      <c r="U18" s="22"/>
      <c r="V18" s="22"/>
    </row>
    <row r="19" spans="1:22">
      <c r="A19" t="s">
        <v>153</v>
      </c>
      <c r="B19" s="16"/>
      <c r="C19" s="26"/>
      <c r="D19" s="16"/>
      <c r="E19" s="21"/>
      <c r="F19" s="21"/>
      <c r="G19" s="21"/>
      <c r="H19" s="21"/>
      <c r="I19" s="16"/>
      <c r="J19" s="16"/>
      <c r="K19" s="16"/>
      <c r="L19" s="16"/>
      <c r="M19" s="16"/>
      <c r="N19" s="21"/>
      <c r="O19" s="21"/>
      <c r="P19" s="21"/>
      <c r="Q19" s="21"/>
      <c r="R19" s="22"/>
      <c r="S19" s="22"/>
      <c r="T19" s="22"/>
      <c r="U19" s="22"/>
      <c r="V19" s="22"/>
    </row>
    <row r="20" spans="1:22">
      <c r="A20" t="s">
        <v>154</v>
      </c>
      <c r="B20" s="16"/>
      <c r="C20" s="16"/>
      <c r="D20" s="26"/>
      <c r="E20" s="21"/>
      <c r="F20" s="21"/>
      <c r="G20" s="21"/>
      <c r="H20" s="21"/>
      <c r="I20" s="16"/>
      <c r="J20" s="16"/>
      <c r="K20" s="16"/>
      <c r="L20" s="16"/>
      <c r="M20" s="16"/>
      <c r="N20" s="21"/>
      <c r="O20" s="21"/>
      <c r="P20" s="21"/>
      <c r="Q20" s="21"/>
      <c r="R20" s="22"/>
      <c r="S20" s="22"/>
      <c r="T20" s="22"/>
      <c r="U20" s="22"/>
      <c r="V20" s="22"/>
    </row>
    <row r="21" spans="1:22">
      <c r="A21" t="s">
        <v>155</v>
      </c>
      <c r="B21" s="16"/>
      <c r="C21" s="16"/>
      <c r="D21" s="16"/>
      <c r="E21" s="26"/>
      <c r="F21" s="26"/>
      <c r="G21" s="26"/>
      <c r="H21" s="26"/>
      <c r="I21" s="26"/>
      <c r="J21" s="26"/>
      <c r="K21" s="26"/>
      <c r="L21" s="26"/>
      <c r="M21" s="26"/>
      <c r="N21" s="117"/>
      <c r="O21" s="116"/>
      <c r="P21" s="21"/>
      <c r="Q21" s="21"/>
      <c r="R21" s="22"/>
      <c r="S21" s="22"/>
      <c r="T21" s="22"/>
      <c r="U21" s="22"/>
      <c r="V21" s="22"/>
    </row>
    <row r="22" spans="1:22">
      <c r="A22" t="s">
        <v>156</v>
      </c>
      <c r="B22" s="16"/>
      <c r="C22" s="16"/>
      <c r="D22" s="115"/>
      <c r="E22" s="21"/>
      <c r="F22" s="21"/>
      <c r="G22" s="21"/>
      <c r="H22" s="21"/>
      <c r="I22" s="16"/>
      <c r="J22" s="16"/>
      <c r="K22" s="16"/>
      <c r="L22" s="16"/>
      <c r="M22" s="16"/>
      <c r="N22" s="21"/>
      <c r="O22" s="21"/>
      <c r="P22" s="21"/>
      <c r="Q22" s="21"/>
      <c r="R22" s="22"/>
      <c r="S22" s="22"/>
      <c r="T22" s="22"/>
      <c r="U22" s="22"/>
      <c r="V22" s="22"/>
    </row>
    <row r="23" spans="1:22">
      <c r="A23" t="s">
        <v>157</v>
      </c>
      <c r="B23" s="16"/>
      <c r="C23" s="16"/>
      <c r="D23" s="16"/>
      <c r="E23" s="118"/>
      <c r="F23" s="118"/>
      <c r="G23" s="118"/>
      <c r="H23" s="118"/>
      <c r="I23" s="118"/>
      <c r="J23" s="118"/>
      <c r="K23" s="118"/>
      <c r="L23" s="118"/>
      <c r="M23" s="118"/>
      <c r="N23" s="116"/>
      <c r="O23" s="116"/>
      <c r="P23" s="21"/>
      <c r="Q23" s="21"/>
      <c r="R23" s="22"/>
      <c r="S23" s="22"/>
      <c r="T23" s="22"/>
      <c r="U23" s="22"/>
      <c r="V23" s="22"/>
    </row>
    <row r="24" spans="1:22">
      <c r="A24" t="s">
        <v>158</v>
      </c>
      <c r="B24" s="16"/>
      <c r="C24" s="16"/>
      <c r="D24" s="16"/>
      <c r="E24" s="115"/>
      <c r="F24" s="26"/>
      <c r="G24" s="26"/>
      <c r="H24" s="26"/>
      <c r="I24" s="26"/>
      <c r="J24" s="26"/>
      <c r="K24" s="26"/>
      <c r="L24" s="26"/>
      <c r="M24" s="26"/>
      <c r="N24" s="21"/>
      <c r="O24" s="21"/>
      <c r="P24" s="21"/>
      <c r="Q24" s="21"/>
      <c r="R24" s="22"/>
      <c r="S24" s="22"/>
      <c r="T24" s="22"/>
      <c r="U24" s="22"/>
      <c r="V24" s="22"/>
    </row>
    <row r="25" spans="1:22">
      <c r="A25" t="s">
        <v>159</v>
      </c>
      <c r="B25" s="16"/>
      <c r="C25" s="16"/>
      <c r="D25" s="16"/>
      <c r="E25" s="21"/>
      <c r="F25" s="26"/>
      <c r="G25" s="26"/>
      <c r="H25" s="26"/>
      <c r="I25" s="26"/>
      <c r="J25" s="26"/>
      <c r="K25" s="26"/>
      <c r="L25" s="26"/>
      <c r="M25" s="26"/>
      <c r="N25" s="26"/>
      <c r="O25" s="21"/>
      <c r="P25" s="21"/>
      <c r="Q25" s="21"/>
      <c r="R25" s="22"/>
      <c r="S25" s="22"/>
      <c r="T25" s="22"/>
      <c r="U25" s="22"/>
      <c r="V25" s="22"/>
    </row>
  </sheetData>
  <mergeCells count="11">
    <mergeCell ref="B16:D16"/>
    <mergeCell ref="E16:H16"/>
    <mergeCell ref="I16:M16"/>
    <mergeCell ref="N16:Q16"/>
    <mergeCell ref="R16:V16"/>
    <mergeCell ref="R2:V2"/>
    <mergeCell ref="A14:I14"/>
    <mergeCell ref="B2:D2"/>
    <mergeCell ref="E2:H2"/>
    <mergeCell ref="I2:M2"/>
    <mergeCell ref="N2:Q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4FA4-234D-4C3E-BDC2-5D69A7824FCC}">
  <dimension ref="A1:B42"/>
  <sheetViews>
    <sheetView topLeftCell="A31" workbookViewId="0"/>
  </sheetViews>
  <sheetFormatPr defaultRowHeight="15"/>
  <cols>
    <col min="1" max="1" width="99.5703125" customWidth="1"/>
    <col min="2" max="2" width="92.5703125" customWidth="1"/>
  </cols>
  <sheetData>
    <row r="1" spans="1:1">
      <c r="A1" s="3"/>
    </row>
    <row r="25" spans="1:2">
      <c r="A25" s="5" t="s">
        <v>162</v>
      </c>
      <c r="B25" s="7" t="s">
        <v>163</v>
      </c>
    </row>
    <row r="26" spans="1:2">
      <c r="A26" s="5"/>
    </row>
    <row r="27" spans="1:2">
      <c r="A27" s="3" t="s">
        <v>164</v>
      </c>
      <c r="B27" t="s">
        <v>165</v>
      </c>
    </row>
    <row r="28" spans="1:2">
      <c r="A28" s="4" t="s">
        <v>166</v>
      </c>
      <c r="B28" t="s">
        <v>167</v>
      </c>
    </row>
    <row r="29" spans="1:2">
      <c r="A29" s="4" t="s">
        <v>168</v>
      </c>
      <c r="B29" t="s">
        <v>169</v>
      </c>
    </row>
    <row r="30" spans="1:2">
      <c r="A30" t="s">
        <v>170</v>
      </c>
      <c r="B30" t="s">
        <v>171</v>
      </c>
    </row>
    <row r="31" spans="1:2">
      <c r="A31" t="s">
        <v>172</v>
      </c>
    </row>
    <row r="32" spans="1:2">
      <c r="A32" t="s">
        <v>173</v>
      </c>
      <c r="B32" t="s">
        <v>174</v>
      </c>
    </row>
    <row r="33" spans="1:2">
      <c r="A33" t="s">
        <v>175</v>
      </c>
      <c r="B33" t="s">
        <v>176</v>
      </c>
    </row>
    <row r="34" spans="1:2">
      <c r="A34" t="s">
        <v>177</v>
      </c>
      <c r="B34" t="s">
        <v>178</v>
      </c>
    </row>
    <row r="36" spans="1:2">
      <c r="A36" s="4" t="s">
        <v>179</v>
      </c>
    </row>
    <row r="37" spans="1:2">
      <c r="A37" s="6" t="s">
        <v>180</v>
      </c>
    </row>
    <row r="38" spans="1:2">
      <c r="A38" s="3" t="s">
        <v>181</v>
      </c>
    </row>
    <row r="39" spans="1:2">
      <c r="A39" t="s">
        <v>182</v>
      </c>
      <c r="B39" t="s">
        <v>183</v>
      </c>
    </row>
    <row r="40" spans="1:2">
      <c r="A40" t="s">
        <v>184</v>
      </c>
    </row>
    <row r="41" spans="1:2">
      <c r="A41" t="s">
        <v>185</v>
      </c>
    </row>
    <row r="42" spans="1:2">
      <c r="A42" t="s">
        <v>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7822-C13F-4333-9CD4-183E7DC944CD}">
  <dimension ref="A1"/>
  <sheetViews>
    <sheetView topLeftCell="M1" workbookViewId="0">
      <selection activeCell="M1" sqref="M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194C-2C9B-4E6D-9053-969E9D250613}">
  <dimension ref="B3:R19"/>
  <sheetViews>
    <sheetView workbookViewId="0">
      <selection activeCell="K15" sqref="K15:R15"/>
    </sheetView>
  </sheetViews>
  <sheetFormatPr defaultRowHeight="15"/>
  <cols>
    <col min="2" max="2" width="9.140625" customWidth="1"/>
    <col min="3" max="10" width="12.28515625" customWidth="1"/>
    <col min="11" max="18" width="11.7109375" customWidth="1"/>
  </cols>
  <sheetData>
    <row r="3" spans="2:18" ht="15.75">
      <c r="B3" s="27" t="s">
        <v>186</v>
      </c>
      <c r="C3" s="110" t="s">
        <v>187</v>
      </c>
      <c r="D3" s="110"/>
      <c r="E3" s="110"/>
      <c r="F3" s="110"/>
      <c r="G3" s="110"/>
      <c r="H3" s="110"/>
      <c r="I3" s="110"/>
      <c r="J3" s="110"/>
      <c r="K3" s="110" t="s">
        <v>188</v>
      </c>
      <c r="L3" s="110"/>
      <c r="M3" s="110"/>
      <c r="N3" s="110"/>
      <c r="O3" s="110"/>
      <c r="P3" s="110"/>
      <c r="Q3" s="110"/>
      <c r="R3" s="110"/>
    </row>
    <row r="4" spans="2:18">
      <c r="B4" s="28">
        <v>1</v>
      </c>
      <c r="C4" s="128" t="s">
        <v>189</v>
      </c>
      <c r="D4" s="128"/>
      <c r="E4" s="128"/>
      <c r="F4" s="128"/>
      <c r="G4" s="128"/>
      <c r="H4" s="128"/>
      <c r="I4" s="128"/>
      <c r="J4" s="128"/>
      <c r="K4" s="112" t="s">
        <v>190</v>
      </c>
      <c r="L4" s="112"/>
      <c r="M4" s="112"/>
      <c r="N4" s="112"/>
      <c r="O4" s="112"/>
      <c r="P4" s="112"/>
      <c r="Q4" s="112"/>
      <c r="R4" s="112"/>
    </row>
    <row r="5" spans="2:18">
      <c r="B5" s="28">
        <v>2</v>
      </c>
      <c r="C5" s="128" t="s">
        <v>191</v>
      </c>
      <c r="D5" s="128"/>
      <c r="E5" s="128"/>
      <c r="F5" s="128"/>
      <c r="G5" s="128"/>
      <c r="H5" s="128"/>
      <c r="I5" s="128"/>
      <c r="J5" s="128"/>
      <c r="K5" s="112" t="s">
        <v>192</v>
      </c>
      <c r="L5" s="112"/>
      <c r="M5" s="112"/>
      <c r="N5" s="112"/>
      <c r="O5" s="112"/>
      <c r="P5" s="112"/>
      <c r="Q5" s="112"/>
      <c r="R5" s="112"/>
    </row>
    <row r="6" spans="2:18">
      <c r="B6" s="28">
        <v>3</v>
      </c>
      <c r="C6" s="128" t="s">
        <v>193</v>
      </c>
      <c r="D6" s="128"/>
      <c r="E6" s="128"/>
      <c r="F6" s="128"/>
      <c r="G6" s="128"/>
      <c r="H6" s="128"/>
      <c r="I6" s="128"/>
      <c r="J6" s="128"/>
      <c r="K6" s="113" t="s">
        <v>194</v>
      </c>
      <c r="L6" s="113"/>
      <c r="M6" s="113"/>
      <c r="N6" s="113"/>
      <c r="O6" s="113"/>
      <c r="P6" s="113"/>
      <c r="Q6" s="113"/>
      <c r="R6" s="113"/>
    </row>
    <row r="7" spans="2:18">
      <c r="B7" s="28">
        <v>4</v>
      </c>
      <c r="C7" s="128" t="s">
        <v>195</v>
      </c>
      <c r="D7" s="128"/>
      <c r="E7" s="128"/>
      <c r="F7" s="128"/>
      <c r="G7" s="128"/>
      <c r="H7" s="128"/>
      <c r="I7" s="128"/>
      <c r="J7" s="128"/>
      <c r="K7" s="112" t="s">
        <v>196</v>
      </c>
      <c r="L7" s="112"/>
      <c r="M7" s="112"/>
      <c r="N7" s="112"/>
      <c r="O7" s="112"/>
      <c r="P7" s="112"/>
      <c r="Q7" s="112"/>
      <c r="R7" s="112"/>
    </row>
    <row r="8" spans="2:18">
      <c r="B8" s="28">
        <v>5</v>
      </c>
      <c r="C8" s="128" t="s">
        <v>197</v>
      </c>
      <c r="D8" s="128"/>
      <c r="E8" s="128"/>
      <c r="F8" s="128"/>
      <c r="G8" s="128"/>
      <c r="H8" s="128"/>
      <c r="I8" s="128"/>
      <c r="J8" s="128"/>
      <c r="K8" s="112"/>
      <c r="L8" s="112"/>
      <c r="M8" s="112"/>
      <c r="N8" s="112"/>
      <c r="O8" s="112"/>
      <c r="P8" s="112"/>
      <c r="Q8" s="112"/>
      <c r="R8" s="112"/>
    </row>
    <row r="9" spans="2:18">
      <c r="B9" s="29">
        <v>6</v>
      </c>
      <c r="C9" s="129" t="s">
        <v>198</v>
      </c>
      <c r="D9" s="129"/>
      <c r="E9" s="129"/>
      <c r="F9" s="129"/>
      <c r="G9" s="129"/>
      <c r="H9" s="129"/>
      <c r="I9" s="129"/>
      <c r="J9" s="129"/>
      <c r="K9" s="111" t="s">
        <v>199</v>
      </c>
      <c r="L9" s="111"/>
      <c r="M9" s="111"/>
      <c r="N9" s="111"/>
      <c r="O9" s="111"/>
      <c r="P9" s="111"/>
      <c r="Q9" s="111"/>
      <c r="R9" s="111"/>
    </row>
    <row r="10" spans="2:18">
      <c r="B10" s="28">
        <v>7</v>
      </c>
      <c r="C10" s="128" t="s">
        <v>200</v>
      </c>
      <c r="D10" s="128"/>
      <c r="E10" s="128"/>
      <c r="F10" s="128"/>
      <c r="G10" s="128"/>
      <c r="H10" s="128"/>
      <c r="I10" s="128"/>
      <c r="J10" s="128"/>
      <c r="K10" s="112" t="s">
        <v>201</v>
      </c>
      <c r="L10" s="112"/>
      <c r="M10" s="112"/>
      <c r="N10" s="112"/>
      <c r="O10" s="112"/>
      <c r="P10" s="112"/>
      <c r="Q10" s="112"/>
      <c r="R10" s="112"/>
    </row>
    <row r="11" spans="2:18" ht="30" customHeight="1"/>
    <row r="12" spans="2:18" ht="15.75">
      <c r="B12" s="27" t="s">
        <v>186</v>
      </c>
      <c r="C12" s="110" t="s">
        <v>202</v>
      </c>
      <c r="D12" s="110"/>
      <c r="E12" s="110"/>
      <c r="F12" s="110"/>
      <c r="G12" s="110"/>
      <c r="H12" s="110"/>
      <c r="I12" s="110"/>
      <c r="J12" s="110"/>
      <c r="K12" s="110" t="s">
        <v>203</v>
      </c>
      <c r="L12" s="110"/>
      <c r="M12" s="110"/>
      <c r="N12" s="110"/>
      <c r="O12" s="110"/>
      <c r="P12" s="110"/>
      <c r="Q12" s="110"/>
      <c r="R12" s="110"/>
    </row>
    <row r="13" spans="2:18">
      <c r="B13" s="28">
        <v>1</v>
      </c>
      <c r="C13" s="106" t="s">
        <v>204</v>
      </c>
      <c r="D13" s="106"/>
      <c r="E13" s="106"/>
      <c r="F13" s="106"/>
      <c r="G13" s="106"/>
      <c r="H13" s="106"/>
      <c r="I13" s="106"/>
      <c r="J13" s="106"/>
      <c r="K13" s="114" t="s">
        <v>205</v>
      </c>
      <c r="L13" s="114"/>
      <c r="M13" s="114"/>
      <c r="N13" s="114"/>
      <c r="O13" s="114"/>
      <c r="P13" s="114"/>
      <c r="Q13" s="114"/>
      <c r="R13" s="114"/>
    </row>
    <row r="14" spans="2:18">
      <c r="B14" s="28" t="s">
        <v>206</v>
      </c>
      <c r="C14" s="106" t="s">
        <v>207</v>
      </c>
      <c r="D14" s="106"/>
      <c r="E14" s="106"/>
      <c r="F14" s="106"/>
      <c r="G14" s="106"/>
      <c r="H14" s="106"/>
      <c r="I14" s="106"/>
      <c r="J14" s="106"/>
      <c r="K14" s="109" t="s">
        <v>208</v>
      </c>
      <c r="L14" s="109"/>
      <c r="M14" s="109"/>
      <c r="N14" s="109"/>
      <c r="O14" s="109"/>
      <c r="P14" s="109"/>
      <c r="Q14" s="109"/>
      <c r="R14" s="109"/>
    </row>
    <row r="15" spans="2:18">
      <c r="B15" s="28">
        <v>2</v>
      </c>
      <c r="C15" s="106" t="s">
        <v>209</v>
      </c>
      <c r="D15" s="106"/>
      <c r="E15" s="106"/>
      <c r="F15" s="106"/>
      <c r="G15" s="106"/>
      <c r="H15" s="106"/>
      <c r="I15" s="106"/>
      <c r="J15" s="106"/>
      <c r="K15" s="114" t="s">
        <v>210</v>
      </c>
      <c r="L15" s="114"/>
      <c r="M15" s="114"/>
      <c r="N15" s="114"/>
      <c r="O15" s="114"/>
      <c r="P15" s="114"/>
      <c r="Q15" s="114"/>
      <c r="R15" s="114"/>
    </row>
    <row r="16" spans="2:18">
      <c r="B16" s="28">
        <v>3</v>
      </c>
      <c r="C16" s="106" t="s">
        <v>211</v>
      </c>
      <c r="D16" s="106"/>
      <c r="E16" s="106"/>
      <c r="F16" s="106"/>
      <c r="G16" s="106"/>
      <c r="H16" s="106"/>
      <c r="I16" s="106"/>
      <c r="J16" s="106"/>
      <c r="K16" s="114" t="s">
        <v>205</v>
      </c>
      <c r="L16" s="114"/>
      <c r="M16" s="114"/>
      <c r="N16" s="114"/>
      <c r="O16" s="114"/>
      <c r="P16" s="114"/>
      <c r="Q16" s="114"/>
      <c r="R16" s="114"/>
    </row>
    <row r="17" spans="2:18">
      <c r="B17" s="28">
        <v>4</v>
      </c>
      <c r="C17" s="106" t="s">
        <v>212</v>
      </c>
      <c r="D17" s="106"/>
      <c r="E17" s="106"/>
      <c r="F17" s="106"/>
      <c r="G17" s="106"/>
      <c r="H17" s="106"/>
      <c r="I17" s="106"/>
      <c r="J17" s="107"/>
      <c r="K17" s="108"/>
      <c r="L17" s="108"/>
      <c r="M17" s="108"/>
      <c r="N17" s="108"/>
      <c r="O17" s="108"/>
      <c r="P17" s="108"/>
      <c r="Q17" s="108"/>
      <c r="R17" s="108"/>
    </row>
    <row r="18" spans="2:18">
      <c r="B18" s="28">
        <v>5</v>
      </c>
      <c r="C18" s="106" t="s">
        <v>213</v>
      </c>
      <c r="D18" s="106"/>
      <c r="E18" s="106"/>
      <c r="F18" s="106"/>
      <c r="G18" s="106"/>
      <c r="H18" s="106"/>
      <c r="I18" s="106"/>
      <c r="J18" s="107"/>
      <c r="K18" s="108"/>
      <c r="L18" s="108"/>
      <c r="M18" s="108"/>
      <c r="N18" s="108"/>
      <c r="O18" s="108"/>
      <c r="P18" s="108"/>
      <c r="Q18" s="108"/>
      <c r="R18" s="108"/>
    </row>
    <row r="19" spans="2:18">
      <c r="B19" s="28">
        <v>6</v>
      </c>
      <c r="C19" s="106" t="s">
        <v>214</v>
      </c>
      <c r="D19" s="106"/>
      <c r="E19" s="106"/>
      <c r="F19" s="106"/>
      <c r="G19" s="106"/>
      <c r="H19" s="106"/>
      <c r="I19" s="106"/>
      <c r="J19" s="107"/>
      <c r="K19" s="109" t="s">
        <v>196</v>
      </c>
      <c r="L19" s="109"/>
      <c r="M19" s="109"/>
      <c r="N19" s="109"/>
      <c r="O19" s="109"/>
      <c r="P19" s="109"/>
      <c r="Q19" s="109"/>
      <c r="R19" s="109"/>
    </row>
  </sheetData>
  <mergeCells count="32">
    <mergeCell ref="K16:R16"/>
    <mergeCell ref="C12:J12"/>
    <mergeCell ref="K12:R12"/>
    <mergeCell ref="K13:R13"/>
    <mergeCell ref="K14:R14"/>
    <mergeCell ref="K15:R15"/>
    <mergeCell ref="C13:J13"/>
    <mergeCell ref="C14:J14"/>
    <mergeCell ref="C15:J15"/>
    <mergeCell ref="C16:J16"/>
    <mergeCell ref="K3:R3"/>
    <mergeCell ref="K9:R9"/>
    <mergeCell ref="K10:R10"/>
    <mergeCell ref="C9:J9"/>
    <mergeCell ref="C10:J10"/>
    <mergeCell ref="C3:J3"/>
    <mergeCell ref="C4:J4"/>
    <mergeCell ref="K4:R4"/>
    <mergeCell ref="K7:R7"/>
    <mergeCell ref="K8:R8"/>
    <mergeCell ref="C5:J5"/>
    <mergeCell ref="C6:J6"/>
    <mergeCell ref="C7:J7"/>
    <mergeCell ref="C8:J8"/>
    <mergeCell ref="K6:R6"/>
    <mergeCell ref="K5:R5"/>
    <mergeCell ref="C17:J17"/>
    <mergeCell ref="K17:R17"/>
    <mergeCell ref="C18:J18"/>
    <mergeCell ref="K18:R18"/>
    <mergeCell ref="C19:J19"/>
    <mergeCell ref="K19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Pautau</dc:creator>
  <cp:keywords/>
  <dc:description/>
  <cp:lastModifiedBy>Guest User</cp:lastModifiedBy>
  <cp:revision/>
  <dcterms:created xsi:type="dcterms:W3CDTF">2023-04-12T08:23:53Z</dcterms:created>
  <dcterms:modified xsi:type="dcterms:W3CDTF">2023-04-14T12:57:02Z</dcterms:modified>
  <cp:category/>
  <cp:contentStatus/>
</cp:coreProperties>
</file>