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7310" firstSheet="1" activeTab="5"/>
  </bookViews>
  <sheets>
    <sheet name="Statistics - Qn1" sheetId="1" r:id="rId1"/>
    <sheet name="Statistics - Qn2" sheetId="6" r:id="rId2"/>
    <sheet name="Statistics - Qn3" sheetId="2" r:id="rId3"/>
    <sheet name="Statistics-Qn4" sheetId="3" r:id="rId4"/>
    <sheet name="Statistics - Qn5" sheetId="4" r:id="rId5"/>
    <sheet name="Statistics Qn6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6" i="6" l="1"/>
  <c r="M21" i="6"/>
  <c r="L22" i="6"/>
  <c r="L21" i="6"/>
  <c r="K22" i="6"/>
  <c r="K21" i="6"/>
  <c r="J17" i="6"/>
  <c r="J15" i="6"/>
  <c r="J13" i="6"/>
  <c r="J11" i="6"/>
  <c r="J9" i="6"/>
  <c r="J5" i="6"/>
  <c r="J7" i="6" s="1"/>
  <c r="G13" i="6"/>
  <c r="F13" i="6"/>
  <c r="E13" i="6"/>
  <c r="D13" i="6"/>
  <c r="C13" i="6"/>
  <c r="B13" i="6"/>
  <c r="G6" i="6"/>
  <c r="G7" i="6"/>
  <c r="G8" i="6"/>
  <c r="G9" i="6"/>
  <c r="G10" i="6"/>
  <c r="G11" i="6"/>
  <c r="G12" i="6"/>
  <c r="G5" i="6"/>
  <c r="E6" i="6"/>
  <c r="E7" i="6"/>
  <c r="E8" i="6"/>
  <c r="E9" i="6"/>
  <c r="E10" i="6"/>
  <c r="E11" i="6"/>
  <c r="E12" i="6"/>
  <c r="E5" i="6"/>
  <c r="C6" i="6"/>
  <c r="C7" i="6"/>
  <c r="C8" i="6"/>
  <c r="C9" i="6"/>
  <c r="C10" i="6"/>
  <c r="C11" i="6"/>
  <c r="C12" i="6"/>
  <c r="C5" i="6"/>
  <c r="B10" i="5" l="1"/>
  <c r="B12" i="4"/>
  <c r="E18" i="3"/>
  <c r="D18" i="3"/>
  <c r="B16" i="3"/>
  <c r="B15" i="3"/>
  <c r="B14" i="3"/>
  <c r="B13" i="3"/>
  <c r="B24" i="2"/>
  <c r="B21" i="2"/>
  <c r="D15" i="2"/>
  <c r="D19" i="2"/>
  <c r="D18" i="2"/>
  <c r="B19" i="2"/>
  <c r="B18" i="2"/>
  <c r="J23" i="1"/>
  <c r="J15" i="1"/>
  <c r="J13" i="1"/>
  <c r="L13" i="1"/>
  <c r="J11" i="1"/>
  <c r="L11" i="1"/>
  <c r="J9" i="1"/>
  <c r="J7" i="1"/>
  <c r="J5" i="1"/>
  <c r="J3" i="1"/>
  <c r="G13" i="1"/>
  <c r="G4" i="1"/>
  <c r="G5" i="1"/>
  <c r="G6" i="1"/>
  <c r="G7" i="1"/>
  <c r="G8" i="1"/>
  <c r="G9" i="1"/>
  <c r="G10" i="1"/>
  <c r="G11" i="1"/>
  <c r="G12" i="1"/>
  <c r="G3" i="1"/>
  <c r="E4" i="1"/>
  <c r="E5" i="1"/>
  <c r="E6" i="1"/>
  <c r="E7" i="1"/>
  <c r="E8" i="1"/>
  <c r="E9" i="1"/>
  <c r="E10" i="1"/>
  <c r="E11" i="1"/>
  <c r="E12" i="1"/>
  <c r="E3" i="1"/>
  <c r="C13" i="1"/>
  <c r="D13" i="1"/>
  <c r="F13" i="1"/>
  <c r="B13" i="1"/>
  <c r="C4" i="1"/>
  <c r="C5" i="1"/>
  <c r="C6" i="1"/>
  <c r="C7" i="1"/>
  <c r="C8" i="1"/>
  <c r="C9" i="1"/>
  <c r="C10" i="1"/>
  <c r="C11" i="1"/>
  <c r="C12" i="1"/>
  <c r="C3" i="1"/>
  <c r="E13" i="1" l="1"/>
</calcChain>
</file>

<file path=xl/sharedStrings.xml><?xml version="1.0" encoding="utf-8"?>
<sst xmlns="http://schemas.openxmlformats.org/spreadsheetml/2006/main" count="111" uniqueCount="77">
  <si>
    <t>Variable 1</t>
  </si>
  <si>
    <t>Variable 2</t>
  </si>
  <si>
    <t>Variable 3</t>
  </si>
  <si>
    <t>Sq. Var 1</t>
  </si>
  <si>
    <t>Sq. Var 2</t>
  </si>
  <si>
    <t>Sq. Var 3</t>
  </si>
  <si>
    <t>SST - SSA</t>
  </si>
  <si>
    <t>SSA/K-1</t>
  </si>
  <si>
    <t>SSW/(N-K)</t>
  </si>
  <si>
    <t>F-Ratio</t>
  </si>
  <si>
    <t>M-SSA/M-SSW</t>
  </si>
  <si>
    <t>Mean of Sum of Squares Among Groups(M-SSA)</t>
  </si>
  <si>
    <t>Mean of Sum of Squares Within Groups(M-SSG)</t>
  </si>
  <si>
    <t>Sum of Squares within Groups(SSW)</t>
  </si>
  <si>
    <t>Sum of Squares Among Groups(SSA)</t>
  </si>
  <si>
    <t>Sum of Square Total(SST)</t>
  </si>
  <si>
    <t>Correction Term (Cx)</t>
  </si>
  <si>
    <t>Source of Variance</t>
  </si>
  <si>
    <t>Among Group</t>
  </si>
  <si>
    <t>Within Group</t>
  </si>
  <si>
    <t>Degrees of freedom</t>
  </si>
  <si>
    <t>SS</t>
  </si>
  <si>
    <t>M-SS</t>
  </si>
  <si>
    <t>F Table Value(27,2) ( 0.05) confidence interval</t>
  </si>
  <si>
    <t>F Calculated</t>
  </si>
  <si>
    <t>Since my F-Ratio &lt; F-Calculated value i.e 1.718 &lt; 3.3541 , We Accept the Null Hypothesis and Reject Alternate Hypothesis</t>
  </si>
  <si>
    <t>Machine 1</t>
  </si>
  <si>
    <t>Machine 2</t>
  </si>
  <si>
    <t>Mean</t>
  </si>
  <si>
    <t>Total</t>
  </si>
  <si>
    <t>Variance</t>
  </si>
  <si>
    <t>Standard Deviation</t>
  </si>
  <si>
    <t>Degrees of Freedom</t>
  </si>
  <si>
    <t>F(0.025,9,9)</t>
  </si>
  <si>
    <t>F(0.975,9,9)</t>
  </si>
  <si>
    <t>Ratio of Sample Variance(F-Observed)</t>
  </si>
  <si>
    <t>Since the F-Observed is within the acceptable range (0.248 &amp; 4.026). We accept the Null Hypothesis</t>
  </si>
  <si>
    <t>Null Hypothesis</t>
  </si>
  <si>
    <t>Alternate Hypothesis</t>
  </si>
  <si>
    <t xml:space="preserve">Variance from Machine 1 &amp; Machine 2 samples have equal Population variance </t>
  </si>
  <si>
    <t xml:space="preserve">Variance from Machine 1 &amp; Machine 2 samples does not have equal Population variance </t>
  </si>
  <si>
    <t>Speed</t>
  </si>
  <si>
    <t>variance</t>
  </si>
  <si>
    <t>std.deviation</t>
  </si>
  <si>
    <t>degree of freedom</t>
  </si>
  <si>
    <t>T(9,0.025)</t>
  </si>
  <si>
    <t xml:space="preserve">Range Min </t>
  </si>
  <si>
    <t>Range Max</t>
  </si>
  <si>
    <t>The Researcher is 95% confident that the interval for the true mean of the cars is between 99.50 &amp; 102.155</t>
  </si>
  <si>
    <t>Number of Samples(N)</t>
  </si>
  <si>
    <t xml:space="preserve">Confidence </t>
  </si>
  <si>
    <t>Population Mean</t>
  </si>
  <si>
    <t>T(0.05,24)</t>
  </si>
  <si>
    <t>The enhancement to the book does not result in the increase of the mean of the Sales</t>
  </si>
  <si>
    <t>T Calculated</t>
  </si>
  <si>
    <t>Sample Mean</t>
  </si>
  <si>
    <t>The enhancement to the book  result in the increase of the mean of the Sales</t>
  </si>
  <si>
    <t>Since the T Calculated is higher than the T Ratio, we reject the Null Hypothesis</t>
  </si>
  <si>
    <t>Population Std Deviation</t>
  </si>
  <si>
    <t>Sample Std Deviation</t>
  </si>
  <si>
    <t>Number of Samples</t>
  </si>
  <si>
    <t>Significance level</t>
  </si>
  <si>
    <t>Z Value</t>
  </si>
  <si>
    <t>Z Score Based on Significance level</t>
  </si>
  <si>
    <t>Since z value is within than the significance level, We accept the Null  Hypothesis</t>
  </si>
  <si>
    <t>Average US worker commute is 15 miles</t>
  </si>
  <si>
    <t>Average US worker commute is more than 15 miles</t>
  </si>
  <si>
    <t>Financial</t>
  </si>
  <si>
    <t>Energy</t>
  </si>
  <si>
    <t>Utilities</t>
  </si>
  <si>
    <t>Sq.Finan</t>
  </si>
  <si>
    <t>Sq.Energy</t>
  </si>
  <si>
    <t>Sq.Util</t>
  </si>
  <si>
    <t>F Table Value(21,2) ( 0.05) confidence interval</t>
  </si>
  <si>
    <t>Since my F-Ratio &lt; F-Calculated value i.e 2.077 &lt; 3.47 , We Accept the Null Hypothesis and Reject Alternate Hypothesis</t>
  </si>
  <si>
    <t>There is no difference in Rate of Return for the Industries</t>
  </si>
  <si>
    <t>There is  difference in Rate of Return for the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</si>
</sst>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/>
    <xf numFmtId="0" fontId="0" fillId="0" borderId="0" xfId="0" applyAlignment="1"/>
    <xf numFmtId="0" fontId="1" fillId="0" borderId="0" xfId="0" applyFont="1" applyAlignment="1"/>
    <xf numFmtId="9" fontId="0" fillId="0" borderId="0" xfId="0" applyNumberFormat="1"/>
    <xf numFmtId="0" fontId="0" fillId="0" borderId="1" xfId="0" applyBorder="1" applyAlignment="1">
      <alignment horizontal="center" vertical="center"/>
    </xf>
    <xf numFmtId="0" fontId="0" fillId="3" borderId="0" xfId="0" applyFill="1" applyAlignment="1">
      <alignment horizontal="left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topLeftCell="A11" workbookViewId="0">
      <selection activeCell="D33" sqref="D33"/>
    </sheetView>
  </sheetViews>
  <sheetFormatPr defaultRowHeight="14.5" x14ac:dyDescent="0.35"/>
  <cols>
    <col min="9" max="9" width="41.36328125" bestFit="1" customWidth="1"/>
    <col min="10" max="10" width="17.54296875" bestFit="1" customWidth="1"/>
    <col min="11" max="11" width="13.08984375" bestFit="1" customWidth="1"/>
    <col min="13" max="13" width="11.81640625" bestFit="1" customWidth="1"/>
  </cols>
  <sheetData>
    <row r="2" spans="1:12" x14ac:dyDescent="0.35">
      <c r="B2" t="s">
        <v>0</v>
      </c>
      <c r="C2" t="s">
        <v>3</v>
      </c>
      <c r="D2" t="s">
        <v>1</v>
      </c>
      <c r="E2" t="s">
        <v>4</v>
      </c>
      <c r="F2" t="s">
        <v>2</v>
      </c>
      <c r="G2" t="s">
        <v>5</v>
      </c>
    </row>
    <row r="3" spans="1:12" x14ac:dyDescent="0.35">
      <c r="B3">
        <v>27</v>
      </c>
      <c r="C3">
        <f>B3*B3</f>
        <v>729</v>
      </c>
      <c r="D3">
        <v>63</v>
      </c>
      <c r="E3">
        <f>D3*D3</f>
        <v>3969</v>
      </c>
      <c r="F3">
        <v>52</v>
      </c>
      <c r="G3">
        <f>F3*F3</f>
        <v>2704</v>
      </c>
      <c r="I3" s="1" t="s">
        <v>16</v>
      </c>
      <c r="J3">
        <f>POWER(B13+D13+F13,2)/30</f>
        <v>72030</v>
      </c>
    </row>
    <row r="4" spans="1:12" x14ac:dyDescent="0.35">
      <c r="B4">
        <v>43</v>
      </c>
      <c r="C4">
        <f t="shared" ref="C4:C12" si="0">B4*B4</f>
        <v>1849</v>
      </c>
      <c r="D4">
        <v>43</v>
      </c>
      <c r="E4">
        <f t="shared" ref="E4:E12" si="1">D4*D4</f>
        <v>1849</v>
      </c>
      <c r="F4">
        <v>60</v>
      </c>
      <c r="G4">
        <f t="shared" ref="G4:G12" si="2">F4*F4</f>
        <v>3600</v>
      </c>
    </row>
    <row r="5" spans="1:12" x14ac:dyDescent="0.35">
      <c r="B5">
        <v>64</v>
      </c>
      <c r="C5">
        <f t="shared" si="0"/>
        <v>4096</v>
      </c>
      <c r="D5">
        <v>52</v>
      </c>
      <c r="E5">
        <f t="shared" si="1"/>
        <v>2704</v>
      </c>
      <c r="F5">
        <v>37</v>
      </c>
      <c r="G5">
        <f t="shared" si="2"/>
        <v>1369</v>
      </c>
      <c r="I5" s="1" t="s">
        <v>15</v>
      </c>
      <c r="J5">
        <f>(C13+E13+G13)-J3</f>
        <v>3720</v>
      </c>
    </row>
    <row r="6" spans="1:12" x14ac:dyDescent="0.35">
      <c r="B6">
        <v>62</v>
      </c>
      <c r="C6">
        <f t="shared" si="0"/>
        <v>3844</v>
      </c>
      <c r="D6">
        <v>58</v>
      </c>
      <c r="E6">
        <f t="shared" si="1"/>
        <v>3364</v>
      </c>
      <c r="F6">
        <v>40</v>
      </c>
      <c r="G6">
        <f t="shared" si="2"/>
        <v>1600</v>
      </c>
    </row>
    <row r="7" spans="1:12" x14ac:dyDescent="0.35">
      <c r="B7">
        <v>44</v>
      </c>
      <c r="C7">
        <f t="shared" si="0"/>
        <v>1936</v>
      </c>
      <c r="D7">
        <v>54</v>
      </c>
      <c r="E7">
        <f t="shared" si="1"/>
        <v>2916</v>
      </c>
      <c r="F7">
        <v>23</v>
      </c>
      <c r="G7">
        <f t="shared" si="2"/>
        <v>529</v>
      </c>
      <c r="I7" s="1" t="s">
        <v>14</v>
      </c>
      <c r="J7">
        <f>(POWER(B13,2)/10)+(POWER(D13,2)/10)+(POWER(F13,2)/10) - J3</f>
        <v>420</v>
      </c>
    </row>
    <row r="8" spans="1:12" x14ac:dyDescent="0.35">
      <c r="B8">
        <v>54</v>
      </c>
      <c r="C8">
        <f t="shared" si="0"/>
        <v>2916</v>
      </c>
      <c r="D8">
        <v>50</v>
      </c>
      <c r="E8">
        <f t="shared" si="1"/>
        <v>2500</v>
      </c>
      <c r="F8">
        <v>39</v>
      </c>
      <c r="G8">
        <f t="shared" si="2"/>
        <v>1521</v>
      </c>
    </row>
    <row r="9" spans="1:12" x14ac:dyDescent="0.35">
      <c r="B9">
        <v>57</v>
      </c>
      <c r="C9">
        <f t="shared" si="0"/>
        <v>3249</v>
      </c>
      <c r="D9">
        <v>65</v>
      </c>
      <c r="E9">
        <f t="shared" si="1"/>
        <v>4225</v>
      </c>
      <c r="F9">
        <v>55</v>
      </c>
      <c r="G9">
        <f t="shared" si="2"/>
        <v>3025</v>
      </c>
      <c r="I9" s="1" t="s">
        <v>13</v>
      </c>
      <c r="J9">
        <f>J5-J7</f>
        <v>3300</v>
      </c>
      <c r="K9" t="s">
        <v>6</v>
      </c>
    </row>
    <row r="10" spans="1:12" x14ac:dyDescent="0.35">
      <c r="B10">
        <v>49</v>
      </c>
      <c r="C10">
        <f t="shared" si="0"/>
        <v>2401</v>
      </c>
      <c r="D10">
        <v>53</v>
      </c>
      <c r="E10">
        <f t="shared" si="1"/>
        <v>2809</v>
      </c>
      <c r="F10">
        <v>52</v>
      </c>
      <c r="G10">
        <f t="shared" si="2"/>
        <v>2704</v>
      </c>
    </row>
    <row r="11" spans="1:12" x14ac:dyDescent="0.35">
      <c r="B11">
        <v>31</v>
      </c>
      <c r="C11">
        <f t="shared" si="0"/>
        <v>961</v>
      </c>
      <c r="D11">
        <v>43</v>
      </c>
      <c r="E11">
        <f t="shared" si="1"/>
        <v>1849</v>
      </c>
      <c r="F11">
        <v>43</v>
      </c>
      <c r="G11">
        <f t="shared" si="2"/>
        <v>1849</v>
      </c>
      <c r="I11" s="1" t="s">
        <v>11</v>
      </c>
      <c r="J11">
        <f>420/(3-1)</f>
        <v>210</v>
      </c>
      <c r="K11" t="s">
        <v>7</v>
      </c>
      <c r="L11">
        <f>420/(3-1)</f>
        <v>210</v>
      </c>
    </row>
    <row r="12" spans="1:12" x14ac:dyDescent="0.35">
      <c r="B12">
        <v>69</v>
      </c>
      <c r="C12">
        <f t="shared" si="0"/>
        <v>4761</v>
      </c>
      <c r="D12">
        <v>49</v>
      </c>
      <c r="E12">
        <f t="shared" si="1"/>
        <v>2401</v>
      </c>
      <c r="F12">
        <v>39</v>
      </c>
      <c r="G12">
        <f t="shared" si="2"/>
        <v>1521</v>
      </c>
    </row>
    <row r="13" spans="1:12" x14ac:dyDescent="0.35">
      <c r="A13" t="s">
        <v>29</v>
      </c>
      <c r="B13">
        <f>SUM(B3:B12)</f>
        <v>500</v>
      </c>
      <c r="C13">
        <f t="shared" ref="C13:G13" si="3">SUM(C3:C12)</f>
        <v>26742</v>
      </c>
      <c r="D13">
        <f t="shared" si="3"/>
        <v>530</v>
      </c>
      <c r="E13">
        <f t="shared" si="3"/>
        <v>28586</v>
      </c>
      <c r="F13">
        <f t="shared" si="3"/>
        <v>440</v>
      </c>
      <c r="G13">
        <f t="shared" si="3"/>
        <v>20422</v>
      </c>
      <c r="I13" s="1" t="s">
        <v>12</v>
      </c>
      <c r="J13">
        <f>3300/(30-3)</f>
        <v>122.22222222222223</v>
      </c>
      <c r="K13" t="s">
        <v>8</v>
      </c>
      <c r="L13">
        <f>3300/(30-3)</f>
        <v>122.22222222222223</v>
      </c>
    </row>
    <row r="15" spans="1:12" x14ac:dyDescent="0.35">
      <c r="I15" s="1" t="s">
        <v>9</v>
      </c>
      <c r="J15">
        <f>J11/J13</f>
        <v>1.718181818181818</v>
      </c>
      <c r="K15" t="s">
        <v>10</v>
      </c>
    </row>
    <row r="18" spans="9:13" x14ac:dyDescent="0.35">
      <c r="I18" s="3" t="s">
        <v>17</v>
      </c>
      <c r="J18" s="3" t="s">
        <v>20</v>
      </c>
      <c r="K18" s="3" t="s">
        <v>21</v>
      </c>
      <c r="L18" s="3" t="s">
        <v>22</v>
      </c>
      <c r="M18" s="3" t="s">
        <v>9</v>
      </c>
    </row>
    <row r="19" spans="9:13" x14ac:dyDescent="0.35">
      <c r="I19" s="2" t="s">
        <v>18</v>
      </c>
      <c r="J19" s="2">
        <v>2</v>
      </c>
      <c r="K19" s="2">
        <v>420</v>
      </c>
      <c r="L19" s="2">
        <v>210</v>
      </c>
      <c r="M19" s="7">
        <v>1.7181818179999999</v>
      </c>
    </row>
    <row r="20" spans="9:13" x14ac:dyDescent="0.35">
      <c r="I20" s="2" t="s">
        <v>19</v>
      </c>
      <c r="J20" s="2">
        <v>27</v>
      </c>
      <c r="K20" s="2">
        <v>3300</v>
      </c>
      <c r="L20" s="2">
        <v>122.2222</v>
      </c>
      <c r="M20" s="7"/>
    </row>
    <row r="22" spans="9:13" x14ac:dyDescent="0.35">
      <c r="I22" t="s">
        <v>23</v>
      </c>
      <c r="J22">
        <v>3.3540999999999999</v>
      </c>
    </row>
    <row r="23" spans="9:13" x14ac:dyDescent="0.35">
      <c r="I23" t="s">
        <v>24</v>
      </c>
      <c r="J23">
        <f>J15</f>
        <v>1.718181818181818</v>
      </c>
    </row>
    <row r="25" spans="9:13" x14ac:dyDescent="0.35">
      <c r="I25" s="5" t="s">
        <v>25</v>
      </c>
      <c r="J25" s="4"/>
      <c r="K25" s="4"/>
      <c r="L25" s="4"/>
      <c r="M25" s="4"/>
    </row>
  </sheetData>
  <mergeCells count="1">
    <mergeCell ref="M19:M20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8"/>
  <sheetViews>
    <sheetView workbookViewId="0">
      <selection activeCell="B2" sqref="B2:J2"/>
    </sheetView>
  </sheetViews>
  <sheetFormatPr defaultRowHeight="14.5" x14ac:dyDescent="0.35"/>
  <cols>
    <col min="1" max="1" width="18.36328125" bestFit="1" customWidth="1"/>
    <col min="9" max="9" width="41.36328125" bestFit="1" customWidth="1"/>
    <col min="10" max="10" width="17.54296875" bestFit="1" customWidth="1"/>
  </cols>
  <sheetData>
    <row r="2" spans="1:11" x14ac:dyDescent="0.35">
      <c r="A2" t="s">
        <v>37</v>
      </c>
      <c r="B2" s="10" t="s">
        <v>75</v>
      </c>
      <c r="C2" s="10"/>
      <c r="D2" s="10"/>
      <c r="E2" s="10"/>
      <c r="F2" s="10"/>
      <c r="G2" s="10"/>
      <c r="H2" s="10"/>
      <c r="I2" s="10"/>
      <c r="J2" s="10"/>
    </row>
    <row r="3" spans="1:11" x14ac:dyDescent="0.35">
      <c r="A3" t="s">
        <v>38</v>
      </c>
      <c r="B3" s="10" t="s">
        <v>76</v>
      </c>
      <c r="C3" s="10"/>
      <c r="D3" s="10"/>
      <c r="E3" s="10"/>
      <c r="F3" s="10"/>
      <c r="G3" s="10"/>
      <c r="H3" s="10"/>
      <c r="I3" s="10"/>
      <c r="J3" s="10"/>
    </row>
    <row r="4" spans="1:11" x14ac:dyDescent="0.35">
      <c r="B4" t="s">
        <v>67</v>
      </c>
      <c r="C4" t="s">
        <v>70</v>
      </c>
      <c r="D4" t="s">
        <v>68</v>
      </c>
      <c r="E4" t="s">
        <v>71</v>
      </c>
      <c r="F4" t="s">
        <v>69</v>
      </c>
      <c r="G4" t="s">
        <v>72</v>
      </c>
    </row>
    <row r="5" spans="1:11" x14ac:dyDescent="0.35">
      <c r="B5">
        <v>10.76</v>
      </c>
      <c r="C5">
        <f>POWER(B5,2)</f>
        <v>115.77759999999999</v>
      </c>
      <c r="D5">
        <v>12.72</v>
      </c>
      <c r="E5">
        <f>POWER(D5,2)</f>
        <v>161.79840000000002</v>
      </c>
      <c r="F5">
        <v>11.88</v>
      </c>
      <c r="G5">
        <f>POWER(F5,2)</f>
        <v>141.13440000000003</v>
      </c>
      <c r="I5" s="1" t="s">
        <v>16</v>
      </c>
      <c r="J5">
        <f>(POWER(B13+D13+F13,2))/24</f>
        <v>3145.3151041666665</v>
      </c>
    </row>
    <row r="6" spans="1:11" x14ac:dyDescent="0.35">
      <c r="B6">
        <v>15.05</v>
      </c>
      <c r="C6">
        <f t="shared" ref="C6:C12" si="0">POWER(B6,2)</f>
        <v>226.50250000000003</v>
      </c>
      <c r="D6">
        <v>13.91</v>
      </c>
      <c r="E6">
        <f t="shared" ref="E6:E12" si="1">POWER(D6,2)</f>
        <v>193.4881</v>
      </c>
      <c r="F6">
        <v>5.86</v>
      </c>
      <c r="G6">
        <f t="shared" ref="G6:G12" si="2">POWER(F6,2)</f>
        <v>34.339600000000004</v>
      </c>
    </row>
    <row r="7" spans="1:11" x14ac:dyDescent="0.35">
      <c r="B7">
        <v>17.010000000000002</v>
      </c>
      <c r="C7">
        <f t="shared" si="0"/>
        <v>289.34010000000006</v>
      </c>
      <c r="D7">
        <v>6.43</v>
      </c>
      <c r="E7">
        <f t="shared" si="1"/>
        <v>41.344899999999996</v>
      </c>
      <c r="F7">
        <v>13.46</v>
      </c>
      <c r="G7">
        <f t="shared" si="2"/>
        <v>181.17160000000001</v>
      </c>
      <c r="I7" s="1" t="s">
        <v>15</v>
      </c>
      <c r="J7">
        <f>(C13+E13+G13)-J5</f>
        <v>590.8507958333339</v>
      </c>
    </row>
    <row r="8" spans="1:11" x14ac:dyDescent="0.35">
      <c r="B8">
        <v>5.07</v>
      </c>
      <c r="C8">
        <f t="shared" si="0"/>
        <v>25.704900000000002</v>
      </c>
      <c r="D8">
        <v>11.19</v>
      </c>
      <c r="E8">
        <f t="shared" si="1"/>
        <v>125.21609999999998</v>
      </c>
      <c r="F8">
        <v>9.9</v>
      </c>
      <c r="G8">
        <f t="shared" si="2"/>
        <v>98.01</v>
      </c>
    </row>
    <row r="9" spans="1:11" x14ac:dyDescent="0.35">
      <c r="B9">
        <v>19.5</v>
      </c>
      <c r="C9">
        <f t="shared" si="0"/>
        <v>380.25</v>
      </c>
      <c r="D9">
        <v>18.79</v>
      </c>
      <c r="E9">
        <f t="shared" si="1"/>
        <v>353.0641</v>
      </c>
      <c r="F9">
        <v>3.95</v>
      </c>
      <c r="G9">
        <f t="shared" si="2"/>
        <v>15.602500000000001</v>
      </c>
      <c r="I9" s="1" t="s">
        <v>14</v>
      </c>
      <c r="J9">
        <f>((POWER(B13,2)/8)+(POWER(D13,2)/8)+(POWER(F13,2)/8))-J5</f>
        <v>97.59305833333292</v>
      </c>
    </row>
    <row r="10" spans="1:11" x14ac:dyDescent="0.35">
      <c r="B10">
        <v>8.16</v>
      </c>
      <c r="C10">
        <f t="shared" si="0"/>
        <v>66.585599999999999</v>
      </c>
      <c r="D10">
        <v>20.73</v>
      </c>
      <c r="E10">
        <f t="shared" si="1"/>
        <v>429.73290000000003</v>
      </c>
      <c r="F10">
        <v>3.44</v>
      </c>
      <c r="G10">
        <f t="shared" si="2"/>
        <v>11.833599999999999</v>
      </c>
    </row>
    <row r="11" spans="1:11" x14ac:dyDescent="0.35">
      <c r="B11">
        <v>10.38</v>
      </c>
      <c r="C11">
        <f t="shared" si="0"/>
        <v>107.74440000000001</v>
      </c>
      <c r="D11">
        <v>9.6</v>
      </c>
      <c r="E11">
        <f t="shared" si="1"/>
        <v>92.16</v>
      </c>
      <c r="F11">
        <v>7.11</v>
      </c>
      <c r="G11">
        <f t="shared" si="2"/>
        <v>50.552100000000003</v>
      </c>
      <c r="I11" s="1" t="s">
        <v>13</v>
      </c>
      <c r="J11">
        <f>J7-J9</f>
        <v>493.25773750000099</v>
      </c>
      <c r="K11" t="s">
        <v>6</v>
      </c>
    </row>
    <row r="12" spans="1:11" x14ac:dyDescent="0.35">
      <c r="B12">
        <v>6.75</v>
      </c>
      <c r="C12">
        <f t="shared" si="0"/>
        <v>45.5625</v>
      </c>
      <c r="D12">
        <v>17.399999999999999</v>
      </c>
      <c r="E12">
        <f t="shared" si="1"/>
        <v>302.75999999999993</v>
      </c>
      <c r="F12">
        <v>15.7</v>
      </c>
      <c r="G12">
        <f t="shared" si="2"/>
        <v>246.48999999999998</v>
      </c>
    </row>
    <row r="13" spans="1:11" x14ac:dyDescent="0.35">
      <c r="A13" t="s">
        <v>29</v>
      </c>
      <c r="B13">
        <f>SUM(B5:B12)</f>
        <v>92.68</v>
      </c>
      <c r="C13">
        <f>SUM(C5:C12)</f>
        <v>1257.4675999999999</v>
      </c>
      <c r="D13">
        <f>SUM(D5:D12)</f>
        <v>110.76999999999998</v>
      </c>
      <c r="E13">
        <f>SUM(E5:E12)</f>
        <v>1699.5645000000002</v>
      </c>
      <c r="F13">
        <f>SUM(F5:F12)</f>
        <v>71.3</v>
      </c>
      <c r="G13">
        <f>SUM(G5:G12)</f>
        <v>779.13380000000006</v>
      </c>
      <c r="I13" s="1" t="s">
        <v>11</v>
      </c>
      <c r="J13">
        <f>J9/2</f>
        <v>48.79652916666646</v>
      </c>
      <c r="K13" t="s">
        <v>7</v>
      </c>
    </row>
    <row r="15" spans="1:11" x14ac:dyDescent="0.35">
      <c r="I15" s="1" t="s">
        <v>12</v>
      </c>
      <c r="J15">
        <f>J11/21</f>
        <v>23.488463690476237</v>
      </c>
      <c r="K15" t="s">
        <v>8</v>
      </c>
    </row>
    <row r="17" spans="9:13" x14ac:dyDescent="0.35">
      <c r="I17" s="1" t="s">
        <v>9</v>
      </c>
      <c r="J17">
        <f>J13/J15</f>
        <v>2.0774678927362871</v>
      </c>
      <c r="K17" t="s">
        <v>10</v>
      </c>
    </row>
    <row r="20" spans="9:13" x14ac:dyDescent="0.35">
      <c r="I20" s="3" t="s">
        <v>17</v>
      </c>
      <c r="J20" s="3" t="s">
        <v>20</v>
      </c>
      <c r="K20" s="3" t="s">
        <v>21</v>
      </c>
      <c r="L20" s="3" t="s">
        <v>22</v>
      </c>
      <c r="M20" s="3" t="s">
        <v>9</v>
      </c>
    </row>
    <row r="21" spans="9:13" x14ac:dyDescent="0.35">
      <c r="I21" s="2" t="s">
        <v>18</v>
      </c>
      <c r="J21">
        <v>2</v>
      </c>
      <c r="K21">
        <f>J9</f>
        <v>97.59305833333292</v>
      </c>
      <c r="L21">
        <f>J13</f>
        <v>48.79652916666646</v>
      </c>
      <c r="M21" s="11">
        <f>J17</f>
        <v>2.0774678927362871</v>
      </c>
    </row>
    <row r="22" spans="9:13" x14ac:dyDescent="0.35">
      <c r="I22" s="2" t="s">
        <v>19</v>
      </c>
      <c r="J22">
        <v>21</v>
      </c>
      <c r="K22">
        <f>J11</f>
        <v>493.25773750000099</v>
      </c>
      <c r="L22">
        <f>J15</f>
        <v>23.488463690476237</v>
      </c>
      <c r="M22" s="12"/>
    </row>
    <row r="25" spans="9:13" x14ac:dyDescent="0.35">
      <c r="I25" t="s">
        <v>73</v>
      </c>
      <c r="J25">
        <v>3.47</v>
      </c>
    </row>
    <row r="26" spans="9:13" x14ac:dyDescent="0.35">
      <c r="I26" t="s">
        <v>24</v>
      </c>
      <c r="J26">
        <f>J17</f>
        <v>2.0774678927362871</v>
      </c>
    </row>
    <row r="28" spans="9:13" x14ac:dyDescent="0.35">
      <c r="I28" s="5" t="s">
        <v>74</v>
      </c>
    </row>
  </sheetData>
  <mergeCells count="3">
    <mergeCell ref="M21:M22"/>
    <mergeCell ref="B2:J2"/>
    <mergeCell ref="B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4"/>
  <sheetViews>
    <sheetView topLeftCell="A4" workbookViewId="0">
      <selection activeCell="B21" sqref="B21"/>
    </sheetView>
  </sheetViews>
  <sheetFormatPr defaultRowHeight="14.5" x14ac:dyDescent="0.35"/>
  <cols>
    <col min="1" max="1" width="32.90625" bestFit="1" customWidth="1"/>
    <col min="2" max="2" width="24.6328125" customWidth="1"/>
  </cols>
  <sheetData>
    <row r="2" spans="1:7" x14ac:dyDescent="0.35">
      <c r="A2" t="s">
        <v>37</v>
      </c>
      <c r="B2" s="1" t="s">
        <v>39</v>
      </c>
    </row>
    <row r="3" spans="1:7" x14ac:dyDescent="0.35">
      <c r="A3" t="s">
        <v>38</v>
      </c>
      <c r="B3" s="5" t="s">
        <v>40</v>
      </c>
      <c r="C3" s="4"/>
      <c r="D3" s="4"/>
      <c r="E3" s="4"/>
      <c r="F3" s="4"/>
      <c r="G3" s="4"/>
    </row>
    <row r="4" spans="1:7" x14ac:dyDescent="0.35">
      <c r="B4" t="s">
        <v>26</v>
      </c>
      <c r="D4" t="s">
        <v>27</v>
      </c>
    </row>
    <row r="5" spans="1:7" x14ac:dyDescent="0.35">
      <c r="B5">
        <v>20.2</v>
      </c>
      <c r="D5">
        <v>22.1</v>
      </c>
    </row>
    <row r="6" spans="1:7" x14ac:dyDescent="0.35">
      <c r="B6">
        <v>20.9</v>
      </c>
      <c r="D6">
        <v>21.3</v>
      </c>
    </row>
    <row r="7" spans="1:7" x14ac:dyDescent="0.35">
      <c r="B7">
        <v>22.3</v>
      </c>
      <c r="D7">
        <v>20.100000000000001</v>
      </c>
    </row>
    <row r="8" spans="1:7" x14ac:dyDescent="0.35">
      <c r="B8">
        <v>22.8</v>
      </c>
      <c r="D8">
        <v>22.5</v>
      </c>
    </row>
    <row r="9" spans="1:7" x14ac:dyDescent="0.35">
      <c r="B9">
        <v>21.5</v>
      </c>
      <c r="D9">
        <v>20.2</v>
      </c>
    </row>
    <row r="10" spans="1:7" x14ac:dyDescent="0.35">
      <c r="B10">
        <v>23</v>
      </c>
      <c r="D10">
        <v>20.3</v>
      </c>
    </row>
    <row r="11" spans="1:7" x14ac:dyDescent="0.35">
      <c r="B11">
        <v>22.4</v>
      </c>
      <c r="D11">
        <v>20.399999999999999</v>
      </c>
    </row>
    <row r="12" spans="1:7" x14ac:dyDescent="0.35">
      <c r="B12">
        <v>21.4</v>
      </c>
      <c r="D12">
        <v>21.1</v>
      </c>
    </row>
    <row r="13" spans="1:7" x14ac:dyDescent="0.35">
      <c r="B13">
        <v>21.2</v>
      </c>
      <c r="D13">
        <v>20.8</v>
      </c>
    </row>
    <row r="14" spans="1:7" x14ac:dyDescent="0.35">
      <c r="B14">
        <v>21.3</v>
      </c>
      <c r="D14">
        <v>20.399999999999999</v>
      </c>
    </row>
    <row r="15" spans="1:7" x14ac:dyDescent="0.35">
      <c r="A15" s="1" t="s">
        <v>29</v>
      </c>
      <c r="B15">
        <v>217</v>
      </c>
      <c r="D15">
        <f>SUM(D5:D14)</f>
        <v>209.20000000000002</v>
      </c>
    </row>
    <row r="16" spans="1:7" x14ac:dyDescent="0.35">
      <c r="A16" s="1" t="s">
        <v>28</v>
      </c>
      <c r="B16">
        <v>21.7</v>
      </c>
      <c r="D16">
        <v>20.92</v>
      </c>
    </row>
    <row r="17" spans="1:16" x14ac:dyDescent="0.35">
      <c r="A17" s="1" t="s">
        <v>32</v>
      </c>
      <c r="B17">
        <v>9</v>
      </c>
      <c r="D17">
        <v>9</v>
      </c>
    </row>
    <row r="18" spans="1:16" x14ac:dyDescent="0.35">
      <c r="A18" s="1" t="s">
        <v>30</v>
      </c>
      <c r="B18">
        <f>_xlfn.VAR.S(B5:B14)</f>
        <v>0.79777777777777859</v>
      </c>
      <c r="D18">
        <f>_xlfn.VAR.S(D5:D14)</f>
        <v>0.68844444444444486</v>
      </c>
    </row>
    <row r="19" spans="1:16" x14ac:dyDescent="0.35">
      <c r="A19" s="1" t="s">
        <v>31</v>
      </c>
      <c r="B19">
        <f>_xlfn.STDEV.S(B5:B14)</f>
        <v>0.89318406713161791</v>
      </c>
      <c r="D19">
        <f>_xlfn.STDEV.S(D5:D14)</f>
        <v>0.82972552355851081</v>
      </c>
    </row>
    <row r="21" spans="1:16" x14ac:dyDescent="0.35">
      <c r="A21" s="1" t="s">
        <v>35</v>
      </c>
      <c r="B21">
        <f>(B18/D18)</f>
        <v>1.1588121368624924</v>
      </c>
      <c r="D21" s="8" t="s">
        <v>36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3" spans="1:16" x14ac:dyDescent="0.35">
      <c r="A23" s="1" t="s">
        <v>33</v>
      </c>
      <c r="B23">
        <v>4.0259999999999998</v>
      </c>
    </row>
    <row r="24" spans="1:16" x14ac:dyDescent="0.35">
      <c r="A24" s="1" t="s">
        <v>34</v>
      </c>
      <c r="B24">
        <f>1/B23</f>
        <v>0.24838549428713363</v>
      </c>
    </row>
  </sheetData>
  <mergeCells count="1">
    <mergeCell ref="D21:P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0"/>
  <sheetViews>
    <sheetView workbookViewId="0">
      <selection activeCell="H5" sqref="H5"/>
    </sheetView>
  </sheetViews>
  <sheetFormatPr defaultRowHeight="14.5" x14ac:dyDescent="0.35"/>
  <cols>
    <col min="1" max="1" width="16.453125" bestFit="1" customWidth="1"/>
    <col min="4" max="4" width="11.81640625" bestFit="1" customWidth="1"/>
  </cols>
  <sheetData>
    <row r="2" spans="1:2" x14ac:dyDescent="0.35">
      <c r="B2" t="s">
        <v>41</v>
      </c>
    </row>
    <row r="3" spans="1:2" x14ac:dyDescent="0.35">
      <c r="B3">
        <v>100.5</v>
      </c>
    </row>
    <row r="4" spans="1:2" x14ac:dyDescent="0.35">
      <c r="B4">
        <v>101.3</v>
      </c>
    </row>
    <row r="5" spans="1:2" x14ac:dyDescent="0.35">
      <c r="B5">
        <v>99.5</v>
      </c>
    </row>
    <row r="6" spans="1:2" x14ac:dyDescent="0.35">
      <c r="B6">
        <v>98.6</v>
      </c>
    </row>
    <row r="7" spans="1:2" x14ac:dyDescent="0.35">
      <c r="B7">
        <v>104</v>
      </c>
    </row>
    <row r="8" spans="1:2" x14ac:dyDescent="0.35">
      <c r="B8">
        <v>103.1</v>
      </c>
    </row>
    <row r="9" spans="1:2" x14ac:dyDescent="0.35">
      <c r="B9">
        <v>100.5</v>
      </c>
    </row>
    <row r="10" spans="1:2" x14ac:dyDescent="0.35">
      <c r="B10">
        <v>99.8</v>
      </c>
    </row>
    <row r="11" spans="1:2" x14ac:dyDescent="0.35">
      <c r="B11">
        <v>98.6</v>
      </c>
    </row>
    <row r="12" spans="1:2" x14ac:dyDescent="0.35">
      <c r="B12">
        <v>102.4</v>
      </c>
    </row>
    <row r="13" spans="1:2" x14ac:dyDescent="0.35">
      <c r="A13" s="1" t="s">
        <v>29</v>
      </c>
      <c r="B13">
        <f>SUM(B3:B12)</f>
        <v>1008.3</v>
      </c>
    </row>
    <row r="14" spans="1:2" x14ac:dyDescent="0.35">
      <c r="A14" s="1" t="s">
        <v>28</v>
      </c>
      <c r="B14">
        <f>AVERAGE(B3:B12)</f>
        <v>100.83</v>
      </c>
    </row>
    <row r="15" spans="1:2" x14ac:dyDescent="0.35">
      <c r="A15" s="1" t="s">
        <v>42</v>
      </c>
      <c r="B15">
        <f>_xlfn.VAR.S(B3:B12)</f>
        <v>3.4312222222222268</v>
      </c>
    </row>
    <row r="16" spans="1:2" x14ac:dyDescent="0.35">
      <c r="A16" s="1" t="s">
        <v>43</v>
      </c>
      <c r="B16">
        <f>_xlfn.STDEV.S(B3:B12)</f>
        <v>1.8523558573401135</v>
      </c>
    </row>
    <row r="17" spans="1:15" x14ac:dyDescent="0.35">
      <c r="A17" s="1" t="s">
        <v>44</v>
      </c>
      <c r="B17">
        <v>9</v>
      </c>
      <c r="D17" t="s">
        <v>46</v>
      </c>
      <c r="E17" t="s">
        <v>47</v>
      </c>
    </row>
    <row r="18" spans="1:15" x14ac:dyDescent="0.35">
      <c r="A18" s="1" t="s">
        <v>45</v>
      </c>
      <c r="B18">
        <v>2.262</v>
      </c>
      <c r="D18">
        <f>100.83-(B18*(B16/SQRT(10)))</f>
        <v>99.504996505815924</v>
      </c>
      <c r="E18">
        <f>100.83+(B18*(B16/SQRT(10)))</f>
        <v>102.15500349418407</v>
      </c>
    </row>
    <row r="20" spans="1:15" x14ac:dyDescent="0.35">
      <c r="C20" s="9" t="s">
        <v>48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</sheetData>
  <mergeCells count="1">
    <mergeCell ref="C20:O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"/>
  <sheetViews>
    <sheetView workbookViewId="0">
      <selection activeCell="E1" sqref="E1"/>
    </sheetView>
  </sheetViews>
  <sheetFormatPr defaultRowHeight="14.5" x14ac:dyDescent="0.35"/>
  <cols>
    <col min="1" max="1" width="19.90625" bestFit="1" customWidth="1"/>
  </cols>
  <sheetData>
    <row r="2" spans="1:11" x14ac:dyDescent="0.35">
      <c r="A2" s="1" t="s">
        <v>37</v>
      </c>
      <c r="B2" s="10" t="s">
        <v>53</v>
      </c>
      <c r="C2" s="10"/>
      <c r="D2" s="10"/>
      <c r="E2" s="10"/>
      <c r="F2" s="10"/>
      <c r="G2" s="10"/>
      <c r="H2" s="10"/>
      <c r="I2" s="10"/>
      <c r="J2" s="10"/>
      <c r="K2" s="10"/>
    </row>
    <row r="3" spans="1:11" x14ac:dyDescent="0.35">
      <c r="A3" s="1" t="s">
        <v>38</v>
      </c>
      <c r="B3" s="10" t="s">
        <v>56</v>
      </c>
      <c r="C3" s="10"/>
      <c r="D3" s="10"/>
      <c r="E3" s="10"/>
      <c r="F3" s="10"/>
      <c r="G3" s="10"/>
      <c r="H3" s="10"/>
      <c r="I3" s="10"/>
      <c r="J3" s="10"/>
      <c r="K3" s="10"/>
    </row>
    <row r="4" spans="1:11" x14ac:dyDescent="0.35">
      <c r="A4" s="1" t="s">
        <v>51</v>
      </c>
      <c r="B4">
        <v>105</v>
      </c>
    </row>
    <row r="5" spans="1:11" x14ac:dyDescent="0.35">
      <c r="A5" s="1" t="s">
        <v>55</v>
      </c>
      <c r="B5">
        <v>125</v>
      </c>
    </row>
    <row r="6" spans="1:11" x14ac:dyDescent="0.35">
      <c r="A6" s="1" t="s">
        <v>31</v>
      </c>
      <c r="B6">
        <v>14</v>
      </c>
    </row>
    <row r="7" spans="1:11" x14ac:dyDescent="0.35">
      <c r="A7" s="1" t="s">
        <v>49</v>
      </c>
      <c r="B7">
        <v>25</v>
      </c>
    </row>
    <row r="8" spans="1:11" x14ac:dyDescent="0.35">
      <c r="A8" s="1" t="s">
        <v>32</v>
      </c>
      <c r="B8">
        <v>24</v>
      </c>
    </row>
    <row r="9" spans="1:11" x14ac:dyDescent="0.35">
      <c r="A9" s="1" t="s">
        <v>50</v>
      </c>
      <c r="B9" s="6">
        <v>0.95</v>
      </c>
    </row>
    <row r="10" spans="1:11" x14ac:dyDescent="0.35">
      <c r="A10" s="1" t="s">
        <v>52</v>
      </c>
      <c r="B10">
        <v>1.7110000000000001</v>
      </c>
    </row>
    <row r="12" spans="1:11" x14ac:dyDescent="0.35">
      <c r="A12" s="1" t="s">
        <v>54</v>
      </c>
      <c r="B12">
        <f>(B5-B4)/(B6/SQRT(B7))</f>
        <v>7.1428571428571432</v>
      </c>
    </row>
    <row r="14" spans="1:11" x14ac:dyDescent="0.35">
      <c r="B14" s="9" t="s">
        <v>57</v>
      </c>
      <c r="C14" s="9"/>
      <c r="D14" s="9"/>
      <c r="E14" s="9"/>
      <c r="F14" s="9"/>
      <c r="G14" s="9"/>
      <c r="H14" s="9"/>
      <c r="I14" s="9"/>
      <c r="J14" s="9"/>
    </row>
  </sheetData>
  <mergeCells count="3">
    <mergeCell ref="B2:K2"/>
    <mergeCell ref="B3:K3"/>
    <mergeCell ref="B14:J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B10" sqref="B10"/>
    </sheetView>
  </sheetViews>
  <sheetFormatPr defaultRowHeight="14.5" x14ac:dyDescent="0.35"/>
  <cols>
    <col min="1" max="1" width="29.7265625" bestFit="1" customWidth="1"/>
  </cols>
  <sheetData>
    <row r="1" spans="1:11" x14ac:dyDescent="0.35">
      <c r="A1" s="1" t="s">
        <v>37</v>
      </c>
      <c r="B1" s="10" t="s">
        <v>65</v>
      </c>
      <c r="C1" s="10"/>
      <c r="D1" s="10"/>
      <c r="E1" s="10"/>
      <c r="F1" s="10"/>
      <c r="G1" s="10"/>
      <c r="H1" s="10"/>
      <c r="I1" s="10"/>
    </row>
    <row r="2" spans="1:11" x14ac:dyDescent="0.35">
      <c r="A2" s="1" t="s">
        <v>38</v>
      </c>
      <c r="B2" s="10" t="s">
        <v>66</v>
      </c>
      <c r="C2" s="10"/>
      <c r="D2" s="10"/>
      <c r="E2" s="10"/>
      <c r="F2" s="10"/>
      <c r="G2" s="10"/>
      <c r="H2" s="10"/>
      <c r="I2" s="10"/>
    </row>
    <row r="3" spans="1:11" x14ac:dyDescent="0.35">
      <c r="A3" s="1" t="s">
        <v>51</v>
      </c>
      <c r="B3">
        <v>15</v>
      </c>
    </row>
    <row r="4" spans="1:11" x14ac:dyDescent="0.35">
      <c r="A4" s="1" t="s">
        <v>58</v>
      </c>
      <c r="B4">
        <v>14</v>
      </c>
    </row>
    <row r="5" spans="1:11" x14ac:dyDescent="0.35">
      <c r="A5" s="1" t="s">
        <v>55</v>
      </c>
      <c r="B5">
        <v>16</v>
      </c>
    </row>
    <row r="6" spans="1:11" x14ac:dyDescent="0.35">
      <c r="A6" s="1" t="s">
        <v>59</v>
      </c>
    </row>
    <row r="7" spans="1:11" x14ac:dyDescent="0.35">
      <c r="A7" s="1" t="s">
        <v>60</v>
      </c>
      <c r="B7">
        <v>169</v>
      </c>
    </row>
    <row r="8" spans="1:11" x14ac:dyDescent="0.35">
      <c r="A8" s="1" t="s">
        <v>61</v>
      </c>
      <c r="B8">
        <v>0.1</v>
      </c>
    </row>
    <row r="9" spans="1:11" x14ac:dyDescent="0.35">
      <c r="A9" s="1" t="s">
        <v>63</v>
      </c>
      <c r="B9">
        <v>1.64</v>
      </c>
    </row>
    <row r="10" spans="1:11" x14ac:dyDescent="0.35">
      <c r="A10" s="1" t="s">
        <v>62</v>
      </c>
      <c r="B10">
        <f>(B5-B3)/(B4/SQRT(B7))</f>
        <v>0.9285714285714286</v>
      </c>
    </row>
    <row r="11" spans="1:11" x14ac:dyDescent="0.35">
      <c r="A11" s="1"/>
    </row>
    <row r="13" spans="1:11" x14ac:dyDescent="0.35">
      <c r="B13" s="9" t="s">
        <v>64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3">
    <mergeCell ref="B13:K13"/>
    <mergeCell ref="B1:I1"/>
    <mergeCell ref="B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Statistics - Qn1</vt:lpstr>
      <vt:lpstr>Statistics - Qn2</vt:lpstr>
      <vt:lpstr>Statistics - Qn3</vt:lpstr>
      <vt:lpstr>Statistics-Qn4</vt:lpstr>
      <vt:lpstr>Statistics - Qn5</vt:lpstr>
      <vt:lpstr>Statistics Qn6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2022-04-17T02:47:32Z</dcterms:created>
  <dcterms:modified xsi:type="dcterms:W3CDTF">2022-04-19T06:16:03Z</dcterms:modified>
</cp:coreProperties>
</file>