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54677EE6-1CA0-4364-A2C6-E847A71B123F}" xr6:coauthVersionLast="47" xr6:coauthVersionMax="47" xr10:uidLastSave="{00000000-0000-0000-0000-000000000000}"/>
  <workbookProtection workbookAlgorithmName="SHA-512" workbookHashValue="VHHXECt+IsvMvqF+3zqI97naldy8Sr2QchT/oMWWv4Ds9nKBpy84aA0HA+pk2d8rnvi10QVx9BlBjshZdftEfg==" workbookSaltValue="86MOt/7qgVB51uTq0FvW+w==" workbookSpinCount="100000" lockStructure="1"/>
  <bookViews>
    <workbookView xWindow="-120" yWindow="-120" windowWidth="20730" windowHeight="11310" tabRatio="888" firstSheet="3" activeTab="11" xr2:uid="{00000000-000D-0000-FFFF-FFFF00000000}"/>
  </bookViews>
  <sheets>
    <sheet name="1.Start" sheetId="14" r:id="rId1"/>
    <sheet name="2.Instructions " sheetId="18" r:id="rId2"/>
    <sheet name="3.Privacy policy" sheetId="8" r:id="rId3"/>
    <sheet name="4.Technology" sheetId="2" r:id="rId4"/>
    <sheet name="5.Human" sheetId="3" r:id="rId5"/>
    <sheet name="6.Workspace" sheetId="4" r:id="rId6"/>
    <sheet name="7.Enterprise" sheetId="5" r:id="rId7"/>
    <sheet name="8.External" sheetId="6" r:id="rId8"/>
    <sheet name="9.Dimensions" sheetId="10" r:id="rId9"/>
    <sheet name="10.Inter-dimensional Comparison" sheetId="13" r:id="rId10"/>
    <sheet name="Results" sheetId="19" r:id="rId11"/>
    <sheet name="Q&amp;A" sheetId="1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4" roundtripDataSignature="AMtx7mjNuOm6nvMH+qJ0z8alxu0e4PJkoA=="/>
    </ext>
  </extLst>
</workbook>
</file>

<file path=xl/calcChain.xml><?xml version="1.0" encoding="utf-8"?>
<calcChain xmlns="http://schemas.openxmlformats.org/spreadsheetml/2006/main">
  <c r="N125" i="19" l="1"/>
  <c r="M126" i="19" s="1"/>
  <c r="N124" i="19"/>
  <c r="L126" i="19" s="1"/>
  <c r="M124" i="19"/>
  <c r="L125" i="19" s="1"/>
  <c r="N123" i="19"/>
  <c r="M123" i="19"/>
  <c r="K125" i="19" s="1"/>
  <c r="L123" i="19"/>
  <c r="K124" i="19" s="1"/>
  <c r="N122" i="19"/>
  <c r="M122" i="19"/>
  <c r="J125" i="19" s="1"/>
  <c r="L122" i="19"/>
  <c r="K122" i="19"/>
  <c r="J123" i="19" s="1"/>
  <c r="N121" i="19"/>
  <c r="M121" i="19"/>
  <c r="I125" i="19" s="1"/>
  <c r="L121" i="19"/>
  <c r="K121" i="19"/>
  <c r="I123" i="19" s="1"/>
  <c r="J121" i="19"/>
  <c r="N120" i="19"/>
  <c r="M120" i="19"/>
  <c r="L120" i="19"/>
  <c r="K120" i="19"/>
  <c r="H123" i="19" s="1"/>
  <c r="J120" i="19"/>
  <c r="H122" i="19" s="1"/>
  <c r="I120" i="19"/>
  <c r="K103" i="19"/>
  <c r="J104" i="19" s="1"/>
  <c r="K102" i="19"/>
  <c r="I104" i="19" s="1"/>
  <c r="J102" i="19"/>
  <c r="I103" i="19" s="1"/>
  <c r="K101" i="19"/>
  <c r="H104" i="19" s="1"/>
  <c r="J101" i="19"/>
  <c r="I101" i="19"/>
  <c r="K84" i="19"/>
  <c r="M83" i="19"/>
  <c r="M82" i="19"/>
  <c r="L82" i="19"/>
  <c r="K83" i="19" s="1"/>
  <c r="H82" i="19"/>
  <c r="M81" i="19"/>
  <c r="J84" i="19" s="1"/>
  <c r="L81" i="19"/>
  <c r="J83" i="19" s="1"/>
  <c r="K81" i="19"/>
  <c r="M80" i="19"/>
  <c r="I84" i="19" s="1"/>
  <c r="L80" i="19"/>
  <c r="I83" i="19" s="1"/>
  <c r="K80" i="19"/>
  <c r="I82" i="19" s="1"/>
  <c r="J80" i="19"/>
  <c r="I81" i="19" s="1"/>
  <c r="M79" i="19"/>
  <c r="L79" i="19"/>
  <c r="K79" i="19"/>
  <c r="J79" i="19"/>
  <c r="H81" i="19" s="1"/>
  <c r="I79" i="19"/>
  <c r="K60" i="19"/>
  <c r="K59" i="19"/>
  <c r="I61" i="19" s="1"/>
  <c r="J59" i="19"/>
  <c r="I60" i="19" s="1"/>
  <c r="K58" i="19"/>
  <c r="J58" i="19"/>
  <c r="H60" i="19" s="1"/>
  <c r="I58" i="19"/>
  <c r="H59" i="19" s="1"/>
  <c r="L39" i="19"/>
  <c r="L38" i="19"/>
  <c r="J40" i="19" s="1"/>
  <c r="K38" i="19"/>
  <c r="J39" i="19" s="1"/>
  <c r="L37" i="19"/>
  <c r="I40" i="19" s="1"/>
  <c r="K37" i="19"/>
  <c r="J37" i="19"/>
  <c r="L36" i="19"/>
  <c r="K36" i="19"/>
  <c r="H39" i="19" s="1"/>
  <c r="J36" i="19"/>
  <c r="I36" i="19"/>
  <c r="H37" i="19" s="1"/>
  <c r="D9" i="19"/>
  <c r="D8" i="19"/>
  <c r="D7" i="19"/>
  <c r="D6" i="19"/>
  <c r="D5" i="19"/>
  <c r="G3" i="19"/>
  <c r="L41" i="19" l="1"/>
  <c r="L49" i="19" s="1"/>
  <c r="J41" i="19"/>
  <c r="J48" i="19" s="1"/>
  <c r="H38" i="19"/>
  <c r="K62" i="19"/>
  <c r="K69" i="19" s="1"/>
  <c r="M85" i="19"/>
  <c r="M93" i="19" s="1"/>
  <c r="K85" i="19"/>
  <c r="K92" i="19" s="1"/>
  <c r="I85" i="19"/>
  <c r="I94" i="19" s="1"/>
  <c r="H84" i="19"/>
  <c r="I105" i="19"/>
  <c r="I110" i="19" s="1"/>
  <c r="J47" i="19"/>
  <c r="M92" i="19"/>
  <c r="I62" i="19"/>
  <c r="I69" i="19" s="1"/>
  <c r="M91" i="19"/>
  <c r="K68" i="19"/>
  <c r="K70" i="19"/>
  <c r="M127" i="19"/>
  <c r="M136" i="19" s="1"/>
  <c r="H40" i="19"/>
  <c r="H41" i="19" s="1"/>
  <c r="H45" i="19" s="1"/>
  <c r="L127" i="19"/>
  <c r="L135" i="19" s="1"/>
  <c r="J105" i="19"/>
  <c r="J109" i="19" s="1"/>
  <c r="H124" i="19"/>
  <c r="H126" i="19"/>
  <c r="N127" i="19"/>
  <c r="N137" i="19" s="1"/>
  <c r="K40" i="19"/>
  <c r="K67" i="19"/>
  <c r="H80" i="19"/>
  <c r="J82" i="19"/>
  <c r="L84" i="19"/>
  <c r="M89" i="19"/>
  <c r="H102" i="19"/>
  <c r="K105" i="19"/>
  <c r="K110" i="19" s="1"/>
  <c r="I122" i="19"/>
  <c r="I124" i="19"/>
  <c r="I126" i="19"/>
  <c r="J124" i="19"/>
  <c r="J126" i="19"/>
  <c r="J127" i="19" s="1"/>
  <c r="J133" i="19" s="1"/>
  <c r="I38" i="19"/>
  <c r="H61" i="19"/>
  <c r="K126" i="19"/>
  <c r="K127" i="19" s="1"/>
  <c r="K134" i="19" s="1"/>
  <c r="H83" i="19"/>
  <c r="H103" i="19"/>
  <c r="K41" i="19"/>
  <c r="K48" i="19" s="1"/>
  <c r="J61" i="19"/>
  <c r="H62" i="19"/>
  <c r="H67" i="19" s="1"/>
  <c r="H121" i="19"/>
  <c r="H125" i="19"/>
  <c r="I39" i="19"/>
  <c r="J49" i="19" l="1"/>
  <c r="L45" i="19"/>
  <c r="L48" i="19"/>
  <c r="L46" i="19"/>
  <c r="L47" i="19"/>
  <c r="J46" i="19"/>
  <c r="J45" i="19"/>
  <c r="K46" i="19"/>
  <c r="H47" i="19"/>
  <c r="H48" i="19"/>
  <c r="H49" i="19"/>
  <c r="H46" i="19"/>
  <c r="K131" i="19"/>
  <c r="J135" i="19"/>
  <c r="J134" i="19"/>
  <c r="J136" i="19"/>
  <c r="J132" i="19"/>
  <c r="J131" i="19"/>
  <c r="J137" i="19"/>
  <c r="I127" i="19"/>
  <c r="I132" i="19" s="1"/>
  <c r="N133" i="19"/>
  <c r="N136" i="19"/>
  <c r="M137" i="19"/>
  <c r="M132" i="19"/>
  <c r="M133" i="19"/>
  <c r="L134" i="19"/>
  <c r="L131" i="19"/>
  <c r="K136" i="19"/>
  <c r="K137" i="19"/>
  <c r="I109" i="19"/>
  <c r="I112" i="19"/>
  <c r="J112" i="19"/>
  <c r="K109" i="19"/>
  <c r="H70" i="19"/>
  <c r="I70" i="19"/>
  <c r="M90" i="19"/>
  <c r="M94" i="19"/>
  <c r="K93" i="19"/>
  <c r="K89" i="19"/>
  <c r="K91" i="19"/>
  <c r="I92" i="19"/>
  <c r="I90" i="19"/>
  <c r="I93" i="19"/>
  <c r="I89" i="19"/>
  <c r="I91" i="19"/>
  <c r="K90" i="19"/>
  <c r="K94" i="19"/>
  <c r="L85" i="19"/>
  <c r="M134" i="19"/>
  <c r="J62" i="19"/>
  <c r="J70" i="19" s="1"/>
  <c r="H68" i="19"/>
  <c r="N134" i="19"/>
  <c r="H105" i="19"/>
  <c r="H111" i="19" s="1"/>
  <c r="K45" i="19"/>
  <c r="K49" i="19"/>
  <c r="L136" i="19"/>
  <c r="N131" i="19"/>
  <c r="J85" i="19"/>
  <c r="K133" i="19"/>
  <c r="I68" i="19"/>
  <c r="I67" i="19"/>
  <c r="I41" i="19"/>
  <c r="I48" i="19" s="1"/>
  <c r="M135" i="19"/>
  <c r="H85" i="19"/>
  <c r="H90" i="19" s="1"/>
  <c r="M131" i="19"/>
  <c r="L132" i="19"/>
  <c r="I111" i="19"/>
  <c r="K135" i="19"/>
  <c r="L133" i="19"/>
  <c r="N135" i="19"/>
  <c r="H127" i="19"/>
  <c r="H137" i="19" s="1"/>
  <c r="K132" i="19"/>
  <c r="I133" i="19"/>
  <c r="H69" i="19"/>
  <c r="M70" i="19"/>
  <c r="L70" i="19"/>
  <c r="K112" i="19"/>
  <c r="K111" i="19"/>
  <c r="J110" i="19"/>
  <c r="J111" i="19"/>
  <c r="N132" i="19"/>
  <c r="L137" i="19"/>
  <c r="K47" i="19"/>
  <c r="M48" i="19" l="1"/>
  <c r="N48" i="19"/>
  <c r="I135" i="19"/>
  <c r="I137" i="19"/>
  <c r="O137" i="19" s="1"/>
  <c r="I134" i="19"/>
  <c r="I131" i="19"/>
  <c r="I136" i="19"/>
  <c r="H132" i="19"/>
  <c r="O132" i="19" s="1"/>
  <c r="H110" i="19"/>
  <c r="M110" i="19" s="1"/>
  <c r="P132" i="19"/>
  <c r="H133" i="19"/>
  <c r="H131" i="19"/>
  <c r="H134" i="19"/>
  <c r="P137" i="19"/>
  <c r="J91" i="19"/>
  <c r="J90" i="19"/>
  <c r="J93" i="19"/>
  <c r="J94" i="19"/>
  <c r="J89" i="19"/>
  <c r="H136" i="19"/>
  <c r="H93" i="19"/>
  <c r="J69" i="19"/>
  <c r="M69" i="19" s="1"/>
  <c r="J67" i="19"/>
  <c r="L67" i="19" s="1"/>
  <c r="J68" i="19"/>
  <c r="M68" i="19" s="1"/>
  <c r="J92" i="19"/>
  <c r="L110" i="19"/>
  <c r="I46" i="19"/>
  <c r="N46" i="19" s="1"/>
  <c r="I49" i="19"/>
  <c r="N49" i="19" s="1"/>
  <c r="C9" i="19" s="1"/>
  <c r="I45" i="19"/>
  <c r="H89" i="19"/>
  <c r="H91" i="19"/>
  <c r="H92" i="19"/>
  <c r="H94" i="19"/>
  <c r="M111" i="19"/>
  <c r="L111" i="19"/>
  <c r="L91" i="19"/>
  <c r="L93" i="19"/>
  <c r="L90" i="19"/>
  <c r="L92" i="19"/>
  <c r="L89" i="19"/>
  <c r="L69" i="19"/>
  <c r="H135" i="19"/>
  <c r="L94" i="19"/>
  <c r="H109" i="19"/>
  <c r="H112" i="19"/>
  <c r="I47" i="19"/>
  <c r="N47" i="19" s="1"/>
  <c r="C7" i="19" s="1"/>
  <c r="M47" i="19" l="1"/>
  <c r="M46" i="19"/>
  <c r="N45" i="19"/>
  <c r="M45" i="19"/>
  <c r="M49" i="19"/>
  <c r="C8" i="19"/>
  <c r="O48" i="19" a="1"/>
  <c r="O48" i="19" s="1"/>
  <c r="C6" i="19"/>
  <c r="L68" i="19"/>
  <c r="M67" i="19"/>
  <c r="O90" i="19"/>
  <c r="N90" i="19"/>
  <c r="P134" i="19"/>
  <c r="O134" i="19"/>
  <c r="P135" i="19"/>
  <c r="O135" i="19"/>
  <c r="N92" i="19"/>
  <c r="O92" i="19"/>
  <c r="O93" i="19"/>
  <c r="N93" i="19"/>
  <c r="O131" i="19"/>
  <c r="P131" i="19"/>
  <c r="O91" i="19"/>
  <c r="N91" i="19"/>
  <c r="P136" i="19"/>
  <c r="O136" i="19"/>
  <c r="P133" i="19"/>
  <c r="O133" i="19"/>
  <c r="O94" i="19"/>
  <c r="N94" i="19"/>
  <c r="M109" i="19"/>
  <c r="L109" i="19"/>
  <c r="O89" i="19"/>
  <c r="N89" i="19"/>
  <c r="M112" i="19"/>
  <c r="L112" i="19"/>
  <c r="O46" i="19" l="1" a="1"/>
  <c r="O46" i="19" s="1"/>
  <c r="O49" i="19" a="1"/>
  <c r="O49" i="19" s="1"/>
  <c r="C5" i="19"/>
  <c r="O47" i="19" a="1"/>
  <c r="O47" i="19" s="1"/>
  <c r="O45" i="19" a="1"/>
  <c r="O45" i="19" s="1"/>
  <c r="N68" i="19" a="1"/>
  <c r="N68" i="19" s="1"/>
  <c r="N67" i="19" a="1"/>
  <c r="N67" i="19" s="1"/>
  <c r="N69" i="19" a="1"/>
  <c r="N69" i="19" s="1"/>
  <c r="N70" i="19" a="1"/>
  <c r="N70" i="19" s="1"/>
  <c r="P94" i="19" a="1"/>
  <c r="P94" i="19" s="1"/>
  <c r="P89" i="19" a="1"/>
  <c r="P89" i="19" s="1"/>
  <c r="P93" i="19" a="1"/>
  <c r="P93" i="19" s="1"/>
  <c r="P90" i="19" a="1"/>
  <c r="P90" i="19" s="1"/>
  <c r="P91" i="19" a="1"/>
  <c r="P91" i="19" s="1"/>
  <c r="P92" i="19" a="1"/>
  <c r="P92" i="19" s="1"/>
  <c r="N112" i="19" a="1"/>
  <c r="N112" i="19" s="1"/>
  <c r="N110" i="19" a="1"/>
  <c r="N110" i="19" s="1"/>
  <c r="N111" i="19" a="1"/>
  <c r="N111" i="19" s="1"/>
  <c r="N109" i="19" a="1"/>
  <c r="N109" i="19" s="1"/>
  <c r="Q134" i="19" a="1"/>
  <c r="Q134" i="19" s="1"/>
  <c r="Q135" i="19" a="1"/>
  <c r="Q135" i="19" s="1"/>
  <c r="Q136" i="19" a="1"/>
  <c r="Q136" i="19" s="1"/>
  <c r="Q137" i="19" a="1"/>
  <c r="Q137" i="19" s="1"/>
  <c r="Q133" i="19" a="1"/>
  <c r="Q133" i="19" s="1"/>
  <c r="Q131" i="19" a="1"/>
  <c r="Q131" i="19" s="1"/>
  <c r="Q139" i="19" s="1"/>
  <c r="Q141" i="19" s="1"/>
  <c r="B8" i="19" s="1"/>
  <c r="Q132" i="19" a="1"/>
  <c r="Q132" i="19" s="1"/>
  <c r="O51" i="19" l="1"/>
  <c r="O53" i="19" s="1"/>
  <c r="B4" i="19" s="1"/>
  <c r="N114" i="19"/>
  <c r="N116" i="19" s="1"/>
  <c r="B7" i="19" s="1"/>
  <c r="N72" i="19"/>
  <c r="N74" i="19" s="1"/>
  <c r="B6" i="19" s="1"/>
  <c r="P96" i="19"/>
  <c r="P98" i="19" s="1"/>
  <c r="B5" i="1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<sst xmlns="http://schemas.openxmlformats.org/spreadsheetml/2006/main" count="873" uniqueCount="377">
  <si>
    <t>Start a stopwatch now</t>
  </si>
  <si>
    <t>1. We suggest using either your phone or a web tab</t>
  </si>
  <si>
    <r>
      <t xml:space="preserve">2. The time is </t>
    </r>
    <r>
      <rPr>
        <i/>
        <sz val="11"/>
        <color theme="1"/>
        <rFont val="Cambria"/>
        <family val="1"/>
      </rPr>
      <t>only</t>
    </r>
    <r>
      <rPr>
        <sz val="11"/>
        <color theme="1"/>
        <rFont val="Cambria"/>
        <family val="1"/>
      </rPr>
      <t xml:space="preserve"> taken for seeing how long it will take you to finish the survey, it will not have any impact on your results</t>
    </r>
  </si>
  <si>
    <t>3. You can round your final result to the closest minute</t>
  </si>
  <si>
    <t>Links to online stopwatches you can use</t>
  </si>
  <si>
    <t>Google stopwatch</t>
  </si>
  <si>
    <t>Vclock.com</t>
  </si>
  <si>
    <t>Online stopwatch</t>
  </si>
  <si>
    <t xml:space="preserve">Procedure </t>
  </si>
  <si>
    <r>
      <rPr>
        <b/>
        <sz val="11"/>
        <color theme="1"/>
        <rFont val="Cambria"/>
        <family val="1"/>
      </rPr>
      <t xml:space="preserve">1. </t>
    </r>
    <r>
      <rPr>
        <sz val="11"/>
        <color theme="1"/>
        <rFont val="Cambria"/>
        <family val="1"/>
      </rPr>
      <t>Go through the worksheets in their numbered order</t>
    </r>
  </si>
  <si>
    <r>
      <rPr>
        <b/>
        <sz val="12"/>
        <color theme="1"/>
        <rFont val="Cambria"/>
        <family val="1"/>
      </rPr>
      <t>Example</t>
    </r>
    <r>
      <rPr>
        <sz val="12"/>
        <color theme="1"/>
        <rFont val="Cambria"/>
        <family val="1"/>
      </rPr>
      <t>:</t>
    </r>
  </si>
  <si>
    <r>
      <rPr>
        <b/>
        <sz val="11"/>
        <color theme="1"/>
        <rFont val="Cambria"/>
        <family val="1"/>
      </rPr>
      <t>Step A:</t>
    </r>
    <r>
      <rPr>
        <sz val="11"/>
        <color theme="1"/>
        <rFont val="Cambria"/>
        <family val="1"/>
      </rPr>
      <t xml:space="preserve"> Choose the level of importance for the operating sytem-security sub-sub dimension for a robot based on your views of importance</t>
    </r>
  </si>
  <si>
    <r>
      <rPr>
        <b/>
        <sz val="11"/>
        <color theme="1"/>
        <rFont val="Cambria"/>
        <family val="1"/>
      </rPr>
      <t xml:space="preserve">Step B: </t>
    </r>
    <r>
      <rPr>
        <sz val="11"/>
        <color theme="1"/>
        <rFont val="Cambria"/>
        <family val="1"/>
      </rPr>
      <t>I choose level 4 because in my workplace we had all the tools, safety procedures and safety knowledge necessary to treat security of the operating system</t>
    </r>
  </si>
  <si>
    <r>
      <rPr>
        <b/>
        <sz val="11"/>
        <color theme="1"/>
        <rFont val="Cambria"/>
        <family val="1"/>
      </rPr>
      <t xml:space="preserve">Step C: </t>
    </r>
    <r>
      <rPr>
        <sz val="11"/>
        <color theme="1"/>
        <rFont val="Cambria"/>
        <family val="1"/>
      </rPr>
      <t>Complete this for all sub-sub dimensions of that particular domain</t>
    </r>
  </si>
  <si>
    <r>
      <t xml:space="preserve">3.  </t>
    </r>
    <r>
      <rPr>
        <sz val="11"/>
        <color rgb="FF000000"/>
        <rFont val="Cambria"/>
        <family val="1"/>
      </rPr>
      <t>Fill out the mathematical model (</t>
    </r>
    <r>
      <rPr>
        <b/>
        <sz val="11"/>
        <color rgb="FF000000"/>
        <rFont val="Cambria"/>
        <family val="1"/>
      </rPr>
      <t>right beneath the grid</t>
    </r>
    <r>
      <rPr>
        <sz val="11"/>
        <color rgb="FF000000"/>
        <rFont val="Cambria"/>
        <family val="1"/>
      </rPr>
      <t>) by comparing 2 sub-sub dimensions against one another (Pairwise Comparison)</t>
    </r>
  </si>
  <si>
    <t>Example:</t>
  </si>
  <si>
    <t xml:space="preserve"> </t>
  </si>
  <si>
    <r>
      <t>Step A</t>
    </r>
    <r>
      <rPr>
        <sz val="11"/>
        <color rgb="FF000000"/>
        <rFont val="Cambria"/>
        <family val="1"/>
      </rPr>
      <t>: Select a index for the pairwise comparison of how important is security (sub-sub dimension) compared to data managment (sub-sub dimension)</t>
    </r>
  </si>
  <si>
    <r>
      <rPr>
        <b/>
        <sz val="11"/>
        <color theme="1"/>
        <rFont val="Cambria"/>
        <family val="1"/>
      </rPr>
      <t>4.</t>
    </r>
    <r>
      <rPr>
        <sz val="11"/>
        <color theme="1"/>
        <rFont val="Cambria"/>
        <family val="1"/>
      </rPr>
      <t xml:space="preserve"> Go to the next domain and repeat the same process</t>
    </r>
  </si>
  <si>
    <r>
      <rPr>
        <b/>
        <sz val="11"/>
        <color theme="1"/>
        <rFont val="Cambria"/>
        <family val="1"/>
      </rPr>
      <t>5.</t>
    </r>
    <r>
      <rPr>
        <sz val="11"/>
        <color theme="1"/>
        <rFont val="Cambria"/>
        <family val="1"/>
      </rPr>
      <t xml:space="preserve"> Once all the domains have been done (excel sheet 4-8), then the pairwise comparison of the dimensions and inter-dimensional are done (excel sheet 9 and 10)</t>
    </r>
  </si>
  <si>
    <r>
      <rPr>
        <b/>
        <sz val="11"/>
        <color theme="1"/>
        <rFont val="Cambria"/>
        <family val="1"/>
      </rPr>
      <t>6.</t>
    </r>
    <r>
      <rPr>
        <sz val="11"/>
        <color theme="1"/>
        <rFont val="Cambria"/>
        <family val="1"/>
      </rPr>
      <t xml:space="preserve"> Once the comparisons of the inter-dimensions are done, note the time it took you to complete the survey </t>
    </r>
    <r>
      <rPr>
        <b/>
        <sz val="11"/>
        <color theme="1"/>
        <rFont val="Cambria"/>
        <family val="1"/>
      </rPr>
      <t>(just underneath the inter-dimensional comparison table)</t>
    </r>
  </si>
  <si>
    <r>
      <t xml:space="preserve">7. </t>
    </r>
    <r>
      <rPr>
        <sz val="11"/>
        <color theme="1"/>
        <rFont val="Cambria"/>
        <family val="1"/>
      </rPr>
      <t>Answer the questions for feedback purposes</t>
    </r>
  </si>
  <si>
    <t>WORKSHEET: Privacy Policy</t>
  </si>
  <si>
    <t>What we collect and how:</t>
  </si>
  <si>
    <t>We will collect your responses and depending on variant of the survey also the time it will take. It is being used to collect data for an engineering master thesis.</t>
  </si>
  <si>
    <t>Why we collect:</t>
  </si>
  <si>
    <t xml:space="preserve">To verify the aproximation of a weighting system that users can complete in timely manner. </t>
  </si>
  <si>
    <t>How will you use their data:</t>
  </si>
  <si>
    <t>Your data will be run through an automated program that will verify the completion of all parts and depending on the binary outcome will either randmise the file name or show a message to contact the surveryee to correct the issue</t>
  </si>
  <si>
    <t>How long will we keep their data:*</t>
  </si>
  <si>
    <t>The data that you complete in excel will be stored until thesis completion, and following that will either be deleted or stored for reference in appendix in anonymised manner.</t>
  </si>
  <si>
    <t>How secure is the data in our possession:*</t>
  </si>
  <si>
    <t>As the data is not sensetive, it will be stored in the medium that you send it to us through, where following verification it will be stored in with randomised name on our computers and wireless backups, with possible encryption</t>
  </si>
  <si>
    <t>Your rights:</t>
  </si>
  <si>
    <t>You always can withdraw from the experiment, we would simply ask you to contact us directly to prevent us further from contacting you about this subject. You can always request deletion/non-participation in the final results.</t>
  </si>
  <si>
    <t>*Questions marked with an asterisk can/will possibly change depending on a discussion with supervisors following your completion of survey. If you have any questions feel free to contact the writers of the thesis</t>
  </si>
  <si>
    <t>Contact details</t>
  </si>
  <si>
    <t xml:space="preserve">Who to contact: </t>
  </si>
  <si>
    <t>Writers of the thesis</t>
  </si>
  <si>
    <t>Grigorii Osipov</t>
  </si>
  <si>
    <t>Jacques Tatossian</t>
  </si>
  <si>
    <t>Daily supervisor</t>
  </si>
  <si>
    <t>Nicole Berx</t>
  </si>
  <si>
    <t>Promoters</t>
  </si>
  <si>
    <t>Geert Waeyenbergh</t>
  </si>
  <si>
    <t>Liliane Pintelon</t>
  </si>
  <si>
    <t>Data Protection Officer for Processing of Personal Data for Research Purposes of KU Leuven</t>
  </si>
  <si>
    <t>Toon Boon</t>
  </si>
  <si>
    <t>in order of authority concerning your data</t>
  </si>
  <si>
    <t>WORKSHEET: TECHNOLOGY READINESS</t>
  </si>
  <si>
    <t>Risk factor class</t>
  </si>
  <si>
    <r>
      <rPr>
        <b/>
        <sz val="11"/>
        <color theme="1"/>
        <rFont val="Calibri"/>
        <family val="2"/>
      </rPr>
      <t>Level 1. 
Uninformed</t>
    </r>
    <r>
      <rPr>
        <sz val="11"/>
        <color theme="1"/>
        <rFont val="Calibri"/>
        <family val="2"/>
      </rPr>
      <t xml:space="preserve">
</t>
    </r>
  </si>
  <si>
    <r>
      <rPr>
        <b/>
        <sz val="11"/>
        <color theme="1"/>
        <rFont val="Calibri"/>
        <family val="2"/>
      </rPr>
      <t>Level 2. 
Elementary (Nascent)</t>
    </r>
    <r>
      <rPr>
        <sz val="11"/>
        <color theme="1"/>
        <rFont val="Calibri"/>
        <family val="2"/>
      </rPr>
      <t xml:space="preserve">
</t>
    </r>
  </si>
  <si>
    <r>
      <rPr>
        <b/>
        <sz val="11"/>
        <color theme="1"/>
        <rFont val="Calibri"/>
        <family val="2"/>
      </rPr>
      <t>Level 3. 
Basic</t>
    </r>
    <r>
      <rPr>
        <sz val="11"/>
        <color theme="1"/>
        <rFont val="Calibri"/>
        <family val="2"/>
      </rPr>
      <t xml:space="preserve">
</t>
    </r>
  </si>
  <si>
    <r>
      <rPr>
        <b/>
        <sz val="11"/>
        <color theme="1"/>
        <rFont val="Calibri"/>
        <family val="2"/>
      </rPr>
      <t>Level 4. 
Advanced</t>
    </r>
    <r>
      <rPr>
        <sz val="11"/>
        <color theme="1"/>
        <rFont val="Calibri"/>
        <family val="2"/>
      </rPr>
      <t xml:space="preserve">
</t>
    </r>
  </si>
  <si>
    <t>Level nr.               (from 1 to 4)</t>
  </si>
  <si>
    <t>Sub-class</t>
  </si>
  <si>
    <t xml:space="preserve">Sub-sub class </t>
  </si>
  <si>
    <t>Unaware of the need to identify robot risk factors.</t>
  </si>
  <si>
    <t xml:space="preserve">Aware of the need to identify risk factors for robots. </t>
  </si>
  <si>
    <t>Required Safety Knowledge &amp; Tools are present, but not adapted for robots.</t>
  </si>
  <si>
    <t>Required Safety Knowledge &amp; Tools are integrated in Safety Management procedures and are adapted for robots.</t>
  </si>
  <si>
    <t>the level nr for the cell that best describes your situation</t>
  </si>
  <si>
    <t>Operating System</t>
  </si>
  <si>
    <t>Security</t>
  </si>
  <si>
    <t>Unaware of security risks to the operating system  impacting the safe operation of the robot.</t>
  </si>
  <si>
    <t>Has some idea of security risks to the operating system  impacting the safe operation of the robot.</t>
  </si>
  <si>
    <t>Aware of security risks to the operating system impacting the safe operation of the robot and knows tools to identify these risks.</t>
  </si>
  <si>
    <t>Tools to identify risk factors related to security risk to the operating system impacting the safe operation of the robot are integrated in Safety Management procedures and are adapted for robots.</t>
  </si>
  <si>
    <t>Data management</t>
  </si>
  <si>
    <t>Unaware of risks related to data management in collaborative robotics.</t>
  </si>
  <si>
    <t>Has some idea of risks related to data management in collaborative robotics.</t>
  </si>
  <si>
    <t>Aware of risks related to data management in collaborative robotics and knows tools to identify these risks.</t>
  </si>
  <si>
    <t>Tools to identify risk factors related to data management in collaborative robotics are integrated in Safety Management procedures and are adapted for robots.</t>
  </si>
  <si>
    <t>robot System</t>
  </si>
  <si>
    <t>Hardware</t>
  </si>
  <si>
    <t>Unaware of safety risks related to hardware failure in collaborative robotics.</t>
  </si>
  <si>
    <t>Has some idea of safety risks related to hardware failure in collaborative robotics.</t>
  </si>
  <si>
    <t>Aware of safety risks related to hardware failure in collaborative robotics and knows tools to identify these risks.</t>
  </si>
  <si>
    <t>Tools to identify risk factors related to hardware failure in collaborative robotics are integrated in Safety Management procedures and are adapted for robots.</t>
  </si>
  <si>
    <t>Tooling</t>
  </si>
  <si>
    <t>Unaware of safety risks related to tooling faults or hazardous contact with an end effector.</t>
  </si>
  <si>
    <t>Has some idea of safety risks related to tooling faults or hazardous contact with an end effector.</t>
  </si>
  <si>
    <t>Aware of safety risks related to tooling faults or hazardous contact with an end effector and knows tools to identify these risks.</t>
  </si>
  <si>
    <t>Tools to identify risk factors related to tooling faults or hazardous contact with an end effector are integrated in Safety Management procedures and are adapted for robots.</t>
  </si>
  <si>
    <t>Control software</t>
  </si>
  <si>
    <t>Unaware of safety risks related to software failure in collaborative robotics.</t>
  </si>
  <si>
    <t>Has some idea of safety risks related to software failure in collaborative robotics.</t>
  </si>
  <si>
    <t>Aware of safety risks related to software failure in collaborative robotics and knows tools to identify these risks.</t>
  </si>
  <si>
    <t>Tools to identify risk factors related to software failure in collaborative robotics are integrated in Safety Management procedures and are adapted for robots.</t>
  </si>
  <si>
    <t>Application specific hazards</t>
  </si>
  <si>
    <t>Unaware of safety risks related to application specific hazards.</t>
  </si>
  <si>
    <t>Has some idea of safety risks related to application specific hazards.</t>
  </si>
  <si>
    <t>Aware of ssafety risks related to application specific hazards and knows tools to identify these risks.</t>
  </si>
  <si>
    <t>Tools to identify risk factors related to application specific hazards are integrated in Safety Management procedures and are adapted for robots.</t>
  </si>
  <si>
    <t>Mathematical Model</t>
  </si>
  <si>
    <t>How important is :</t>
  </si>
  <si>
    <t>Pairwise Comparison</t>
  </si>
  <si>
    <t>Compared to:</t>
  </si>
  <si>
    <t>Defintions</t>
  </si>
  <si>
    <r>
      <t xml:space="preserve">2. </t>
    </r>
    <r>
      <rPr>
        <b/>
        <sz val="11"/>
        <color theme="1"/>
        <rFont val="Calibri"/>
        <family val="2"/>
      </rPr>
      <t>TECHNOLOGY</t>
    </r>
  </si>
  <si>
    <t>Risk factors related to the enterprise automation system overarching the robot system (more related to information technology).</t>
  </si>
  <si>
    <t>5. Security</t>
  </si>
  <si>
    <t>Failing security can have safety repercussions. Risks can be caused by hackers gaining system control.</t>
  </si>
  <si>
    <r>
      <t>6.</t>
    </r>
    <r>
      <rPr>
        <sz val="11"/>
        <color rgb="FF000000"/>
        <rFont val="Times New Roman"/>
        <family val="1"/>
      </rPr>
      <t>   </t>
    </r>
    <r>
      <rPr>
        <sz val="11"/>
        <color rgb="FF000000"/>
        <rFont val="Calibri"/>
        <family val="2"/>
      </rPr>
      <t>Data management</t>
    </r>
  </si>
  <si>
    <t>The risk associated with data input problems or insufficient (cloud) data storage.</t>
  </si>
  <si>
    <t>Risk factors related to the robot and the automation directly steering and controlling the robot.</t>
  </si>
  <si>
    <r>
      <t>7.</t>
    </r>
    <r>
      <rPr>
        <sz val="11"/>
        <color rgb="FF000000"/>
        <rFont val="Times New Roman"/>
        <family val="1"/>
      </rPr>
      <t>   </t>
    </r>
    <r>
      <rPr>
        <sz val="11"/>
        <color rgb="FF000000"/>
        <rFont val="Calibri"/>
        <family val="2"/>
      </rPr>
      <t>Hardware</t>
    </r>
  </si>
  <si>
    <t>The risk caused by a hardware failure (e.g., a sensor failure).</t>
  </si>
  <si>
    <r>
      <t>8.</t>
    </r>
    <r>
      <rPr>
        <sz val="11"/>
        <color rgb="FF000000"/>
        <rFont val="Times New Roman"/>
        <family val="1"/>
      </rPr>
      <t>   </t>
    </r>
    <r>
      <rPr>
        <sz val="11"/>
        <color rgb="FF000000"/>
        <rFont val="Calibri"/>
        <family val="2"/>
      </rPr>
      <t>Tooling</t>
    </r>
  </si>
  <si>
    <t>The risk as a result of tooling faults or hazardous contact with end effector (e.g., tool may hit the operator).</t>
  </si>
  <si>
    <r>
      <t>9.</t>
    </r>
    <r>
      <rPr>
        <sz val="11"/>
        <color rgb="FF000000"/>
        <rFont val="Times New Roman"/>
        <family val="1"/>
      </rPr>
      <t>   </t>
    </r>
    <r>
      <rPr>
        <sz val="11"/>
        <color rgb="FF000000"/>
        <rFont val="Calibri"/>
        <family val="2"/>
      </rPr>
      <t>Control software</t>
    </r>
  </si>
  <si>
    <t>The risk as a result of software faults and failures caused by software components.</t>
  </si>
  <si>
    <r>
      <t>10.</t>
    </r>
    <r>
      <rPr>
        <sz val="11"/>
        <color rgb="FF000000"/>
        <rFont val="Times New Roman"/>
        <family val="1"/>
      </rPr>
      <t> </t>
    </r>
    <r>
      <rPr>
        <sz val="11"/>
        <color rgb="FF000000"/>
        <rFont val="Calibri"/>
        <family val="2"/>
      </rPr>
      <t>Application specific hazards</t>
    </r>
  </si>
  <si>
    <t>Application specific hazards that can lead to safety risks.</t>
  </si>
  <si>
    <t>WORKSHEET: HUMAN READINESS</t>
  </si>
  <si>
    <t>Level nr. (from 1 to 4)</t>
  </si>
  <si>
    <t>Psycho-social</t>
  </si>
  <si>
    <t>Trust</t>
  </si>
  <si>
    <t>Unaware of the role of trust in robot-operator collaboration.</t>
  </si>
  <si>
    <t>Has some idea of the role of trust in robot-operator collaboration.</t>
  </si>
  <si>
    <t>Aware of the role of trust in robot-operator collaboration and knows tools to identify risk related to trust.</t>
  </si>
  <si>
    <t>Tools to identify risk factors related to trust are integrated in Safety Management procedures and are adapted for robots.</t>
  </si>
  <si>
    <t>Work stress</t>
  </si>
  <si>
    <t>Unaware of the role of operator work stress as a result of working with a robot.</t>
  </si>
  <si>
    <t>Has some idea of the role of operator work stress as a result of working with a robot.</t>
  </si>
  <si>
    <t>Aware of the role of operator work stress and knows tools to identify risks related to work stress.</t>
  </si>
  <si>
    <t>Tools to identify risk factors related to work stress are integrated in Safety Management procedures and are adapted for robots.</t>
  </si>
  <si>
    <t>Physical ergonomics</t>
  </si>
  <si>
    <t>Physical Workload</t>
  </si>
  <si>
    <t>Unaware of the risk for musculoskeletal disorders as a result of unergonomic working situations (e.g., related to working posture or repetitive movements) required by the collaborative task.</t>
  </si>
  <si>
    <t>Has some idea of the risk for musculoskeletal disorders.</t>
  </si>
  <si>
    <t>Aware of the risk for musculoskeletal disorders and knows tools to identify risks related to unergonomic working situations.</t>
  </si>
  <si>
    <t>Tools to identify risk factors related to musculoskeletal disorders are integrated in Safety Management procedures and are adapted for robots.</t>
  </si>
  <si>
    <t>Cognitive ergonomics</t>
  </si>
  <si>
    <t>Cognitive workload</t>
  </si>
  <si>
    <t>Unaware of cognitive workload (underload or overload) risk in collaborative tasks.</t>
  </si>
  <si>
    <t>Has some idea of cognitive workload risk in collaborative tasks.</t>
  </si>
  <si>
    <t>Aware of cognitive workload risks and knows tools to identify these risks.</t>
  </si>
  <si>
    <t>Tools to identify risk and factors related to cognitive workload are integrated in Safety Management procedures and are adapted for robots.</t>
  </si>
  <si>
    <t xml:space="preserve">Definitions </t>
  </si>
  <si>
    <r>
      <t>1.</t>
    </r>
    <r>
      <rPr>
        <b/>
        <sz val="11"/>
        <color theme="1"/>
        <rFont val="Times New Roman"/>
        <family val="1"/>
      </rPr>
      <t xml:space="preserve"> </t>
    </r>
    <r>
      <rPr>
        <b/>
        <sz val="11"/>
        <color theme="1"/>
        <rFont val="Calibri"/>
        <family val="2"/>
      </rPr>
      <t>HUMAN</t>
    </r>
  </si>
  <si>
    <t>Psychosocial risk factors are a combination of psychological and social factors. Psychosocial risks can arise from poor work design (e.g. reduced autonomy and privacy) and organization (e.g. intensified workload) or poor social context of work. They may result in negative psychological, physical and social outcomes such as work-related stress, burnout or depression.</t>
  </si>
  <si>
    <t>1. Trust</t>
  </si>
  <si>
    <t>Potential risk associated with the successful acceptance of the robot. There can be too little trust (distrust, i.e. due to false alarms) and too much trust (overreliance).</t>
  </si>
  <si>
    <t xml:space="preserve">Trust reflects a state where one is willingly placing themselves in a vulnerable position and is a key element for the successful collaboration between humans and robots. </t>
  </si>
  <si>
    <t>In human-robot collaboration, trust between human and robot is known to have an influence on the safety of the operator.</t>
  </si>
  <si>
    <t>Trust related topics are perceived safety influenced by size, motion and speed of the robot; perceived reliability and task related factors such as task complexity.</t>
  </si>
  <si>
    <r>
      <t>2.</t>
    </r>
    <r>
      <rPr>
        <sz val="11"/>
        <color rgb="FF000000"/>
        <rFont val="Times New Roman"/>
        <family val="1"/>
      </rPr>
      <t> </t>
    </r>
    <r>
      <rPr>
        <sz val="11"/>
        <color rgb="FF000000"/>
        <rFont val="Calibri"/>
        <family val="2"/>
      </rPr>
      <t>Work stress</t>
    </r>
  </si>
  <si>
    <t xml:space="preserve">Work stress as result of working with a robot. Stress can be caused by work overload, role ambiguity, job insecurity or physical appearance of the robot. Work stress is recognized as an health risk. </t>
  </si>
  <si>
    <t>Risk factors for the operator related to the physical workload that can cause musculoskeletal disorders.</t>
  </si>
  <si>
    <t>3. Physical workload</t>
  </si>
  <si>
    <t>Musculoskeletal disorders, for instance as the result of an unergonomic working posture, work interface or layout, materials handling, force applications, and repetitive movements required by the collaborative task.</t>
  </si>
  <si>
    <t>Risk factors linked with mental processes and workload, as they affect interactions among humans and other elements of a system.</t>
  </si>
  <si>
    <t>4. Cognitive workload</t>
  </si>
  <si>
    <t>Risk factors included are for instance underload due to monotony (boredom) or overload due to increased knowledge demands.</t>
  </si>
  <si>
    <t>WORKSHEET: COLLABORATIVE WORKSPACE READINESS</t>
  </si>
  <si>
    <t>Physical design</t>
  </si>
  <si>
    <t>Access and clearance</t>
  </si>
  <si>
    <t>Unaware of risk caused by or for unauthorized persons in the collaborative workspace.</t>
  </si>
  <si>
    <t>Has some idea of risk caused by or for unauthorized persons in the collaborative workspace.</t>
  </si>
  <si>
    <t>Aware of risk caused by or for unauthorized persons in the collaborative workspace and knows tools to identify these risks.</t>
  </si>
  <si>
    <t>Tools to identify risk caused by or for unauthorized persons in the collaborative workspace are integrated in Safety Management procedures and are adapted for robots.</t>
  </si>
  <si>
    <t>Layout</t>
  </si>
  <si>
    <t xml:space="preserve">Unaware of risk caused by the (unsafe) placement of equipment and machinery in the collaborative workspace. </t>
  </si>
  <si>
    <t xml:space="preserve">Has some idea of risk caused by the (unsafe) placement of equipment and machinery in the collaborative workspace. </t>
  </si>
  <si>
    <t>Aware of risk caused by the (unsafe) placement of equipment and machinery in the collaborative workspace and knows tools to identify these risks.</t>
  </si>
  <si>
    <t>Tools to identify risk caused by the (unsafe) placement of equipment and machinery in the collaborative workspace are integrated in Safety Management procedures and are adapted for robots.</t>
  </si>
  <si>
    <t>Hazardous obstacles/ objects</t>
  </si>
  <si>
    <t>Unaware of risk related to hazards from physical objects obstructing sensors or equipment in collaborative robotics.</t>
  </si>
  <si>
    <t>Has some idea of risk related to hazards from physical objects obstructing sensors or equipment in collaborative robotics.</t>
  </si>
  <si>
    <t>Aware of risk related to hazards from physical objects obstructing sensors or equipment in collaborative robotics and knows tools to identify these risks.</t>
  </si>
  <si>
    <t>Tools to identify risk related to hazards from physical objects obstructing sensors or equipment in collaborative robotics are integrated in Safety Management procedures and are adapted for robots.</t>
  </si>
  <si>
    <t>Maintenance</t>
  </si>
  <si>
    <t>Unaware of risk factors related to the maintenance of the robot or the risk that maintenance employees can run when working in a collaborative workspace.</t>
  </si>
  <si>
    <t>Has some idea of risk factors related to the maintenance of the robot or the risk that maintenance employees can run when working in a collaborative workspace.</t>
  </si>
  <si>
    <t>Aware of risk factors related to the maintenance of the robot or the risk to maintenance employees and knows tools to identify these risks.</t>
  </si>
  <si>
    <t>Tools to identify risk factors related to the maintenance of the robot or the risk to maintenance employees are integrated in Safety Management procedures and are adapted for robots.</t>
  </si>
  <si>
    <t>Hazardous obstacles/ objects (Physical Design)</t>
  </si>
  <si>
    <t>Hazardous obstacles/ objects (Maintenace)</t>
  </si>
  <si>
    <r>
      <t>3.</t>
    </r>
    <r>
      <rPr>
        <sz val="11"/>
        <color theme="1"/>
        <rFont val="Times New Roman"/>
        <family val="1"/>
      </rPr>
      <t> </t>
    </r>
    <r>
      <rPr>
        <b/>
        <sz val="11"/>
        <color theme="1"/>
        <rFont val="Calibri"/>
        <family val="2"/>
      </rPr>
      <t>COLLABORATIVE WORKSPACE</t>
    </r>
  </si>
  <si>
    <t>Risk factors related to the physical and spatial design of the collaborative workspace.</t>
  </si>
  <si>
    <r>
      <t>11.</t>
    </r>
    <r>
      <rPr>
        <sz val="11"/>
        <color rgb="FF000000"/>
        <rFont val="Times New Roman"/>
        <family val="1"/>
      </rPr>
      <t> </t>
    </r>
    <r>
      <rPr>
        <sz val="11"/>
        <color rgb="FF000000"/>
        <rFont val="Calibri"/>
        <family val="2"/>
      </rPr>
      <t>Access and clearance</t>
    </r>
  </si>
  <si>
    <t>Risk caused by or for unauthorized persons in the collaborative workspace.</t>
  </si>
  <si>
    <r>
      <t>12.</t>
    </r>
    <r>
      <rPr>
        <sz val="11"/>
        <color rgb="FF000000"/>
        <rFont val="Times New Roman"/>
        <family val="1"/>
      </rPr>
      <t> </t>
    </r>
    <r>
      <rPr>
        <sz val="11"/>
        <color rgb="FF000000"/>
        <rFont val="Calibri"/>
        <family val="2"/>
      </rPr>
      <t>Layout</t>
    </r>
  </si>
  <si>
    <t>The (unsafe) placement of equipment and machinery may lead to safety risks.</t>
  </si>
  <si>
    <r>
      <t>13.</t>
    </r>
    <r>
      <rPr>
        <sz val="11"/>
        <color rgb="FF000000"/>
        <rFont val="Times New Roman"/>
        <family val="1"/>
      </rPr>
      <t> </t>
    </r>
    <r>
      <rPr>
        <sz val="11"/>
        <color rgb="FF000000"/>
        <rFont val="Calibri"/>
        <family val="2"/>
      </rPr>
      <t>Hazardous obstacles/ objects</t>
    </r>
  </si>
  <si>
    <t>Hazards from physical objects obstructing sensors or equipment can create safety risk.</t>
  </si>
  <si>
    <t>Risk factors referring to the maintenance of the robot or the risk that maintenance employees can run when working in a collaborative workspace.</t>
  </si>
  <si>
    <r>
      <t>14.</t>
    </r>
    <r>
      <rPr>
        <sz val="11"/>
        <color rgb="FF000000"/>
        <rFont val="Times New Roman"/>
        <family val="1"/>
      </rPr>
      <t xml:space="preserve">  </t>
    </r>
    <r>
      <rPr>
        <sz val="11"/>
        <color rgb="FF000000"/>
        <rFont val="Calibri"/>
        <family val="2"/>
      </rPr>
      <t>Maintenance</t>
    </r>
  </si>
  <si>
    <t>Safety risks can arise during maintenance of the robot or the collaborative workspace.</t>
  </si>
  <si>
    <t>WORKSHEET: ENTERPRISE READINESS</t>
  </si>
  <si>
    <t>Organizational ergonomics</t>
  </si>
  <si>
    <t>Training</t>
  </si>
  <si>
    <t>Unaware of safety risks due to a lack of robot training.</t>
  </si>
  <si>
    <t>Has some idea of safety risks due to a lack of robot training.</t>
  </si>
  <si>
    <t>Is aware of safety risks due to a lack of robot training and knows tools to identify these risks.</t>
  </si>
  <si>
    <t>Tools to identify safety risks due to a lack of robot training are integrated in Safety Management procedures and are adapted for robots.</t>
  </si>
  <si>
    <t>Work design</t>
  </si>
  <si>
    <t>Unaware of performance pressure risk resulting from the mismatch between one’s physical or cognitive capabilities and work demands or changing team composition in collaborative tasks.</t>
  </si>
  <si>
    <t>Has some idea of the risk related to performance pressure resulting from the mismatch between one’s physical or cognitive capabilities and work demands or changing team composition in collaborative tasks.</t>
  </si>
  <si>
    <t>Aware of performance pressure risk resulting from the mismatch between one’s physical or cognitive capabilities and work demands or changing team composition in collaborative tasks, and knows tools to identify these risks.</t>
  </si>
  <si>
    <t>Tools to identify risk factors related to performance pressure risk are integrated in Safety Management procedures and are adapted for robots.</t>
  </si>
  <si>
    <t>Ethics</t>
  </si>
  <si>
    <t>Social acceptance</t>
  </si>
  <si>
    <t>Unaware of safety risks caused by disregarding the consequences of introducing a robot within the group of people working with a robot.</t>
  </si>
  <si>
    <t>Has some idea of safety risks caused by disregarding the consequences of introducing a robot within the group of people working with a robot.</t>
  </si>
  <si>
    <t>Aware of safety risks caused by disregarding the consequences of introducing a robot within a group, and knows tools to identify these risks.</t>
  </si>
  <si>
    <t>Tools to identify safety risks caused by disregarding the consequences of introducing a robot within a group are integrated in Safety Management procedures and are adapted for robots.</t>
  </si>
  <si>
    <t>Privacy</t>
  </si>
  <si>
    <t>Unaware of potential harm due to the privacy invasion of the operator caused by data capturing and sharing by the robot.</t>
  </si>
  <si>
    <t>Has some idea of the potential harm due to the privacy invasion of the operator caused by data capturing and sharing by the robot.</t>
  </si>
  <si>
    <t>Aware of potential harm due to the privacy invasion of the operator, and knows tools to identify these risks.</t>
  </si>
  <si>
    <t>Tools to identify potential privacy invasion of the operator are integrated in Safety Management procedures and are adapted for robots.</t>
  </si>
  <si>
    <t>AI decision making</t>
  </si>
  <si>
    <t>Unaware of potential risks of algorithmic decisions making (e.g., lack of transparency, bias), leading to a loss of data control and operator's performance pressure.</t>
  </si>
  <si>
    <t>Has some idea of potential risks of algorithmic decisions making (e.g., lack of transparency, bias), leading to a loss of data control and operator's performance pressure.</t>
  </si>
  <si>
    <t>Aware of potential risks of algorithmic decisions making, and knows tools to identify these risks.</t>
  </si>
  <si>
    <t>Tools to identify potential risks of algorithmic decisions making are integrated in Safety Management procedures and are adapted for robots.</t>
  </si>
  <si>
    <t>Safety strategy</t>
  </si>
  <si>
    <t>Unaware of the safety risks resulting from the lack of integration of the robot safety assessment strategy into existing company-level safety assessment strategies.</t>
  </si>
  <si>
    <t>Has some idea of the safety risks resulting from the lack of integration of the robot safety assessment strategy into existing company-level safety assessment strategies</t>
  </si>
  <si>
    <t>Aware of the safety risks resulting from the lack of integration of the robot safety assessment strategy into existing company-level safety assessment strategies, and knows tools to identify these risks.</t>
  </si>
  <si>
    <t>Tools to identify safety risks resulting from the lack of integration of the robot safety assessment strategy into existing company-level safety assessment strategies are integrated in Safety Management procedures and are adapted for robots.</t>
  </si>
  <si>
    <t>Tech/ digitization strategy</t>
  </si>
  <si>
    <t>Unaware of safety risks due to lack of communication about the need and purpose of introducing robot technology</t>
  </si>
  <si>
    <t>Has some idea of safety risks due to lack of communication about the need and purpose of introducing robot technology</t>
  </si>
  <si>
    <t>Aware of safety risks due to lack of communication about the need and purpose of introducing robot technology, and knows tools to identify these risks.</t>
  </si>
  <si>
    <t>Tools to identify safety risks due to lack of communication about the need and purpose of introducing robot technology are integrated in Safety Management procedures and are adapted for robots.</t>
  </si>
  <si>
    <t>How important is:</t>
  </si>
  <si>
    <t>Definition</t>
  </si>
  <si>
    <r>
      <t xml:space="preserve">4. </t>
    </r>
    <r>
      <rPr>
        <b/>
        <sz val="11"/>
        <color theme="1"/>
        <rFont val="Calibri"/>
        <family val="2"/>
      </rPr>
      <t>ENTERPRISE</t>
    </r>
  </si>
  <si>
    <t>Risk factors related to organizational structures, policies, and processes of the enterprise potentially causing a risk to the human-robot collaboration [20].</t>
  </si>
  <si>
    <r>
      <t>15.</t>
    </r>
    <r>
      <rPr>
        <sz val="11"/>
        <color rgb="FF000000"/>
        <rFont val="Times New Roman"/>
        <family val="1"/>
      </rPr>
      <t> </t>
    </r>
    <r>
      <rPr>
        <sz val="11"/>
        <color rgb="FF000000"/>
        <rFont val="Calibri"/>
        <family val="2"/>
      </rPr>
      <t>Training</t>
    </r>
  </si>
  <si>
    <t>The introduction of a robot creates knowledge needs for the operator. Lack of robot training can present a safety risk to the operator. E.g. unavailable training can lead to overwork and stress.</t>
  </si>
  <si>
    <r>
      <t>16.</t>
    </r>
    <r>
      <rPr>
        <sz val="11"/>
        <color rgb="FF000000"/>
        <rFont val="Times New Roman"/>
        <family val="1"/>
      </rPr>
      <t> </t>
    </r>
    <r>
      <rPr>
        <sz val="11"/>
        <color rgb="FF000000"/>
        <rFont val="Calibri"/>
        <family val="2"/>
      </rPr>
      <t>Work design</t>
    </r>
  </si>
  <si>
    <t>The way the collaborative work will be organized and designed can cause performance pressure as a result of the mismatch between one’s physical and/or cognitive capabilities and work demands or changing team composition.</t>
  </si>
  <si>
    <r>
      <t>17.</t>
    </r>
    <r>
      <rPr>
        <sz val="11"/>
        <color rgb="FF000000"/>
        <rFont val="Times New Roman"/>
        <family val="1"/>
      </rPr>
      <t> </t>
    </r>
    <r>
      <rPr>
        <sz val="11"/>
        <color rgb="FF000000"/>
        <rFont val="Calibri"/>
        <family val="2"/>
      </rPr>
      <t>Social acceptance</t>
    </r>
  </si>
  <si>
    <t> Social acceptance refers to the perception and acceptance of a collaborative robot by a community. Safety risk caused by disregarding the consequences of introducing a robot within the group of people working with a robot could lead to e poor robot usage or frustration.</t>
  </si>
  <si>
    <t>Risk factors referring to the moral principles that govern the enterprise strategy and operations.</t>
  </si>
  <si>
    <r>
      <t>18.</t>
    </r>
    <r>
      <rPr>
        <sz val="11"/>
        <color rgb="FF000000"/>
        <rFont val="Times New Roman"/>
        <family val="1"/>
      </rPr>
      <t> </t>
    </r>
    <r>
      <rPr>
        <sz val="11"/>
        <color rgb="FF000000"/>
        <rFont val="Calibri"/>
        <family val="2"/>
      </rPr>
      <t>Privacy</t>
    </r>
  </si>
  <si>
    <t xml:space="preserve"> Data capturing and sharing by the robot can invade the privacy of the operator, potentially leading to both tangible and intangible harms. </t>
  </si>
  <si>
    <r>
      <t>19.</t>
    </r>
    <r>
      <rPr>
        <sz val="11"/>
        <color rgb="FF000000"/>
        <rFont val="Times New Roman"/>
        <family val="1"/>
      </rPr>
      <t> </t>
    </r>
    <r>
      <rPr>
        <sz val="11"/>
        <color rgb="FF000000"/>
        <rFont val="Calibri"/>
        <family val="2"/>
      </rPr>
      <t>AI decision making</t>
    </r>
  </si>
  <si>
    <t>Algorithmic decisions making can lead to lack of transparency and bias; and algorithmic management can lead to loss of data control and performance pressure. As a result, operators may experience difficulties to interact correctly with AI enhanced robots and may suffer from stress and anxiety.</t>
  </si>
  <si>
    <r>
      <t>20.</t>
    </r>
    <r>
      <rPr>
        <sz val="11"/>
        <color rgb="FF000000"/>
        <rFont val="Times New Roman"/>
        <family val="1"/>
      </rPr>
      <t> </t>
    </r>
    <r>
      <rPr>
        <sz val="11"/>
        <color rgb="FF000000"/>
        <rFont val="Calibri"/>
        <family val="2"/>
      </rPr>
      <t> Safety Strategy</t>
    </r>
  </si>
  <si>
    <t> Safety risk as result of lack of integrating collaborative robot safety assessment strategy in existing company safety assessment strategies.</t>
  </si>
  <si>
    <r>
      <t>21.</t>
    </r>
    <r>
      <rPr>
        <sz val="11"/>
        <color rgb="FF000000"/>
        <rFont val="Times New Roman"/>
        <family val="1"/>
      </rPr>
      <t xml:space="preserve">  </t>
    </r>
    <r>
      <rPr>
        <sz val="11"/>
        <color rgb="FF000000"/>
        <rFont val="Calibri"/>
        <family val="2"/>
      </rPr>
      <t>Tech/ digitization strategy</t>
    </r>
  </si>
  <si>
    <t>OSH risks can emerge because of a lack of communication on the need and purpose to introduce new technology.</t>
  </si>
  <si>
    <t>WORKSHEET: EXTERNAL READINESS</t>
  </si>
  <si>
    <t>External</t>
  </si>
  <si>
    <t>Regulatory</t>
  </si>
  <si>
    <t xml:space="preserve">Unaware of safety regulations and guidelines for robots. </t>
  </si>
  <si>
    <t>Has some idea of safety regulations and guidelines for robots.</t>
  </si>
  <si>
    <t>Aware of safety regulations and guidelines for robots and knows how to apply them.</t>
  </si>
  <si>
    <t>Safety regulations and guidelines for robots are integrated in Safety Management procedures and are adapted for robots.</t>
  </si>
  <si>
    <t>Environmental conditions</t>
  </si>
  <si>
    <t>Unaware of harm caused by environmental conditions, such as direct sunlight potentially occluding sensors or heating electronic robot components.</t>
  </si>
  <si>
    <t>Has some idea of harm caused by environmental conditions.</t>
  </si>
  <si>
    <t>Aware of harm caused by environmental conditions and knows tools to identify these risks.</t>
  </si>
  <si>
    <t>Tools to identify risk factors related to harm caused by environmental conditions are integrated in Safety Management procedures and are adapted for robots.</t>
  </si>
  <si>
    <r>
      <t>5.</t>
    </r>
    <r>
      <rPr>
        <b/>
        <sz val="11"/>
        <color rgb="FF000000"/>
        <rFont val="Times New Roman"/>
        <family val="1"/>
      </rPr>
      <t xml:space="preserve"> </t>
    </r>
    <r>
      <rPr>
        <b/>
        <sz val="11"/>
        <color theme="1"/>
        <rFont val="Calibri"/>
        <family val="2"/>
      </rPr>
      <t>EXTERNAL</t>
    </r>
  </si>
  <si>
    <r>
      <t>22.</t>
    </r>
    <r>
      <rPr>
        <sz val="11"/>
        <color rgb="FF000000"/>
        <rFont val="Times New Roman"/>
        <family val="1"/>
      </rPr>
      <t xml:space="preserve">  </t>
    </r>
    <r>
      <rPr>
        <sz val="11"/>
        <color rgb="FF000000"/>
        <rFont val="Calibri"/>
        <family val="2"/>
      </rPr>
      <t>Regulatory</t>
    </r>
  </si>
  <si>
    <t>Even though many regulations and guidelines are available, clear translation into practical application is often unclear.</t>
  </si>
  <si>
    <r>
      <t>23.</t>
    </r>
    <r>
      <rPr>
        <sz val="11"/>
        <color rgb="FF000000"/>
        <rFont val="Times New Roman"/>
        <family val="1"/>
      </rPr>
      <t xml:space="preserve">  </t>
    </r>
    <r>
      <rPr>
        <sz val="11"/>
        <color rgb="FF000000"/>
        <rFont val="Calibri"/>
        <family val="2"/>
      </rPr>
      <t>Environmental conditions</t>
    </r>
  </si>
  <si>
    <t> Environmental conditions, such as direct sunlight, can cause harm by occluding sensors or heating electronic robot components.</t>
  </si>
  <si>
    <t>Dimension-Dimension</t>
  </si>
  <si>
    <t>How imortant is :</t>
  </si>
  <si>
    <t>Technology</t>
  </si>
  <si>
    <t>Human</t>
  </si>
  <si>
    <t>Collaborative Work Space</t>
  </si>
  <si>
    <t xml:space="preserve">Enterprise </t>
  </si>
  <si>
    <t xml:space="preserve">Technology </t>
  </si>
  <si>
    <t>Dimension</t>
  </si>
  <si>
    <t>Description</t>
  </si>
  <si>
    <r>
      <t>2.</t>
    </r>
    <r>
      <rPr>
        <b/>
        <sz val="11"/>
        <color rgb="FF000000"/>
        <rFont val="Times New Roman"/>
        <family val="1"/>
      </rPr>
      <t xml:space="preserve"> </t>
    </r>
    <r>
      <rPr>
        <b/>
        <sz val="11"/>
        <color theme="1"/>
        <rFont val="Calibri"/>
        <family val="2"/>
      </rPr>
      <t>TECHNOLOGY</t>
    </r>
  </si>
  <si>
    <r>
      <t>3.</t>
    </r>
    <r>
      <rPr>
        <sz val="11"/>
        <color theme="1"/>
        <rFont val="Times New Roman"/>
        <family val="1"/>
      </rPr>
      <t xml:space="preserve"> </t>
    </r>
    <r>
      <rPr>
        <b/>
        <sz val="11"/>
        <color theme="1"/>
        <rFont val="Calibri"/>
        <family val="2"/>
      </rPr>
      <t>COLLABORATIVE WORKSPACE</t>
    </r>
  </si>
  <si>
    <r>
      <t>4.</t>
    </r>
    <r>
      <rPr>
        <b/>
        <sz val="11"/>
        <color rgb="FF000000"/>
        <rFont val="Times New Roman"/>
        <family val="1"/>
      </rPr>
      <t xml:space="preserve"> </t>
    </r>
    <r>
      <rPr>
        <b/>
        <sz val="11"/>
        <color theme="1"/>
        <rFont val="Calibri"/>
        <family val="2"/>
      </rPr>
      <t>ENTERPRISE</t>
    </r>
  </si>
  <si>
    <t>Sub-sub dimenision comparison</t>
  </si>
  <si>
    <t>Group 1</t>
  </si>
  <si>
    <t>Enterprise - Social acceptance</t>
  </si>
  <si>
    <t>Enterprise - AI decision making</t>
  </si>
  <si>
    <t>Human - Cognitive workload</t>
  </si>
  <si>
    <t>External - Regulatory</t>
  </si>
  <si>
    <t>Technology - Data management</t>
  </si>
  <si>
    <t>Human - Trust</t>
  </si>
  <si>
    <t>Physical design - hazardous obstacles/objects</t>
  </si>
  <si>
    <t>Enterprise - Safety strategy</t>
  </si>
  <si>
    <t>Human - Work stress</t>
  </si>
  <si>
    <t>Enterprise - Work design</t>
  </si>
  <si>
    <t>Group 2</t>
  </si>
  <si>
    <t>Maintenance - Hazardous obstacles/ objects</t>
  </si>
  <si>
    <t>Technology - Application specific hazards</t>
  </si>
  <si>
    <t>Workspace - Access and clearance</t>
  </si>
  <si>
    <t>Workspace - Layout</t>
  </si>
  <si>
    <t>Technology - Tooling</t>
  </si>
  <si>
    <t>Enterprise - Tech/Digitization strategy</t>
  </si>
  <si>
    <t>Enterprise - Training</t>
  </si>
  <si>
    <t>Technology - Control software</t>
  </si>
  <si>
    <t>Group 3</t>
  </si>
  <si>
    <t>Human - Physical Workload</t>
  </si>
  <si>
    <t>Human - Physical workload</t>
  </si>
  <si>
    <t>Enterprise - Privacy</t>
  </si>
  <si>
    <t>Technology - Security</t>
  </si>
  <si>
    <t>External - Environemenal conditions</t>
  </si>
  <si>
    <t>Write down below</t>
  </si>
  <si>
    <t>Round to closest minute</t>
  </si>
  <si>
    <t>Total to complete survey</t>
  </si>
  <si>
    <t>min</t>
  </si>
  <si>
    <t>HUMAN</t>
  </si>
  <si>
    <t>TECHNOLOGY</t>
  </si>
  <si>
    <t>COLLABORATIVE WORKSPACE</t>
  </si>
  <si>
    <t>ENTERPRISE</t>
  </si>
  <si>
    <t>EXTERNAL</t>
  </si>
  <si>
    <t>WORKSHEET: Results</t>
  </si>
  <si>
    <t>Topic</t>
  </si>
  <si>
    <t>Consistency indexes</t>
  </si>
  <si>
    <t>Weight of dimension</t>
  </si>
  <si>
    <t>Average Level</t>
  </si>
  <si>
    <t>Completion time:</t>
  </si>
  <si>
    <t>mins</t>
  </si>
  <si>
    <t>Dimensions</t>
  </si>
  <si>
    <t>-</t>
  </si>
  <si>
    <t>Collaborative WS</t>
  </si>
  <si>
    <t>Enterprise</t>
  </si>
  <si>
    <t>Result below 0.1 means you are consistent</t>
  </si>
  <si>
    <t>Average should be between 1-4</t>
  </si>
  <si>
    <t>Please add a note if a number appears way too large for what you think it's supposed to be</t>
  </si>
  <si>
    <t>Factor</t>
  </si>
  <si>
    <t>Collaborative</t>
  </si>
  <si>
    <t>Total</t>
  </si>
  <si>
    <t>Normalised dimensions</t>
  </si>
  <si>
    <t>Average</t>
  </si>
  <si>
    <t>Consistency measure</t>
  </si>
  <si>
    <t>CI</t>
  </si>
  <si>
    <t>CR</t>
  </si>
  <si>
    <t>C. Ratio</t>
  </si>
  <si>
    <t>Physical workload</t>
  </si>
  <si>
    <t>work stress</t>
  </si>
  <si>
    <t>physical workload</t>
  </si>
  <si>
    <t>total</t>
  </si>
  <si>
    <t>Aplic haz</t>
  </si>
  <si>
    <t>Normalised dimension</t>
  </si>
  <si>
    <t>C. Rat</t>
  </si>
  <si>
    <t>Access</t>
  </si>
  <si>
    <t>Phys Haz</t>
  </si>
  <si>
    <t>Maint haz</t>
  </si>
  <si>
    <t>aver</t>
  </si>
  <si>
    <t>Consistency m</t>
  </si>
  <si>
    <t>c.r</t>
  </si>
  <si>
    <t>Work des</t>
  </si>
  <si>
    <t>Soc ac</t>
  </si>
  <si>
    <t>Priacy</t>
  </si>
  <si>
    <t>Ai dec</t>
  </si>
  <si>
    <t>Safety</t>
  </si>
  <si>
    <t>Tech</t>
  </si>
  <si>
    <t>Sum</t>
  </si>
  <si>
    <t>Consistency index</t>
  </si>
  <si>
    <t>Questions</t>
  </si>
  <si>
    <t>Your answer</t>
  </si>
  <si>
    <t>Was there anything unclear?</t>
  </si>
  <si>
    <t>Does it feel too long?</t>
  </si>
  <si>
    <t>Is number of choices for pairwise comparison too large?</t>
  </si>
  <si>
    <t>Would it be much to ask to note down times at end of each worksheet?</t>
  </si>
  <si>
    <t>Is the layout &amp; procedure easy to understand and view?</t>
  </si>
  <si>
    <t>Are results easy to understand?</t>
  </si>
  <si>
    <t>Do results seem correct?</t>
  </si>
  <si>
    <t>Are there any typos?</t>
  </si>
  <si>
    <t>What do you think can be improved?</t>
  </si>
  <si>
    <r>
      <rPr>
        <b/>
        <sz val="11"/>
        <color theme="1"/>
        <rFont val="Cambria"/>
        <family val="1"/>
      </rPr>
      <t>2.</t>
    </r>
    <r>
      <rPr>
        <sz val="11"/>
        <color theme="1"/>
        <rFont val="Cambria"/>
        <family val="1"/>
      </rPr>
      <t xml:space="preserve"> Fillout the grid using the leveling index form 1-4 for the sub-sub dimensions (rows of the grid) and pick a level that fits best with your implementaton of a robot</t>
    </r>
  </si>
  <si>
    <r>
      <t xml:space="preserve">Step B: </t>
    </r>
    <r>
      <rPr>
        <sz val="11"/>
        <color rgb="FF000000"/>
        <rFont val="Cambria"/>
        <family val="1"/>
      </rPr>
      <t xml:space="preserve">For me security is much more important (5) than data managment but security is far less 
	important (1/7) than hardware (making hardware far more important (7) than security). Operating system is 
	equally or slightly more important (2) than robot system. </t>
    </r>
  </si>
  <si>
    <t>The larger the weight, the more important you consider it to be</t>
  </si>
  <si>
    <t>No</t>
  </si>
  <si>
    <t>Yes</t>
  </si>
  <si>
    <t>Yes, too many options</t>
  </si>
  <si>
    <t>no</t>
  </si>
  <si>
    <t>yes</t>
  </si>
  <si>
    <t>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</si>
</sst>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
  </numFmts>
  <fonts count="4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name val="Calibri"/>
      <family val="2"/>
    </font>
    <font>
      <b/>
      <sz val="11"/>
      <color theme="1"/>
      <name val="Calibri"/>
      <family val="2"/>
      <scheme val="minor"/>
    </font>
    <font>
      <b/>
      <sz val="14"/>
      <color theme="1"/>
      <name val="Calibri"/>
      <family val="2"/>
      <scheme val="minor"/>
    </font>
    <font>
      <sz val="11"/>
      <color theme="1"/>
      <name val="Calibri"/>
      <family val="2"/>
    </font>
    <font>
      <u/>
      <sz val="11"/>
      <color theme="10"/>
      <name val="Calibri"/>
      <family val="2"/>
      <scheme val="minor"/>
    </font>
    <font>
      <b/>
      <sz val="12"/>
      <color theme="1"/>
      <name val="Calibri"/>
      <family val="2"/>
    </font>
    <font>
      <sz val="10"/>
      <color theme="1"/>
      <name val="Calibri"/>
      <family val="2"/>
      <scheme val="minor"/>
    </font>
    <font>
      <sz val="8"/>
      <color theme="1"/>
      <name val="Calibri"/>
      <family val="2"/>
      <scheme val="minor"/>
    </font>
    <font>
      <b/>
      <sz val="11"/>
      <color rgb="FF000000"/>
      <name val="Calibri"/>
      <family val="2"/>
    </font>
    <font>
      <b/>
      <sz val="11"/>
      <color theme="1"/>
      <name val="Calibri"/>
      <family val="2"/>
    </font>
    <font>
      <b/>
      <sz val="11"/>
      <color theme="1"/>
      <name val="Times New Roman"/>
      <family val="1"/>
    </font>
    <font>
      <sz val="11"/>
      <color rgb="FF000000"/>
      <name val="Calibri"/>
      <family val="2"/>
    </font>
    <font>
      <sz val="11"/>
      <color rgb="FF000000"/>
      <name val="Times New Roman"/>
      <family val="1"/>
    </font>
    <font>
      <sz val="11"/>
      <name val="Calibri"/>
      <family val="2"/>
    </font>
    <font>
      <b/>
      <sz val="11"/>
      <color rgb="FF000000"/>
      <name val="Times New Roman"/>
      <family val="1"/>
    </font>
    <font>
      <sz val="11"/>
      <color theme="1"/>
      <name val="Times New Roman"/>
      <family val="1"/>
    </font>
    <font>
      <b/>
      <i/>
      <sz val="11"/>
      <color rgb="FF000000"/>
      <name val="Calibri"/>
      <family val="2"/>
    </font>
    <font>
      <b/>
      <i/>
      <sz val="11"/>
      <color theme="1"/>
      <name val="Calibri"/>
      <family val="2"/>
    </font>
    <font>
      <b/>
      <sz val="11"/>
      <color rgb="FFFF0000"/>
      <name val="Calibri"/>
      <family val="2"/>
    </font>
    <font>
      <i/>
      <sz val="11"/>
      <color theme="1"/>
      <name val="Calibri"/>
      <family val="2"/>
      <scheme val="minor"/>
    </font>
    <font>
      <sz val="11"/>
      <color rgb="FFFF0000"/>
      <name val="Calibri"/>
      <family val="2"/>
      <scheme val="minor"/>
    </font>
    <font>
      <b/>
      <sz val="12"/>
      <color theme="1"/>
      <name val="Calibri"/>
      <family val="2"/>
      <scheme val="minor"/>
    </font>
    <font>
      <sz val="12"/>
      <color theme="1"/>
      <name val="Calibri"/>
      <family val="2"/>
      <scheme val="minor"/>
    </font>
    <font>
      <sz val="12"/>
      <color rgb="FF000000"/>
      <name val="Calibri"/>
      <family val="2"/>
    </font>
    <font>
      <b/>
      <sz val="11"/>
      <color rgb="FFFF0000"/>
      <name val="Calibri"/>
      <family val="2"/>
      <scheme val="minor"/>
    </font>
    <font>
      <sz val="1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12"/>
      <color rgb="FF000000"/>
      <name val="Calibri"/>
      <family val="2"/>
      <scheme val="major"/>
    </font>
    <font>
      <sz val="12"/>
      <color theme="1"/>
      <name val="Calibri"/>
      <family val="2"/>
      <scheme val="major"/>
    </font>
    <font>
      <b/>
      <sz val="11"/>
      <color theme="1"/>
      <name val="Cambria"/>
      <family val="1"/>
    </font>
    <font>
      <sz val="11"/>
      <color theme="1"/>
      <name val="Cambria"/>
      <family val="1"/>
    </font>
    <font>
      <b/>
      <sz val="18"/>
      <color theme="1"/>
      <name val="Cambria"/>
      <family val="1"/>
    </font>
    <font>
      <b/>
      <sz val="11"/>
      <color rgb="FF000000"/>
      <name val="Cambria"/>
      <family val="1"/>
    </font>
    <font>
      <b/>
      <sz val="12"/>
      <color theme="1"/>
      <name val="Cambria"/>
      <family val="1"/>
    </font>
    <font>
      <sz val="12"/>
      <color theme="1"/>
      <name val="Cambria"/>
      <family val="1"/>
    </font>
    <font>
      <b/>
      <sz val="14"/>
      <color rgb="FF000000"/>
      <name val="Calibri"/>
      <family val="2"/>
    </font>
    <font>
      <sz val="11"/>
      <color rgb="FF000000"/>
      <name val="Cambria"/>
      <family val="1"/>
    </font>
    <font>
      <b/>
      <sz val="11"/>
      <color rgb="FF000000"/>
      <name val="Calibri"/>
      <family val="2"/>
    </font>
    <font>
      <i/>
      <sz val="11"/>
      <color theme="1"/>
      <name val="Cambria"/>
      <family val="1"/>
    </font>
    <font>
      <b/>
      <sz val="48"/>
      <color theme="1"/>
      <name val="Cambria"/>
      <family val="1"/>
    </font>
    <font>
      <u/>
      <sz val="11"/>
      <color theme="10"/>
      <name val="Cambria"/>
      <family val="1"/>
    </font>
  </fonts>
  <fills count="8">
    <fill>
      <patternFill patternType="none"/>
    </fill>
    <fill>
      <patternFill patternType="gray125"/>
    </fill>
    <fill>
      <patternFill patternType="solid">
        <fgColor rgb="FFF2F2F2"/>
        <bgColor rgb="FFF2F2F2"/>
      </patternFill>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
      <patternFill patternType="solid">
        <fgColor rgb="FFFFFFFF"/>
        <bgColor indexed="64"/>
      </patternFill>
    </fill>
    <fill>
      <patternFill patternType="solid">
        <fgColor theme="0" tint="-0.14999847407452621"/>
        <bgColor indexed="64"/>
      </patternFill>
    </fill>
  </fills>
  <borders count="7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double">
        <color rgb="FF000000"/>
      </left>
      <right style="medium">
        <color rgb="FF000000"/>
      </right>
      <top style="double">
        <color rgb="FF000000"/>
      </top>
      <bottom/>
      <diagonal/>
    </border>
    <border>
      <left style="medium">
        <color rgb="FF000000"/>
      </left>
      <right style="medium">
        <color rgb="FF000000"/>
      </right>
      <top style="double">
        <color rgb="FF000000"/>
      </top>
      <bottom/>
      <diagonal/>
    </border>
    <border>
      <left/>
      <right style="double">
        <color rgb="FF000000"/>
      </right>
      <top/>
      <bottom/>
      <diagonal/>
    </border>
    <border>
      <left style="double">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double">
        <color rgb="FF000000"/>
      </right>
      <top/>
      <bottom style="medium">
        <color rgb="FF000000"/>
      </bottom>
      <diagonal/>
    </border>
    <border>
      <left/>
      <right style="medium">
        <color rgb="FF000000"/>
      </right>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double">
        <color rgb="FF000000"/>
      </right>
      <top/>
      <bottom style="double">
        <color rgb="FF000000"/>
      </bottom>
      <diagonal/>
    </border>
    <border>
      <left style="medium">
        <color rgb="FF000000"/>
      </left>
      <right style="medium">
        <color rgb="FF000000"/>
      </right>
      <top style="medium">
        <color rgb="FF000000"/>
      </top>
      <bottom/>
      <diagonal/>
    </border>
    <border>
      <left style="double">
        <color rgb="FF000000"/>
      </left>
      <right style="medium">
        <color rgb="FF000000"/>
      </right>
      <top/>
      <bottom style="medium">
        <color rgb="FF000000"/>
      </bottom>
      <diagonal/>
    </border>
    <border>
      <left style="double">
        <color rgb="FF000000"/>
      </left>
      <right style="medium">
        <color rgb="FF000000"/>
      </right>
      <top style="medium">
        <color rgb="FF000000"/>
      </top>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bottom style="thin">
        <color indexed="64"/>
      </bottom>
      <diagonal/>
    </border>
    <border>
      <left style="medium">
        <color rgb="FF000000"/>
      </left>
      <right/>
      <top style="medium">
        <color rgb="FF000000"/>
      </top>
      <bottom/>
      <diagonal/>
    </border>
    <border>
      <left style="medium">
        <color indexed="64"/>
      </left>
      <right style="thin">
        <color indexed="64"/>
      </right>
      <top style="medium">
        <color indexed="64"/>
      </top>
      <bottom style="medium">
        <color indexed="64"/>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rgb="FF000000"/>
      </right>
      <top/>
      <bottom/>
      <diagonal/>
    </border>
    <border>
      <left/>
      <right style="medium">
        <color indexed="64"/>
      </right>
      <top/>
      <bottom style="medium">
        <color rgb="FF000000"/>
      </bottom>
      <diagonal/>
    </border>
    <border>
      <left style="medium">
        <color indexed="64"/>
      </left>
      <right style="medium">
        <color rgb="FF000000"/>
      </right>
      <top/>
      <bottom style="medium">
        <color indexed="64"/>
      </bottom>
      <diagonal/>
    </border>
    <border>
      <left/>
      <right style="medium">
        <color rgb="FF000000"/>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rgb="FF000000"/>
      </left>
      <right style="thin">
        <color rgb="FF000000"/>
      </right>
      <top style="double">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style="medium">
        <color rgb="FF000000"/>
      </right>
      <top style="double">
        <color rgb="FF000000"/>
      </top>
      <bottom/>
      <diagonal/>
    </border>
    <border>
      <left/>
      <right style="medium">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s>
  <cellStyleXfs count="2">
    <xf numFmtId="0" fontId="0" fillId="0" borderId="0"/>
    <xf numFmtId="0" fontId="9" fillId="0" borderId="0" applyNumberFormat="0" applyFill="0" applyBorder="0" applyAlignment="0" applyProtection="0"/>
  </cellStyleXfs>
  <cellXfs count="298">
    <xf numFmtId="0" fontId="0" fillId="0" borderId="0" xfId="0"/>
    <xf numFmtId="0" fontId="6" fillId="0" borderId="0" xfId="0" applyFont="1" applyAlignment="1">
      <alignment horizontal="center" vertical="center"/>
    </xf>
    <xf numFmtId="0" fontId="0" fillId="0" borderId="0" xfId="0" applyAlignment="1">
      <alignment horizontal="center" vertical="center"/>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0" borderId="28" xfId="0" applyFont="1" applyBorder="1" applyAlignment="1">
      <alignment horizontal="center" vertical="center"/>
    </xf>
    <xf numFmtId="0" fontId="0" fillId="0" borderId="23" xfId="0" applyBorder="1" applyAlignment="1">
      <alignment horizontal="center" vertical="center"/>
    </xf>
    <xf numFmtId="0" fontId="3" fillId="0" borderId="0" xfId="0" applyFont="1"/>
    <xf numFmtId="0" fontId="3" fillId="0" borderId="0" xfId="0" applyFont="1" applyAlignment="1">
      <alignment horizontal="center" vertical="center"/>
    </xf>
    <xf numFmtId="0" fontId="6" fillId="0" borderId="23" xfId="0" applyFont="1" applyBorder="1" applyAlignment="1">
      <alignment horizontal="center" vertical="center"/>
    </xf>
    <xf numFmtId="49" fontId="5" fillId="0" borderId="3" xfId="0" applyNumberFormat="1" applyFont="1" applyBorder="1" applyAlignment="1">
      <alignment horizontal="left" vertical="center"/>
    </xf>
    <xf numFmtId="49" fontId="5" fillId="0" borderId="4" xfId="0" applyNumberFormat="1" applyFont="1" applyBorder="1" applyAlignment="1">
      <alignment horizontal="left" vertical="center"/>
    </xf>
    <xf numFmtId="49" fontId="0" fillId="0" borderId="0" xfId="0" applyNumberFormat="1" applyAlignment="1">
      <alignment horizontal="left" vertical="center"/>
    </xf>
    <xf numFmtId="49" fontId="6" fillId="0" borderId="23" xfId="0" applyNumberFormat="1" applyFont="1" applyBorder="1" applyAlignment="1">
      <alignment horizontal="center" vertical="center"/>
    </xf>
    <xf numFmtId="49" fontId="0" fillId="0" borderId="0" xfId="0" applyNumberFormat="1" applyAlignment="1">
      <alignment vertical="center"/>
    </xf>
    <xf numFmtId="49" fontId="0" fillId="0" borderId="23" xfId="0" applyNumberFormat="1" applyBorder="1" applyAlignment="1">
      <alignment horizontal="left" vertical="center"/>
    </xf>
    <xf numFmtId="49" fontId="11" fillId="0" borderId="0" xfId="0" applyNumberFormat="1" applyFont="1" applyAlignment="1">
      <alignment horizontal="left" vertical="center" wrapText="1"/>
    </xf>
    <xf numFmtId="49" fontId="12" fillId="0" borderId="0" xfId="0" applyNumberFormat="1" applyFont="1" applyAlignment="1">
      <alignment horizontal="center" vertical="center"/>
    </xf>
    <xf numFmtId="49" fontId="9" fillId="0" borderId="23" xfId="1" applyNumberFormat="1" applyBorder="1" applyAlignment="1">
      <alignment horizontal="center" vertical="center"/>
    </xf>
    <xf numFmtId="0" fontId="8" fillId="5" borderId="0" xfId="0" applyFont="1" applyFill="1" applyAlignment="1">
      <alignment horizontal="center" vertical="center" wrapText="1"/>
    </xf>
    <xf numFmtId="0" fontId="13" fillId="0" borderId="0" xfId="0" applyFont="1" applyAlignment="1">
      <alignment horizontal="center" vertical="center" wrapText="1"/>
    </xf>
    <xf numFmtId="0" fontId="16" fillId="0" borderId="23" xfId="0" applyFont="1" applyBorder="1" applyAlignment="1">
      <alignment horizontal="center" vertical="center" wrapText="1"/>
    </xf>
    <xf numFmtId="0" fontId="8" fillId="2"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4" fillId="2" borderId="1" xfId="0" applyFont="1" applyFill="1" applyBorder="1" applyAlignment="1">
      <alignment horizontal="center" vertical="center" wrapText="1"/>
    </xf>
    <xf numFmtId="0" fontId="21" fillId="0" borderId="1" xfId="0" applyFont="1" applyBorder="1" applyAlignment="1">
      <alignment horizontal="center" vertical="center"/>
    </xf>
    <xf numFmtId="0" fontId="21"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16"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16" fillId="0" borderId="10" xfId="0" applyFont="1" applyBorder="1" applyAlignment="1">
      <alignment horizontal="center" vertical="center" wrapText="1"/>
    </xf>
    <xf numFmtId="0" fontId="8"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22" xfId="0" applyFont="1" applyBorder="1" applyAlignment="1">
      <alignment horizontal="center" vertical="center" wrapText="1"/>
    </xf>
    <xf numFmtId="0" fontId="8" fillId="0" borderId="15" xfId="0" applyFont="1" applyBorder="1" applyAlignment="1">
      <alignment horizontal="center" vertical="center" wrapText="1"/>
    </xf>
    <xf numFmtId="0" fontId="6" fillId="0" borderId="25" xfId="0" applyFont="1" applyBorder="1" applyAlignment="1">
      <alignment horizontal="center" vertical="center"/>
    </xf>
    <xf numFmtId="0" fontId="9" fillId="0" borderId="0" xfId="1"/>
    <xf numFmtId="0" fontId="6" fillId="6" borderId="0" xfId="0" applyFont="1" applyFill="1" applyAlignment="1">
      <alignment horizontal="center" vertical="center"/>
    </xf>
    <xf numFmtId="0" fontId="26" fillId="0" borderId="23" xfId="0" applyFont="1" applyBorder="1" applyAlignment="1">
      <alignment horizontal="center" vertical="center"/>
    </xf>
    <xf numFmtId="0" fontId="26" fillId="4" borderId="23" xfId="0" applyFont="1" applyFill="1" applyBorder="1" applyAlignment="1">
      <alignment horizontal="center" vertical="center"/>
    </xf>
    <xf numFmtId="0" fontId="26" fillId="0" borderId="1" xfId="0" applyFont="1" applyBorder="1" applyAlignment="1">
      <alignment horizontal="center" vertical="center"/>
    </xf>
    <xf numFmtId="0" fontId="28" fillId="0" borderId="1" xfId="0" applyFont="1" applyBorder="1" applyAlignment="1">
      <alignment horizontal="center" vertical="center" wrapText="1"/>
    </xf>
    <xf numFmtId="0" fontId="28" fillId="0" borderId="23" xfId="0" applyFont="1" applyBorder="1" applyAlignment="1">
      <alignment horizontal="center" vertical="center" wrapText="1"/>
    </xf>
    <xf numFmtId="0" fontId="23" fillId="0" borderId="0" xfId="0" applyFont="1" applyAlignment="1">
      <alignment horizontal="center" vertical="center" wrapText="1"/>
    </xf>
    <xf numFmtId="0" fontId="0" fillId="0" borderId="0" xfId="0" applyAlignment="1">
      <alignment horizontal="center"/>
    </xf>
    <xf numFmtId="0" fontId="29" fillId="0" borderId="0" xfId="0" applyFont="1" applyAlignment="1">
      <alignment horizontal="center"/>
    </xf>
    <xf numFmtId="0" fontId="30" fillId="0" borderId="0" xfId="0" applyFont="1" applyAlignment="1">
      <alignment horizontal="left"/>
    </xf>
    <xf numFmtId="0" fontId="27" fillId="0" borderId="23" xfId="0" applyFont="1" applyBorder="1" applyAlignment="1">
      <alignment horizontal="center" vertical="center"/>
    </xf>
    <xf numFmtId="0" fontId="27" fillId="0" borderId="0" xfId="0" applyFont="1"/>
    <xf numFmtId="0" fontId="27" fillId="0" borderId="26" xfId="0" applyFont="1" applyBorder="1" applyAlignment="1">
      <alignment horizontal="center" vertical="center"/>
    </xf>
    <xf numFmtId="0" fontId="26" fillId="0" borderId="26" xfId="0" applyFont="1" applyBorder="1" applyAlignment="1">
      <alignment horizontal="center" vertical="center"/>
    </xf>
    <xf numFmtId="0" fontId="26" fillId="4" borderId="26" xfId="0" applyFont="1" applyFill="1" applyBorder="1" applyAlignment="1">
      <alignment horizontal="center" vertical="center"/>
    </xf>
    <xf numFmtId="2" fontId="0" fillId="0" borderId="23" xfId="0" applyNumberFormat="1" applyBorder="1" applyAlignment="1">
      <alignment horizontal="center" vertical="center"/>
    </xf>
    <xf numFmtId="165" fontId="0" fillId="0" borderId="23" xfId="0" applyNumberFormat="1" applyBorder="1" applyAlignment="1">
      <alignment horizontal="center" vertical="center"/>
    </xf>
    <xf numFmtId="165" fontId="0" fillId="0" borderId="0" xfId="0" applyNumberFormat="1" applyAlignment="1">
      <alignment horizontal="center" vertical="center"/>
    </xf>
    <xf numFmtId="2" fontId="0" fillId="0" borderId="0" xfId="0" applyNumberFormat="1" applyAlignment="1">
      <alignment horizontal="center" vertical="center"/>
    </xf>
    <xf numFmtId="0" fontId="0" fillId="0" borderId="0" xfId="0" applyAlignment="1">
      <alignment horizontal="left"/>
    </xf>
    <xf numFmtId="0" fontId="34" fillId="0" borderId="23" xfId="0" applyFont="1" applyBorder="1" applyAlignment="1">
      <alignment horizontal="center" vertical="center" wrapText="1"/>
    </xf>
    <xf numFmtId="0" fontId="34" fillId="4" borderId="23" xfId="0" applyFont="1" applyFill="1" applyBorder="1" applyAlignment="1">
      <alignment horizontal="center" vertical="center" wrapText="1"/>
    </xf>
    <xf numFmtId="0" fontId="35" fillId="0" borderId="23" xfId="0" applyFont="1" applyBorder="1" applyAlignment="1">
      <alignment horizontal="center" vertical="center" wrapText="1"/>
    </xf>
    <xf numFmtId="0" fontId="34" fillId="0" borderId="26" xfId="0" applyFont="1" applyBorder="1" applyAlignment="1">
      <alignment horizontal="center" vertical="center" wrapText="1"/>
    </xf>
    <xf numFmtId="0" fontId="34" fillId="4" borderId="26" xfId="0" applyFont="1" applyFill="1" applyBorder="1" applyAlignment="1">
      <alignment horizontal="center" vertical="center" wrapText="1"/>
    </xf>
    <xf numFmtId="0" fontId="35" fillId="0" borderId="1" xfId="0" applyFont="1" applyBorder="1" applyAlignment="1">
      <alignment horizontal="center" vertical="center"/>
    </xf>
    <xf numFmtId="0" fontId="34" fillId="0" borderId="30" xfId="0" applyFont="1" applyBorder="1" applyAlignment="1">
      <alignment horizontal="center" vertical="center" wrapText="1"/>
    </xf>
    <xf numFmtId="0" fontId="34" fillId="4" borderId="30" xfId="0" applyFont="1" applyFill="1" applyBorder="1" applyAlignment="1">
      <alignment horizontal="center" vertical="center" wrapText="1"/>
    </xf>
    <xf numFmtId="0" fontId="28" fillId="0" borderId="34" xfId="0" applyFont="1" applyBorder="1" applyAlignment="1">
      <alignment horizontal="left" vertical="center" wrapText="1"/>
    </xf>
    <xf numFmtId="0" fontId="27" fillId="0" borderId="37" xfId="0" applyFont="1" applyBorder="1" applyAlignment="1">
      <alignment horizontal="left" vertical="center"/>
    </xf>
    <xf numFmtId="0" fontId="27" fillId="0" borderId="23" xfId="0" applyFont="1" applyBorder="1" applyAlignment="1">
      <alignment horizontal="left" vertical="center"/>
    </xf>
    <xf numFmtId="0" fontId="28" fillId="0" borderId="40" xfId="0" applyFont="1" applyBorder="1" applyAlignment="1">
      <alignment horizontal="left" vertical="center" wrapText="1"/>
    </xf>
    <xf numFmtId="0" fontId="28" fillId="0" borderId="37" xfId="0" applyFont="1" applyBorder="1" applyAlignment="1">
      <alignment horizontal="left" vertical="center" wrapText="1"/>
    </xf>
    <xf numFmtId="0" fontId="27" fillId="0" borderId="40" xfId="0" applyFont="1" applyBorder="1" applyAlignment="1">
      <alignment horizontal="left" vertical="center"/>
    </xf>
    <xf numFmtId="0" fontId="28" fillId="0" borderId="35" xfId="0" applyFont="1" applyBorder="1" applyAlignment="1">
      <alignment horizontal="left" vertical="center" wrapText="1"/>
    </xf>
    <xf numFmtId="0" fontId="28" fillId="0" borderId="23" xfId="0" applyFont="1" applyBorder="1" applyAlignment="1">
      <alignment horizontal="left" vertical="center" wrapText="1"/>
    </xf>
    <xf numFmtId="0" fontId="28" fillId="0" borderId="39" xfId="0" applyFont="1" applyBorder="1" applyAlignment="1">
      <alignment horizontal="left" vertical="center" wrapText="1"/>
    </xf>
    <xf numFmtId="0" fontId="27" fillId="0" borderId="39" xfId="0" applyFont="1" applyBorder="1" applyAlignment="1">
      <alignment horizontal="left" vertical="center"/>
    </xf>
    <xf numFmtId="0" fontId="0" fillId="0" borderId="0" xfId="0" applyAlignment="1">
      <alignment horizontal="center" vertical="center" wrapText="1"/>
    </xf>
    <xf numFmtId="0" fontId="16" fillId="0" borderId="9" xfId="0" applyFont="1" applyBorder="1" applyAlignment="1">
      <alignment horizontal="center" vertical="center" wrapText="1"/>
    </xf>
    <xf numFmtId="0" fontId="18" fillId="0" borderId="12" xfId="0" applyFont="1" applyBorder="1" applyAlignment="1">
      <alignment horizontal="center" vertical="center"/>
    </xf>
    <xf numFmtId="0" fontId="18" fillId="0" borderId="13" xfId="0" applyFont="1" applyBorder="1" applyAlignment="1">
      <alignment horizontal="center" vertical="center"/>
    </xf>
    <xf numFmtId="0" fontId="2" fillId="0" borderId="0" xfId="0" applyFont="1"/>
    <xf numFmtId="0" fontId="8" fillId="0" borderId="23" xfId="0" applyFont="1" applyBorder="1" applyAlignment="1">
      <alignment horizontal="center" vertical="center" wrapText="1"/>
    </xf>
    <xf numFmtId="0" fontId="16" fillId="0" borderId="50" xfId="0" applyFont="1" applyBorder="1" applyAlignment="1">
      <alignment horizontal="center" vertical="center" wrapText="1"/>
    </xf>
    <xf numFmtId="0" fontId="16" fillId="0" borderId="52" xfId="0" applyFont="1" applyBorder="1" applyAlignment="1">
      <alignment horizontal="center" vertical="center" wrapText="1"/>
    </xf>
    <xf numFmtId="0" fontId="16" fillId="0" borderId="53" xfId="0" applyFont="1" applyBorder="1" applyAlignment="1">
      <alignment horizontal="center" vertical="center" wrapText="1"/>
    </xf>
    <xf numFmtId="0" fontId="24" fillId="0" borderId="33" xfId="0" applyFont="1" applyBorder="1" applyAlignment="1">
      <alignment horizontal="left" vertical="center" wrapText="1"/>
    </xf>
    <xf numFmtId="0" fontId="24" fillId="0" borderId="36" xfId="0" applyFont="1" applyBorder="1" applyAlignment="1">
      <alignment horizontal="left" vertical="center" wrapText="1"/>
    </xf>
    <xf numFmtId="0" fontId="24" fillId="0" borderId="38" xfId="0" applyFont="1" applyBorder="1" applyAlignment="1">
      <alignment horizontal="left" vertical="center" wrapText="1"/>
    </xf>
    <xf numFmtId="0" fontId="24" fillId="0" borderId="46" xfId="0" applyFont="1" applyBorder="1" applyAlignment="1">
      <alignment horizontal="left" vertical="center" wrapText="1"/>
    </xf>
    <xf numFmtId="0" fontId="6" fillId="0" borderId="1" xfId="0" applyFont="1" applyBorder="1" applyAlignment="1">
      <alignment horizontal="center"/>
    </xf>
    <xf numFmtId="0" fontId="37" fillId="0" borderId="0" xfId="0" applyFont="1"/>
    <xf numFmtId="0" fontId="8" fillId="0" borderId="30" xfId="0" applyFont="1" applyBorder="1" applyAlignment="1">
      <alignment horizontal="center" vertical="center" wrapText="1"/>
    </xf>
    <xf numFmtId="0" fontId="16" fillId="0" borderId="55" xfId="0" applyFont="1" applyBorder="1" applyAlignment="1">
      <alignment horizontal="center" vertical="center" wrapText="1"/>
    </xf>
    <xf numFmtId="0" fontId="16" fillId="0" borderId="56" xfId="0" applyFont="1" applyBorder="1" applyAlignment="1">
      <alignment horizontal="center" vertical="center" wrapText="1"/>
    </xf>
    <xf numFmtId="0" fontId="37" fillId="0" borderId="58" xfId="0" applyFont="1" applyBorder="1"/>
    <xf numFmtId="0" fontId="37" fillId="0" borderId="59" xfId="0" applyFont="1" applyBorder="1"/>
    <xf numFmtId="0" fontId="0" fillId="0" borderId="58" xfId="0" applyBorder="1"/>
    <xf numFmtId="0" fontId="0" fillId="0" borderId="59" xfId="0" applyBorder="1"/>
    <xf numFmtId="0" fontId="37" fillId="0" borderId="58" xfId="0" applyFont="1" applyBorder="1" applyAlignment="1">
      <alignment vertical="center"/>
    </xf>
    <xf numFmtId="0" fontId="37" fillId="0" borderId="0" xfId="0" applyFont="1" applyAlignment="1">
      <alignment vertical="center"/>
    </xf>
    <xf numFmtId="0" fontId="37" fillId="0" borderId="59" xfId="0" applyFont="1" applyBorder="1" applyAlignment="1">
      <alignment vertical="center"/>
    </xf>
    <xf numFmtId="0" fontId="16" fillId="0" borderId="6" xfId="0" applyFont="1" applyBorder="1" applyAlignment="1">
      <alignment horizontal="center" vertical="center" wrapText="1"/>
    </xf>
    <xf numFmtId="0" fontId="37" fillId="7" borderId="42" xfId="0" applyFont="1" applyFill="1" applyBorder="1" applyAlignment="1">
      <alignment horizontal="left" vertical="center"/>
    </xf>
    <xf numFmtId="0" fontId="37" fillId="7" borderId="27" xfId="0" applyFont="1" applyFill="1" applyBorder="1" applyAlignment="1">
      <alignment horizontal="left" vertical="center"/>
    </xf>
    <xf numFmtId="0" fontId="37" fillId="7" borderId="57" xfId="0" applyFont="1" applyFill="1" applyBorder="1" applyAlignment="1">
      <alignment horizontal="left" vertical="center"/>
    </xf>
    <xf numFmtId="0" fontId="36" fillId="7" borderId="43" xfId="0" applyFont="1" applyFill="1" applyBorder="1" applyAlignment="1">
      <alignment horizontal="left" vertical="center"/>
    </xf>
    <xf numFmtId="0" fontId="36" fillId="7" borderId="60" xfId="0" applyFont="1" applyFill="1" applyBorder="1" applyAlignment="1">
      <alignment horizontal="left" vertical="center"/>
    </xf>
    <xf numFmtId="0" fontId="36" fillId="7" borderId="61" xfId="0" applyFont="1" applyFill="1" applyBorder="1" applyAlignment="1">
      <alignment horizontal="left" vertical="center"/>
    </xf>
    <xf numFmtId="0" fontId="13" fillId="0" borderId="16" xfId="0" applyFont="1" applyBorder="1" applyAlignment="1">
      <alignment horizontal="center" vertical="center" wrapText="1"/>
    </xf>
    <xf numFmtId="0" fontId="13" fillId="0" borderId="17" xfId="0" applyFont="1" applyBorder="1" applyAlignment="1">
      <alignment horizontal="center" vertical="center"/>
    </xf>
    <xf numFmtId="0" fontId="13" fillId="0" borderId="18" xfId="0" applyFont="1" applyBorder="1" applyAlignment="1">
      <alignment horizontal="center" vertical="center" wrapText="1"/>
    </xf>
    <xf numFmtId="0" fontId="0" fillId="0" borderId="65" xfId="0" applyBorder="1"/>
    <xf numFmtId="0" fontId="0" fillId="0" borderId="66" xfId="0" applyBorder="1"/>
    <xf numFmtId="0" fontId="0" fillId="0" borderId="53" xfId="0" applyBorder="1"/>
    <xf numFmtId="0" fontId="16" fillId="0" borderId="70" xfId="0" applyFont="1" applyBorder="1" applyAlignment="1">
      <alignment horizontal="center" vertical="center" wrapText="1"/>
    </xf>
    <xf numFmtId="0" fontId="18" fillId="0" borderId="15" xfId="0" applyFont="1" applyBorder="1" applyAlignment="1">
      <alignment horizontal="center" vertical="center"/>
    </xf>
    <xf numFmtId="0" fontId="16" fillId="0" borderId="71" xfId="0" applyFont="1" applyBorder="1" applyAlignment="1">
      <alignment horizontal="center" vertical="center" wrapText="1"/>
    </xf>
    <xf numFmtId="0" fontId="18" fillId="0" borderId="22" xfId="0" applyFont="1" applyBorder="1" applyAlignment="1">
      <alignment horizontal="center" vertical="center"/>
    </xf>
    <xf numFmtId="0" fontId="13" fillId="0" borderId="10" xfId="0" applyFont="1" applyBorder="1" applyAlignment="1">
      <alignment horizontal="center" vertical="center" wrapText="1"/>
    </xf>
    <xf numFmtId="0" fontId="29" fillId="0" borderId="30" xfId="0" applyFont="1" applyBorder="1" applyAlignment="1">
      <alignment horizontal="center"/>
    </xf>
    <xf numFmtId="0" fontId="8" fillId="0" borderId="22" xfId="0" applyFont="1" applyBorder="1" applyAlignment="1">
      <alignment horizontal="center" vertical="center" wrapText="1"/>
    </xf>
    <xf numFmtId="0" fontId="26" fillId="0" borderId="72" xfId="0" applyFont="1" applyBorder="1" applyAlignment="1">
      <alignment horizontal="center"/>
    </xf>
    <xf numFmtId="0" fontId="26" fillId="0" borderId="73" xfId="0" applyFont="1" applyBorder="1" applyAlignment="1">
      <alignment horizontal="center"/>
    </xf>
    <xf numFmtId="0" fontId="8" fillId="2" borderId="1" xfId="0" applyFont="1" applyFill="1" applyBorder="1" applyAlignment="1" applyProtection="1">
      <alignment horizontal="center" vertical="center"/>
      <protection locked="0"/>
    </xf>
    <xf numFmtId="0" fontId="35" fillId="3" borderId="23" xfId="0" applyFont="1" applyFill="1" applyBorder="1" applyAlignment="1" applyProtection="1">
      <alignment horizontal="center" vertical="center"/>
      <protection locked="0"/>
    </xf>
    <xf numFmtId="0" fontId="35" fillId="3" borderId="26" xfId="0" applyFont="1" applyFill="1" applyBorder="1" applyAlignment="1" applyProtection="1">
      <alignment horizontal="center" vertical="center"/>
      <protection locked="0"/>
    </xf>
    <xf numFmtId="0" fontId="35" fillId="3" borderId="1" xfId="0" applyFont="1" applyFill="1" applyBorder="1" applyAlignment="1" applyProtection="1">
      <alignment horizontal="center" vertical="center"/>
      <protection locked="0"/>
    </xf>
    <xf numFmtId="0" fontId="35" fillId="3" borderId="30" xfId="0" applyFont="1" applyFill="1" applyBorder="1" applyAlignment="1" applyProtection="1">
      <alignment horizontal="center" vertical="center"/>
      <protection locked="0"/>
    </xf>
    <xf numFmtId="0" fontId="27" fillId="3" borderId="1" xfId="0" applyFont="1" applyFill="1" applyBorder="1" applyAlignment="1" applyProtection="1">
      <alignment horizontal="center" vertical="center"/>
      <protection locked="0"/>
    </xf>
    <xf numFmtId="0" fontId="27" fillId="3" borderId="23" xfId="0" applyFont="1" applyFill="1" applyBorder="1" applyAlignment="1" applyProtection="1">
      <alignment horizontal="center" vertical="center"/>
      <protection locked="0"/>
    </xf>
    <xf numFmtId="49" fontId="2" fillId="0" borderId="23" xfId="0" applyNumberFormat="1" applyFont="1" applyBorder="1" applyAlignment="1">
      <alignment horizontal="left" vertical="center" wrapText="1"/>
    </xf>
    <xf numFmtId="49" fontId="2" fillId="0" borderId="0" xfId="0" applyNumberFormat="1" applyFont="1" applyAlignment="1">
      <alignment vertical="center" wrapText="1"/>
    </xf>
    <xf numFmtId="0" fontId="2" fillId="0" borderId="0" xfId="0" applyFont="1" applyAlignment="1">
      <alignment horizontal="center" vertical="center"/>
    </xf>
    <xf numFmtId="0" fontId="2" fillId="6" borderId="0" xfId="0" applyFont="1" applyFill="1" applyAlignment="1">
      <alignment horizontal="center" vertical="center"/>
    </xf>
    <xf numFmtId="49" fontId="2" fillId="0" borderId="0" xfId="0" applyNumberFormat="1" applyFont="1" applyAlignment="1">
      <alignment horizontal="center" vertical="center"/>
    </xf>
    <xf numFmtId="1" fontId="2" fillId="0" borderId="0" xfId="0" applyNumberFormat="1" applyFont="1" applyAlignment="1">
      <alignment horizontal="center" vertical="center"/>
    </xf>
    <xf numFmtId="12" fontId="2" fillId="0" borderId="0" xfId="0" applyNumberFormat="1" applyFont="1" applyAlignment="1">
      <alignment horizontal="center" vertical="center"/>
    </xf>
    <xf numFmtId="0" fontId="2" fillId="4" borderId="0" xfId="0" applyFont="1" applyFill="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vertical="center"/>
    </xf>
    <xf numFmtId="0" fontId="2" fillId="0" borderId="1" xfId="0" applyFont="1" applyBorder="1"/>
    <xf numFmtId="0" fontId="6" fillId="0" borderId="4" xfId="0" applyFont="1" applyBorder="1" applyAlignment="1">
      <alignment horizontal="center" vertical="center"/>
    </xf>
    <xf numFmtId="2" fontId="27" fillId="3" borderId="23" xfId="0" applyNumberFormat="1" applyFont="1" applyFill="1" applyBorder="1" applyAlignment="1" applyProtection="1">
      <alignment horizontal="center" vertical="center"/>
      <protection locked="0"/>
    </xf>
    <xf numFmtId="0" fontId="27" fillId="3" borderId="34" xfId="0" applyFont="1" applyFill="1" applyBorder="1" applyAlignment="1" applyProtection="1">
      <alignment horizontal="center" vertical="center"/>
      <protection locked="0"/>
    </xf>
    <xf numFmtId="0" fontId="27" fillId="3" borderId="39"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5" fillId="0" borderId="30" xfId="0" applyFont="1" applyBorder="1" applyAlignment="1" applyProtection="1">
      <alignment horizontal="center"/>
      <protection locked="0"/>
    </xf>
    <xf numFmtId="0" fontId="1" fillId="0" borderId="23" xfId="0" applyFont="1" applyBorder="1" applyAlignment="1">
      <alignment horizontal="center" vertical="center"/>
    </xf>
    <xf numFmtId="165" fontId="1" fillId="0" borderId="23" xfId="0" applyNumberFormat="1" applyFont="1" applyBorder="1" applyAlignment="1">
      <alignment horizontal="center" vertical="center"/>
    </xf>
    <xf numFmtId="165" fontId="1" fillId="0" borderId="24" xfId="0" applyNumberFormat="1" applyFont="1" applyBorder="1" applyAlignment="1">
      <alignment horizontal="center" vertical="center"/>
    </xf>
    <xf numFmtId="0" fontId="1" fillId="0" borderId="25" xfId="0" applyFont="1" applyBorder="1" applyAlignment="1">
      <alignment horizontal="center" vertical="center"/>
    </xf>
    <xf numFmtId="0" fontId="1" fillId="0" borderId="31" xfId="0" applyFont="1" applyBorder="1" applyAlignment="1">
      <alignment horizontal="center" vertical="center"/>
    </xf>
    <xf numFmtId="165" fontId="1" fillId="0" borderId="26" xfId="0" applyNumberFormat="1" applyFont="1" applyBorder="1" applyAlignment="1">
      <alignment horizontal="center" vertical="center"/>
    </xf>
    <xf numFmtId="165" fontId="1" fillId="0" borderId="32"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xf numFmtId="0" fontId="1" fillId="0" borderId="0" xfId="0" applyFont="1" applyAlignment="1">
      <alignment vertical="center"/>
    </xf>
    <xf numFmtId="0" fontId="47" fillId="0" borderId="24" xfId="1" applyFont="1" applyBorder="1" applyAlignment="1">
      <alignment horizontal="center"/>
    </xf>
    <xf numFmtId="0" fontId="47" fillId="0" borderId="27" xfId="1" applyFont="1" applyBorder="1" applyAlignment="1">
      <alignment horizontal="center"/>
    </xf>
    <xf numFmtId="0" fontId="47" fillId="0" borderId="25" xfId="1" applyFont="1" applyBorder="1" applyAlignment="1">
      <alignment horizontal="center"/>
    </xf>
    <xf numFmtId="0" fontId="46" fillId="0" borderId="23" xfId="0" applyFont="1" applyBorder="1" applyAlignment="1">
      <alignment horizontal="center"/>
    </xf>
    <xf numFmtId="0" fontId="37" fillId="0" borderId="23" xfId="0" applyFont="1" applyBorder="1" applyAlignment="1">
      <alignment horizontal="left"/>
    </xf>
    <xf numFmtId="0" fontId="37" fillId="0" borderId="23" xfId="0" applyFont="1" applyBorder="1" applyAlignment="1">
      <alignment horizontal="center"/>
    </xf>
    <xf numFmtId="0" fontId="47" fillId="0" borderId="23" xfId="1" applyFont="1" applyBorder="1" applyAlignment="1">
      <alignment horizontal="center"/>
    </xf>
    <xf numFmtId="0" fontId="37" fillId="0" borderId="24" xfId="0" applyFont="1" applyBorder="1" applyAlignment="1">
      <alignment horizontal="left"/>
    </xf>
    <xf numFmtId="0" fontId="37" fillId="0" borderId="27" xfId="0" applyFont="1" applyBorder="1" applyAlignment="1">
      <alignment horizontal="left"/>
    </xf>
    <xf numFmtId="0" fontId="37" fillId="0" borderId="25" xfId="0" applyFont="1" applyBorder="1" applyAlignment="1">
      <alignment horizontal="left"/>
    </xf>
    <xf numFmtId="0" fontId="39" fillId="0" borderId="42" xfId="0" applyFont="1" applyBorder="1" applyAlignment="1">
      <alignment horizontal="center" wrapText="1"/>
    </xf>
    <xf numFmtId="0" fontId="36" fillId="0" borderId="27" xfId="0" applyFont="1" applyBorder="1" applyAlignment="1">
      <alignment horizontal="center" wrapText="1"/>
    </xf>
    <xf numFmtId="0" fontId="36" fillId="0" borderId="57" xfId="0" applyFont="1" applyBorder="1" applyAlignment="1">
      <alignment horizontal="center" wrapText="1"/>
    </xf>
    <xf numFmtId="0" fontId="37" fillId="7" borderId="42" xfId="0" applyFont="1" applyFill="1" applyBorder="1" applyAlignment="1">
      <alignment horizontal="left" vertical="center"/>
    </xf>
    <xf numFmtId="0" fontId="37" fillId="7" borderId="27" xfId="0" applyFont="1" applyFill="1" applyBorder="1" applyAlignment="1">
      <alignment horizontal="left" vertical="center"/>
    </xf>
    <xf numFmtId="0" fontId="37" fillId="7" borderId="57" xfId="0" applyFont="1" applyFill="1" applyBorder="1" applyAlignment="1">
      <alignment horizontal="left" vertical="center"/>
    </xf>
    <xf numFmtId="0" fontId="39" fillId="0" borderId="27" xfId="0" applyFont="1" applyBorder="1" applyAlignment="1">
      <alignment horizontal="center" wrapText="1"/>
    </xf>
    <xf numFmtId="0" fontId="39" fillId="0" borderId="57" xfId="0" applyFont="1" applyBorder="1" applyAlignment="1">
      <alignment horizontal="center" wrapText="1"/>
    </xf>
    <xf numFmtId="0" fontId="38" fillId="0" borderId="33" xfId="0" applyFont="1" applyBorder="1" applyAlignment="1">
      <alignment horizontal="center"/>
    </xf>
    <xf numFmtId="0" fontId="38" fillId="0" borderId="34" xfId="0" applyFont="1" applyBorder="1" applyAlignment="1">
      <alignment horizontal="center"/>
    </xf>
    <xf numFmtId="0" fontId="38" fillId="0" borderId="35" xfId="0" applyFont="1" applyBorder="1" applyAlignment="1">
      <alignment horizontal="center"/>
    </xf>
    <xf numFmtId="0" fontId="37" fillId="7" borderId="36" xfId="0" applyFont="1" applyFill="1" applyBorder="1" applyAlignment="1">
      <alignment horizontal="left"/>
    </xf>
    <xf numFmtId="0" fontId="37" fillId="7" borderId="23" xfId="0" applyFont="1" applyFill="1" applyBorder="1" applyAlignment="1">
      <alignment horizontal="left"/>
    </xf>
    <xf numFmtId="0" fontId="37" fillId="7" borderId="37" xfId="0" applyFont="1" applyFill="1" applyBorder="1" applyAlignment="1">
      <alignment horizontal="left"/>
    </xf>
    <xf numFmtId="0" fontId="37" fillId="7" borderId="42" xfId="0" applyFont="1" applyFill="1" applyBorder="1" applyAlignment="1">
      <alignment horizontal="left"/>
    </xf>
    <xf numFmtId="0" fontId="37" fillId="7" borderId="62" xfId="0" applyFont="1" applyFill="1" applyBorder="1" applyAlignment="1">
      <alignment horizontal="left"/>
    </xf>
    <xf numFmtId="0" fontId="37" fillId="7" borderId="57" xfId="0" applyFont="1" applyFill="1" applyBorder="1" applyAlignment="1">
      <alignment horizontal="left"/>
    </xf>
    <xf numFmtId="0" fontId="41" fillId="0" borderId="41" xfId="0" applyFont="1" applyBorder="1" applyAlignment="1">
      <alignment horizontal="center"/>
    </xf>
    <xf numFmtId="0" fontId="41" fillId="0" borderId="63" xfId="0" applyFont="1" applyBorder="1" applyAlignment="1">
      <alignment horizontal="center"/>
    </xf>
    <xf numFmtId="0" fontId="41" fillId="0" borderId="64" xfId="0" applyFont="1" applyBorder="1" applyAlignment="1">
      <alignment horizontal="center"/>
    </xf>
    <xf numFmtId="0" fontId="37" fillId="0" borderId="42" xfId="0" applyFont="1" applyBorder="1" applyAlignment="1">
      <alignment horizontal="center"/>
    </xf>
    <xf numFmtId="0" fontId="37" fillId="0" borderId="27" xfId="0" applyFont="1" applyBorder="1" applyAlignment="1">
      <alignment horizontal="center"/>
    </xf>
    <xf numFmtId="0" fontId="37" fillId="0" borderId="57" xfId="0" applyFont="1" applyBorder="1" applyAlignment="1">
      <alignment horizontal="center"/>
    </xf>
    <xf numFmtId="0" fontId="37" fillId="0" borderId="42" xfId="0" applyFont="1" applyBorder="1" applyAlignment="1">
      <alignment horizontal="center" vertical="center"/>
    </xf>
    <xf numFmtId="0" fontId="37" fillId="0" borderId="27" xfId="0" applyFont="1" applyBorder="1" applyAlignment="1">
      <alignment horizontal="center" vertical="center"/>
    </xf>
    <xf numFmtId="0" fontId="37" fillId="0" borderId="57" xfId="0" applyFont="1" applyBorder="1" applyAlignment="1">
      <alignment horizontal="center" vertical="center"/>
    </xf>
    <xf numFmtId="0" fontId="37" fillId="0" borderId="24" xfId="0" applyFont="1" applyBorder="1" applyAlignment="1">
      <alignment horizontal="center"/>
    </xf>
    <xf numFmtId="0" fontId="37" fillId="0" borderId="25" xfId="0" applyFont="1" applyBorder="1" applyAlignment="1">
      <alignment horizontal="center"/>
    </xf>
    <xf numFmtId="0" fontId="39" fillId="7" borderId="42" xfId="0" applyFont="1" applyFill="1" applyBorder="1" applyAlignment="1">
      <alignment horizontal="left"/>
    </xf>
    <xf numFmtId="0" fontId="39" fillId="7" borderId="62" xfId="0" applyFont="1" applyFill="1" applyBorder="1" applyAlignment="1">
      <alignment horizontal="left"/>
    </xf>
    <xf numFmtId="0" fontId="39" fillId="7" borderId="57" xfId="0" applyFont="1" applyFill="1" applyBorder="1" applyAlignment="1">
      <alignment horizontal="left"/>
    </xf>
    <xf numFmtId="0" fontId="40" fillId="0" borderId="41" xfId="0" applyFont="1" applyBorder="1" applyAlignment="1">
      <alignment horizontal="center"/>
    </xf>
    <xf numFmtId="0" fontId="40" fillId="0" borderId="63" xfId="0" applyFont="1" applyBorder="1" applyAlignment="1">
      <alignment horizontal="center"/>
    </xf>
    <xf numFmtId="0" fontId="40" fillId="0" borderId="64" xfId="0" applyFont="1" applyBorder="1" applyAlignment="1">
      <alignment horizontal="center"/>
    </xf>
    <xf numFmtId="49" fontId="6" fillId="0" borderId="23" xfId="0" applyNumberFormat="1" applyFont="1" applyBorder="1" applyAlignment="1">
      <alignment horizontal="center" vertical="center"/>
    </xf>
    <xf numFmtId="49" fontId="9" fillId="0" borderId="23" xfId="1" applyNumberFormat="1" applyBorder="1" applyAlignment="1">
      <alignment horizontal="center" vertical="center"/>
    </xf>
    <xf numFmtId="49" fontId="7" fillId="0" borderId="23" xfId="0" applyNumberFormat="1" applyFont="1" applyBorder="1" applyAlignment="1">
      <alignment horizontal="center" vertical="center"/>
    </xf>
    <xf numFmtId="49" fontId="10" fillId="0" borderId="2" xfId="0" applyNumberFormat="1" applyFont="1" applyBorder="1" applyAlignment="1">
      <alignment horizontal="center" vertical="center" wrapText="1"/>
    </xf>
    <xf numFmtId="49" fontId="10" fillId="0" borderId="3" xfId="0" applyNumberFormat="1" applyFont="1" applyBorder="1" applyAlignment="1">
      <alignment horizontal="center" vertical="center" wrapText="1"/>
    </xf>
    <xf numFmtId="0" fontId="7" fillId="0" borderId="24" xfId="0" applyFont="1" applyBorder="1" applyAlignment="1">
      <alignment horizontal="center" vertical="center"/>
    </xf>
    <xf numFmtId="0" fontId="7" fillId="0" borderId="27" xfId="0" applyFont="1" applyBorder="1" applyAlignment="1">
      <alignment horizontal="center" vertical="center"/>
    </xf>
    <xf numFmtId="0" fontId="7" fillId="0" borderId="25" xfId="0" applyFont="1" applyBorder="1" applyAlignment="1">
      <alignment horizontal="center" vertical="center"/>
    </xf>
    <xf numFmtId="0" fontId="14" fillId="0" borderId="2" xfId="0" applyFont="1" applyBorder="1" applyAlignment="1">
      <alignment horizontal="center" vertical="center" wrapText="1"/>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4" fillId="0" borderId="2" xfId="0" applyFont="1" applyBorder="1" applyAlignment="1">
      <alignment horizontal="center" vertical="center"/>
    </xf>
    <xf numFmtId="0" fontId="16" fillId="0" borderId="5" xfId="0" applyFont="1" applyBorder="1" applyAlignment="1">
      <alignment horizontal="center" vertical="center" wrapText="1"/>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13" fillId="0" borderId="8"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20" xfId="0" applyFont="1" applyBorder="1" applyAlignment="1">
      <alignment horizontal="center" vertical="center" wrapText="1"/>
    </xf>
    <xf numFmtId="0" fontId="16" fillId="0" borderId="9" xfId="0" applyFont="1" applyBorder="1" applyAlignment="1">
      <alignment horizontal="center" vertical="center" wrapText="1"/>
    </xf>
    <xf numFmtId="0" fontId="18" fillId="0" borderId="13" xfId="0" applyFont="1" applyBorder="1" applyAlignment="1">
      <alignment horizontal="center" vertical="center"/>
    </xf>
    <xf numFmtId="0" fontId="16" fillId="0" borderId="19" xfId="0" applyFont="1" applyBorder="1" applyAlignment="1">
      <alignment horizontal="center" vertical="center" wrapText="1"/>
    </xf>
    <xf numFmtId="0" fontId="18" fillId="0" borderId="12" xfId="0" applyFont="1" applyBorder="1" applyAlignment="1">
      <alignment horizontal="center" vertical="center"/>
    </xf>
    <xf numFmtId="0" fontId="6" fillId="6" borderId="0" xfId="0" applyFont="1" applyFill="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14" fillId="0" borderId="30" xfId="0" applyFont="1" applyBorder="1" applyAlignment="1">
      <alignment horizontal="center" vertical="center" wrapText="1"/>
    </xf>
    <xf numFmtId="0" fontId="18" fillId="0" borderId="23" xfId="0" applyFont="1" applyBorder="1" applyAlignment="1">
      <alignment horizontal="center" vertical="center" wrapText="1"/>
    </xf>
    <xf numFmtId="0" fontId="16" fillId="0" borderId="30" xfId="0" applyFont="1" applyBorder="1" applyAlignment="1">
      <alignment horizontal="center" vertical="center" wrapText="1"/>
    </xf>
    <xf numFmtId="0" fontId="18" fillId="0" borderId="23" xfId="0" applyFont="1" applyBorder="1" applyAlignment="1">
      <alignment horizontal="center" vertical="center"/>
    </xf>
    <xf numFmtId="0" fontId="8" fillId="0" borderId="11" xfId="0" applyFont="1" applyBorder="1" applyAlignment="1">
      <alignment horizontal="center" vertical="center" wrapText="1"/>
    </xf>
    <xf numFmtId="0" fontId="16" fillId="0" borderId="47" xfId="0" applyFont="1" applyBorder="1" applyAlignment="1">
      <alignment horizontal="center" vertical="center" wrapText="1"/>
    </xf>
    <xf numFmtId="0" fontId="18" fillId="0" borderId="47" xfId="0" applyFont="1" applyBorder="1" applyAlignment="1">
      <alignment horizontal="center" vertical="center"/>
    </xf>
    <xf numFmtId="0" fontId="18" fillId="0" borderId="48" xfId="0" applyFont="1" applyBorder="1" applyAlignment="1">
      <alignment horizontal="center" vertical="center"/>
    </xf>
    <xf numFmtId="0" fontId="16" fillId="0" borderId="49" xfId="0" applyFont="1" applyBorder="1" applyAlignment="1">
      <alignment horizontal="center" vertical="center" wrapText="1"/>
    </xf>
    <xf numFmtId="0" fontId="18" fillId="0" borderId="49" xfId="0" applyFont="1" applyBorder="1" applyAlignment="1">
      <alignment horizontal="center" vertical="center"/>
    </xf>
    <xf numFmtId="0" fontId="18" fillId="0" borderId="51" xfId="0" applyFont="1" applyBorder="1" applyAlignment="1">
      <alignment horizontal="center" vertical="center"/>
    </xf>
    <xf numFmtId="0" fontId="4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3" fillId="0" borderId="11" xfId="0" applyFont="1" applyBorder="1" applyAlignment="1">
      <alignment horizontal="center" vertical="center" wrapText="1"/>
    </xf>
    <xf numFmtId="0" fontId="16" fillId="0" borderId="12" xfId="0" applyFont="1" applyBorder="1" applyAlignment="1">
      <alignment horizontal="center" vertical="center" wrapText="1"/>
    </xf>
    <xf numFmtId="0" fontId="8" fillId="0" borderId="5" xfId="0" applyFont="1" applyBorder="1" applyAlignment="1">
      <alignment horizontal="center" vertical="center"/>
    </xf>
    <xf numFmtId="0" fontId="13" fillId="0" borderId="6" xfId="0" applyFont="1" applyBorder="1" applyAlignment="1">
      <alignment horizontal="center" vertical="center"/>
    </xf>
    <xf numFmtId="0" fontId="18" fillId="0" borderId="1" xfId="0" applyFont="1" applyBorder="1" applyAlignment="1">
      <alignment horizontal="center" vertical="center"/>
    </xf>
    <xf numFmtId="0" fontId="13" fillId="0" borderId="21" xfId="0" applyFont="1" applyBorder="1" applyAlignment="1">
      <alignment horizontal="center" vertical="center"/>
    </xf>
    <xf numFmtId="0" fontId="18" fillId="0" borderId="16" xfId="0" applyFont="1" applyBorder="1" applyAlignment="1">
      <alignment horizontal="center" vertical="center"/>
    </xf>
    <xf numFmtId="0" fontId="8" fillId="0" borderId="21" xfId="0" applyFont="1" applyBorder="1" applyAlignment="1">
      <alignment horizontal="center" vertical="center" wrapText="1"/>
    </xf>
    <xf numFmtId="0" fontId="13" fillId="0" borderId="21" xfId="0" applyFont="1" applyBorder="1" applyAlignment="1">
      <alignment horizontal="center" vertical="center" wrapText="1"/>
    </xf>
    <xf numFmtId="0" fontId="32" fillId="0" borderId="23" xfId="0" applyFont="1" applyBorder="1" applyAlignment="1">
      <alignment horizontal="center" vertical="center"/>
    </xf>
    <xf numFmtId="0" fontId="33" fillId="0" borderId="23" xfId="0" applyFont="1" applyBorder="1" applyAlignment="1">
      <alignment horizontal="center" vertical="center"/>
    </xf>
    <xf numFmtId="0" fontId="31" fillId="0" borderId="27" xfId="0" applyFont="1" applyBorder="1" applyAlignment="1">
      <alignment horizontal="center" vertical="center"/>
    </xf>
    <xf numFmtId="0" fontId="31" fillId="0" borderId="25" xfId="0" applyFont="1" applyBorder="1" applyAlignment="1">
      <alignment horizontal="center" vertical="center"/>
    </xf>
    <xf numFmtId="0" fontId="14" fillId="0" borderId="8" xfId="0" applyFont="1" applyBorder="1" applyAlignment="1">
      <alignment horizontal="center" vertical="center" wrapText="1"/>
    </xf>
    <xf numFmtId="0" fontId="18" fillId="0" borderId="16" xfId="0" applyFont="1" applyBorder="1" applyAlignment="1">
      <alignment horizontal="center" vertical="center" wrapText="1"/>
    </xf>
    <xf numFmtId="0" fontId="42" fillId="0" borderId="1" xfId="0" applyFont="1" applyBorder="1" applyAlignment="1">
      <alignment horizontal="center" vertical="center"/>
    </xf>
    <xf numFmtId="0" fontId="2" fillId="0" borderId="1" xfId="0" applyFont="1" applyBorder="1" applyAlignment="1">
      <alignment horizontal="center" vertical="center"/>
    </xf>
    <xf numFmtId="0" fontId="14" fillId="0" borderId="8" xfId="0" applyFont="1" applyBorder="1" applyAlignment="1">
      <alignment horizontal="center" vertical="center"/>
    </xf>
    <xf numFmtId="0" fontId="14" fillId="0" borderId="11" xfId="0" applyFont="1" applyBorder="1" applyAlignment="1">
      <alignment horizontal="center" vertical="center"/>
    </xf>
    <xf numFmtId="0" fontId="16" fillId="0" borderId="13" xfId="0" applyFont="1" applyBorder="1" applyAlignment="1">
      <alignment horizontal="center" vertical="center" wrapText="1"/>
    </xf>
    <xf numFmtId="0" fontId="16" fillId="0" borderId="67" xfId="0" applyFont="1" applyBorder="1" applyAlignment="1">
      <alignment horizontal="center" vertical="center" wrapText="1"/>
    </xf>
    <xf numFmtId="0" fontId="16" fillId="0" borderId="68" xfId="0" applyFont="1" applyBorder="1" applyAlignment="1">
      <alignment horizontal="center" vertical="center" wrapText="1"/>
    </xf>
    <xf numFmtId="0" fontId="16" fillId="0" borderId="69" xfId="0" applyFont="1" applyBorder="1" applyAlignment="1">
      <alignment horizontal="center" vertical="center" wrapText="1"/>
    </xf>
    <xf numFmtId="0" fontId="44" fillId="0" borderId="19" xfId="0" applyFont="1" applyBorder="1" applyAlignment="1">
      <alignment horizontal="center" vertical="center"/>
    </xf>
    <xf numFmtId="0" fontId="44" fillId="0" borderId="12" xfId="0" applyFont="1" applyBorder="1" applyAlignment="1">
      <alignment horizontal="center" vertical="center"/>
    </xf>
    <xf numFmtId="0" fontId="44" fillId="0" borderId="13" xfId="0" applyFont="1" applyBorder="1" applyAlignment="1">
      <alignment horizontal="center" vertical="center"/>
    </xf>
    <xf numFmtId="0" fontId="13" fillId="0" borderId="12" xfId="0" applyFont="1" applyBorder="1" applyAlignment="1">
      <alignment horizontal="center" vertical="center"/>
    </xf>
    <xf numFmtId="0" fontId="27" fillId="0" borderId="41" xfId="0" applyFont="1" applyBorder="1" applyAlignment="1">
      <alignment horizontal="center" vertical="center"/>
    </xf>
    <xf numFmtId="0" fontId="27" fillId="0" borderId="42" xfId="0" applyFont="1" applyBorder="1" applyAlignment="1">
      <alignment horizontal="center" vertical="center"/>
    </xf>
    <xf numFmtId="0" fontId="27" fillId="0" borderId="43" xfId="0" applyFont="1" applyBorder="1" applyAlignment="1">
      <alignment horizontal="center" vertical="center"/>
    </xf>
    <xf numFmtId="0" fontId="27" fillId="0" borderId="33" xfId="0" applyFont="1" applyBorder="1" applyAlignment="1">
      <alignment horizontal="center" vertical="center"/>
    </xf>
    <xf numFmtId="0" fontId="27" fillId="0" borderId="36" xfId="0" applyFont="1" applyBorder="1" applyAlignment="1">
      <alignment horizontal="center" vertical="center"/>
    </xf>
    <xf numFmtId="0" fontId="27" fillId="0" borderId="38" xfId="0" applyFont="1" applyBorder="1" applyAlignment="1">
      <alignment horizontal="center" vertical="center"/>
    </xf>
    <xf numFmtId="0" fontId="7" fillId="0" borderId="0" xfId="0" applyFont="1" applyAlignment="1">
      <alignment horizontal="center" vertical="center"/>
    </xf>
    <xf numFmtId="0" fontId="7" fillId="0" borderId="26" xfId="0" applyFont="1" applyBorder="1" applyAlignment="1">
      <alignment horizontal="center" vertical="center"/>
    </xf>
    <xf numFmtId="0" fontId="42" fillId="0" borderId="1" xfId="0" applyFont="1" applyBorder="1" applyAlignment="1">
      <alignment horizontal="center"/>
    </xf>
    <xf numFmtId="0" fontId="2" fillId="0" borderId="1" xfId="0" applyFont="1" applyBorder="1" applyAlignment="1">
      <alignment horizontal="center"/>
    </xf>
    <xf numFmtId="0" fontId="13" fillId="0" borderId="45" xfId="0" applyFont="1" applyBorder="1" applyAlignment="1">
      <alignment horizontal="center" vertical="center"/>
    </xf>
    <xf numFmtId="0" fontId="13" fillId="0" borderId="48" xfId="0" applyFont="1" applyBorder="1" applyAlignment="1">
      <alignment horizontal="center" vertical="center"/>
    </xf>
    <xf numFmtId="0" fontId="13" fillId="0" borderId="19" xfId="0" applyFont="1" applyBorder="1" applyAlignment="1">
      <alignment horizontal="center" vertical="center"/>
    </xf>
    <xf numFmtId="0" fontId="1" fillId="0" borderId="0" xfId="0" applyFont="1" applyAlignment="1">
      <alignment horizontal="center" vertical="center"/>
    </xf>
    <xf numFmtId="0" fontId="4" fillId="0" borderId="2"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0" borderId="44" xfId="0" applyFont="1" applyBorder="1" applyAlignment="1">
      <alignment horizontal="center" vertical="center"/>
    </xf>
    <xf numFmtId="0" fontId="1" fillId="0" borderId="35" xfId="0" applyFont="1" applyBorder="1" applyAlignment="1" applyProtection="1">
      <alignment horizontal="left" vertical="center" wrapText="1"/>
      <protection locked="0"/>
    </xf>
    <xf numFmtId="0" fontId="1" fillId="0" borderId="37" xfId="0" applyFont="1" applyBorder="1" applyAlignment="1" applyProtection="1">
      <alignment horizontal="left" vertical="center" wrapText="1"/>
      <protection locked="0"/>
    </xf>
    <xf numFmtId="0" fontId="1" fillId="0" borderId="40" xfId="0" applyFont="1" applyBorder="1" applyAlignment="1" applyProtection="1">
      <alignment horizontal="left" wrapText="1"/>
      <protection locked="0"/>
    </xf>
    <xf numFmtId="0" fontId="1" fillId="0" borderId="54" xfId="0" applyFont="1" applyBorder="1" applyAlignment="1" applyProtection="1">
      <alignment horizontal="left" wrapText="1"/>
      <protection locked="0"/>
    </xf>
  </cellXfs>
  <cellStyles count="2">
    <cellStyle name="Hyperlink" xfId="1" builtinId="8"/>
    <cellStyle name="Normal" xfId="0" builtinId="0"/>
  </cellStyles>
  <dxfs count="18">
    <dxf>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0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5" formatCode="0.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6.png"/><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60960</xdr:colOff>
      <xdr:row>5</xdr:row>
      <xdr:rowOff>114300</xdr:rowOff>
    </xdr:from>
    <xdr:to>
      <xdr:col>12</xdr:col>
      <xdr:colOff>335280</xdr:colOff>
      <xdr:row>14</xdr:row>
      <xdr:rowOff>167640</xdr:rowOff>
    </xdr:to>
    <xdr:sp macro="" textlink="">
      <xdr:nvSpPr>
        <xdr:cNvPr id="2" name="TextBox 1">
          <a:extLst>
            <a:ext uri="{FF2B5EF4-FFF2-40B4-BE49-F238E27FC236}">
              <a16:creationId xmlns:a16="http://schemas.microsoft.com/office/drawing/2014/main" id="{22DB5B86-1151-451F-A5A2-E10AC77E4929}"/>
            </a:ext>
          </a:extLst>
        </xdr:cNvPr>
        <xdr:cNvSpPr txBox="1"/>
      </xdr:nvSpPr>
      <xdr:spPr>
        <a:xfrm>
          <a:off x="1889760" y="1028700"/>
          <a:ext cx="5760720" cy="169926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1000" b="0" i="1">
              <a:solidFill>
                <a:schemeClr val="dk1"/>
              </a:solidFill>
              <a:effectLst/>
              <a:latin typeface="+mn-lt"/>
              <a:ea typeface="+mn-ea"/>
              <a:cs typeface="+mn-cs"/>
            </a:rPr>
            <a:t>Welcome</a:t>
          </a:r>
          <a:r>
            <a:rPr lang="en-US" sz="1000" b="0" i="1" baseline="0">
              <a:solidFill>
                <a:schemeClr val="dk1"/>
              </a:solidFill>
              <a:effectLst/>
              <a:latin typeface="+mn-lt"/>
              <a:ea typeface="+mn-ea"/>
              <a:cs typeface="+mn-cs"/>
            </a:rPr>
            <a:t> to this survey</a:t>
          </a:r>
          <a:r>
            <a:rPr lang="en-US" sz="1000" b="0" i="1">
              <a:solidFill>
                <a:schemeClr val="dk1"/>
              </a:solidFill>
              <a:effectLst/>
              <a:latin typeface="+mn-lt"/>
              <a:ea typeface="+mn-ea"/>
              <a:cs typeface="+mn-cs"/>
            </a:rPr>
            <a:t>, thank you for</a:t>
          </a:r>
          <a:r>
            <a:rPr lang="en-US" sz="1000" b="0" i="1" baseline="0">
              <a:solidFill>
                <a:schemeClr val="dk1"/>
              </a:solidFill>
              <a:effectLst/>
              <a:latin typeface="+mn-lt"/>
              <a:ea typeface="+mn-ea"/>
              <a:cs typeface="+mn-cs"/>
            </a:rPr>
            <a:t> participating in this survey. </a:t>
          </a:r>
          <a:r>
            <a:rPr lang="en-US" sz="1000" b="0" i="1">
              <a:solidFill>
                <a:schemeClr val="dk1"/>
              </a:solidFill>
              <a:effectLst/>
              <a:latin typeface="+mn-lt"/>
              <a:ea typeface="+mn-ea"/>
              <a:cs typeface="+mn-cs"/>
            </a:rPr>
            <a:t> We are currently conducting</a:t>
          </a:r>
          <a:r>
            <a:rPr lang="en-US" sz="1000" b="0" i="1" baseline="0">
              <a:solidFill>
                <a:schemeClr val="dk1"/>
              </a:solidFill>
              <a:effectLst/>
              <a:latin typeface="+mn-lt"/>
              <a:ea typeface="+mn-ea"/>
              <a:cs typeface="+mn-cs"/>
            </a:rPr>
            <a:t> a thesis on creating a mathematical model for the implemntation of cobots in the I4 industry. To further advance in our research, we need your input to have a better understanding of which factors have the greatest influence on the implementation of cobots on enterprsies. A grid consisting of 5 different worksheets for the 5 different domains, technology, human, collaborative workspace, enterprise and external readiness will be provided to be filled out. Beneath each of these grids, a mathematical model will be given to be filled out as well. Therefore, we would much appreciate it if you could</a:t>
          </a:r>
          <a:r>
            <a:rPr lang="en-US" sz="1000" b="0" i="1">
              <a:solidFill>
                <a:schemeClr val="dk1"/>
              </a:solidFill>
              <a:effectLst/>
              <a:latin typeface="+mn-lt"/>
              <a:ea typeface="+mn-ea"/>
              <a:cs typeface="+mn-cs"/>
            </a:rPr>
            <a:t> complete this 45-minute survey. If a</a:t>
          </a:r>
          <a:r>
            <a:rPr lang="en-US" sz="1000" b="0" i="1" baseline="0">
              <a:solidFill>
                <a:schemeClr val="dk1"/>
              </a:solidFill>
              <a:effectLst/>
              <a:latin typeface="+mn-lt"/>
              <a:ea typeface="+mn-ea"/>
              <a:cs typeface="+mn-cs"/>
            </a:rPr>
            <a:t> term in the grid</a:t>
          </a:r>
          <a:r>
            <a:rPr lang="en-US" sz="1000" b="0" i="1">
              <a:solidFill>
                <a:schemeClr val="dk1"/>
              </a:solidFill>
              <a:effectLst/>
              <a:latin typeface="+mn-lt"/>
              <a:ea typeface="+mn-ea"/>
              <a:cs typeface="+mn-cs"/>
            </a:rPr>
            <a:t> is not clear,</a:t>
          </a:r>
          <a:r>
            <a:rPr lang="en-US" sz="1000" b="0" i="1" baseline="0">
              <a:solidFill>
                <a:schemeClr val="dk1"/>
              </a:solidFill>
              <a:effectLst/>
              <a:latin typeface="+mn-lt"/>
              <a:ea typeface="+mn-ea"/>
              <a:cs typeface="+mn-cs"/>
            </a:rPr>
            <a:t> there is a description worksheet at the bottom each grid and mathematicla model.</a:t>
          </a:r>
          <a:r>
            <a:rPr lang="en-US" sz="1000" b="0" i="1">
              <a:solidFill>
                <a:schemeClr val="dk1"/>
              </a:solidFill>
              <a:effectLst/>
              <a:latin typeface="+mn-lt"/>
              <a:ea typeface="+mn-ea"/>
              <a:cs typeface="+mn-cs"/>
            </a:rPr>
            <a:t> For</a:t>
          </a:r>
          <a:r>
            <a:rPr lang="en-US" sz="1000" b="0" i="1" baseline="0">
              <a:solidFill>
                <a:schemeClr val="dk1"/>
              </a:solidFill>
              <a:effectLst/>
              <a:latin typeface="+mn-lt"/>
              <a:ea typeface="+mn-ea"/>
              <a:cs typeface="+mn-cs"/>
            </a:rPr>
            <a:t> any questions regarding your data, we ask you to view our privacy policy worksheet</a:t>
          </a:r>
        </a:p>
        <a:p>
          <a:pPr algn="l"/>
          <a:endParaRPr lang="en-US" sz="1050" b="0" i="1">
            <a:solidFill>
              <a:schemeClr val="dk1"/>
            </a:solidFill>
            <a:effectLst/>
            <a:latin typeface="+mn-lt"/>
            <a:ea typeface="+mn-ea"/>
            <a:cs typeface="+mn-cs"/>
          </a:endParaRPr>
        </a:p>
      </xdr:txBody>
    </xdr:sp>
    <xdr:clientData/>
  </xdr:twoCellAnchor>
  <xdr:twoCellAnchor>
    <xdr:from>
      <xdr:col>3</xdr:col>
      <xdr:colOff>68580</xdr:colOff>
      <xdr:row>0</xdr:row>
      <xdr:rowOff>129540</xdr:rowOff>
    </xdr:from>
    <xdr:to>
      <xdr:col>12</xdr:col>
      <xdr:colOff>449580</xdr:colOff>
      <xdr:row>5</xdr:row>
      <xdr:rowOff>0</xdr:rowOff>
    </xdr:to>
    <xdr:sp macro="" textlink="">
      <xdr:nvSpPr>
        <xdr:cNvPr id="3" name="TextBox 2">
          <a:extLst>
            <a:ext uri="{FF2B5EF4-FFF2-40B4-BE49-F238E27FC236}">
              <a16:creationId xmlns:a16="http://schemas.microsoft.com/office/drawing/2014/main" id="{3741CF50-BE20-410A-8512-D102B02863F5}"/>
            </a:ext>
          </a:extLst>
        </xdr:cNvPr>
        <xdr:cNvSpPr txBox="1"/>
      </xdr:nvSpPr>
      <xdr:spPr>
        <a:xfrm>
          <a:off x="1897380" y="129540"/>
          <a:ext cx="5867400" cy="78486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fr-BE" sz="2000" b="1">
              <a:ln>
                <a:solidFill>
                  <a:schemeClr val="tx1"/>
                </a:solidFill>
              </a:ln>
            </a:rPr>
            <a:t>A</a:t>
          </a:r>
          <a:r>
            <a:rPr lang="fr-BE" sz="2000" b="1" baseline="0">
              <a:ln>
                <a:solidFill>
                  <a:schemeClr val="tx1"/>
                </a:solidFill>
              </a:ln>
            </a:rPr>
            <a:t> Mathematical Model for the Implementation of cobots in the I4 Industry</a:t>
          </a:r>
          <a:endParaRPr lang="en-BE" sz="2000" b="1">
            <a:ln>
              <a:solidFill>
                <a:schemeClr val="tx1"/>
              </a:solidFill>
            </a:ln>
          </a:endParaRPr>
        </a:p>
      </xdr:txBody>
    </xdr:sp>
    <xdr:clientData/>
  </xdr:twoCellAnchor>
  <xdr:oneCellAnchor>
    <xdr:from>
      <xdr:col>8</xdr:col>
      <xdr:colOff>493395</xdr:colOff>
      <xdr:row>55</xdr:row>
      <xdr:rowOff>109321</xdr:rowOff>
    </xdr:from>
    <xdr:ext cx="3857625" cy="1942364"/>
    <xdr:pic>
      <xdr:nvPicPr>
        <xdr:cNvPr id="92" name="Picture 5">
          <a:extLst>
            <a:ext uri="{FF2B5EF4-FFF2-40B4-BE49-F238E27FC236}">
              <a16:creationId xmlns:a16="http://schemas.microsoft.com/office/drawing/2014/main" id="{CB592EE2-F3A9-405D-A86F-5130DA443342}"/>
            </a:ext>
            <a:ext uri="{147F2762-F138-4A5C-976F-8EAC2B608ADB}">
              <a16:predDERef xmlns:a16="http://schemas.microsoft.com/office/drawing/2014/main" pred="{CEC2C24C-EBEE-4B9B-9966-6783F42112C8}"/>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446395" y="10442041"/>
          <a:ext cx="3857625" cy="1942364"/>
        </a:xfrm>
        <a:prstGeom prst="rect">
          <a:avLst/>
        </a:prstGeom>
        <a:ln>
          <a:solidFill>
            <a:schemeClr val="tx1"/>
          </a:solidFill>
        </a:ln>
      </xdr:spPr>
    </xdr:pic>
    <xdr:clientData/>
  </xdr:oneCellAnchor>
  <xdr:oneCellAnchor>
    <xdr:from>
      <xdr:col>4</xdr:col>
      <xdr:colOff>45720</xdr:colOff>
      <xdr:row>68</xdr:row>
      <xdr:rowOff>68581</xdr:rowOff>
    </xdr:from>
    <xdr:ext cx="6116431" cy="777239"/>
    <xdr:pic>
      <xdr:nvPicPr>
        <xdr:cNvPr id="79" name="Picture 6">
          <a:extLst>
            <a:ext uri="{FF2B5EF4-FFF2-40B4-BE49-F238E27FC236}">
              <a16:creationId xmlns:a16="http://schemas.microsoft.com/office/drawing/2014/main" id="{27B9DE49-F585-452E-A050-7B106194A5F2}"/>
            </a:ext>
          </a:extLst>
        </xdr:cNvPr>
        <xdr:cNvPicPr>
          <a:picLocks noChangeAspect="1"/>
        </xdr:cNvPicPr>
      </xdr:nvPicPr>
      <xdr:blipFill>
        <a:blip xmlns:r="http://schemas.openxmlformats.org/officeDocument/2006/relationships" r:embed="rId3"/>
        <a:stretch>
          <a:fillRect/>
        </a:stretch>
      </xdr:blipFill>
      <xdr:spPr>
        <a:xfrm>
          <a:off x="2583180" y="13121641"/>
          <a:ext cx="6116431" cy="777239"/>
        </a:xfrm>
        <a:prstGeom prst="rect">
          <a:avLst/>
        </a:prstGeom>
      </xdr:spPr>
    </xdr:pic>
    <xdr:clientData/>
  </xdr:oneCellAnchor>
  <xdr:oneCellAnchor>
    <xdr:from>
      <xdr:col>1</xdr:col>
      <xdr:colOff>275222</xdr:colOff>
      <xdr:row>56</xdr:row>
      <xdr:rowOff>152401</xdr:rowOff>
    </xdr:from>
    <xdr:ext cx="4326069" cy="1455419"/>
    <xdr:pic>
      <xdr:nvPicPr>
        <xdr:cNvPr id="94" name="Picture 7">
          <a:extLst>
            <a:ext uri="{FF2B5EF4-FFF2-40B4-BE49-F238E27FC236}">
              <a16:creationId xmlns:a16="http://schemas.microsoft.com/office/drawing/2014/main" id="{2E3A82E5-9DC8-48C0-8FE4-71E35122B39B}"/>
            </a:ext>
          </a:extLst>
        </xdr:cNvPr>
        <xdr:cNvPicPr>
          <a:picLocks noChangeAspect="1"/>
        </xdr:cNvPicPr>
      </xdr:nvPicPr>
      <xdr:blipFill>
        <a:blip xmlns:r="http://schemas.openxmlformats.org/officeDocument/2006/relationships" r:embed="rId4"/>
        <a:stretch>
          <a:fillRect/>
        </a:stretch>
      </xdr:blipFill>
      <xdr:spPr>
        <a:xfrm>
          <a:off x="884822" y="10668001"/>
          <a:ext cx="4326069" cy="1455419"/>
        </a:xfrm>
        <a:prstGeom prst="rect">
          <a:avLst/>
        </a:prstGeom>
        <a:ln>
          <a:solidFill>
            <a:schemeClr val="tx1"/>
          </a:solidFill>
        </a:ln>
      </xdr:spPr>
    </xdr:pic>
    <xdr:clientData/>
  </xdr:oneCellAnchor>
  <xdr:twoCellAnchor editAs="oneCell">
    <xdr:from>
      <xdr:col>2</xdr:col>
      <xdr:colOff>49529</xdr:colOff>
      <xdr:row>21</xdr:row>
      <xdr:rowOff>171474</xdr:rowOff>
    </xdr:from>
    <xdr:to>
      <xdr:col>14</xdr:col>
      <xdr:colOff>817244</xdr:colOff>
      <xdr:row>34</xdr:row>
      <xdr:rowOff>0</xdr:rowOff>
    </xdr:to>
    <xdr:pic>
      <xdr:nvPicPr>
        <xdr:cNvPr id="85" name="Picture 10">
          <a:extLst>
            <a:ext uri="{FF2B5EF4-FFF2-40B4-BE49-F238E27FC236}">
              <a16:creationId xmlns:a16="http://schemas.microsoft.com/office/drawing/2014/main" id="{5DA29D5B-546E-9625-C8CA-5675B8C98344}"/>
            </a:ext>
            <a:ext uri="{147F2762-F138-4A5C-976F-8EAC2B608ADB}">
              <a16:predDERef xmlns:a16="http://schemas.microsoft.com/office/drawing/2014/main" pred="{4F3DE308-8DFE-4ADD-A27C-C0A4E43C7ECE}"/>
            </a:ext>
          </a:extLst>
        </xdr:cNvPr>
        <xdr:cNvPicPr>
          <a:picLocks noChangeAspect="1"/>
        </xdr:cNvPicPr>
      </xdr:nvPicPr>
      <xdr:blipFill>
        <a:blip xmlns:r="http://schemas.openxmlformats.org/officeDocument/2006/relationships" r:embed="rId5"/>
        <a:stretch>
          <a:fillRect/>
        </a:stretch>
      </xdr:blipFill>
      <xdr:spPr>
        <a:xfrm>
          <a:off x="1325879" y="4133874"/>
          <a:ext cx="7835265" cy="2305026"/>
        </a:xfrm>
        <a:prstGeom prst="rect">
          <a:avLst/>
        </a:prstGeom>
      </xdr:spPr>
    </xdr:pic>
    <xdr:clientData/>
  </xdr:twoCellAnchor>
  <xdr:twoCellAnchor>
    <xdr:from>
      <xdr:col>13</xdr:col>
      <xdr:colOff>478155</xdr:colOff>
      <xdr:row>27</xdr:row>
      <xdr:rowOff>81915</xdr:rowOff>
    </xdr:from>
    <xdr:to>
      <xdr:col>14</xdr:col>
      <xdr:colOff>622935</xdr:colOff>
      <xdr:row>30</xdr:row>
      <xdr:rowOff>150495</xdr:rowOff>
    </xdr:to>
    <xdr:sp macro="" textlink="">
      <xdr:nvSpPr>
        <xdr:cNvPr id="87" name="Rectangle 4">
          <a:extLst>
            <a:ext uri="{FF2B5EF4-FFF2-40B4-BE49-F238E27FC236}">
              <a16:creationId xmlns:a16="http://schemas.microsoft.com/office/drawing/2014/main" id="{8E49AEBB-B125-47DA-9A14-3D479688C329}"/>
            </a:ext>
            <a:ext uri="{147F2762-F138-4A5C-976F-8EAC2B608ADB}">
              <a16:predDERef xmlns:a16="http://schemas.microsoft.com/office/drawing/2014/main" pred="{5DA29D5B-546E-9625-C8CA-5675B8C98344}"/>
            </a:ext>
          </a:extLst>
        </xdr:cNvPr>
        <xdr:cNvSpPr/>
      </xdr:nvSpPr>
      <xdr:spPr>
        <a:xfrm>
          <a:off x="8231505" y="5187315"/>
          <a:ext cx="735330" cy="64008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FF0000"/>
            </a:solidFill>
            <a:latin typeface="+mn-lt"/>
            <a:ea typeface="+mn-lt"/>
            <a:cs typeface="+mn-lt"/>
          </a:endParaRPr>
        </a:p>
      </xdr:txBody>
    </xdr:sp>
    <xdr:clientData/>
  </xdr:twoCellAnchor>
  <xdr:twoCellAnchor>
    <xdr:from>
      <xdr:col>1</xdr:col>
      <xdr:colOff>247650</xdr:colOff>
      <xdr:row>58</xdr:row>
      <xdr:rowOff>95250</xdr:rowOff>
    </xdr:from>
    <xdr:to>
      <xdr:col>8</xdr:col>
      <xdr:colOff>76200</xdr:colOff>
      <xdr:row>59</xdr:row>
      <xdr:rowOff>161925</xdr:rowOff>
    </xdr:to>
    <xdr:sp macro="" textlink="">
      <xdr:nvSpPr>
        <xdr:cNvPr id="95" name="Rectangle 19">
          <a:extLst>
            <a:ext uri="{FF2B5EF4-FFF2-40B4-BE49-F238E27FC236}">
              <a16:creationId xmlns:a16="http://schemas.microsoft.com/office/drawing/2014/main" id="{CE25213D-DADB-4602-AA0B-8F593976085B}"/>
            </a:ext>
            <a:ext uri="{147F2762-F138-4A5C-976F-8EAC2B608ADB}">
              <a16:predDERef xmlns:a16="http://schemas.microsoft.com/office/drawing/2014/main" pred="{8E49AEBB-B125-47DA-9A14-3D479688C329}"/>
            </a:ext>
          </a:extLst>
        </xdr:cNvPr>
        <xdr:cNvSpPr/>
      </xdr:nvSpPr>
      <xdr:spPr>
        <a:xfrm>
          <a:off x="838200" y="11201400"/>
          <a:ext cx="4038600" cy="2571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solidFill>
              <a:srgbClr val="FF0000"/>
            </a:solidFill>
          </a:endParaRPr>
        </a:p>
      </xdr:txBody>
    </xdr:sp>
    <xdr:clientData/>
  </xdr:twoCellAnchor>
  <xdr:twoCellAnchor>
    <xdr:from>
      <xdr:col>3</xdr:col>
      <xdr:colOff>76200</xdr:colOff>
      <xdr:row>27</xdr:row>
      <xdr:rowOff>38100</xdr:rowOff>
    </xdr:from>
    <xdr:to>
      <xdr:col>4</xdr:col>
      <xdr:colOff>289559</xdr:colOff>
      <xdr:row>30</xdr:row>
      <xdr:rowOff>137160</xdr:rowOff>
    </xdr:to>
    <xdr:sp macro="" textlink="">
      <xdr:nvSpPr>
        <xdr:cNvPr id="89" name="Rectangle 40">
          <a:extLst>
            <a:ext uri="{FF2B5EF4-FFF2-40B4-BE49-F238E27FC236}">
              <a16:creationId xmlns:a16="http://schemas.microsoft.com/office/drawing/2014/main" id="{E36B7C67-8240-4BA0-AA66-F74453782BB1}"/>
            </a:ext>
            <a:ext uri="{147F2762-F138-4A5C-976F-8EAC2B608ADB}">
              <a16:predDERef xmlns:a16="http://schemas.microsoft.com/office/drawing/2014/main" pred="{CE25213D-DADB-4602-AA0B-8F593976085B}"/>
            </a:ext>
          </a:extLst>
        </xdr:cNvPr>
        <xdr:cNvSpPr/>
      </xdr:nvSpPr>
      <xdr:spPr>
        <a:xfrm>
          <a:off x="2004060" y="5113020"/>
          <a:ext cx="822959" cy="6477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rgbClr val="FF0000"/>
            </a:solidFill>
            <a:latin typeface="+mn-lt"/>
            <a:ea typeface="+mn-lt"/>
            <a:cs typeface="+mn-lt"/>
          </a:endParaRPr>
        </a:p>
      </xdr:txBody>
    </xdr:sp>
    <xdr:clientData/>
  </xdr:twoCellAnchor>
  <xdr:twoCellAnchor editAs="oneCell">
    <xdr:from>
      <xdr:col>2</xdr:col>
      <xdr:colOff>91440</xdr:colOff>
      <xdr:row>36</xdr:row>
      <xdr:rowOff>93353</xdr:rowOff>
    </xdr:from>
    <xdr:to>
      <xdr:col>14</xdr:col>
      <xdr:colOff>712470</xdr:colOff>
      <xdr:row>48</xdr:row>
      <xdr:rowOff>97681</xdr:rowOff>
    </xdr:to>
    <xdr:pic>
      <xdr:nvPicPr>
        <xdr:cNvPr id="82" name="Picture 31">
          <a:extLst>
            <a:ext uri="{FF2B5EF4-FFF2-40B4-BE49-F238E27FC236}">
              <a16:creationId xmlns:a16="http://schemas.microsoft.com/office/drawing/2014/main" id="{02C7D188-AC52-125E-7C19-9D01A307306A}"/>
            </a:ext>
          </a:extLst>
        </xdr:cNvPr>
        <xdr:cNvPicPr>
          <a:picLocks noChangeAspect="1"/>
        </xdr:cNvPicPr>
      </xdr:nvPicPr>
      <xdr:blipFill>
        <a:blip xmlns:r="http://schemas.openxmlformats.org/officeDocument/2006/relationships" r:embed="rId6"/>
        <a:stretch>
          <a:fillRect/>
        </a:stretch>
      </xdr:blipFill>
      <xdr:spPr>
        <a:xfrm>
          <a:off x="1409700" y="6920873"/>
          <a:ext cx="7688580" cy="2290328"/>
        </a:xfrm>
        <a:prstGeom prst="rect">
          <a:avLst/>
        </a:prstGeom>
      </xdr:spPr>
    </xdr:pic>
    <xdr:clientData/>
  </xdr:twoCellAnchor>
  <xdr:twoCellAnchor>
    <xdr:from>
      <xdr:col>13</xdr:col>
      <xdr:colOff>382905</xdr:colOff>
      <xdr:row>41</xdr:row>
      <xdr:rowOff>129540</xdr:rowOff>
    </xdr:from>
    <xdr:to>
      <xdr:col>14</xdr:col>
      <xdr:colOff>535305</xdr:colOff>
      <xdr:row>45</xdr:row>
      <xdr:rowOff>30480</xdr:rowOff>
    </xdr:to>
    <xdr:sp macro="" textlink="">
      <xdr:nvSpPr>
        <xdr:cNvPr id="84" name="Rectangle 18">
          <a:extLst>
            <a:ext uri="{FF2B5EF4-FFF2-40B4-BE49-F238E27FC236}">
              <a16:creationId xmlns:a16="http://schemas.microsoft.com/office/drawing/2014/main" id="{87FE1191-E195-49B1-8277-EADA7C40523E}"/>
            </a:ext>
            <a:ext uri="{147F2762-F138-4A5C-976F-8EAC2B608ADB}">
              <a16:predDERef xmlns:a16="http://schemas.microsoft.com/office/drawing/2014/main" pred="{02C7D188-AC52-125E-7C19-9D01A307306A}"/>
            </a:ext>
          </a:extLst>
        </xdr:cNvPr>
        <xdr:cNvSpPr/>
      </xdr:nvSpPr>
      <xdr:spPr>
        <a:xfrm>
          <a:off x="8136255" y="7997190"/>
          <a:ext cx="742950" cy="66294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solidFill>
              <a:srgbClr val="FF0000"/>
            </a:solidFill>
          </a:endParaRPr>
        </a:p>
      </xdr:txBody>
    </xdr:sp>
    <xdr:clientData/>
  </xdr:twoCellAnchor>
  <xdr:twoCellAnchor editAs="oneCell">
    <xdr:from>
      <xdr:col>2</xdr:col>
      <xdr:colOff>434340</xdr:colOff>
      <xdr:row>77</xdr:row>
      <xdr:rowOff>38100</xdr:rowOff>
    </xdr:from>
    <xdr:to>
      <xdr:col>14</xdr:col>
      <xdr:colOff>541661</xdr:colOff>
      <xdr:row>77</xdr:row>
      <xdr:rowOff>434374</xdr:rowOff>
    </xdr:to>
    <xdr:pic>
      <xdr:nvPicPr>
        <xdr:cNvPr id="4" name="Picture 3">
          <a:extLst>
            <a:ext uri="{FF2B5EF4-FFF2-40B4-BE49-F238E27FC236}">
              <a16:creationId xmlns:a16="http://schemas.microsoft.com/office/drawing/2014/main" id="{E2067238-01AF-E055-5E1D-1FF54D2227EF}"/>
            </a:ext>
          </a:extLst>
        </xdr:cNvPr>
        <xdr:cNvPicPr>
          <a:picLocks noChangeAspect="1"/>
        </xdr:cNvPicPr>
      </xdr:nvPicPr>
      <xdr:blipFill>
        <a:blip xmlns:r="http://schemas.openxmlformats.org/officeDocument/2006/relationships" r:embed="rId7"/>
        <a:stretch>
          <a:fillRect/>
        </a:stretch>
      </xdr:blipFill>
      <xdr:spPr>
        <a:xfrm>
          <a:off x="1752600" y="14912340"/>
          <a:ext cx="7399661" cy="3962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190500</xdr:colOff>
      <xdr:row>1</xdr:row>
      <xdr:rowOff>142252</xdr:rowOff>
    </xdr:from>
    <xdr:to>
      <xdr:col>5</xdr:col>
      <xdr:colOff>83820</xdr:colOff>
      <xdr:row>7</xdr:row>
      <xdr:rowOff>441659</xdr:rowOff>
    </xdr:to>
    <xdr:pic>
      <xdr:nvPicPr>
        <xdr:cNvPr id="2" name="Picture 1">
          <a:extLst>
            <a:ext uri="{FF2B5EF4-FFF2-40B4-BE49-F238E27FC236}">
              <a16:creationId xmlns:a16="http://schemas.microsoft.com/office/drawing/2014/main" id="{7F3E72A6-D6BA-A8C9-40B5-D14BF2CF8F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23860" y="340372"/>
          <a:ext cx="2590800" cy="24939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161345</xdr:colOff>
      <xdr:row>0</xdr:row>
      <xdr:rowOff>156707</xdr:rowOff>
    </xdr:from>
    <xdr:to>
      <xdr:col>14</xdr:col>
      <xdr:colOff>182880</xdr:colOff>
      <xdr:row>3</xdr:row>
      <xdr:rowOff>7288</xdr:rowOff>
    </xdr:to>
    <xdr:sp macro="" textlink="">
      <xdr:nvSpPr>
        <xdr:cNvPr id="10" name="TextBox 15">
          <a:extLst>
            <a:ext uri="{FF2B5EF4-FFF2-40B4-BE49-F238E27FC236}">
              <a16:creationId xmlns:a16="http://schemas.microsoft.com/office/drawing/2014/main" id="{752CA8D4-6C56-2BCE-669D-3308FE1BBC4F}"/>
            </a:ext>
          </a:extLst>
        </xdr:cNvPr>
        <xdr:cNvSpPr txBox="1"/>
      </xdr:nvSpPr>
      <xdr:spPr>
        <a:xfrm>
          <a:off x="11088425" y="156707"/>
          <a:ext cx="2277055" cy="131362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next domain</a:t>
          </a:r>
          <a:endParaRPr lang="en-BE" sz="1200" b="0"/>
        </a:p>
      </xdr:txBody>
    </xdr:sp>
    <xdr:clientData/>
  </xdr:twoCellAnchor>
  <xdr:twoCellAnchor editAs="oneCell">
    <xdr:from>
      <xdr:col>4</xdr:col>
      <xdr:colOff>180975</xdr:colOff>
      <xdr:row>12</xdr:row>
      <xdr:rowOff>0</xdr:rowOff>
    </xdr:from>
    <xdr:to>
      <xdr:col>7</xdr:col>
      <xdr:colOff>314325</xdr:colOff>
      <xdr:row>24</xdr:row>
      <xdr:rowOff>95250</xdr:rowOff>
    </xdr:to>
    <xdr:pic>
      <xdr:nvPicPr>
        <xdr:cNvPr id="2" name="Picture 16">
          <a:extLst>
            <a:ext uri="{FF2B5EF4-FFF2-40B4-BE49-F238E27FC236}">
              <a16:creationId xmlns:a16="http://schemas.microsoft.com/office/drawing/2014/main" id="{B1F90890-D980-49A3-A411-5D47599968C8}"/>
            </a:ext>
            <a:ext uri="{147F2762-F138-4A5C-976F-8EAC2B608ADB}">
              <a16:predDERef xmlns:a16="http://schemas.microsoft.com/office/drawing/2014/main" pred="{752CA8D4-6C56-2BCE-669D-3308FE1BBC4F}"/>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819775" y="7343775"/>
          <a:ext cx="5410200" cy="2381250"/>
        </a:xfrm>
        <a:prstGeom prst="rect">
          <a:avLst/>
        </a:prstGeom>
        <a:ln>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91440</xdr:colOff>
      <xdr:row>1</xdr:row>
      <xdr:rowOff>0</xdr:rowOff>
    </xdr:from>
    <xdr:to>
      <xdr:col>8</xdr:col>
      <xdr:colOff>655320</xdr:colOff>
      <xdr:row>3</xdr:row>
      <xdr:rowOff>28575</xdr:rowOff>
    </xdr:to>
    <xdr:sp macro="" textlink="">
      <xdr:nvSpPr>
        <xdr:cNvPr id="4" name="TextBox 11">
          <a:extLst>
            <a:ext uri="{FF2B5EF4-FFF2-40B4-BE49-F238E27FC236}">
              <a16:creationId xmlns:a16="http://schemas.microsoft.com/office/drawing/2014/main" id="{5F3F2056-2694-4C4F-8C90-78067AEBDCA5}"/>
            </a:ext>
          </a:extLst>
        </xdr:cNvPr>
        <xdr:cNvSpPr txBox="1"/>
      </xdr:nvSpPr>
      <xdr:spPr>
        <a:xfrm>
          <a:off x="11330940" y="182880"/>
          <a:ext cx="2301240" cy="13087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next domain</a:t>
          </a:r>
          <a:endParaRPr lang="en-BE" sz="1200" b="0"/>
        </a:p>
      </xdr:txBody>
    </xdr:sp>
    <xdr:clientData/>
  </xdr:twoCellAnchor>
  <xdr:twoCellAnchor editAs="oneCell">
    <xdr:from>
      <xdr:col>4</xdr:col>
      <xdr:colOff>252053</xdr:colOff>
      <xdr:row>8</xdr:row>
      <xdr:rowOff>4248</xdr:rowOff>
    </xdr:from>
    <xdr:to>
      <xdr:col>7</xdr:col>
      <xdr:colOff>819</xdr:colOff>
      <xdr:row>21</xdr:row>
      <xdr:rowOff>13054</xdr:rowOff>
    </xdr:to>
    <xdr:pic>
      <xdr:nvPicPr>
        <xdr:cNvPr id="15" name="Picture 12">
          <a:extLst>
            <a:ext uri="{FF2B5EF4-FFF2-40B4-BE49-F238E27FC236}">
              <a16:creationId xmlns:a16="http://schemas.microsoft.com/office/drawing/2014/main" id="{E827546D-65EB-4E95-8EC2-E848A9E18FA8}"/>
            </a:ext>
            <a:ext uri="{147F2762-F138-4A5C-976F-8EAC2B608ADB}">
              <a16:predDERef xmlns:a16="http://schemas.microsoft.com/office/drawing/2014/main" pred="{5F3F2056-2694-4C4F-8C90-78067AEBDCA5}"/>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867993" y="5543988"/>
          <a:ext cx="5332321" cy="2736766"/>
        </a:xfrm>
        <a:prstGeom prst="rect">
          <a:avLst/>
        </a:prstGeom>
        <a:ln>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28575</xdr:colOff>
      <xdr:row>1</xdr:row>
      <xdr:rowOff>9525</xdr:rowOff>
    </xdr:from>
    <xdr:to>
      <xdr:col>8</xdr:col>
      <xdr:colOff>320040</xdr:colOff>
      <xdr:row>2</xdr:row>
      <xdr:rowOff>714375</xdr:rowOff>
    </xdr:to>
    <xdr:sp macro="" textlink="">
      <xdr:nvSpPr>
        <xdr:cNvPr id="2" name="TextBox 11">
          <a:extLst>
            <a:ext uri="{FF2B5EF4-FFF2-40B4-BE49-F238E27FC236}">
              <a16:creationId xmlns:a16="http://schemas.microsoft.com/office/drawing/2014/main" id="{57D8C93D-7CF8-4DD8-85E8-44DDBE7B0E96}"/>
            </a:ext>
          </a:extLst>
        </xdr:cNvPr>
        <xdr:cNvSpPr txBox="1"/>
      </xdr:nvSpPr>
      <xdr:spPr>
        <a:xfrm>
          <a:off x="11077575" y="192405"/>
          <a:ext cx="2280285" cy="12534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next domain</a:t>
          </a:r>
          <a:endParaRPr lang="en-BE" sz="1200" b="0"/>
        </a:p>
      </xdr:txBody>
    </xdr:sp>
    <xdr:clientData/>
  </xdr:twoCellAnchor>
  <xdr:twoCellAnchor editAs="oneCell">
    <xdr:from>
      <xdr:col>4</xdr:col>
      <xdr:colOff>177437</xdr:colOff>
      <xdr:row>8</xdr:row>
      <xdr:rowOff>45176</xdr:rowOff>
    </xdr:from>
    <xdr:to>
      <xdr:col>7</xdr:col>
      <xdr:colOff>77784</xdr:colOff>
      <xdr:row>15</xdr:row>
      <xdr:rowOff>128678</xdr:rowOff>
    </xdr:to>
    <xdr:pic>
      <xdr:nvPicPr>
        <xdr:cNvPr id="8" name="Picture 12">
          <a:extLst>
            <a:ext uri="{FF2B5EF4-FFF2-40B4-BE49-F238E27FC236}">
              <a16:creationId xmlns:a16="http://schemas.microsoft.com/office/drawing/2014/main" id="{8FFB02AF-04C0-457E-971D-1E9CD842C2C8}"/>
            </a:ext>
            <a:ext uri="{147F2762-F138-4A5C-976F-8EAC2B608ADB}">
              <a16:predDERef xmlns:a16="http://schemas.microsoft.com/office/drawing/2014/main" pred="{57D8C93D-7CF8-4DD8-85E8-44DDBE7B0E96}"/>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892437" y="6080216"/>
          <a:ext cx="5234347" cy="2491422"/>
        </a:xfrm>
        <a:prstGeom prst="rect">
          <a:avLst/>
        </a:prstGeom>
        <a:ln>
          <a:solidFill>
            <a:schemeClr val="tx1"/>
          </a:solid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102870</xdr:colOff>
      <xdr:row>0</xdr:row>
      <xdr:rowOff>95250</xdr:rowOff>
    </xdr:from>
    <xdr:to>
      <xdr:col>8</xdr:col>
      <xdr:colOff>1141095</xdr:colOff>
      <xdr:row>3</xdr:row>
      <xdr:rowOff>76200</xdr:rowOff>
    </xdr:to>
    <xdr:sp macro="" textlink="">
      <xdr:nvSpPr>
        <xdr:cNvPr id="11" name="TextBox 24">
          <a:extLst>
            <a:ext uri="{FF2B5EF4-FFF2-40B4-BE49-F238E27FC236}">
              <a16:creationId xmlns:a16="http://schemas.microsoft.com/office/drawing/2014/main" id="{2DC97DBA-88EA-4D5A-BFD1-3788325C292E}"/>
            </a:ext>
          </a:extLst>
        </xdr:cNvPr>
        <xdr:cNvSpPr txBox="1"/>
      </xdr:nvSpPr>
      <xdr:spPr>
        <a:xfrm>
          <a:off x="11170920" y="95250"/>
          <a:ext cx="2390775" cy="15240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next domain</a:t>
          </a:r>
          <a:endParaRPr lang="en-BE" sz="1200" b="0"/>
        </a:p>
      </xdr:txBody>
    </xdr:sp>
    <xdr:clientData/>
  </xdr:twoCellAnchor>
  <xdr:twoCellAnchor editAs="oneCell">
    <xdr:from>
      <xdr:col>4</xdr:col>
      <xdr:colOff>259080</xdr:colOff>
      <xdr:row>12</xdr:row>
      <xdr:rowOff>55245</xdr:rowOff>
    </xdr:from>
    <xdr:to>
      <xdr:col>7</xdr:col>
      <xdr:colOff>87630</xdr:colOff>
      <xdr:row>25</xdr:row>
      <xdr:rowOff>116205</xdr:rowOff>
    </xdr:to>
    <xdr:pic>
      <xdr:nvPicPr>
        <xdr:cNvPr id="10" name="Picture 25">
          <a:extLst>
            <a:ext uri="{FF2B5EF4-FFF2-40B4-BE49-F238E27FC236}">
              <a16:creationId xmlns:a16="http://schemas.microsoft.com/office/drawing/2014/main" id="{7FDD6D81-FFD7-4BC6-A0DE-F98DD3E71293}"/>
            </a:ext>
            <a:ext uri="{147F2762-F138-4A5C-976F-8EAC2B608ADB}">
              <a16:predDERef xmlns:a16="http://schemas.microsoft.com/office/drawing/2014/main" pred="{2DC97DBA-88EA-4D5A-BFD1-3788325C292E}"/>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966460" y="9747885"/>
          <a:ext cx="5391150" cy="2667000"/>
        </a:xfrm>
        <a:prstGeom prst="rect">
          <a:avLst/>
        </a:prstGeom>
        <a:ln>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251460</xdr:colOff>
      <xdr:row>7</xdr:row>
      <xdr:rowOff>22860</xdr:rowOff>
    </xdr:from>
    <xdr:to>
      <xdr:col>8</xdr:col>
      <xdr:colOff>1786</xdr:colOff>
      <xdr:row>18</xdr:row>
      <xdr:rowOff>48499</xdr:rowOff>
    </xdr:to>
    <xdr:pic>
      <xdr:nvPicPr>
        <xdr:cNvPr id="94" name="Picture 3">
          <a:extLst>
            <a:ext uri="{FF2B5EF4-FFF2-40B4-BE49-F238E27FC236}">
              <a16:creationId xmlns:a16="http://schemas.microsoft.com/office/drawing/2014/main" id="{4C3A3764-4D91-41C8-BAB6-E909D707726A}"/>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524500" y="4046220"/>
          <a:ext cx="4611886" cy="2311639"/>
        </a:xfrm>
        <a:prstGeom prst="rect">
          <a:avLst/>
        </a:prstGeom>
        <a:ln>
          <a:solidFill>
            <a:schemeClr val="tx1"/>
          </a:solidFill>
        </a:ln>
      </xdr:spPr>
    </xdr:pic>
    <xdr:clientData/>
  </xdr:twoCellAnchor>
  <xdr:twoCellAnchor>
    <xdr:from>
      <xdr:col>7</xdr:col>
      <xdr:colOff>57150</xdr:colOff>
      <xdr:row>0</xdr:row>
      <xdr:rowOff>171450</xdr:rowOff>
    </xdr:from>
    <xdr:to>
      <xdr:col>10</xdr:col>
      <xdr:colOff>123825</xdr:colOff>
      <xdr:row>3</xdr:row>
      <xdr:rowOff>15240</xdr:rowOff>
    </xdr:to>
    <xdr:sp macro="" textlink="">
      <xdr:nvSpPr>
        <xdr:cNvPr id="91" name="TextBox 5">
          <a:extLst>
            <a:ext uri="{FF2B5EF4-FFF2-40B4-BE49-F238E27FC236}">
              <a16:creationId xmlns:a16="http://schemas.microsoft.com/office/drawing/2014/main" id="{AC0EF528-04CC-4D85-AE05-328308814877}"/>
            </a:ext>
            <a:ext uri="{147F2762-F138-4A5C-976F-8EAC2B608ADB}">
              <a16:predDERef xmlns:a16="http://schemas.microsoft.com/office/drawing/2014/main" pred="{4C3A3764-4D91-41C8-BAB6-E909D707726A}"/>
            </a:ext>
          </a:extLst>
        </xdr:cNvPr>
        <xdr:cNvSpPr txBox="1"/>
      </xdr:nvSpPr>
      <xdr:spPr>
        <a:xfrm>
          <a:off x="9681210" y="171450"/>
          <a:ext cx="2657475" cy="148971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dimension comparison (excel sheet 9)</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251151</xdr:colOff>
      <xdr:row>1</xdr:row>
      <xdr:rowOff>159097</xdr:rowOff>
    </xdr:from>
    <xdr:to>
      <xdr:col>7</xdr:col>
      <xdr:colOff>221736</xdr:colOff>
      <xdr:row>16</xdr:row>
      <xdr:rowOff>60960</xdr:rowOff>
    </xdr:to>
    <xdr:pic>
      <xdr:nvPicPr>
        <xdr:cNvPr id="5" name="Picture 1">
          <a:extLst>
            <a:ext uri="{FF2B5EF4-FFF2-40B4-BE49-F238E27FC236}">
              <a16:creationId xmlns:a16="http://schemas.microsoft.com/office/drawing/2014/main" id="{387EA1C3-FB34-404E-B85B-7DE80B3D5CB5}"/>
            </a:ext>
            <a:ext uri="{147F2762-F138-4A5C-976F-8EAC2B608ADB}">
              <a16:predDERef xmlns:a16="http://schemas.microsoft.com/office/drawing/2014/main" pred="{5F3F2056-2694-4C4F-8C90-78067AEBDCA5}"/>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8229291" y="387697"/>
          <a:ext cx="5586525" cy="2904143"/>
        </a:xfrm>
        <a:prstGeom prst="rect">
          <a:avLst/>
        </a:prstGeom>
        <a:ln>
          <a:solidFill>
            <a:schemeClr val="tx1"/>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795084-8877-449A-862B-B5669516EEF3}" name="Table1" displayName="Table1" ref="A3:D9" totalsRowShown="0" headerRowDxfId="7" headerRowBorderDxfId="6" tableBorderDxfId="5" totalsRowBorderDxfId="4">
  <autoFilter ref="A3:D9" xr:uid="{AADBE4DE-A90F-4F3B-BAA7-1DCE1589D5D4}"/>
  <tableColumns count="4">
    <tableColumn id="1" xr3:uid="{78D957F9-6E1F-4A10-84FB-86E4217DD165}" name="Topic" dataDxfId="3"/>
    <tableColumn id="2" xr3:uid="{A16FAE8E-3709-43D5-A1E7-DEAE9464BE04}" name="Consistency indexes" dataDxfId="2">
      <calculatedColumnFormula>N72</calculatedColumnFormula>
    </tableColumn>
    <tableColumn id="3" xr3:uid="{03A2713B-2B3E-4C3B-82F3-9E1D240B44D7}" name="Weight of dimension" dataDxfId="1">
      <calculatedColumnFormula>N44</calculatedColumnFormula>
    </tableColumn>
    <tableColumn id="4" xr3:uid="{37489536-C246-4417-BDB8-4CF6C0589D66}" name="Average Level" dataDxfId="0">
      <calculatedColumnFormula array="1">ave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opwatch.online-timers.com/online-stopwatch" TargetMode="External"/><Relationship Id="rId2" Type="http://schemas.openxmlformats.org/officeDocument/2006/relationships/hyperlink" Target="https://vclock.com/stopwatch/" TargetMode="External"/><Relationship Id="rId1" Type="http://schemas.openxmlformats.org/officeDocument/2006/relationships/hyperlink" Target="https://www.google.com/search?q=google+stopwatch&amp;newwindow=1&amp;sxsrf=ALiCzsZd582_Bql5ctD5Pv-QgPAuPX3Ikw%3A1672615451791&amp;ei=GxayY_v2L5P77_UPy52o0Ag&amp;oq=google+stp&amp;gs_lcp=Cgxnd3Mtd2l6LXNlcnAQAxgAMgQIABBDMhAILhCABBDHARDRAxDUAhAKMgcIABCABBAKMgcIABCABBAKMgcIABCABBAKMgcIABCABBAKMgcIABCABBAKMgcIABCABBAKMgcIABCABBAKMgcIABCABBAKOgQIIxAnOgoILhDHARDRAxBDOgUIABCABDoOCC4QgAQQxwEQ0QMQ1AJKBAhBGABKBAhGGABQAFjxCmCnE2gAcAF4AIABdogB5QaSAQM5LjGYAQCgAQHAAQE&amp;sclient=gws-wiz-serp" TargetMode="External"/><Relationship Id="rId4" Type="http://schemas.openxmlformats.org/officeDocument/2006/relationships/hyperlink" Target="https://www.google.com/search?q=stopwatch"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kuleuven.be/wieiswie/nl/person/00002124" TargetMode="External"/><Relationship Id="rId7" Type="http://schemas.openxmlformats.org/officeDocument/2006/relationships/printerSettings" Target="../printerSettings/printerSettings2.bin"/><Relationship Id="rId2" Type="http://schemas.openxmlformats.org/officeDocument/2006/relationships/hyperlink" Target="https://www.kuleuven.be/wieiswie/en/person/00000359" TargetMode="External"/><Relationship Id="rId1" Type="http://schemas.openxmlformats.org/officeDocument/2006/relationships/hyperlink" Target="mailto:grigorii.osipov@student.kuleuven.be" TargetMode="External"/><Relationship Id="rId6" Type="http://schemas.openxmlformats.org/officeDocument/2006/relationships/hyperlink" Target="mailto:http://jacques.tatossian@student.kuleuven.be" TargetMode="External"/><Relationship Id="rId5" Type="http://schemas.openxmlformats.org/officeDocument/2006/relationships/hyperlink" Target="https://www.kuleuven.be/wieiswie/nl/person/00135936" TargetMode="External"/><Relationship Id="rId4" Type="http://schemas.openxmlformats.org/officeDocument/2006/relationships/hyperlink" Target="https://www.kuleuven.be/wieiswie/nl/person/00007306"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557CF-0D8E-45B6-80B1-98674F292433}">
  <dimension ref="B3:M10"/>
  <sheetViews>
    <sheetView showGridLines="0" workbookViewId="0"/>
  </sheetViews>
  <sheetFormatPr defaultRowHeight="15" x14ac:dyDescent="0.25"/>
  <sheetData>
    <row r="3" spans="2:13" ht="59.25" x14ac:dyDescent="0.75">
      <c r="B3" s="167" t="s">
        <v>0</v>
      </c>
      <c r="C3" s="167"/>
      <c r="D3" s="167"/>
      <c r="E3" s="167"/>
      <c r="F3" s="167"/>
      <c r="G3" s="167"/>
      <c r="H3" s="167"/>
      <c r="I3" s="167"/>
      <c r="J3" s="167"/>
      <c r="K3" s="167"/>
      <c r="L3" s="167"/>
      <c r="M3" s="167"/>
    </row>
    <row r="4" spans="2:13" x14ac:dyDescent="0.25">
      <c r="B4" s="95"/>
      <c r="C4" s="95"/>
      <c r="D4" s="95"/>
      <c r="E4" s="95"/>
      <c r="F4" s="95"/>
      <c r="G4" s="95"/>
      <c r="H4" s="95"/>
      <c r="I4" s="95"/>
      <c r="J4" s="95"/>
      <c r="K4" s="95"/>
      <c r="L4" s="95"/>
      <c r="M4" s="95"/>
    </row>
    <row r="5" spans="2:13" x14ac:dyDescent="0.25">
      <c r="B5" s="168" t="s">
        <v>1</v>
      </c>
      <c r="C5" s="168"/>
      <c r="D5" s="168"/>
      <c r="E5" s="168"/>
      <c r="F5" s="168"/>
      <c r="G5" s="168"/>
      <c r="H5" s="168"/>
      <c r="I5" s="168"/>
      <c r="J5" s="168"/>
      <c r="K5" s="168"/>
      <c r="L5" s="168"/>
      <c r="M5" s="168"/>
    </row>
    <row r="6" spans="2:13" x14ac:dyDescent="0.25">
      <c r="B6" s="168" t="s">
        <v>2</v>
      </c>
      <c r="C6" s="168"/>
      <c r="D6" s="168"/>
      <c r="E6" s="168"/>
      <c r="F6" s="168"/>
      <c r="G6" s="168"/>
      <c r="H6" s="168"/>
      <c r="I6" s="168"/>
      <c r="J6" s="168"/>
      <c r="K6" s="168"/>
      <c r="L6" s="168"/>
      <c r="M6" s="168"/>
    </row>
    <row r="7" spans="2:13" x14ac:dyDescent="0.25">
      <c r="B7" s="171" t="s">
        <v>3</v>
      </c>
      <c r="C7" s="172"/>
      <c r="D7" s="172"/>
      <c r="E7" s="172"/>
      <c r="F7" s="172"/>
      <c r="G7" s="172"/>
      <c r="H7" s="172"/>
      <c r="I7" s="172"/>
      <c r="J7" s="172"/>
      <c r="K7" s="172"/>
      <c r="L7" s="172"/>
      <c r="M7" s="173"/>
    </row>
    <row r="8" spans="2:13" x14ac:dyDescent="0.25">
      <c r="B8" s="95"/>
      <c r="C8" s="95"/>
      <c r="D8" s="95"/>
      <c r="E8" s="95"/>
      <c r="F8" s="95"/>
      <c r="G8" s="95"/>
      <c r="H8" s="95"/>
      <c r="I8" s="95"/>
      <c r="J8" s="95"/>
      <c r="K8" s="95"/>
      <c r="L8" s="95"/>
      <c r="M8" s="95"/>
    </row>
    <row r="9" spans="2:13" x14ac:dyDescent="0.25">
      <c r="B9" s="169" t="s">
        <v>4</v>
      </c>
      <c r="C9" s="169"/>
      <c r="D9" s="169"/>
      <c r="E9" s="169"/>
      <c r="F9" s="169"/>
      <c r="G9" s="169"/>
      <c r="H9" s="169"/>
      <c r="I9" s="169"/>
      <c r="J9" s="169"/>
      <c r="K9" s="169"/>
      <c r="L9" s="169"/>
      <c r="M9" s="169"/>
    </row>
    <row r="10" spans="2:13" x14ac:dyDescent="0.25">
      <c r="B10" s="170" t="s">
        <v>5</v>
      </c>
      <c r="C10" s="170"/>
      <c r="D10" s="170"/>
      <c r="E10" s="170"/>
      <c r="F10" s="170" t="s">
        <v>6</v>
      </c>
      <c r="G10" s="170"/>
      <c r="H10" s="170"/>
      <c r="I10" s="170"/>
      <c r="J10" s="164" t="s">
        <v>7</v>
      </c>
      <c r="K10" s="165"/>
      <c r="L10" s="165"/>
      <c r="M10" s="166"/>
    </row>
  </sheetData>
  <sheetProtection algorithmName="SHA-512" hashValue="N3yD/+atH95MkNR+ZE/RYwzmSY/wGw63xLTph1Fb8VIHx6jy0HuXcNm9nux4OJnwFVkSiJkVLptNWkdXXmkXBQ==" saltValue="2t6EkX0gVIzI8Hc0HVtCJQ==" spinCount="100000" sheet="1" objects="1" scenarios="1"/>
  <mergeCells count="8">
    <mergeCell ref="J10:M10"/>
    <mergeCell ref="B3:M3"/>
    <mergeCell ref="B6:M6"/>
    <mergeCell ref="B5:M5"/>
    <mergeCell ref="B9:M9"/>
    <mergeCell ref="B10:E10"/>
    <mergeCell ref="F10:I10"/>
    <mergeCell ref="B7:M7"/>
  </mergeCells>
  <hyperlinks>
    <hyperlink ref="B10" r:id="rId1" xr:uid="{F267A90A-7FB1-4E63-9128-576B00CAA3FD}"/>
    <hyperlink ref="F10:H10" r:id="rId2" display="Vclock.com" xr:uid="{83BA5017-44F2-4D8F-8C65-CF223682E833}"/>
    <hyperlink ref="J10" r:id="rId3" xr:uid="{85FF0E95-C4D1-43AC-AFA1-99BB03B9348E}"/>
    <hyperlink ref="B10:E10" r:id="rId4" display="Google stopwatch" xr:uid="{74967ED4-3B43-40D0-86CE-9D8CA84E2BF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EE394-8DC8-4FC8-9391-475DEC71A4F1}">
  <dimension ref="A17:P79"/>
  <sheetViews>
    <sheetView showGridLines="0" topLeftCell="A72" zoomScaleNormal="100" workbookViewId="0">
      <selection activeCell="A90" sqref="A90"/>
    </sheetView>
  </sheetViews>
  <sheetFormatPr defaultColWidth="8.85546875" defaultRowHeight="15" x14ac:dyDescent="0.25"/>
  <cols>
    <col min="1" max="1" width="8.85546875" bestFit="1" customWidth="1"/>
    <col min="2" max="2" width="10.28515625" customWidth="1"/>
    <col min="3" max="4" width="8.85546875" bestFit="1" customWidth="1"/>
    <col min="5" max="5" width="8.5703125" customWidth="1"/>
    <col min="6" max="14" width="8.85546875" bestFit="1" customWidth="1"/>
    <col min="15" max="15" width="30.28515625" customWidth="1"/>
    <col min="16" max="16" width="8.85546875" bestFit="1" customWidth="1"/>
  </cols>
  <sheetData>
    <row r="17" spans="1:16" ht="22.5" x14ac:dyDescent="0.3">
      <c r="A17" s="182" t="s">
        <v>8</v>
      </c>
      <c r="B17" s="183"/>
      <c r="C17" s="183"/>
      <c r="D17" s="183"/>
      <c r="E17" s="183"/>
      <c r="F17" s="183"/>
      <c r="G17" s="183"/>
      <c r="H17" s="183"/>
      <c r="I17" s="183"/>
      <c r="J17" s="183"/>
      <c r="K17" s="183"/>
      <c r="L17" s="183"/>
      <c r="M17" s="183"/>
      <c r="N17" s="183"/>
      <c r="O17" s="183"/>
      <c r="P17" s="184"/>
    </row>
    <row r="18" spans="1:16" x14ac:dyDescent="0.25">
      <c r="A18" s="185" t="s">
        <v>9</v>
      </c>
      <c r="B18" s="186"/>
      <c r="C18" s="186"/>
      <c r="D18" s="186"/>
      <c r="E18" s="186"/>
      <c r="F18" s="186"/>
      <c r="G18" s="186"/>
      <c r="H18" s="186"/>
      <c r="I18" s="186"/>
      <c r="J18" s="186"/>
      <c r="K18" s="186"/>
      <c r="L18" s="186"/>
      <c r="M18" s="186"/>
      <c r="N18" s="186"/>
      <c r="O18" s="186"/>
      <c r="P18" s="187"/>
    </row>
    <row r="19" spans="1:16" x14ac:dyDescent="0.25">
      <c r="A19" s="188" t="s">
        <v>368</v>
      </c>
      <c r="B19" s="189"/>
      <c r="C19" s="189"/>
      <c r="D19" s="189"/>
      <c r="E19" s="189"/>
      <c r="F19" s="189"/>
      <c r="G19" s="189"/>
      <c r="H19" s="189"/>
      <c r="I19" s="189"/>
      <c r="J19" s="189"/>
      <c r="K19" s="189"/>
      <c r="L19" s="189"/>
      <c r="M19" s="189"/>
      <c r="N19" s="189"/>
      <c r="O19" s="189"/>
      <c r="P19" s="190"/>
    </row>
    <row r="20" spans="1:16" ht="15.75" x14ac:dyDescent="0.25">
      <c r="A20" s="99"/>
      <c r="B20" s="191" t="s">
        <v>10</v>
      </c>
      <c r="C20" s="192"/>
      <c r="D20" s="192"/>
      <c r="E20" s="192"/>
      <c r="F20" s="192"/>
      <c r="G20" s="192"/>
      <c r="H20" s="192"/>
      <c r="I20" s="192"/>
      <c r="J20" s="192"/>
      <c r="K20" s="192"/>
      <c r="L20" s="192"/>
      <c r="M20" s="192"/>
      <c r="N20" s="192"/>
      <c r="O20" s="193"/>
      <c r="P20" s="100"/>
    </row>
    <row r="21" spans="1:16" x14ac:dyDescent="0.25">
      <c r="A21" s="99"/>
      <c r="B21" s="194" t="s">
        <v>11</v>
      </c>
      <c r="C21" s="195"/>
      <c r="D21" s="195"/>
      <c r="E21" s="195"/>
      <c r="F21" s="195"/>
      <c r="G21" s="195"/>
      <c r="H21" s="195"/>
      <c r="I21" s="195"/>
      <c r="J21" s="195"/>
      <c r="K21" s="195"/>
      <c r="L21" s="195"/>
      <c r="M21" s="195"/>
      <c r="N21" s="195"/>
      <c r="O21" s="196"/>
      <c r="P21" s="100"/>
    </row>
    <row r="22" spans="1:16" x14ac:dyDescent="0.25">
      <c r="A22" s="101"/>
      <c r="B22" s="101"/>
      <c r="O22" s="102"/>
      <c r="P22" s="102"/>
    </row>
    <row r="23" spans="1:16" x14ac:dyDescent="0.25">
      <c r="A23" s="101"/>
      <c r="B23" s="101"/>
      <c r="O23" s="102"/>
      <c r="P23" s="102"/>
    </row>
    <row r="24" spans="1:16" x14ac:dyDescent="0.25">
      <c r="A24" s="101"/>
      <c r="B24" s="101"/>
      <c r="O24" s="102"/>
      <c r="P24" s="102"/>
    </row>
    <row r="25" spans="1:16" x14ac:dyDescent="0.25">
      <c r="A25" s="101"/>
      <c r="B25" s="101"/>
      <c r="O25" s="102"/>
      <c r="P25" s="102"/>
    </row>
    <row r="26" spans="1:16" x14ac:dyDescent="0.25">
      <c r="A26" s="101"/>
      <c r="B26" s="101"/>
      <c r="O26" s="102"/>
      <c r="P26" s="102"/>
    </row>
    <row r="27" spans="1:16" x14ac:dyDescent="0.25">
      <c r="A27" s="101"/>
      <c r="B27" s="101"/>
      <c r="O27" s="102"/>
      <c r="P27" s="102"/>
    </row>
    <row r="28" spans="1:16" x14ac:dyDescent="0.25">
      <c r="A28" s="101"/>
      <c r="B28" s="101"/>
      <c r="O28" s="102"/>
      <c r="P28" s="102"/>
    </row>
    <row r="29" spans="1:16" x14ac:dyDescent="0.25">
      <c r="A29" s="101"/>
      <c r="B29" s="101"/>
      <c r="O29" s="102"/>
      <c r="P29" s="102"/>
    </row>
    <row r="30" spans="1:16" x14ac:dyDescent="0.25">
      <c r="A30" s="101"/>
      <c r="B30" s="101"/>
      <c r="O30" s="102"/>
      <c r="P30" s="102"/>
    </row>
    <row r="31" spans="1:16" x14ac:dyDescent="0.25">
      <c r="A31" s="101"/>
      <c r="B31" s="101"/>
      <c r="O31" s="102"/>
      <c r="P31" s="102"/>
    </row>
    <row r="32" spans="1:16" x14ac:dyDescent="0.25">
      <c r="A32" s="101"/>
      <c r="B32" s="101"/>
      <c r="O32" s="102"/>
      <c r="P32" s="102"/>
    </row>
    <row r="33" spans="1:16" x14ac:dyDescent="0.25">
      <c r="A33" s="101"/>
      <c r="B33" s="101"/>
      <c r="O33" s="102"/>
      <c r="P33" s="102"/>
    </row>
    <row r="34" spans="1:16" x14ac:dyDescent="0.25">
      <c r="A34" s="101"/>
      <c r="B34" s="101"/>
      <c r="O34" s="102"/>
      <c r="P34" s="102"/>
    </row>
    <row r="35" spans="1:16" x14ac:dyDescent="0.25">
      <c r="A35" s="101"/>
      <c r="B35" s="101"/>
      <c r="O35" s="102"/>
      <c r="P35" s="102"/>
    </row>
    <row r="36" spans="1:16" ht="22.9" customHeight="1" x14ac:dyDescent="0.25">
      <c r="A36" s="101"/>
      <c r="B36" s="197" t="s">
        <v>12</v>
      </c>
      <c r="C36" s="198"/>
      <c r="D36" s="198"/>
      <c r="E36" s="198"/>
      <c r="F36" s="198"/>
      <c r="G36" s="198"/>
      <c r="H36" s="198"/>
      <c r="I36" s="198"/>
      <c r="J36" s="198"/>
      <c r="K36" s="198"/>
      <c r="L36" s="198"/>
      <c r="M36" s="198"/>
      <c r="N36" s="198"/>
      <c r="O36" s="199"/>
      <c r="P36" s="102"/>
    </row>
    <row r="37" spans="1:16" x14ac:dyDescent="0.25">
      <c r="A37" s="101"/>
      <c r="B37" s="101"/>
      <c r="O37" s="102"/>
      <c r="P37" s="102"/>
    </row>
    <row r="38" spans="1:16" x14ac:dyDescent="0.25">
      <c r="A38" s="101"/>
      <c r="B38" s="101"/>
      <c r="O38" s="102"/>
      <c r="P38" s="102"/>
    </row>
    <row r="39" spans="1:16" x14ac:dyDescent="0.25">
      <c r="A39" s="101"/>
      <c r="B39" s="101"/>
      <c r="O39" s="102"/>
      <c r="P39" s="102"/>
    </row>
    <row r="40" spans="1:16" x14ac:dyDescent="0.25">
      <c r="A40" s="101"/>
      <c r="B40" s="101"/>
      <c r="O40" s="102"/>
      <c r="P40" s="102"/>
    </row>
    <row r="41" spans="1:16" x14ac:dyDescent="0.25">
      <c r="A41" s="101"/>
      <c r="B41" s="101"/>
      <c r="O41" s="102"/>
      <c r="P41" s="102"/>
    </row>
    <row r="42" spans="1:16" x14ac:dyDescent="0.25">
      <c r="A42" s="101"/>
      <c r="B42" s="101"/>
      <c r="O42" s="102"/>
      <c r="P42" s="102"/>
    </row>
    <row r="43" spans="1:16" x14ac:dyDescent="0.25">
      <c r="A43" s="101"/>
      <c r="B43" s="101"/>
      <c r="O43" s="102"/>
      <c r="P43" s="102"/>
    </row>
    <row r="44" spans="1:16" x14ac:dyDescent="0.25">
      <c r="A44" s="101"/>
      <c r="B44" s="101"/>
      <c r="O44" s="102"/>
      <c r="P44" s="102"/>
    </row>
    <row r="45" spans="1:16" x14ac:dyDescent="0.25">
      <c r="A45" s="101"/>
      <c r="B45" s="101"/>
      <c r="O45" s="102"/>
      <c r="P45" s="102"/>
    </row>
    <row r="46" spans="1:16" x14ac:dyDescent="0.25">
      <c r="A46" s="101"/>
      <c r="B46" s="101"/>
      <c r="O46" s="102"/>
      <c r="P46" s="102"/>
    </row>
    <row r="47" spans="1:16" x14ac:dyDescent="0.25">
      <c r="A47" s="101"/>
      <c r="B47" s="101"/>
      <c r="O47" s="102"/>
      <c r="P47" s="102"/>
    </row>
    <row r="48" spans="1:16" x14ac:dyDescent="0.25">
      <c r="A48" s="101"/>
      <c r="B48" s="101"/>
      <c r="O48" s="102"/>
      <c r="P48" s="102"/>
    </row>
    <row r="49" spans="1:16" x14ac:dyDescent="0.25">
      <c r="A49" s="101"/>
      <c r="B49" s="101"/>
      <c r="O49" s="102"/>
      <c r="P49" s="102"/>
    </row>
    <row r="50" spans="1:16" x14ac:dyDescent="0.25">
      <c r="A50" s="101"/>
      <c r="B50" s="116"/>
      <c r="C50" s="117"/>
      <c r="D50" s="117"/>
      <c r="E50" s="117"/>
      <c r="F50" s="117"/>
      <c r="G50" s="117"/>
      <c r="H50" s="117"/>
      <c r="I50" s="117"/>
      <c r="J50" s="117"/>
      <c r="K50" s="117"/>
      <c r="L50" s="117"/>
      <c r="M50" s="117"/>
      <c r="N50" s="117"/>
      <c r="O50" s="118"/>
      <c r="P50" s="102"/>
    </row>
    <row r="51" spans="1:16" x14ac:dyDescent="0.25">
      <c r="A51" s="101"/>
      <c r="P51" s="102"/>
    </row>
    <row r="52" spans="1:16" x14ac:dyDescent="0.25">
      <c r="A52" s="99"/>
      <c r="B52" s="200" t="s">
        <v>13</v>
      </c>
      <c r="C52" s="195"/>
      <c r="D52" s="195"/>
      <c r="E52" s="195"/>
      <c r="F52" s="195"/>
      <c r="G52" s="195"/>
      <c r="H52" s="195"/>
      <c r="I52" s="195"/>
      <c r="J52" s="195"/>
      <c r="K52" s="195"/>
      <c r="L52" s="195"/>
      <c r="M52" s="195"/>
      <c r="N52" s="195"/>
      <c r="O52" s="201"/>
      <c r="P52" s="100"/>
    </row>
    <row r="53" spans="1:16" x14ac:dyDescent="0.25">
      <c r="A53" s="202" t="s">
        <v>14</v>
      </c>
      <c r="B53" s="203"/>
      <c r="C53" s="203"/>
      <c r="D53" s="203"/>
      <c r="E53" s="203"/>
      <c r="F53" s="203"/>
      <c r="G53" s="203"/>
      <c r="H53" s="203"/>
      <c r="I53" s="203"/>
      <c r="J53" s="203"/>
      <c r="K53" s="203"/>
      <c r="L53" s="203"/>
      <c r="M53" s="203"/>
      <c r="N53" s="203"/>
      <c r="O53" s="203"/>
      <c r="P53" s="204"/>
    </row>
    <row r="54" spans="1:16" ht="15.75" x14ac:dyDescent="0.25">
      <c r="A54" s="99"/>
      <c r="B54" s="205" t="s">
        <v>15</v>
      </c>
      <c r="C54" s="206"/>
      <c r="D54" s="206"/>
      <c r="E54" s="206"/>
      <c r="F54" s="206"/>
      <c r="G54" s="206"/>
      <c r="H54" s="206"/>
      <c r="I54" s="206"/>
      <c r="J54" s="206"/>
      <c r="K54" s="206"/>
      <c r="L54" s="206"/>
      <c r="M54" s="206"/>
      <c r="N54" s="206"/>
      <c r="O54" s="207"/>
      <c r="P54" s="100"/>
    </row>
    <row r="55" spans="1:16" ht="14.45" customHeight="1" x14ac:dyDescent="0.25">
      <c r="A55" s="99" t="s">
        <v>16</v>
      </c>
      <c r="B55" s="174" t="s">
        <v>17</v>
      </c>
      <c r="C55" s="180"/>
      <c r="D55" s="180"/>
      <c r="E55" s="180"/>
      <c r="F55" s="180"/>
      <c r="G55" s="180"/>
      <c r="H55" s="180"/>
      <c r="I55" s="180"/>
      <c r="J55" s="180"/>
      <c r="K55" s="180"/>
      <c r="L55" s="180"/>
      <c r="M55" s="180"/>
      <c r="N55" s="180"/>
      <c r="O55" s="181"/>
      <c r="P55" s="100"/>
    </row>
    <row r="56" spans="1:16" x14ac:dyDescent="0.25">
      <c r="A56" s="101"/>
      <c r="B56" s="101"/>
      <c r="O56" s="102"/>
      <c r="P56" s="102"/>
    </row>
    <row r="57" spans="1:16" x14ac:dyDescent="0.25">
      <c r="A57" s="101"/>
      <c r="B57" s="101"/>
      <c r="O57" s="102"/>
      <c r="P57" s="102"/>
    </row>
    <row r="58" spans="1:16" x14ac:dyDescent="0.25">
      <c r="A58" s="101"/>
      <c r="B58" s="101"/>
      <c r="O58" s="102"/>
      <c r="P58" s="102"/>
    </row>
    <row r="59" spans="1:16" x14ac:dyDescent="0.25">
      <c r="A59" s="101"/>
      <c r="B59" s="101"/>
      <c r="O59" s="102"/>
      <c r="P59" s="102"/>
    </row>
    <row r="60" spans="1:16" x14ac:dyDescent="0.25">
      <c r="A60" s="101"/>
      <c r="B60" s="101"/>
      <c r="O60" s="102"/>
      <c r="P60" s="102"/>
    </row>
    <row r="61" spans="1:16" x14ac:dyDescent="0.25">
      <c r="A61" s="101"/>
      <c r="B61" s="101"/>
      <c r="O61" s="102"/>
      <c r="P61" s="102"/>
    </row>
    <row r="62" spans="1:16" x14ac:dyDescent="0.25">
      <c r="A62" s="101"/>
      <c r="B62" s="101"/>
      <c r="O62" s="102"/>
      <c r="P62" s="102"/>
    </row>
    <row r="63" spans="1:16" x14ac:dyDescent="0.25">
      <c r="A63" s="101"/>
      <c r="B63" s="101"/>
      <c r="O63" s="102"/>
      <c r="P63" s="102"/>
    </row>
    <row r="64" spans="1:16" x14ac:dyDescent="0.25">
      <c r="A64" s="101"/>
      <c r="B64" s="101"/>
      <c r="O64" s="102"/>
      <c r="P64" s="102"/>
    </row>
    <row r="65" spans="1:16" x14ac:dyDescent="0.25">
      <c r="A65" s="101"/>
      <c r="B65" s="101"/>
      <c r="O65" s="102"/>
      <c r="P65" s="102"/>
    </row>
    <row r="66" spans="1:16" x14ac:dyDescent="0.25">
      <c r="A66" s="101"/>
      <c r="B66" s="101"/>
      <c r="O66" s="102"/>
      <c r="P66" s="102"/>
    </row>
    <row r="67" spans="1:16" x14ac:dyDescent="0.25">
      <c r="A67" s="101"/>
      <c r="B67" s="101"/>
      <c r="O67" s="102"/>
      <c r="P67" s="102"/>
    </row>
    <row r="68" spans="1:16" ht="42.6" customHeight="1" x14ac:dyDescent="0.25">
      <c r="A68" s="101"/>
      <c r="B68" s="174" t="s">
        <v>369</v>
      </c>
      <c r="C68" s="175"/>
      <c r="D68" s="175"/>
      <c r="E68" s="175"/>
      <c r="F68" s="175"/>
      <c r="G68" s="175"/>
      <c r="H68" s="175"/>
      <c r="I68" s="175"/>
      <c r="J68" s="175"/>
      <c r="K68" s="175"/>
      <c r="L68" s="175"/>
      <c r="M68" s="175"/>
      <c r="N68" s="175"/>
      <c r="O68" s="176"/>
      <c r="P68" s="102"/>
    </row>
    <row r="69" spans="1:16" x14ac:dyDescent="0.25">
      <c r="A69" s="101"/>
      <c r="B69" s="101"/>
      <c r="O69" s="102"/>
      <c r="P69" s="102"/>
    </row>
    <row r="70" spans="1:16" x14ac:dyDescent="0.25">
      <c r="A70" s="101"/>
      <c r="B70" s="101"/>
      <c r="O70" s="102"/>
      <c r="P70" s="102"/>
    </row>
    <row r="71" spans="1:16" x14ac:dyDescent="0.25">
      <c r="A71" s="101"/>
      <c r="B71" s="101"/>
      <c r="O71" s="102"/>
      <c r="P71" s="102"/>
    </row>
    <row r="72" spans="1:16" x14ac:dyDescent="0.25">
      <c r="A72" s="101"/>
      <c r="B72" s="101"/>
      <c r="O72" s="102"/>
      <c r="P72" s="102"/>
    </row>
    <row r="73" spans="1:16" x14ac:dyDescent="0.25">
      <c r="A73" s="101"/>
      <c r="B73" s="116"/>
      <c r="C73" s="117"/>
      <c r="D73" s="117"/>
      <c r="E73" s="117"/>
      <c r="F73" s="117"/>
      <c r="G73" s="117"/>
      <c r="H73" s="117"/>
      <c r="I73" s="117"/>
      <c r="J73" s="117"/>
      <c r="K73" s="117"/>
      <c r="L73" s="117"/>
      <c r="M73" s="117"/>
      <c r="N73" s="117"/>
      <c r="O73" s="118"/>
      <c r="P73" s="102"/>
    </row>
    <row r="74" spans="1:16" ht="12" customHeight="1" x14ac:dyDescent="0.25">
      <c r="A74" s="101"/>
      <c r="P74" s="102"/>
    </row>
    <row r="75" spans="1:16" ht="21" customHeight="1" x14ac:dyDescent="0.25">
      <c r="A75" s="177" t="s">
        <v>18</v>
      </c>
      <c r="B75" s="178"/>
      <c r="C75" s="178"/>
      <c r="D75" s="178"/>
      <c r="E75" s="178"/>
      <c r="F75" s="178"/>
      <c r="G75" s="178"/>
      <c r="H75" s="178"/>
      <c r="I75" s="178"/>
      <c r="J75" s="178"/>
      <c r="K75" s="178"/>
      <c r="L75" s="178"/>
      <c r="M75" s="178"/>
      <c r="N75" s="178"/>
      <c r="O75" s="178"/>
      <c r="P75" s="179"/>
    </row>
    <row r="76" spans="1:16" ht="21" customHeight="1" x14ac:dyDescent="0.25">
      <c r="A76" s="107" t="s">
        <v>19</v>
      </c>
      <c r="B76" s="108"/>
      <c r="C76" s="108"/>
      <c r="D76" s="108"/>
      <c r="E76" s="108"/>
      <c r="F76" s="108"/>
      <c r="G76" s="108"/>
      <c r="H76" s="108"/>
      <c r="I76" s="108"/>
      <c r="J76" s="108"/>
      <c r="K76" s="108"/>
      <c r="L76" s="108"/>
      <c r="M76" s="108"/>
      <c r="N76" s="108"/>
      <c r="O76" s="108"/>
      <c r="P76" s="109"/>
    </row>
    <row r="77" spans="1:16" ht="18.75" customHeight="1" x14ac:dyDescent="0.25">
      <c r="A77" s="107" t="s">
        <v>20</v>
      </c>
      <c r="B77" s="108"/>
      <c r="C77" s="108"/>
      <c r="D77" s="108"/>
      <c r="E77" s="108"/>
      <c r="F77" s="108"/>
      <c r="G77" s="108"/>
      <c r="H77" s="108"/>
      <c r="I77" s="108"/>
      <c r="J77" s="108"/>
      <c r="K77" s="108"/>
      <c r="L77" s="108"/>
      <c r="M77" s="108"/>
      <c r="N77" s="108"/>
      <c r="O77" s="108"/>
      <c r="P77" s="109"/>
    </row>
    <row r="78" spans="1:16" ht="40.9" customHeight="1" x14ac:dyDescent="0.25">
      <c r="A78" s="103"/>
      <c r="B78" s="104"/>
      <c r="C78" s="104"/>
      <c r="D78" s="104"/>
      <c r="E78" s="104"/>
      <c r="F78" s="104"/>
      <c r="G78" s="104"/>
      <c r="H78" s="104"/>
      <c r="I78" s="104"/>
      <c r="J78" s="104"/>
      <c r="K78" s="104"/>
      <c r="L78" s="104"/>
      <c r="M78" s="104"/>
      <c r="N78" s="104"/>
      <c r="O78" s="104"/>
      <c r="P78" s="105"/>
    </row>
    <row r="79" spans="1:16" ht="21" customHeight="1" x14ac:dyDescent="0.25">
      <c r="A79" s="110" t="s">
        <v>21</v>
      </c>
      <c r="B79" s="111"/>
      <c r="C79" s="111"/>
      <c r="D79" s="111"/>
      <c r="E79" s="111"/>
      <c r="F79" s="111"/>
      <c r="G79" s="111"/>
      <c r="H79" s="111"/>
      <c r="I79" s="111"/>
      <c r="J79" s="111"/>
      <c r="K79" s="111"/>
      <c r="L79" s="111"/>
      <c r="M79" s="111"/>
      <c r="N79" s="111"/>
      <c r="O79" s="111"/>
      <c r="P79" s="112"/>
    </row>
  </sheetData>
  <sheetProtection sheet="1" objects="1" scenarios="1"/>
  <mergeCells count="12">
    <mergeCell ref="B68:O68"/>
    <mergeCell ref="A75:P75"/>
    <mergeCell ref="B55:O55"/>
    <mergeCell ref="A17:P17"/>
    <mergeCell ref="A18:P18"/>
    <mergeCell ref="A19:P19"/>
    <mergeCell ref="B20:O20"/>
    <mergeCell ref="B21:O21"/>
    <mergeCell ref="B36:O36"/>
    <mergeCell ref="B52:O52"/>
    <mergeCell ref="A53:P53"/>
    <mergeCell ref="B54:O54"/>
  </mergeCells>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44C92-43A1-4603-8A91-66B8F6BE7F35}">
  <dimension ref="A1:G17"/>
  <sheetViews>
    <sheetView zoomScaleNormal="100" workbookViewId="0">
      <selection sqref="A1:B1"/>
    </sheetView>
  </sheetViews>
  <sheetFormatPr defaultColWidth="8.85546875" defaultRowHeight="15" x14ac:dyDescent="0.25"/>
  <cols>
    <col min="1" max="1" width="36.28515625" style="12" bestFit="1" customWidth="1"/>
    <col min="2" max="2" width="78" style="12" customWidth="1"/>
    <col min="3" max="3" width="17.42578125" style="12" bestFit="1" customWidth="1"/>
    <col min="4" max="4" width="16.5703125" style="12" bestFit="1" customWidth="1"/>
    <col min="5" max="5" width="5.28515625" style="12" customWidth="1"/>
    <col min="6" max="16384" width="8.85546875" style="12"/>
  </cols>
  <sheetData>
    <row r="1" spans="1:7" ht="15.75" x14ac:dyDescent="0.25">
      <c r="A1" s="211" t="s">
        <v>22</v>
      </c>
      <c r="B1" s="212"/>
      <c r="C1" s="10"/>
      <c r="D1" s="10"/>
      <c r="E1" s="10"/>
      <c r="F1" s="10"/>
      <c r="G1" s="11"/>
    </row>
    <row r="3" spans="1:7" ht="30" x14ac:dyDescent="0.25">
      <c r="A3" s="13" t="s">
        <v>23</v>
      </c>
      <c r="B3" s="135" t="s">
        <v>24</v>
      </c>
      <c r="C3" s="136"/>
      <c r="D3" s="136"/>
      <c r="E3" s="136"/>
    </row>
    <row r="4" spans="1:7" ht="30" x14ac:dyDescent="0.25">
      <c r="A4" s="13" t="s">
        <v>25</v>
      </c>
      <c r="B4" s="135" t="s">
        <v>26</v>
      </c>
      <c r="C4" s="136"/>
      <c r="D4" s="136"/>
      <c r="E4" s="136"/>
    </row>
    <row r="5" spans="1:7" ht="45" x14ac:dyDescent="0.25">
      <c r="A5" s="13" t="s">
        <v>27</v>
      </c>
      <c r="B5" s="135" t="s">
        <v>28</v>
      </c>
      <c r="C5" s="136"/>
      <c r="D5" s="136"/>
      <c r="E5" s="136"/>
    </row>
    <row r="6" spans="1:7" ht="45" x14ac:dyDescent="0.25">
      <c r="A6" s="13" t="s">
        <v>29</v>
      </c>
      <c r="B6" s="135" t="s">
        <v>30</v>
      </c>
      <c r="C6" s="136"/>
      <c r="D6" s="136"/>
      <c r="E6" s="136"/>
    </row>
    <row r="7" spans="1:7" ht="45" x14ac:dyDescent="0.25">
      <c r="A7" s="13" t="s">
        <v>31</v>
      </c>
      <c r="B7" s="135" t="s">
        <v>32</v>
      </c>
      <c r="C7" s="136"/>
      <c r="D7" s="136"/>
      <c r="E7" s="136"/>
    </row>
    <row r="8" spans="1:7" ht="45" x14ac:dyDescent="0.25">
      <c r="A8" s="13" t="s">
        <v>33</v>
      </c>
      <c r="B8" s="135" t="s">
        <v>34</v>
      </c>
      <c r="C8" s="136"/>
      <c r="D8" s="136"/>
      <c r="E8" s="136"/>
    </row>
    <row r="9" spans="1:7" x14ac:dyDescent="0.25">
      <c r="E9" s="14"/>
    </row>
    <row r="10" spans="1:7" ht="38.25" x14ac:dyDescent="0.25">
      <c r="B10" s="16" t="s">
        <v>35</v>
      </c>
    </row>
    <row r="12" spans="1:7" ht="18.75" x14ac:dyDescent="0.25">
      <c r="A12" s="210" t="s">
        <v>36</v>
      </c>
      <c r="B12" s="210"/>
      <c r="C12" s="210"/>
      <c r="D12" s="210"/>
    </row>
    <row r="13" spans="1:7" x14ac:dyDescent="0.25">
      <c r="A13" s="208" t="s">
        <v>37</v>
      </c>
      <c r="B13" s="15" t="s">
        <v>38</v>
      </c>
      <c r="C13" s="18" t="s">
        <v>39</v>
      </c>
      <c r="D13" s="42" t="s">
        <v>40</v>
      </c>
    </row>
    <row r="14" spans="1:7" x14ac:dyDescent="0.25">
      <c r="A14" s="208"/>
      <c r="B14" s="15" t="s">
        <v>41</v>
      </c>
      <c r="C14" s="209" t="s">
        <v>42</v>
      </c>
      <c r="D14" s="209"/>
    </row>
    <row r="15" spans="1:7" x14ac:dyDescent="0.25">
      <c r="A15" s="208"/>
      <c r="B15" s="15" t="s">
        <v>43</v>
      </c>
      <c r="C15" s="18" t="s">
        <v>44</v>
      </c>
      <c r="D15" s="18" t="s">
        <v>45</v>
      </c>
    </row>
    <row r="16" spans="1:7" x14ac:dyDescent="0.25">
      <c r="A16" s="208"/>
      <c r="B16" s="15" t="s">
        <v>46</v>
      </c>
      <c r="C16" s="209" t="s">
        <v>47</v>
      </c>
      <c r="D16" s="209"/>
    </row>
    <row r="17" spans="1:1" x14ac:dyDescent="0.25">
      <c r="A17" s="17" t="s">
        <v>48</v>
      </c>
    </row>
  </sheetData>
  <sheetProtection algorithmName="SHA-512" hashValue="cdUyrlp/zOLhEQC/uyFgqdT8xGhKdmwflAPTkQxE6I8fzYg4W/wTg3x7RnKpSzhoI9FziUKyZMCg5vYJLp1CFA==" saltValue="fm/i5z9DvdyYMWSpNI22xw==" spinCount="100000" sheet="1" objects="1" scenarios="1"/>
  <mergeCells count="5">
    <mergeCell ref="A13:A16"/>
    <mergeCell ref="C16:D16"/>
    <mergeCell ref="C14:D14"/>
    <mergeCell ref="A12:D12"/>
    <mergeCell ref="A1:B1"/>
  </mergeCells>
  <hyperlinks>
    <hyperlink ref="C13" r:id="rId1" xr:uid="{047B8AA6-FFCA-4D6C-9E9F-B12DF3163DFC}"/>
    <hyperlink ref="C16:D16" r:id="rId2" display="Toon Boon" xr:uid="{B69A4841-9167-42D3-99C3-21C09F553E19}"/>
    <hyperlink ref="D15" r:id="rId3" xr:uid="{867EB638-355C-4681-BC8A-4879DF279734}"/>
    <hyperlink ref="C15" r:id="rId4" xr:uid="{44845F4A-D328-4A35-B210-F63DCC0F9C72}"/>
    <hyperlink ref="C14:D14" r:id="rId5" display="Nicole Berx" xr:uid="{9B3525BE-0F22-45CE-8898-0B56AE4317D6}"/>
    <hyperlink ref="D13" r:id="rId6" xr:uid="{8BF3C80F-2FC5-4599-887B-5BE055ECEF20}"/>
  </hyperlinks>
  <pageMargins left="0.7" right="0.7" top="0.75" bottom="0.75" header="0.3" footer="0.3"/>
  <pageSetup orientation="portrait" r:id="rId7"/>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8"/>
  <sheetViews>
    <sheetView showGridLines="0" topLeftCell="A23" zoomScaleNormal="100" workbookViewId="0">
      <selection activeCell="D30" sqref="D30"/>
    </sheetView>
  </sheetViews>
  <sheetFormatPr defaultColWidth="14.42578125" defaultRowHeight="15" x14ac:dyDescent="0.25"/>
  <cols>
    <col min="1" max="1" width="12.28515625" style="8" bestFit="1" customWidth="1"/>
    <col min="2" max="2" width="19.42578125" style="8" customWidth="1"/>
    <col min="3" max="3" width="25.42578125" style="8" bestFit="1" customWidth="1"/>
    <col min="4" max="4" width="27.42578125" style="8" customWidth="1"/>
    <col min="5" max="5" width="27.28515625" style="8" bestFit="1" customWidth="1"/>
    <col min="6" max="6" width="35.7109375" style="8" bestFit="1" customWidth="1"/>
    <col min="7" max="7" width="16.140625" style="8" bestFit="1" customWidth="1"/>
    <col min="8" max="8" width="13.28515625" style="8" bestFit="1" customWidth="1"/>
    <col min="9" max="9" width="17" style="8" customWidth="1"/>
    <col min="10" max="10" width="1" style="8" customWidth="1"/>
    <col min="11" max="11" width="2" style="8" hidden="1" customWidth="1"/>
    <col min="12" max="12" width="0.42578125" style="8" customWidth="1"/>
    <col min="13" max="13" width="1.140625" style="8" customWidth="1"/>
    <col min="14" max="14" width="17.5703125" style="8" hidden="1" customWidth="1"/>
    <col min="15" max="26" width="8.7109375" style="8" customWidth="1"/>
    <col min="27" max="16384" width="14.42578125" style="8"/>
  </cols>
  <sheetData>
    <row r="1" spans="1:26" x14ac:dyDescent="0.25">
      <c r="A1" s="216" t="s">
        <v>49</v>
      </c>
      <c r="B1" s="217"/>
      <c r="C1" s="217"/>
      <c r="D1" s="217"/>
      <c r="E1" s="217"/>
      <c r="F1" s="217"/>
      <c r="G1" s="218"/>
      <c r="H1" s="137"/>
      <c r="I1" s="137"/>
      <c r="J1" s="29">
        <v>1</v>
      </c>
      <c r="K1" s="29">
        <v>2</v>
      </c>
      <c r="L1" s="29">
        <v>3</v>
      </c>
      <c r="M1" s="29">
        <v>4</v>
      </c>
      <c r="N1" s="137"/>
      <c r="O1" s="137"/>
      <c r="P1" s="137"/>
      <c r="Q1" s="137"/>
      <c r="R1" s="137"/>
      <c r="S1" s="137"/>
      <c r="T1" s="137"/>
      <c r="U1" s="137"/>
      <c r="V1" s="137"/>
      <c r="W1" s="137"/>
      <c r="X1" s="137"/>
      <c r="Y1" s="137"/>
      <c r="Z1" s="137"/>
    </row>
    <row r="2" spans="1:26" ht="45" x14ac:dyDescent="0.25">
      <c r="A2" s="219" t="s">
        <v>50</v>
      </c>
      <c r="B2" s="218"/>
      <c r="C2" s="24" t="s">
        <v>51</v>
      </c>
      <c r="D2" s="24" t="s">
        <v>52</v>
      </c>
      <c r="E2" s="24" t="s">
        <v>53</v>
      </c>
      <c r="F2" s="24" t="s">
        <v>54</v>
      </c>
      <c r="G2" s="25" t="s">
        <v>55</v>
      </c>
      <c r="H2" s="29"/>
      <c r="I2" s="29"/>
      <c r="J2" s="29"/>
      <c r="K2" s="29"/>
      <c r="L2" s="29"/>
      <c r="M2" s="29"/>
      <c r="N2" s="29"/>
      <c r="O2" s="29"/>
      <c r="P2" s="29"/>
      <c r="Q2" s="29"/>
      <c r="R2" s="29"/>
      <c r="S2" s="29"/>
      <c r="T2" s="29"/>
      <c r="U2" s="29"/>
      <c r="V2" s="29"/>
      <c r="W2" s="29"/>
      <c r="X2" s="29"/>
      <c r="Y2" s="29"/>
      <c r="Z2" s="29"/>
    </row>
    <row r="3" spans="1:26" ht="60" x14ac:dyDescent="0.25">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90" x14ac:dyDescent="0.25">
      <c r="A4" s="220" t="s">
        <v>63</v>
      </c>
      <c r="B4" s="23" t="s">
        <v>64</v>
      </c>
      <c r="C4" s="24" t="s">
        <v>65</v>
      </c>
      <c r="D4" s="24" t="s">
        <v>66</v>
      </c>
      <c r="E4" s="24" t="s">
        <v>67</v>
      </c>
      <c r="F4" s="24" t="s">
        <v>68</v>
      </c>
      <c r="G4" s="128">
        <v>3</v>
      </c>
      <c r="H4" s="30"/>
      <c r="I4" s="29"/>
      <c r="J4" s="29"/>
      <c r="K4" s="29"/>
      <c r="L4" s="29"/>
      <c r="M4" s="29"/>
      <c r="N4" s="29"/>
      <c r="O4" s="29"/>
      <c r="P4" s="29"/>
      <c r="Q4" s="29"/>
      <c r="R4" s="29"/>
      <c r="S4" s="29"/>
      <c r="T4" s="29"/>
      <c r="U4" s="29"/>
      <c r="V4" s="29"/>
      <c r="W4" s="29"/>
      <c r="X4" s="29"/>
      <c r="Y4" s="29"/>
      <c r="Z4" s="29"/>
    </row>
    <row r="5" spans="1:26" ht="75" x14ac:dyDescent="0.25">
      <c r="A5" s="221"/>
      <c r="B5" s="23" t="s">
        <v>69</v>
      </c>
      <c r="C5" s="24" t="s">
        <v>70</v>
      </c>
      <c r="D5" s="24" t="s">
        <v>71</v>
      </c>
      <c r="E5" s="24" t="s">
        <v>72</v>
      </c>
      <c r="F5" s="24" t="s">
        <v>73</v>
      </c>
      <c r="G5" s="128">
        <v>2</v>
      </c>
      <c r="H5" s="30"/>
      <c r="I5" s="29"/>
      <c r="J5" s="29"/>
      <c r="K5" s="29"/>
      <c r="L5" s="29"/>
      <c r="M5" s="29"/>
      <c r="N5" s="29"/>
      <c r="O5" s="29"/>
      <c r="P5" s="29"/>
      <c r="Q5" s="29"/>
      <c r="R5" s="29"/>
      <c r="S5" s="29"/>
      <c r="T5" s="29"/>
      <c r="U5" s="29"/>
      <c r="V5" s="29"/>
      <c r="W5" s="29"/>
      <c r="X5" s="29"/>
      <c r="Y5" s="29"/>
      <c r="Z5" s="29"/>
    </row>
    <row r="6" spans="1:26" ht="75" x14ac:dyDescent="0.25">
      <c r="A6" s="220" t="s">
        <v>74</v>
      </c>
      <c r="B6" s="23" t="s">
        <v>75</v>
      </c>
      <c r="C6" s="24" t="s">
        <v>76</v>
      </c>
      <c r="D6" s="24" t="s">
        <v>77</v>
      </c>
      <c r="E6" s="24" t="s">
        <v>78</v>
      </c>
      <c r="F6" s="24" t="s">
        <v>79</v>
      </c>
      <c r="G6" s="128">
        <v>3</v>
      </c>
      <c r="H6" s="30"/>
      <c r="I6" s="29"/>
      <c r="J6" s="29"/>
      <c r="K6" s="29"/>
      <c r="L6" s="29"/>
      <c r="M6" s="29"/>
      <c r="N6" s="29"/>
      <c r="O6" s="29"/>
      <c r="P6" s="29"/>
      <c r="Q6" s="29"/>
      <c r="R6" s="29"/>
      <c r="S6" s="29"/>
      <c r="T6" s="29"/>
      <c r="U6" s="29"/>
      <c r="V6" s="29"/>
      <c r="W6" s="29"/>
      <c r="X6" s="29"/>
      <c r="Y6" s="29"/>
      <c r="Z6" s="29"/>
    </row>
    <row r="7" spans="1:26" ht="75" x14ac:dyDescent="0.25">
      <c r="A7" s="222"/>
      <c r="B7" s="23" t="s">
        <v>80</v>
      </c>
      <c r="C7" s="24" t="s">
        <v>81</v>
      </c>
      <c r="D7" s="24" t="s">
        <v>82</v>
      </c>
      <c r="E7" s="24" t="s">
        <v>83</v>
      </c>
      <c r="F7" s="24" t="s">
        <v>84</v>
      </c>
      <c r="G7" s="128">
        <v>4</v>
      </c>
      <c r="H7" s="30"/>
      <c r="I7" s="137"/>
      <c r="J7" s="137"/>
      <c r="K7" s="137"/>
      <c r="L7" s="137"/>
      <c r="M7" s="137"/>
      <c r="N7" s="137"/>
      <c r="O7" s="137"/>
      <c r="P7" s="137"/>
      <c r="Q7" s="137"/>
      <c r="R7" s="137"/>
      <c r="S7" s="137"/>
      <c r="T7" s="137"/>
      <c r="U7" s="137"/>
      <c r="V7" s="137"/>
      <c r="W7" s="137"/>
      <c r="X7" s="137"/>
      <c r="Y7" s="137"/>
      <c r="Z7" s="137"/>
    </row>
    <row r="8" spans="1:26" ht="75" x14ac:dyDescent="0.25">
      <c r="A8" s="222"/>
      <c r="B8" s="23" t="s">
        <v>85</v>
      </c>
      <c r="C8" s="24" t="s">
        <v>86</v>
      </c>
      <c r="D8" s="24" t="s">
        <v>87</v>
      </c>
      <c r="E8" s="24" t="s">
        <v>88</v>
      </c>
      <c r="F8" s="24" t="s">
        <v>89</v>
      </c>
      <c r="G8" s="128">
        <v>4</v>
      </c>
      <c r="H8" s="137"/>
      <c r="I8" s="137"/>
      <c r="J8" s="137"/>
      <c r="K8" s="137"/>
      <c r="L8" s="137"/>
      <c r="M8" s="137"/>
      <c r="N8" s="137"/>
      <c r="O8" s="137"/>
      <c r="P8" s="137"/>
      <c r="Q8" s="137"/>
      <c r="R8" s="137"/>
      <c r="S8" s="137"/>
      <c r="T8" s="137"/>
      <c r="U8" s="137"/>
      <c r="V8" s="137"/>
      <c r="W8" s="137"/>
      <c r="X8" s="137"/>
      <c r="Y8" s="137"/>
      <c r="Z8" s="137"/>
    </row>
    <row r="9" spans="1:26" ht="75" x14ac:dyDescent="0.25">
      <c r="A9" s="221"/>
      <c r="B9" s="23" t="s">
        <v>90</v>
      </c>
      <c r="C9" s="24" t="s">
        <v>91</v>
      </c>
      <c r="D9" s="24" t="s">
        <v>92</v>
      </c>
      <c r="E9" s="24" t="s">
        <v>93</v>
      </c>
      <c r="F9" s="24" t="s">
        <v>94</v>
      </c>
      <c r="G9" s="128">
        <v>2</v>
      </c>
      <c r="H9" s="137"/>
      <c r="I9" s="137"/>
      <c r="J9" s="137"/>
      <c r="K9" s="137"/>
      <c r="L9" s="137"/>
      <c r="M9" s="137"/>
      <c r="N9" s="137"/>
      <c r="O9" s="137"/>
      <c r="P9" s="137"/>
      <c r="Q9" s="137"/>
      <c r="R9" s="137"/>
      <c r="S9" s="137"/>
      <c r="T9" s="137"/>
      <c r="U9" s="137"/>
      <c r="V9" s="137"/>
      <c r="W9" s="137"/>
      <c r="X9" s="137"/>
      <c r="Y9" s="137"/>
      <c r="Z9" s="137"/>
    </row>
    <row r="10" spans="1:26" x14ac:dyDescent="0.25">
      <c r="A10" s="137"/>
      <c r="B10" s="137"/>
      <c r="C10" s="137"/>
      <c r="D10" s="137"/>
      <c r="E10" s="137"/>
      <c r="F10" s="29"/>
      <c r="G10" s="137"/>
      <c r="H10" s="137"/>
      <c r="I10" s="137"/>
      <c r="J10" s="137"/>
      <c r="K10" s="137"/>
      <c r="L10" s="137"/>
      <c r="M10" s="137"/>
      <c r="N10" s="137"/>
      <c r="O10" s="137"/>
      <c r="P10" s="137"/>
      <c r="Q10" s="137"/>
      <c r="R10" s="137"/>
      <c r="S10" s="137"/>
      <c r="T10" s="137"/>
      <c r="U10" s="137"/>
      <c r="V10" s="137"/>
      <c r="W10" s="137"/>
      <c r="X10" s="137"/>
      <c r="Y10" s="137"/>
      <c r="Z10" s="137"/>
    </row>
    <row r="11" spans="1:26" x14ac:dyDescent="0.25">
      <c r="A11" s="137"/>
      <c r="B11" s="137"/>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row>
    <row r="12" spans="1:26" ht="18" customHeight="1" x14ac:dyDescent="0.25">
      <c r="A12" s="137"/>
      <c r="B12" s="213" t="s">
        <v>95</v>
      </c>
      <c r="C12" s="214"/>
      <c r="D12" s="215"/>
      <c r="E12" s="137"/>
      <c r="F12" s="137"/>
      <c r="G12" s="137"/>
      <c r="H12" s="137"/>
      <c r="I12" s="137"/>
      <c r="J12" s="137"/>
      <c r="K12" s="137"/>
      <c r="L12" s="137"/>
      <c r="M12" s="137"/>
      <c r="N12" s="137"/>
      <c r="O12" s="137"/>
      <c r="P12" s="137"/>
      <c r="Q12" s="137"/>
      <c r="R12" s="137"/>
      <c r="S12" s="137"/>
      <c r="T12" s="137"/>
      <c r="U12" s="137"/>
      <c r="V12" s="137"/>
      <c r="W12" s="137"/>
      <c r="X12" s="137"/>
      <c r="Y12" s="137"/>
      <c r="Z12" s="137"/>
    </row>
    <row r="13" spans="1:26" ht="15.6" customHeight="1" x14ac:dyDescent="0.25">
      <c r="A13" s="137"/>
      <c r="B13" s="44" t="s">
        <v>96</v>
      </c>
      <c r="C13" s="44" t="s">
        <v>97</v>
      </c>
      <c r="D13" s="45" t="s">
        <v>98</v>
      </c>
      <c r="E13" s="137"/>
      <c r="F13" s="137"/>
      <c r="G13" s="137"/>
      <c r="H13" s="137"/>
      <c r="I13" s="137"/>
      <c r="J13" s="1"/>
      <c r="K13" s="137"/>
      <c r="L13" s="137"/>
      <c r="M13" s="137"/>
      <c r="N13" s="137"/>
      <c r="O13" s="137"/>
      <c r="P13" s="137"/>
      <c r="Q13" s="137"/>
      <c r="R13" s="137"/>
      <c r="S13" s="137"/>
      <c r="T13" s="137"/>
      <c r="U13" s="137"/>
      <c r="V13" s="137"/>
      <c r="W13" s="137"/>
      <c r="X13" s="137"/>
      <c r="Y13" s="137"/>
      <c r="Z13" s="137"/>
    </row>
    <row r="14" spans="1:26" ht="15.6" customHeight="1" x14ac:dyDescent="0.25">
      <c r="A14" s="137"/>
      <c r="B14" s="63" t="s">
        <v>64</v>
      </c>
      <c r="C14" s="129">
        <v>1</v>
      </c>
      <c r="D14" s="64" t="s">
        <v>69</v>
      </c>
      <c r="E14" s="137"/>
      <c r="F14" s="137"/>
      <c r="G14" s="137"/>
      <c r="H14" s="137"/>
      <c r="I14" s="137"/>
      <c r="J14" s="1"/>
      <c r="K14" s="137"/>
      <c r="L14" s="137"/>
      <c r="M14" s="137"/>
      <c r="N14" s="137"/>
      <c r="O14" s="137"/>
      <c r="P14" s="137"/>
      <c r="Q14" s="137"/>
      <c r="R14" s="137"/>
      <c r="S14" s="137"/>
      <c r="T14" s="137"/>
      <c r="U14" s="137"/>
      <c r="V14" s="137"/>
      <c r="W14" s="137"/>
      <c r="X14" s="137"/>
      <c r="Y14" s="137"/>
      <c r="Z14" s="137"/>
    </row>
    <row r="15" spans="1:26" ht="15.6" customHeight="1" x14ac:dyDescent="0.25">
      <c r="A15" s="137"/>
      <c r="B15" s="65" t="s">
        <v>64</v>
      </c>
      <c r="C15" s="129">
        <v>0.5</v>
      </c>
      <c r="D15" s="64" t="s">
        <v>75</v>
      </c>
      <c r="E15" s="137"/>
      <c r="F15" s="137"/>
      <c r="G15" s="19"/>
      <c r="H15" s="137"/>
      <c r="I15" s="137"/>
      <c r="J15" s="137"/>
      <c r="K15" s="137"/>
      <c r="L15" s="137"/>
      <c r="M15" s="137"/>
      <c r="N15" s="137"/>
      <c r="O15" s="137"/>
      <c r="P15" s="137"/>
      <c r="Q15" s="137"/>
      <c r="R15" s="137"/>
      <c r="S15" s="137"/>
      <c r="T15" s="137"/>
      <c r="U15" s="137"/>
      <c r="V15" s="137"/>
      <c r="W15" s="137"/>
      <c r="X15" s="137"/>
      <c r="Y15" s="137"/>
      <c r="Z15" s="137"/>
    </row>
    <row r="16" spans="1:26" ht="15.6" customHeight="1" x14ac:dyDescent="0.25">
      <c r="A16" s="137"/>
      <c r="B16" s="65" t="s">
        <v>64</v>
      </c>
      <c r="C16" s="129">
        <v>0.33333333333333331</v>
      </c>
      <c r="D16" s="64" t="s">
        <v>80</v>
      </c>
      <c r="E16" s="137"/>
      <c r="F16" s="137"/>
      <c r="G16" s="137"/>
      <c r="H16" s="137"/>
      <c r="I16" s="137"/>
      <c r="J16" s="137"/>
      <c r="K16" s="137"/>
      <c r="L16" s="137"/>
      <c r="M16" s="137"/>
      <c r="N16" s="137"/>
      <c r="O16" s="137"/>
      <c r="P16" s="137"/>
      <c r="Q16" s="137"/>
      <c r="R16" s="137"/>
      <c r="S16" s="137"/>
      <c r="T16" s="137"/>
      <c r="U16" s="137"/>
      <c r="V16" s="137"/>
      <c r="W16" s="137"/>
      <c r="X16" s="137"/>
      <c r="Y16" s="137"/>
      <c r="Z16" s="137"/>
    </row>
    <row r="17" spans="2:6" ht="15.6" customHeight="1" x14ac:dyDescent="0.25">
      <c r="B17" s="65" t="s">
        <v>64</v>
      </c>
      <c r="C17" s="129">
        <v>0.5</v>
      </c>
      <c r="D17" s="64" t="s">
        <v>85</v>
      </c>
      <c r="E17" s="137"/>
      <c r="F17" s="137"/>
    </row>
    <row r="18" spans="2:6" ht="15.6" customHeight="1" x14ac:dyDescent="0.25">
      <c r="B18" s="65" t="s">
        <v>64</v>
      </c>
      <c r="C18" s="129">
        <v>1</v>
      </c>
      <c r="D18" s="64" t="s">
        <v>90</v>
      </c>
      <c r="E18" s="137"/>
      <c r="F18" s="137"/>
    </row>
    <row r="19" spans="2:6" ht="15.6" customHeight="1" x14ac:dyDescent="0.25">
      <c r="B19" s="63" t="s">
        <v>69</v>
      </c>
      <c r="C19" s="129">
        <v>0.5</v>
      </c>
      <c r="D19" s="64" t="s">
        <v>75</v>
      </c>
      <c r="E19" s="137"/>
      <c r="F19" s="137"/>
    </row>
    <row r="20" spans="2:6" ht="15.6" customHeight="1" x14ac:dyDescent="0.25">
      <c r="B20" s="63" t="s">
        <v>69</v>
      </c>
      <c r="C20" s="129">
        <v>3</v>
      </c>
      <c r="D20" s="64" t="s">
        <v>80</v>
      </c>
      <c r="E20" s="137"/>
      <c r="F20" s="137"/>
    </row>
    <row r="21" spans="2:6" ht="15.6" customHeight="1" x14ac:dyDescent="0.25">
      <c r="B21" s="63" t="s">
        <v>69</v>
      </c>
      <c r="C21" s="129">
        <v>1</v>
      </c>
      <c r="D21" s="64" t="s">
        <v>85</v>
      </c>
      <c r="E21" s="137"/>
      <c r="F21" s="137"/>
    </row>
    <row r="22" spans="2:6" ht="15.6" customHeight="1" x14ac:dyDescent="0.25">
      <c r="B22" s="66" t="s">
        <v>69</v>
      </c>
      <c r="C22" s="130">
        <v>1</v>
      </c>
      <c r="D22" s="67" t="s">
        <v>90</v>
      </c>
      <c r="E22" s="137"/>
      <c r="F22" s="137"/>
    </row>
    <row r="23" spans="2:6" ht="15.6" customHeight="1" x14ac:dyDescent="0.25">
      <c r="B23" s="68" t="s">
        <v>75</v>
      </c>
      <c r="C23" s="131">
        <v>2</v>
      </c>
      <c r="D23" s="68" t="s">
        <v>80</v>
      </c>
      <c r="E23" s="137"/>
      <c r="F23" s="137"/>
    </row>
    <row r="24" spans="2:6" ht="15.6" customHeight="1" x14ac:dyDescent="0.25">
      <c r="B24" s="68" t="s">
        <v>75</v>
      </c>
      <c r="C24" s="131">
        <v>3</v>
      </c>
      <c r="D24" s="68" t="s">
        <v>85</v>
      </c>
      <c r="E24" s="137"/>
      <c r="F24" s="137"/>
    </row>
    <row r="25" spans="2:6" ht="15.6" customHeight="1" x14ac:dyDescent="0.25">
      <c r="B25" s="68" t="s">
        <v>75</v>
      </c>
      <c r="C25" s="131">
        <v>4</v>
      </c>
      <c r="D25" s="68" t="s">
        <v>90</v>
      </c>
      <c r="E25" s="137"/>
      <c r="F25" s="137"/>
    </row>
    <row r="26" spans="2:6" ht="15.6" customHeight="1" x14ac:dyDescent="0.25">
      <c r="B26" s="69" t="s">
        <v>80</v>
      </c>
      <c r="C26" s="132">
        <v>1</v>
      </c>
      <c r="D26" s="70" t="s">
        <v>85</v>
      </c>
      <c r="E26" s="137"/>
      <c r="F26" s="137"/>
    </row>
    <row r="27" spans="2:6" ht="15.6" customHeight="1" x14ac:dyDescent="0.25">
      <c r="B27" s="63" t="s">
        <v>80</v>
      </c>
      <c r="C27" s="129">
        <v>1</v>
      </c>
      <c r="D27" s="64" t="s">
        <v>90</v>
      </c>
      <c r="E27" s="137"/>
      <c r="F27" s="137"/>
    </row>
    <row r="28" spans="2:6" ht="15.6" customHeight="1" x14ac:dyDescent="0.25">
      <c r="B28" s="63" t="s">
        <v>85</v>
      </c>
      <c r="C28" s="129">
        <v>1</v>
      </c>
      <c r="D28" s="64" t="s">
        <v>90</v>
      </c>
      <c r="E28" s="137"/>
      <c r="F28" s="137"/>
    </row>
    <row r="29" spans="2:6" x14ac:dyDescent="0.25">
      <c r="B29" s="137"/>
      <c r="C29" s="137"/>
      <c r="D29" s="137"/>
      <c r="E29" s="137"/>
      <c r="F29" s="137"/>
    </row>
    <row r="32" spans="2:6" ht="18.75" x14ac:dyDescent="0.25">
      <c r="B32" s="213" t="s">
        <v>99</v>
      </c>
      <c r="C32" s="214"/>
      <c r="D32" s="214"/>
      <c r="E32" s="214"/>
      <c r="F32" s="215"/>
    </row>
    <row r="33" spans="2:6" ht="45" x14ac:dyDescent="0.25">
      <c r="B33" s="223" t="s">
        <v>100</v>
      </c>
      <c r="C33" s="226" t="s">
        <v>63</v>
      </c>
      <c r="D33" s="226" t="s">
        <v>101</v>
      </c>
      <c r="E33" s="35" t="s">
        <v>102</v>
      </c>
      <c r="F33" s="36" t="s">
        <v>103</v>
      </c>
    </row>
    <row r="34" spans="2:6" ht="45.75" thickBot="1" x14ac:dyDescent="0.3">
      <c r="B34" s="224"/>
      <c r="C34" s="227"/>
      <c r="D34" s="227"/>
      <c r="E34" s="35" t="s">
        <v>104</v>
      </c>
      <c r="F34" s="36" t="s">
        <v>105</v>
      </c>
    </row>
    <row r="35" spans="2:6" ht="30" x14ac:dyDescent="0.25">
      <c r="B35" s="224"/>
      <c r="C35" s="228" t="s">
        <v>74</v>
      </c>
      <c r="D35" s="228" t="s">
        <v>106</v>
      </c>
      <c r="E35" s="35" t="s">
        <v>107</v>
      </c>
      <c r="F35" s="36" t="s">
        <v>108</v>
      </c>
    </row>
    <row r="36" spans="2:6" ht="45.75" thickBot="1" x14ac:dyDescent="0.3">
      <c r="B36" s="224"/>
      <c r="C36" s="229"/>
      <c r="D36" s="229"/>
      <c r="E36" s="35" t="s">
        <v>109</v>
      </c>
      <c r="F36" s="36" t="s">
        <v>110</v>
      </c>
    </row>
    <row r="37" spans="2:6" ht="45.75" thickBot="1" x14ac:dyDescent="0.3">
      <c r="B37" s="224"/>
      <c r="C37" s="229"/>
      <c r="D37" s="229"/>
      <c r="E37" s="35" t="s">
        <v>111</v>
      </c>
      <c r="F37" s="36" t="s">
        <v>112</v>
      </c>
    </row>
    <row r="38" spans="2:6" ht="30.75" thickBot="1" x14ac:dyDescent="0.3">
      <c r="B38" s="225"/>
      <c r="C38" s="227"/>
      <c r="D38" s="227"/>
      <c r="E38" s="35" t="s">
        <v>113</v>
      </c>
      <c r="F38" s="36" t="s">
        <v>114</v>
      </c>
    </row>
  </sheetData>
  <sheetProtection algorithmName="SHA-512" hashValue="aY6uBsGfpbiwLbeQaFOoEvw4+XTCP144DrwzxtJ1PzvCutK391usF5/P6tPfW2U4TkJk01QXUB4thqtNWB5Ilg==" saltValue="FQkv1OcuZcYAJkxMJz+zaQ==" spinCount="100000" sheet="1" objects="1" scenarios="1"/>
  <mergeCells count="11">
    <mergeCell ref="B33:B38"/>
    <mergeCell ref="C33:C34"/>
    <mergeCell ref="D33:D34"/>
    <mergeCell ref="C35:C38"/>
    <mergeCell ref="D35:D38"/>
    <mergeCell ref="B32:F32"/>
    <mergeCell ref="A1:G1"/>
    <mergeCell ref="A2:B2"/>
    <mergeCell ref="A4:A5"/>
    <mergeCell ref="A6:A9"/>
    <mergeCell ref="B12:D12"/>
  </mergeCells>
  <conditionalFormatting sqref="G4:G9">
    <cfRule type="cellIs" dxfId="17" priority="1" operator="between">
      <formula>1</formula>
      <formula>4</formula>
    </cfRule>
  </conditionalFormatting>
  <conditionalFormatting sqref="G4:G9">
    <cfRule type="cellIs" dxfId="16" priority="2" operator="between">
      <formula>1</formula>
      <formula>4</formula>
    </cfRule>
  </conditionalFormatting>
  <dataValidations count="1">
    <dataValidation type="list" allowBlank="1" showInputMessage="1" showErrorMessage="1" prompt="Please enter a value of 1, 2, 3 or 4" sqref="G4:G9" xr:uid="{00000000-0002-0000-0100-000000000000}">
      <formula1>$J$1:$M$1</formula1>
    </dataValidation>
  </dataValidations>
  <pageMargins left="0.23622047244094491" right="0.23622047244094491" top="0.74803149606299213" bottom="0.74803149606299213" header="0" footer="0"/>
  <pageSetup scale="9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91E9D21-9D7E-4435-889D-944C31070BFD}">
          <x14:formula1>
            <xm:f>'5.Human'!$A$65:$A$82</xm:f>
          </x14:formula1>
          <xm:sqref>C14:C28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2"/>
  <sheetViews>
    <sheetView showGridLines="0" topLeftCell="A7" zoomScaleNormal="100" workbookViewId="0">
      <selection activeCell="C17" sqref="C17"/>
    </sheetView>
  </sheetViews>
  <sheetFormatPr defaultColWidth="14.42578125" defaultRowHeight="15" x14ac:dyDescent="0.25"/>
  <cols>
    <col min="1" max="1" width="10.5703125" style="8" customWidth="1"/>
    <col min="2" max="2" width="18.7109375" style="8" bestFit="1" customWidth="1"/>
    <col min="3" max="3" width="27.7109375" style="8" bestFit="1" customWidth="1"/>
    <col min="4" max="4" width="25.28515625" style="8" bestFit="1" customWidth="1"/>
    <col min="5" max="5" width="28.28515625" style="8" customWidth="1"/>
    <col min="6" max="6" width="34.42578125" style="8" customWidth="1"/>
    <col min="7" max="7" width="18.85546875" style="8" customWidth="1"/>
    <col min="8" max="8" width="25.28515625" style="8" customWidth="1"/>
    <col min="9" max="9" width="25.85546875" style="8" customWidth="1"/>
    <col min="10" max="11" width="2" style="8" bestFit="1" customWidth="1"/>
    <col min="12" max="12" width="12.5703125" style="8" bestFit="1" customWidth="1"/>
    <col min="13" max="13" width="2" style="8" bestFit="1" customWidth="1"/>
    <col min="14" max="14" width="24.85546875" style="8" customWidth="1"/>
    <col min="15" max="26" width="8.7109375" style="8" customWidth="1"/>
    <col min="27" max="16384" width="14.42578125" style="8"/>
  </cols>
  <sheetData>
    <row r="1" spans="1:26" x14ac:dyDescent="0.25">
      <c r="A1" s="216" t="s">
        <v>115</v>
      </c>
      <c r="B1" s="217"/>
      <c r="C1" s="217"/>
      <c r="D1" s="217"/>
      <c r="E1" s="217"/>
      <c r="F1" s="217"/>
      <c r="G1" s="218"/>
      <c r="H1" s="137"/>
      <c r="I1" s="137"/>
      <c r="J1" s="29">
        <v>1</v>
      </c>
      <c r="K1" s="29">
        <v>2</v>
      </c>
      <c r="L1" s="29">
        <v>3</v>
      </c>
      <c r="M1" s="29">
        <v>4</v>
      </c>
      <c r="N1" s="137"/>
      <c r="O1" s="137"/>
      <c r="P1" s="137"/>
      <c r="Q1" s="137"/>
      <c r="R1" s="137"/>
      <c r="S1" s="137"/>
      <c r="T1" s="137"/>
      <c r="U1" s="137"/>
      <c r="V1" s="137"/>
      <c r="W1" s="137"/>
      <c r="X1" s="137"/>
      <c r="Y1" s="137"/>
      <c r="Z1" s="137"/>
    </row>
    <row r="2" spans="1:26" ht="45" x14ac:dyDescent="0.25">
      <c r="A2" s="219" t="s">
        <v>50</v>
      </c>
      <c r="B2" s="218"/>
      <c r="C2" s="24" t="s">
        <v>51</v>
      </c>
      <c r="D2" s="24" t="s">
        <v>52</v>
      </c>
      <c r="E2" s="24" t="s">
        <v>53</v>
      </c>
      <c r="F2" s="24" t="s">
        <v>54</v>
      </c>
      <c r="G2" s="25" t="s">
        <v>116</v>
      </c>
      <c r="H2" s="29"/>
      <c r="I2" s="29"/>
      <c r="J2" s="29"/>
      <c r="K2" s="29"/>
      <c r="L2" s="29"/>
      <c r="M2" s="29"/>
      <c r="N2" s="29"/>
      <c r="O2" s="29"/>
      <c r="P2" s="29"/>
      <c r="Q2" s="29"/>
      <c r="R2" s="29"/>
      <c r="S2" s="29"/>
      <c r="T2" s="29"/>
      <c r="U2" s="29"/>
      <c r="V2" s="29"/>
      <c r="W2" s="29"/>
      <c r="X2" s="29"/>
      <c r="Y2" s="29"/>
      <c r="Z2" s="29"/>
    </row>
    <row r="3" spans="1:26" ht="60" x14ac:dyDescent="0.25">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57.6" customHeight="1" x14ac:dyDescent="0.25">
      <c r="A4" s="220" t="s">
        <v>117</v>
      </c>
      <c r="B4" s="23" t="s">
        <v>118</v>
      </c>
      <c r="C4" s="24" t="s">
        <v>119</v>
      </c>
      <c r="D4" s="24" t="s">
        <v>120</v>
      </c>
      <c r="E4" s="24" t="s">
        <v>121</v>
      </c>
      <c r="F4" s="24" t="s">
        <v>122</v>
      </c>
      <c r="G4" s="128">
        <v>3</v>
      </c>
      <c r="H4" s="30"/>
      <c r="I4" s="29"/>
      <c r="J4" s="29"/>
      <c r="K4" s="29"/>
      <c r="L4" s="29"/>
      <c r="M4" s="29"/>
      <c r="N4" s="29"/>
      <c r="O4" s="29"/>
      <c r="P4" s="29"/>
      <c r="Q4" s="29"/>
      <c r="R4" s="29"/>
      <c r="S4" s="29"/>
      <c r="T4" s="29"/>
      <c r="U4" s="29"/>
      <c r="V4" s="29"/>
      <c r="W4" s="29"/>
      <c r="X4" s="29"/>
      <c r="Y4" s="29"/>
      <c r="Z4" s="29"/>
    </row>
    <row r="5" spans="1:26" ht="77.45" customHeight="1" x14ac:dyDescent="0.25">
      <c r="A5" s="221"/>
      <c r="B5" s="23" t="s">
        <v>123</v>
      </c>
      <c r="C5" s="24" t="s">
        <v>124</v>
      </c>
      <c r="D5" s="24" t="s">
        <v>125</v>
      </c>
      <c r="E5" s="24" t="s">
        <v>126</v>
      </c>
      <c r="F5" s="24" t="s">
        <v>127</v>
      </c>
      <c r="G5" s="128">
        <v>2</v>
      </c>
      <c r="H5" s="30"/>
      <c r="I5" s="29"/>
      <c r="J5" s="29"/>
      <c r="K5" s="29"/>
      <c r="L5" s="29"/>
      <c r="M5" s="29"/>
      <c r="N5" s="29"/>
      <c r="O5" s="29"/>
      <c r="P5" s="29"/>
      <c r="Q5" s="29"/>
      <c r="R5" s="29"/>
      <c r="S5" s="29"/>
      <c r="T5" s="29"/>
      <c r="U5" s="29"/>
      <c r="V5" s="29"/>
      <c r="W5" s="29"/>
      <c r="X5" s="29"/>
      <c r="Y5" s="29"/>
      <c r="Z5" s="29"/>
    </row>
    <row r="6" spans="1:26" ht="114" customHeight="1" x14ac:dyDescent="0.25">
      <c r="A6" s="23" t="s">
        <v>128</v>
      </c>
      <c r="B6" s="23" t="s">
        <v>129</v>
      </c>
      <c r="C6" s="24" t="s">
        <v>130</v>
      </c>
      <c r="D6" s="24" t="s">
        <v>131</v>
      </c>
      <c r="E6" s="24" t="s">
        <v>132</v>
      </c>
      <c r="F6" s="24" t="s">
        <v>133</v>
      </c>
      <c r="G6" s="128">
        <v>3</v>
      </c>
      <c r="H6" s="30"/>
      <c r="I6" s="29"/>
      <c r="J6" s="29"/>
      <c r="K6" s="29"/>
      <c r="L6" s="29"/>
      <c r="M6" s="29"/>
      <c r="N6" s="29"/>
      <c r="O6" s="29"/>
      <c r="P6" s="29"/>
      <c r="Q6" s="29"/>
      <c r="R6" s="29"/>
      <c r="S6" s="29"/>
      <c r="T6" s="29"/>
      <c r="U6" s="29"/>
      <c r="V6" s="29"/>
      <c r="W6" s="29"/>
      <c r="X6" s="29"/>
      <c r="Y6" s="29"/>
      <c r="Z6" s="29"/>
    </row>
    <row r="7" spans="1:26" ht="75" x14ac:dyDescent="0.25">
      <c r="A7" s="23" t="s">
        <v>134</v>
      </c>
      <c r="B7" s="23" t="s">
        <v>135</v>
      </c>
      <c r="C7" s="24" t="s">
        <v>136</v>
      </c>
      <c r="D7" s="24" t="s">
        <v>137</v>
      </c>
      <c r="E7" s="24" t="s">
        <v>138</v>
      </c>
      <c r="F7" s="24" t="s">
        <v>139</v>
      </c>
      <c r="G7" s="128">
        <v>3</v>
      </c>
      <c r="H7" s="30"/>
      <c r="I7" s="137"/>
      <c r="J7" s="137"/>
      <c r="K7" s="137"/>
      <c r="L7" s="137"/>
      <c r="M7" s="137"/>
      <c r="N7" s="29"/>
      <c r="O7" s="29"/>
      <c r="P7" s="29"/>
      <c r="Q7" s="29"/>
      <c r="R7" s="29"/>
      <c r="S7" s="29"/>
      <c r="T7" s="29"/>
      <c r="U7" s="29"/>
      <c r="V7" s="29"/>
      <c r="W7" s="29"/>
      <c r="X7" s="29"/>
      <c r="Y7" s="29"/>
      <c r="Z7" s="29"/>
    </row>
    <row r="8" spans="1:26" x14ac:dyDescent="0.25">
      <c r="A8" s="137"/>
      <c r="B8" s="137"/>
      <c r="C8" s="137"/>
      <c r="D8" s="137"/>
      <c r="E8" s="137"/>
      <c r="F8" s="29"/>
      <c r="G8" s="137"/>
      <c r="H8" s="137"/>
      <c r="I8" s="137"/>
      <c r="J8" s="137"/>
      <c r="K8" s="137"/>
      <c r="L8" s="137"/>
      <c r="M8" s="137"/>
      <c r="N8" s="137"/>
      <c r="O8" s="137"/>
      <c r="P8" s="137"/>
      <c r="Q8" s="137"/>
      <c r="R8" s="137"/>
      <c r="S8" s="137"/>
      <c r="T8" s="137"/>
      <c r="U8" s="137"/>
      <c r="V8" s="137"/>
      <c r="W8" s="137"/>
      <c r="X8" s="137"/>
      <c r="Y8" s="137"/>
      <c r="Z8" s="137"/>
    </row>
    <row r="9" spans="1:26" ht="18.75" x14ac:dyDescent="0.25">
      <c r="A9" s="137"/>
      <c r="B9" s="232" t="s">
        <v>95</v>
      </c>
      <c r="C9" s="233"/>
      <c r="D9" s="234"/>
      <c r="E9" s="137"/>
      <c r="F9" s="137"/>
      <c r="G9" s="137"/>
      <c r="H9" s="137"/>
      <c r="I9" s="137"/>
      <c r="J9" s="137"/>
      <c r="K9" s="137"/>
      <c r="L9" s="137"/>
      <c r="M9" s="137"/>
      <c r="N9" s="137"/>
      <c r="O9" s="137"/>
      <c r="P9" s="137"/>
      <c r="Q9" s="137"/>
      <c r="R9" s="137"/>
      <c r="S9" s="137"/>
      <c r="T9" s="137"/>
      <c r="U9" s="137"/>
      <c r="V9" s="137"/>
      <c r="W9" s="137"/>
      <c r="X9" s="137"/>
      <c r="Y9" s="137"/>
      <c r="Z9" s="137"/>
    </row>
    <row r="10" spans="1:26" ht="15.75" x14ac:dyDescent="0.25">
      <c r="A10" s="137"/>
      <c r="B10" s="46" t="s">
        <v>96</v>
      </c>
      <c r="C10" s="46" t="s">
        <v>97</v>
      </c>
      <c r="D10" s="46" t="s">
        <v>98</v>
      </c>
      <c r="E10" s="137"/>
      <c r="F10" s="137"/>
      <c r="G10" s="137"/>
      <c r="H10" s="137"/>
      <c r="I10" s="137"/>
      <c r="J10" s="137"/>
      <c r="K10" s="137"/>
      <c r="L10" s="137"/>
      <c r="M10" s="137"/>
      <c r="N10" s="137"/>
      <c r="O10" s="137"/>
      <c r="P10" s="137"/>
      <c r="Q10" s="137"/>
      <c r="R10" s="137"/>
      <c r="S10" s="137"/>
      <c r="T10" s="137"/>
      <c r="U10" s="137"/>
      <c r="V10" s="137"/>
      <c r="W10" s="137"/>
      <c r="X10" s="137"/>
      <c r="Y10" s="137"/>
      <c r="Z10" s="137"/>
    </row>
    <row r="11" spans="1:26" ht="15.75" x14ac:dyDescent="0.25">
      <c r="A11" s="137"/>
      <c r="B11" s="47" t="s">
        <v>118</v>
      </c>
      <c r="C11" s="133">
        <v>1</v>
      </c>
      <c r="D11" s="47" t="s">
        <v>123</v>
      </c>
      <c r="E11" s="137"/>
      <c r="F11" s="137"/>
      <c r="G11" s="137"/>
      <c r="H11" s="137"/>
      <c r="I11" s="137"/>
      <c r="J11" s="137"/>
      <c r="K11" s="137"/>
      <c r="L11" s="137"/>
      <c r="M11" s="137"/>
      <c r="N11" s="137"/>
      <c r="O11" s="137"/>
      <c r="P11" s="137"/>
      <c r="Q11" s="137"/>
      <c r="R11" s="137"/>
      <c r="S11" s="137"/>
      <c r="T11" s="137"/>
      <c r="U11" s="137"/>
      <c r="V11" s="137"/>
      <c r="W11" s="137"/>
      <c r="X11" s="137"/>
      <c r="Y11" s="137"/>
      <c r="Z11" s="137"/>
    </row>
    <row r="12" spans="1:26" ht="15.75" x14ac:dyDescent="0.25">
      <c r="A12" s="137"/>
      <c r="B12" s="47" t="s">
        <v>118</v>
      </c>
      <c r="C12" s="133">
        <v>0.33333333333333331</v>
      </c>
      <c r="D12" s="47" t="s">
        <v>129</v>
      </c>
      <c r="E12" s="1"/>
      <c r="F12" s="137"/>
      <c r="G12" s="137"/>
      <c r="H12" s="137"/>
      <c r="I12" s="137"/>
      <c r="J12" s="137"/>
      <c r="K12" s="137"/>
      <c r="L12" s="137"/>
      <c r="M12" s="137"/>
      <c r="N12" s="137"/>
      <c r="O12" s="137"/>
      <c r="P12" s="137"/>
      <c r="Q12" s="137"/>
      <c r="R12" s="137"/>
      <c r="S12" s="137"/>
      <c r="T12" s="137"/>
      <c r="U12" s="137"/>
      <c r="V12" s="137"/>
      <c r="W12" s="137"/>
      <c r="X12" s="137"/>
      <c r="Y12" s="137"/>
      <c r="Z12" s="137"/>
    </row>
    <row r="13" spans="1:26" ht="15.75" x14ac:dyDescent="0.25">
      <c r="A13" s="137"/>
      <c r="B13" s="47" t="s">
        <v>118</v>
      </c>
      <c r="C13" s="133">
        <v>0.25</v>
      </c>
      <c r="D13" s="47" t="s">
        <v>135</v>
      </c>
      <c r="E13" s="1"/>
      <c r="F13" s="1"/>
      <c r="G13" s="1"/>
      <c r="H13" s="137"/>
      <c r="I13" s="138"/>
      <c r="J13" s="230"/>
      <c r="K13" s="230"/>
      <c r="L13" s="43"/>
      <c r="M13" s="138"/>
      <c r="N13" s="1"/>
      <c r="O13" s="137"/>
      <c r="P13" s="137"/>
      <c r="Q13" s="137"/>
      <c r="R13" s="137"/>
      <c r="S13" s="137"/>
      <c r="T13" s="137"/>
      <c r="U13" s="137"/>
      <c r="V13" s="137"/>
      <c r="W13" s="137"/>
      <c r="X13" s="137"/>
      <c r="Y13" s="137"/>
      <c r="Z13" s="137"/>
    </row>
    <row r="14" spans="1:26" ht="15.75" x14ac:dyDescent="0.25">
      <c r="A14" s="137"/>
      <c r="B14" s="47" t="s">
        <v>123</v>
      </c>
      <c r="C14" s="133">
        <v>1</v>
      </c>
      <c r="D14" s="47" t="s">
        <v>129</v>
      </c>
      <c r="E14" s="137"/>
      <c r="F14" s="137"/>
      <c r="G14" s="137"/>
      <c r="H14" s="137"/>
      <c r="I14" s="137"/>
      <c r="J14" s="137"/>
      <c r="K14" s="137"/>
      <c r="L14" s="137"/>
      <c r="M14" s="137"/>
      <c r="N14" s="1"/>
      <c r="O14" s="137"/>
      <c r="P14" s="137"/>
      <c r="Q14" s="137"/>
      <c r="R14" s="137"/>
      <c r="S14" s="137"/>
      <c r="T14" s="137"/>
      <c r="U14" s="137"/>
      <c r="V14" s="137"/>
      <c r="W14" s="137"/>
      <c r="X14" s="137"/>
      <c r="Y14" s="137"/>
      <c r="Z14" s="137"/>
    </row>
    <row r="15" spans="1:26" ht="15.75" x14ac:dyDescent="0.25">
      <c r="A15" s="137"/>
      <c r="B15" s="47" t="s">
        <v>123</v>
      </c>
      <c r="C15" s="133">
        <v>1</v>
      </c>
      <c r="D15" s="47" t="s">
        <v>135</v>
      </c>
      <c r="E15" s="137"/>
      <c r="F15" s="137"/>
      <c r="G15" s="137"/>
      <c r="H15" s="137"/>
      <c r="I15" s="137"/>
      <c r="J15" s="137"/>
      <c r="K15" s="137"/>
      <c r="L15" s="137"/>
      <c r="M15" s="137"/>
      <c r="N15" s="20"/>
      <c r="O15" s="137"/>
      <c r="P15" s="137"/>
      <c r="Q15" s="137"/>
      <c r="R15" s="137"/>
      <c r="S15" s="137"/>
      <c r="T15" s="137"/>
      <c r="U15" s="137"/>
      <c r="V15" s="137"/>
      <c r="W15" s="137"/>
      <c r="X15" s="137"/>
      <c r="Y15" s="137"/>
      <c r="Z15" s="137"/>
    </row>
    <row r="16" spans="1:26" ht="15.75" x14ac:dyDescent="0.25">
      <c r="A16" s="137"/>
      <c r="B16" s="47" t="s">
        <v>129</v>
      </c>
      <c r="C16" s="133">
        <v>1</v>
      </c>
      <c r="D16" s="47" t="s">
        <v>135</v>
      </c>
      <c r="E16" s="137"/>
      <c r="F16" s="137"/>
      <c r="G16" s="137"/>
      <c r="H16" s="137"/>
      <c r="I16" s="137"/>
      <c r="J16" s="137"/>
      <c r="K16" s="137"/>
      <c r="L16" s="137"/>
      <c r="M16" s="137"/>
      <c r="N16" s="20"/>
      <c r="O16" s="137"/>
      <c r="P16" s="137"/>
      <c r="Q16" s="137"/>
      <c r="R16" s="137"/>
      <c r="S16" s="137"/>
      <c r="T16" s="137"/>
      <c r="U16" s="137"/>
      <c r="V16" s="137"/>
      <c r="W16" s="137"/>
      <c r="X16" s="137"/>
      <c r="Y16" s="137"/>
      <c r="Z16" s="137"/>
    </row>
    <row r="17" spans="1:7" x14ac:dyDescent="0.25">
      <c r="A17" s="137"/>
      <c r="B17" s="137"/>
      <c r="C17" s="137"/>
      <c r="D17" s="137"/>
      <c r="E17" s="20"/>
      <c r="F17" s="137"/>
      <c r="G17" s="137"/>
    </row>
    <row r="18" spans="1:7" x14ac:dyDescent="0.25">
      <c r="A18" s="137"/>
      <c r="B18" s="137"/>
      <c r="C18" s="137"/>
      <c r="D18" s="137"/>
      <c r="E18" s="20"/>
      <c r="F18" s="137"/>
      <c r="G18" s="137"/>
    </row>
    <row r="19" spans="1:7" x14ac:dyDescent="0.25">
      <c r="A19" s="137"/>
      <c r="B19" s="137"/>
      <c r="C19" s="137"/>
      <c r="D19" s="137"/>
      <c r="E19" s="20"/>
      <c r="F19" s="137"/>
      <c r="G19" s="137"/>
    </row>
    <row r="23" spans="1:7" x14ac:dyDescent="0.25">
      <c r="A23" s="137"/>
      <c r="B23" s="137"/>
      <c r="C23" s="137"/>
      <c r="D23" s="137"/>
      <c r="E23" s="137"/>
      <c r="F23" s="137"/>
      <c r="G23" s="137"/>
    </row>
    <row r="24" spans="1:7" ht="14.45" customHeight="1" x14ac:dyDescent="0.25">
      <c r="A24" s="137"/>
      <c r="B24" s="231" t="s">
        <v>140</v>
      </c>
      <c r="C24" s="231"/>
      <c r="D24" s="231"/>
      <c r="E24" s="231"/>
      <c r="F24" s="231"/>
      <c r="G24" s="137"/>
    </row>
    <row r="25" spans="1:7" ht="84.75" customHeight="1" x14ac:dyDescent="0.25">
      <c r="A25" s="137"/>
      <c r="B25" s="235" t="s">
        <v>141</v>
      </c>
      <c r="C25" s="237" t="s">
        <v>117</v>
      </c>
      <c r="D25" s="237" t="s">
        <v>142</v>
      </c>
      <c r="E25" s="237" t="s">
        <v>143</v>
      </c>
      <c r="F25" s="96" t="s">
        <v>144</v>
      </c>
      <c r="G25" s="137"/>
    </row>
    <row r="26" spans="1:7" ht="93" customHeight="1" x14ac:dyDescent="0.25">
      <c r="A26" s="137"/>
      <c r="B26" s="236"/>
      <c r="C26" s="238"/>
      <c r="D26" s="238"/>
      <c r="E26" s="238"/>
      <c r="F26" s="86" t="s">
        <v>145</v>
      </c>
      <c r="G26" s="137"/>
    </row>
    <row r="27" spans="1:7" ht="60" x14ac:dyDescent="0.25">
      <c r="A27" s="137"/>
      <c r="B27" s="236"/>
      <c r="C27" s="238"/>
      <c r="D27" s="238"/>
      <c r="E27" s="238"/>
      <c r="F27" s="21" t="s">
        <v>146</v>
      </c>
      <c r="G27" s="137"/>
    </row>
    <row r="28" spans="1:7" ht="78.75" customHeight="1" x14ac:dyDescent="0.25">
      <c r="A28" s="137"/>
      <c r="B28" s="236"/>
      <c r="C28" s="238"/>
      <c r="D28" s="238"/>
      <c r="E28" s="238"/>
      <c r="F28" s="86" t="s">
        <v>147</v>
      </c>
      <c r="G28" s="137"/>
    </row>
    <row r="29" spans="1:7" ht="90" x14ac:dyDescent="0.25">
      <c r="A29" s="137"/>
      <c r="B29" s="236"/>
      <c r="C29" s="238"/>
      <c r="D29" s="238"/>
      <c r="E29" s="21" t="s">
        <v>148</v>
      </c>
      <c r="F29" s="86" t="s">
        <v>149</v>
      </c>
      <c r="G29" s="139"/>
    </row>
    <row r="30" spans="1:7" ht="103.5" customHeight="1" x14ac:dyDescent="0.25">
      <c r="A30" s="137"/>
      <c r="B30" s="236"/>
      <c r="C30" s="21" t="s">
        <v>128</v>
      </c>
      <c r="D30" s="21" t="s">
        <v>150</v>
      </c>
      <c r="E30" s="21" t="s">
        <v>151</v>
      </c>
      <c r="F30" s="21" t="s">
        <v>152</v>
      </c>
      <c r="G30" s="139"/>
    </row>
    <row r="31" spans="1:7" ht="90" x14ac:dyDescent="0.25">
      <c r="A31" s="137"/>
      <c r="B31" s="236"/>
      <c r="C31" s="21" t="s">
        <v>134</v>
      </c>
      <c r="D31" s="21" t="s">
        <v>153</v>
      </c>
      <c r="E31" s="21" t="s">
        <v>154</v>
      </c>
      <c r="F31" s="21" t="s">
        <v>155</v>
      </c>
      <c r="G31" s="139"/>
    </row>
    <row r="32" spans="1:7" x14ac:dyDescent="0.25">
      <c r="A32" s="137"/>
      <c r="B32" s="137"/>
      <c r="C32" s="137"/>
      <c r="D32" s="137"/>
      <c r="E32" s="137"/>
      <c r="F32" s="137"/>
      <c r="G32" s="139"/>
    </row>
    <row r="33" spans="7:7" x14ac:dyDescent="0.25">
      <c r="G33" s="139"/>
    </row>
    <row r="34" spans="7:7" x14ac:dyDescent="0.25">
      <c r="G34" s="139"/>
    </row>
    <row r="35" spans="7:7" x14ac:dyDescent="0.25">
      <c r="G35" s="139"/>
    </row>
    <row r="36" spans="7:7" x14ac:dyDescent="0.25">
      <c r="G36" s="139"/>
    </row>
    <row r="37" spans="7:7" x14ac:dyDescent="0.25">
      <c r="G37" s="139"/>
    </row>
    <row r="38" spans="7:7" x14ac:dyDescent="0.25">
      <c r="G38" s="139"/>
    </row>
    <row r="39" spans="7:7" x14ac:dyDescent="0.25">
      <c r="G39" s="139"/>
    </row>
    <row r="40" spans="7:7" x14ac:dyDescent="0.25">
      <c r="G40" s="139"/>
    </row>
    <row r="65" spans="1:1" x14ac:dyDescent="0.25">
      <c r="A65" s="140">
        <v>1</v>
      </c>
    </row>
    <row r="66" spans="1:1" x14ac:dyDescent="0.25">
      <c r="A66" s="140">
        <v>2</v>
      </c>
    </row>
    <row r="67" spans="1:1" x14ac:dyDescent="0.25">
      <c r="A67" s="140">
        <v>3</v>
      </c>
    </row>
    <row r="68" spans="1:1" x14ac:dyDescent="0.25">
      <c r="A68" s="140">
        <v>4</v>
      </c>
    </row>
    <row r="69" spans="1:1" x14ac:dyDescent="0.25">
      <c r="A69" s="140">
        <v>5</v>
      </c>
    </row>
    <row r="70" spans="1:1" x14ac:dyDescent="0.25">
      <c r="A70" s="140">
        <v>6</v>
      </c>
    </row>
    <row r="71" spans="1:1" x14ac:dyDescent="0.25">
      <c r="A71" s="140">
        <v>7</v>
      </c>
    </row>
    <row r="72" spans="1:1" x14ac:dyDescent="0.25">
      <c r="A72" s="140">
        <v>8</v>
      </c>
    </row>
    <row r="73" spans="1:1" x14ac:dyDescent="0.25">
      <c r="A73" s="140">
        <v>9</v>
      </c>
    </row>
    <row r="74" spans="1:1" x14ac:dyDescent="0.25">
      <c r="A74" s="140">
        <v>1</v>
      </c>
    </row>
    <row r="75" spans="1:1" x14ac:dyDescent="0.25">
      <c r="A75" s="141">
        <v>0.5</v>
      </c>
    </row>
    <row r="76" spans="1:1" x14ac:dyDescent="0.25">
      <c r="A76" s="141">
        <v>0.33333333333333331</v>
      </c>
    </row>
    <row r="77" spans="1:1" x14ac:dyDescent="0.25">
      <c r="A77" s="141">
        <v>0.25</v>
      </c>
    </row>
    <row r="78" spans="1:1" x14ac:dyDescent="0.25">
      <c r="A78" s="141">
        <v>0.2</v>
      </c>
    </row>
    <row r="79" spans="1:1" x14ac:dyDescent="0.25">
      <c r="A79" s="141">
        <v>0.16666666666666666</v>
      </c>
    </row>
    <row r="80" spans="1:1" x14ac:dyDescent="0.25">
      <c r="A80" s="141">
        <v>0.14285714285714285</v>
      </c>
    </row>
    <row r="81" spans="1:1" x14ac:dyDescent="0.25">
      <c r="A81" s="141">
        <v>0.125</v>
      </c>
    </row>
    <row r="82" spans="1:1" x14ac:dyDescent="0.25">
      <c r="A82" s="141">
        <v>0.1111111111111111</v>
      </c>
    </row>
  </sheetData>
  <sheetProtection algorithmName="SHA-512" hashValue="IGNvfLw3ECKlX+ydjeajpvGfz8AAt6vc2c1Td+fYz1yxENy5Md+vIpsbU9BxAHKHceLNm7assdlC7aGjIH0+7A==" saltValue="n/HdCmV0XA06/wnbK4tkZw==" spinCount="100000" sheet="1" objects="1" scenarios="1"/>
  <mergeCells count="10">
    <mergeCell ref="B25:B31"/>
    <mergeCell ref="C25:C29"/>
    <mergeCell ref="D25:D29"/>
    <mergeCell ref="E25:E28"/>
    <mergeCell ref="J13:K13"/>
    <mergeCell ref="B24:F24"/>
    <mergeCell ref="A1:G1"/>
    <mergeCell ref="A2:B2"/>
    <mergeCell ref="A4:A5"/>
    <mergeCell ref="B9:D9"/>
  </mergeCells>
  <conditionalFormatting sqref="G4:G7">
    <cfRule type="cellIs" dxfId="15" priority="1" operator="between">
      <formula>1</formula>
      <formula>4</formula>
    </cfRule>
  </conditionalFormatting>
  <conditionalFormatting sqref="G4:G7">
    <cfRule type="cellIs" dxfId="14" priority="2" operator="between">
      <formula>1</formula>
      <formula>4</formula>
    </cfRule>
  </conditionalFormatting>
  <dataValidations count="2">
    <dataValidation type="list" allowBlank="1" showErrorMessage="1" sqref="G4:G7" xr:uid="{00000000-0002-0000-0200-000000000000}">
      <formula1>$J$1:$M$1</formula1>
    </dataValidation>
    <dataValidation type="list" allowBlank="1" showInputMessage="1" showErrorMessage="1" sqref="C11:C16" xr:uid="{D474C14A-1797-4D77-B10F-39F4F99135CF}">
      <formula1>$A$65:$A$82</formula1>
    </dataValidation>
  </dataValidations>
  <pageMargins left="0.25" right="0.25" top="0.75" bottom="0.75" header="0" footer="0"/>
  <pageSetup scale="95"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35"/>
  <sheetViews>
    <sheetView showGridLines="0" topLeftCell="A16" zoomScaleNormal="100" workbookViewId="0">
      <selection activeCell="C23" sqref="C23"/>
    </sheetView>
  </sheetViews>
  <sheetFormatPr defaultColWidth="14.42578125" defaultRowHeight="15" x14ac:dyDescent="0.25"/>
  <cols>
    <col min="1" max="1" width="13.140625" style="8" bestFit="1" customWidth="1"/>
    <col min="2" max="2" width="19.140625" style="8" bestFit="1" customWidth="1"/>
    <col min="3" max="3" width="25.28515625" style="8" bestFit="1" customWidth="1"/>
    <col min="4" max="4" width="25.85546875" style="8" bestFit="1" customWidth="1"/>
    <col min="5" max="5" width="25.5703125" style="8" customWidth="1"/>
    <col min="6" max="6" width="31.7109375" style="8" bestFit="1" customWidth="1"/>
    <col min="7" max="7" width="20.5703125" style="8" bestFit="1" customWidth="1"/>
    <col min="8" max="8" width="29" style="8" customWidth="1"/>
    <col min="9" max="9" width="23.85546875" style="8" customWidth="1"/>
    <col min="10" max="13" width="2" style="8" bestFit="1" customWidth="1"/>
    <col min="14" max="26" width="8.7109375" style="8" customWidth="1"/>
    <col min="27" max="16384" width="14.42578125" style="8"/>
  </cols>
  <sheetData>
    <row r="1" spans="1:26" x14ac:dyDescent="0.25">
      <c r="A1" s="216" t="s">
        <v>156</v>
      </c>
      <c r="B1" s="217"/>
      <c r="C1" s="217"/>
      <c r="D1" s="217"/>
      <c r="E1" s="217"/>
      <c r="F1" s="217"/>
      <c r="G1" s="218"/>
      <c r="H1" s="137"/>
      <c r="I1" s="137"/>
      <c r="J1" s="29">
        <v>1</v>
      </c>
      <c r="K1" s="29">
        <v>2</v>
      </c>
      <c r="L1" s="29">
        <v>3</v>
      </c>
      <c r="M1" s="29">
        <v>4</v>
      </c>
      <c r="N1" s="137"/>
      <c r="O1" s="137"/>
      <c r="P1" s="137"/>
      <c r="Q1" s="137"/>
      <c r="R1" s="137"/>
      <c r="S1" s="137"/>
      <c r="T1" s="137"/>
      <c r="U1" s="137"/>
      <c r="V1" s="137"/>
      <c r="W1" s="137"/>
      <c r="X1" s="137"/>
      <c r="Y1" s="137"/>
      <c r="Z1" s="137"/>
    </row>
    <row r="2" spans="1:26" ht="45" x14ac:dyDescent="0.25">
      <c r="A2" s="219" t="s">
        <v>50</v>
      </c>
      <c r="B2" s="218"/>
      <c r="C2" s="24" t="s">
        <v>51</v>
      </c>
      <c r="D2" s="24" t="s">
        <v>52</v>
      </c>
      <c r="E2" s="24" t="s">
        <v>53</v>
      </c>
      <c r="F2" s="24" t="s">
        <v>54</v>
      </c>
      <c r="G2" s="25" t="s">
        <v>116</v>
      </c>
      <c r="H2" s="29"/>
      <c r="I2" s="29"/>
      <c r="J2" s="29"/>
      <c r="K2" s="29"/>
      <c r="L2" s="29"/>
      <c r="M2" s="29"/>
      <c r="N2" s="29"/>
      <c r="O2" s="29"/>
      <c r="P2" s="29"/>
      <c r="Q2" s="29"/>
      <c r="R2" s="29"/>
      <c r="S2" s="29"/>
      <c r="T2" s="29"/>
      <c r="U2" s="29"/>
      <c r="V2" s="29"/>
      <c r="W2" s="29"/>
      <c r="X2" s="29"/>
      <c r="Y2" s="29"/>
      <c r="Z2" s="29"/>
    </row>
    <row r="3" spans="1:26" ht="60" x14ac:dyDescent="0.25">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90" x14ac:dyDescent="0.25">
      <c r="A4" s="220" t="s">
        <v>157</v>
      </c>
      <c r="B4" s="23" t="s">
        <v>158</v>
      </c>
      <c r="C4" s="24" t="s">
        <v>159</v>
      </c>
      <c r="D4" s="24" t="s">
        <v>160</v>
      </c>
      <c r="E4" s="24" t="s">
        <v>161</v>
      </c>
      <c r="F4" s="24" t="s">
        <v>162</v>
      </c>
      <c r="G4" s="128">
        <v>3</v>
      </c>
      <c r="H4" s="30"/>
      <c r="I4" s="29"/>
      <c r="J4" s="29"/>
      <c r="K4" s="29"/>
      <c r="L4" s="29"/>
      <c r="M4" s="29"/>
      <c r="N4" s="29"/>
      <c r="O4" s="29"/>
      <c r="P4" s="29"/>
      <c r="Q4" s="29"/>
      <c r="R4" s="29"/>
      <c r="S4" s="29"/>
      <c r="T4" s="29"/>
      <c r="U4" s="29"/>
      <c r="V4" s="29"/>
      <c r="W4" s="29"/>
      <c r="X4" s="29"/>
      <c r="Y4" s="29"/>
      <c r="Z4" s="29"/>
    </row>
    <row r="5" spans="1:26" ht="105" x14ac:dyDescent="0.25">
      <c r="A5" s="222"/>
      <c r="B5" s="23" t="s">
        <v>163</v>
      </c>
      <c r="C5" s="24" t="s">
        <v>164</v>
      </c>
      <c r="D5" s="24" t="s">
        <v>165</v>
      </c>
      <c r="E5" s="24" t="s">
        <v>166</v>
      </c>
      <c r="F5" s="24" t="s">
        <v>167</v>
      </c>
      <c r="G5" s="128">
        <v>3</v>
      </c>
      <c r="H5" s="30"/>
      <c r="I5" s="29"/>
      <c r="J5" s="29"/>
      <c r="K5" s="29"/>
      <c r="L5" s="29"/>
      <c r="M5" s="29"/>
      <c r="N5" s="29"/>
      <c r="O5" s="29"/>
      <c r="P5" s="29"/>
      <c r="Q5" s="29"/>
      <c r="R5" s="29"/>
      <c r="S5" s="29"/>
      <c r="T5" s="29"/>
      <c r="U5" s="29"/>
      <c r="V5" s="29"/>
      <c r="W5" s="29"/>
      <c r="X5" s="29"/>
      <c r="Y5" s="29"/>
      <c r="Z5" s="29"/>
    </row>
    <row r="6" spans="1:26" ht="105" x14ac:dyDescent="0.25">
      <c r="A6" s="222"/>
      <c r="B6" s="23" t="s">
        <v>168</v>
      </c>
      <c r="C6" s="24" t="s">
        <v>169</v>
      </c>
      <c r="D6" s="24" t="s">
        <v>170</v>
      </c>
      <c r="E6" s="24" t="s">
        <v>171</v>
      </c>
      <c r="F6" s="24" t="s">
        <v>172</v>
      </c>
      <c r="G6" s="128">
        <v>3</v>
      </c>
      <c r="H6" s="30"/>
      <c r="I6" s="29"/>
      <c r="J6" s="29"/>
      <c r="K6" s="29"/>
      <c r="L6" s="29"/>
      <c r="M6" s="29"/>
      <c r="N6" s="29"/>
      <c r="O6" s="29"/>
      <c r="P6" s="29"/>
      <c r="Q6" s="29"/>
      <c r="R6" s="29"/>
      <c r="S6" s="29"/>
      <c r="T6" s="29"/>
      <c r="U6" s="29"/>
      <c r="V6" s="29"/>
      <c r="W6" s="29"/>
      <c r="X6" s="29"/>
      <c r="Y6" s="29"/>
      <c r="Z6" s="29"/>
    </row>
    <row r="7" spans="1:26" ht="105" x14ac:dyDescent="0.25">
      <c r="A7" s="21" t="s">
        <v>173</v>
      </c>
      <c r="B7" s="31" t="s">
        <v>168</v>
      </c>
      <c r="C7" s="24" t="s">
        <v>174</v>
      </c>
      <c r="D7" s="24" t="s">
        <v>175</v>
      </c>
      <c r="E7" s="24" t="s">
        <v>176</v>
      </c>
      <c r="F7" s="24" t="s">
        <v>177</v>
      </c>
      <c r="G7" s="128">
        <v>2</v>
      </c>
      <c r="H7" s="30"/>
      <c r="I7" s="137"/>
      <c r="J7" s="137"/>
      <c r="K7" s="137"/>
      <c r="L7" s="137"/>
      <c r="M7" s="137"/>
      <c r="N7" s="29"/>
      <c r="O7" s="29"/>
      <c r="P7" s="29"/>
      <c r="Q7" s="29"/>
      <c r="R7" s="29"/>
      <c r="S7" s="29"/>
      <c r="T7" s="29"/>
      <c r="U7" s="29"/>
      <c r="V7" s="29"/>
      <c r="W7" s="29"/>
      <c r="X7" s="29"/>
      <c r="Y7" s="29"/>
      <c r="Z7" s="29"/>
    </row>
    <row r="8" spans="1:26" x14ac:dyDescent="0.25">
      <c r="A8" s="137"/>
      <c r="B8" s="137"/>
      <c r="C8" s="137"/>
      <c r="D8" s="137"/>
      <c r="E8" s="137"/>
      <c r="F8" s="29"/>
      <c r="G8" s="137"/>
      <c r="H8" s="137"/>
      <c r="I8" s="137"/>
      <c r="J8" s="137"/>
      <c r="K8" s="137"/>
      <c r="L8" s="137"/>
      <c r="M8" s="137"/>
      <c r="N8" s="137"/>
      <c r="O8" s="137"/>
      <c r="P8" s="137"/>
      <c r="Q8" s="137"/>
      <c r="R8" s="137"/>
      <c r="S8" s="137"/>
      <c r="T8" s="137"/>
      <c r="U8" s="137"/>
      <c r="V8" s="137"/>
      <c r="W8" s="137"/>
      <c r="X8" s="137"/>
      <c r="Y8" s="137"/>
      <c r="Z8" s="137"/>
    </row>
    <row r="9" spans="1:26" ht="18.75" x14ac:dyDescent="0.25">
      <c r="A9" s="137"/>
      <c r="B9" s="232" t="s">
        <v>95</v>
      </c>
      <c r="C9" s="233"/>
      <c r="D9" s="234"/>
      <c r="E9" s="137"/>
      <c r="F9" s="137"/>
      <c r="G9" s="137"/>
      <c r="H9" s="137"/>
      <c r="I9" s="137"/>
      <c r="J9" s="137"/>
      <c r="K9" s="137"/>
      <c r="L9" s="137"/>
      <c r="M9" s="137"/>
      <c r="N9" s="137"/>
      <c r="O9" s="137"/>
      <c r="P9" s="137"/>
      <c r="Q9" s="137"/>
      <c r="R9" s="137"/>
      <c r="S9" s="137"/>
      <c r="T9" s="137"/>
      <c r="U9" s="137"/>
      <c r="V9" s="137"/>
      <c r="W9" s="137"/>
      <c r="X9" s="137"/>
      <c r="Y9" s="137"/>
      <c r="Z9" s="137"/>
    </row>
    <row r="10" spans="1:26" ht="15.75" x14ac:dyDescent="0.25">
      <c r="A10" s="137"/>
      <c r="B10" s="46" t="s">
        <v>96</v>
      </c>
      <c r="C10" s="46" t="s">
        <v>97</v>
      </c>
      <c r="D10" s="46" t="s">
        <v>98</v>
      </c>
      <c r="E10" s="1"/>
      <c r="F10" s="137"/>
      <c r="G10" s="137"/>
      <c r="H10" s="137"/>
      <c r="I10" s="137"/>
      <c r="J10" s="137"/>
      <c r="K10" s="137"/>
      <c r="L10" s="137"/>
      <c r="M10" s="137"/>
      <c r="N10" s="137"/>
      <c r="O10" s="137"/>
      <c r="P10" s="137"/>
      <c r="Q10" s="137"/>
      <c r="R10" s="137"/>
      <c r="S10" s="137"/>
      <c r="T10" s="137"/>
      <c r="U10" s="137"/>
      <c r="V10" s="137"/>
      <c r="W10" s="137"/>
      <c r="X10" s="137"/>
      <c r="Y10" s="137"/>
      <c r="Z10" s="137"/>
    </row>
    <row r="11" spans="1:26" ht="31.5" x14ac:dyDescent="0.25">
      <c r="A11" s="137"/>
      <c r="B11" s="47" t="s">
        <v>158</v>
      </c>
      <c r="C11" s="133">
        <v>1</v>
      </c>
      <c r="D11" s="47" t="s">
        <v>163</v>
      </c>
      <c r="E11" s="1"/>
      <c r="F11" s="1"/>
      <c r="G11" s="1"/>
      <c r="H11" s="137"/>
      <c r="I11" s="137"/>
      <c r="J11" s="1"/>
      <c r="K11" s="1"/>
      <c r="L11" s="1"/>
      <c r="M11" s="137"/>
      <c r="N11" s="1"/>
      <c r="O11" s="137"/>
      <c r="P11" s="137"/>
      <c r="Q11" s="137"/>
      <c r="R11" s="137"/>
      <c r="S11" s="137"/>
      <c r="T11" s="137"/>
      <c r="U11" s="137"/>
      <c r="V11" s="137"/>
      <c r="W11" s="137"/>
      <c r="X11" s="137"/>
      <c r="Y11" s="137"/>
      <c r="Z11" s="137"/>
    </row>
    <row r="12" spans="1:26" ht="31.5" x14ac:dyDescent="0.25">
      <c r="A12" s="137"/>
      <c r="B12" s="47" t="s">
        <v>158</v>
      </c>
      <c r="C12" s="133">
        <v>1</v>
      </c>
      <c r="D12" s="47" t="s">
        <v>178</v>
      </c>
      <c r="E12" s="137"/>
      <c r="F12" s="137"/>
      <c r="G12" s="137"/>
      <c r="H12" s="137"/>
      <c r="I12" s="137"/>
      <c r="J12" s="1"/>
      <c r="K12" s="137"/>
      <c r="L12" s="137"/>
      <c r="M12" s="137"/>
      <c r="N12" s="137"/>
      <c r="O12" s="137"/>
      <c r="P12" s="137"/>
      <c r="Q12" s="137"/>
      <c r="R12" s="137"/>
      <c r="S12" s="137"/>
      <c r="T12" s="137"/>
      <c r="U12" s="137"/>
      <c r="V12" s="137"/>
      <c r="W12" s="137"/>
      <c r="X12" s="137"/>
      <c r="Y12" s="137"/>
      <c r="Z12" s="137"/>
    </row>
    <row r="13" spans="1:26" ht="31.5" x14ac:dyDescent="0.25">
      <c r="A13" s="137"/>
      <c r="B13" s="47" t="s">
        <v>158</v>
      </c>
      <c r="C13" s="133">
        <v>1</v>
      </c>
      <c r="D13" s="47" t="s">
        <v>179</v>
      </c>
      <c r="E13" s="142"/>
      <c r="F13" s="142"/>
      <c r="G13" s="137"/>
      <c r="H13" s="137"/>
      <c r="I13" s="137"/>
      <c r="J13" s="137"/>
      <c r="K13" s="137"/>
      <c r="L13" s="137"/>
      <c r="M13" s="137"/>
      <c r="N13" s="137"/>
      <c r="O13" s="137"/>
      <c r="P13" s="137"/>
      <c r="Q13" s="137"/>
      <c r="R13" s="137"/>
      <c r="S13" s="137"/>
      <c r="T13" s="137"/>
      <c r="U13" s="137"/>
      <c r="V13" s="137"/>
      <c r="W13" s="137"/>
      <c r="X13" s="137"/>
      <c r="Y13" s="137"/>
      <c r="Z13" s="137"/>
    </row>
    <row r="14" spans="1:26" ht="31.5" x14ac:dyDescent="0.25">
      <c r="A14" s="137"/>
      <c r="B14" s="47" t="s">
        <v>163</v>
      </c>
      <c r="C14" s="133">
        <v>1</v>
      </c>
      <c r="D14" s="47" t="s">
        <v>178</v>
      </c>
      <c r="E14" s="20"/>
      <c r="F14" s="137"/>
      <c r="G14" s="137"/>
      <c r="H14" s="137"/>
      <c r="I14" s="137"/>
      <c r="J14" s="137"/>
      <c r="K14" s="137"/>
      <c r="L14" s="137"/>
      <c r="M14" s="137"/>
      <c r="N14" s="137"/>
      <c r="O14" s="137"/>
      <c r="P14" s="137"/>
      <c r="Q14" s="137"/>
      <c r="R14" s="137"/>
      <c r="S14" s="137"/>
      <c r="T14" s="137"/>
      <c r="U14" s="137"/>
      <c r="V14" s="137"/>
      <c r="W14" s="137"/>
      <c r="X14" s="137"/>
      <c r="Y14" s="137"/>
      <c r="Z14" s="137"/>
    </row>
    <row r="15" spans="1:26" ht="31.5" x14ac:dyDescent="0.25">
      <c r="A15" s="137"/>
      <c r="B15" s="47" t="s">
        <v>163</v>
      </c>
      <c r="C15" s="133">
        <v>1</v>
      </c>
      <c r="D15" s="47" t="s">
        <v>179</v>
      </c>
      <c r="E15" s="20"/>
      <c r="F15" s="137"/>
      <c r="G15" s="137"/>
      <c r="H15" s="137"/>
      <c r="I15" s="137"/>
      <c r="J15" s="137"/>
      <c r="K15" s="143"/>
      <c r="L15" s="137"/>
      <c r="M15" s="137"/>
      <c r="N15" s="137"/>
      <c r="O15" s="137"/>
      <c r="P15" s="137"/>
      <c r="Q15" s="137"/>
      <c r="R15" s="137"/>
      <c r="S15" s="137"/>
      <c r="T15" s="137"/>
      <c r="U15" s="137"/>
      <c r="V15" s="137"/>
      <c r="W15" s="137"/>
      <c r="X15" s="137"/>
      <c r="Y15" s="137"/>
      <c r="Z15" s="137"/>
    </row>
    <row r="16" spans="1:26" ht="47.25" x14ac:dyDescent="0.25">
      <c r="A16" s="137"/>
      <c r="B16" s="47" t="s">
        <v>178</v>
      </c>
      <c r="C16" s="133">
        <v>1</v>
      </c>
      <c r="D16" s="47" t="s">
        <v>179</v>
      </c>
      <c r="E16" s="20"/>
      <c r="F16" s="137"/>
      <c r="G16" s="137"/>
      <c r="H16" s="137"/>
      <c r="I16" s="137"/>
      <c r="J16" s="137"/>
      <c r="K16" s="137"/>
      <c r="L16" s="137"/>
      <c r="M16" s="137"/>
      <c r="N16" s="137"/>
      <c r="O16" s="137"/>
      <c r="P16" s="137"/>
      <c r="Q16" s="137"/>
      <c r="R16" s="137"/>
      <c r="S16" s="137"/>
      <c r="T16" s="137"/>
      <c r="U16" s="137"/>
      <c r="V16" s="137"/>
      <c r="W16" s="137"/>
      <c r="X16" s="137"/>
      <c r="Y16" s="137"/>
      <c r="Z16" s="137"/>
    </row>
    <row r="17" spans="1:9" x14ac:dyDescent="0.25">
      <c r="A17" s="137"/>
      <c r="B17" s="137"/>
      <c r="C17" s="137"/>
      <c r="D17" s="137"/>
      <c r="E17" s="20"/>
      <c r="F17" s="137"/>
      <c r="G17" s="137"/>
      <c r="H17" s="137"/>
      <c r="I17" s="137"/>
    </row>
    <row r="18" spans="1:9" ht="18.75" x14ac:dyDescent="0.25">
      <c r="A18" s="137"/>
      <c r="B18" s="246" t="s">
        <v>140</v>
      </c>
      <c r="C18" s="247"/>
      <c r="D18" s="247"/>
      <c r="E18" s="247"/>
      <c r="F18" s="248"/>
      <c r="G18" s="137"/>
      <c r="H18" s="137"/>
      <c r="I18" s="137"/>
    </row>
    <row r="19" spans="1:9" ht="45" x14ac:dyDescent="0.25">
      <c r="A19" s="137"/>
      <c r="B19" s="239" t="s">
        <v>180</v>
      </c>
      <c r="C19" s="240" t="s">
        <v>157</v>
      </c>
      <c r="D19" s="243" t="s">
        <v>181</v>
      </c>
      <c r="E19" s="35" t="s">
        <v>182</v>
      </c>
      <c r="F19" s="87" t="s">
        <v>183</v>
      </c>
      <c r="G19" s="137"/>
      <c r="H19" s="137"/>
      <c r="I19" s="137"/>
    </row>
    <row r="20" spans="1:9" ht="45" x14ac:dyDescent="0.25">
      <c r="A20" s="137"/>
      <c r="B20" s="224"/>
      <c r="C20" s="241"/>
      <c r="D20" s="244"/>
      <c r="E20" s="35" t="s">
        <v>184</v>
      </c>
      <c r="F20" s="87" t="s">
        <v>185</v>
      </c>
      <c r="G20" s="137"/>
      <c r="H20" s="137"/>
      <c r="I20" s="137"/>
    </row>
    <row r="21" spans="1:9" ht="45.75" thickBot="1" x14ac:dyDescent="0.3">
      <c r="A21" s="137"/>
      <c r="B21" s="224"/>
      <c r="C21" s="242"/>
      <c r="D21" s="245"/>
      <c r="E21" s="88" t="s">
        <v>186</v>
      </c>
      <c r="F21" s="89" t="s">
        <v>187</v>
      </c>
      <c r="G21" s="137"/>
      <c r="H21" s="140"/>
      <c r="I21" s="137"/>
    </row>
    <row r="22" spans="1:9" ht="90" x14ac:dyDescent="0.25">
      <c r="A22" s="137"/>
      <c r="B22" s="225"/>
      <c r="C22" s="35" t="s">
        <v>173</v>
      </c>
      <c r="D22" s="35" t="s">
        <v>188</v>
      </c>
      <c r="E22" s="35" t="s">
        <v>189</v>
      </c>
      <c r="F22" s="36" t="s">
        <v>190</v>
      </c>
      <c r="G22" s="137"/>
      <c r="H22" s="137"/>
      <c r="I22" s="137"/>
    </row>
    <row r="23" spans="1:9" x14ac:dyDescent="0.25">
      <c r="A23" s="137"/>
      <c r="B23" s="137"/>
      <c r="C23" s="137"/>
      <c r="D23" s="137"/>
      <c r="E23" s="137"/>
      <c r="F23" s="137"/>
      <c r="G23" s="137"/>
      <c r="H23" s="137"/>
      <c r="I23" s="139"/>
    </row>
    <row r="27" spans="1:9" x14ac:dyDescent="0.25">
      <c r="A27" s="137"/>
      <c r="B27" s="137"/>
      <c r="C27" s="137"/>
      <c r="D27" s="137"/>
      <c r="E27" s="137"/>
      <c r="F27" s="137"/>
      <c r="G27" s="137"/>
      <c r="H27" s="137"/>
      <c r="I27" s="139"/>
    </row>
    <row r="28" spans="1:9" x14ac:dyDescent="0.25">
      <c r="A28" s="137"/>
      <c r="B28" s="137"/>
      <c r="C28" s="137"/>
      <c r="D28" s="137"/>
      <c r="E28" s="137"/>
      <c r="F28" s="137"/>
      <c r="G28" s="137"/>
      <c r="H28" s="137"/>
      <c r="I28" s="139"/>
    </row>
    <row r="29" spans="1:9" x14ac:dyDescent="0.25">
      <c r="A29" s="137"/>
      <c r="B29" s="137"/>
      <c r="C29" s="137"/>
      <c r="D29" s="137"/>
      <c r="E29" s="137"/>
      <c r="F29" s="137"/>
      <c r="G29" s="137"/>
      <c r="H29" s="137"/>
      <c r="I29" s="139"/>
    </row>
    <row r="30" spans="1:9" x14ac:dyDescent="0.25">
      <c r="A30" s="137"/>
      <c r="B30" s="137"/>
      <c r="C30" s="137"/>
      <c r="D30" s="137"/>
      <c r="E30" s="137"/>
      <c r="F30" s="137"/>
      <c r="G30" s="137"/>
      <c r="H30" s="137"/>
      <c r="I30" s="139"/>
    </row>
    <row r="31" spans="1:9" x14ac:dyDescent="0.25">
      <c r="A31" s="137"/>
      <c r="B31" s="137"/>
      <c r="C31" s="137"/>
      <c r="D31" s="137"/>
      <c r="E31" s="137"/>
      <c r="F31" s="137"/>
      <c r="G31" s="137"/>
      <c r="H31" s="137"/>
      <c r="I31" s="139"/>
    </row>
    <row r="32" spans="1:9" x14ac:dyDescent="0.25">
      <c r="A32" s="137"/>
      <c r="B32" s="137"/>
      <c r="C32" s="137"/>
      <c r="D32" s="137"/>
      <c r="E32" s="137"/>
      <c r="F32" s="137"/>
      <c r="G32" s="137"/>
      <c r="H32" s="137"/>
      <c r="I32" s="139"/>
    </row>
    <row r="33" spans="9:9" x14ac:dyDescent="0.25">
      <c r="I33" s="139"/>
    </row>
    <row r="34" spans="9:9" x14ac:dyDescent="0.25">
      <c r="I34" s="139"/>
    </row>
    <row r="35" spans="9:9" x14ac:dyDescent="0.25">
      <c r="I35" s="139"/>
    </row>
  </sheetData>
  <sheetProtection algorithmName="SHA-512" hashValue="pcjPr9tqwGCc7uR6EpNzgcc0MCHAN0YKi0ACl6Y56wPTh1wS+Pxw9ce1iL/gxJloHM+5sK0LeW7FVlea8Srg1Q==" saltValue="RXxF0yDtSij4FfbNEtON8A==" spinCount="100000" sheet="1" objects="1" scenarios="1"/>
  <mergeCells count="8">
    <mergeCell ref="A1:G1"/>
    <mergeCell ref="A2:B2"/>
    <mergeCell ref="A4:A6"/>
    <mergeCell ref="B9:D9"/>
    <mergeCell ref="B19:B22"/>
    <mergeCell ref="C19:C21"/>
    <mergeCell ref="D19:D21"/>
    <mergeCell ref="B18:F18"/>
  </mergeCells>
  <conditionalFormatting sqref="G4:G7">
    <cfRule type="cellIs" dxfId="13" priority="1" operator="between">
      <formula>1</formula>
      <formula>4</formula>
    </cfRule>
  </conditionalFormatting>
  <conditionalFormatting sqref="G4:G7">
    <cfRule type="cellIs" dxfId="12" priority="2" operator="between">
      <formula>1</formula>
      <formula>4</formula>
    </cfRule>
  </conditionalFormatting>
  <dataValidations count="1">
    <dataValidation type="list" allowBlank="1" showErrorMessage="1" sqref="G4:G7" xr:uid="{00000000-0002-0000-0300-000000000000}">
      <formula1>$J$1:$M$1</formula1>
    </dataValidation>
  </dataValidations>
  <pageMargins left="0.23622047244094491" right="0.23622047244094491" top="0.74803149606299213" bottom="0.74803149606299213" header="0" footer="0"/>
  <pageSetup scale="9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35CB42CB-46F7-40C3-84B9-224DF4CC41AD}">
          <x14:formula1>
            <xm:f>'5.Human'!$A$65:$A$82</xm:f>
          </x14:formula1>
          <xm:sqref>C11:C16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44"/>
  <sheetViews>
    <sheetView showGridLines="0" topLeftCell="A40" zoomScaleNormal="100" workbookViewId="0">
      <selection activeCell="C40" sqref="C40:C42"/>
    </sheetView>
  </sheetViews>
  <sheetFormatPr defaultColWidth="14.42578125" defaultRowHeight="15" x14ac:dyDescent="0.25"/>
  <cols>
    <col min="1" max="1" width="12.7109375" style="8" bestFit="1" customWidth="1"/>
    <col min="2" max="2" width="18.28515625" style="8" customWidth="1"/>
    <col min="3" max="3" width="26.7109375" style="8" customWidth="1"/>
    <col min="4" max="4" width="28.5703125" style="8" customWidth="1"/>
    <col min="5" max="5" width="27.42578125" style="8" bestFit="1" customWidth="1"/>
    <col min="6" max="6" width="33.140625" style="8" customWidth="1"/>
    <col min="7" max="7" width="20.5703125" style="8" bestFit="1" customWidth="1"/>
    <col min="8" max="8" width="20.28515625" style="8" customWidth="1"/>
    <col min="9" max="9" width="28.85546875" style="8" customWidth="1"/>
    <col min="10" max="13" width="2" style="8" bestFit="1" customWidth="1"/>
    <col min="14" max="14" width="15.7109375" style="8" customWidth="1"/>
    <col min="15" max="26" width="8.7109375" style="8" customWidth="1"/>
    <col min="27" max="16384" width="14.42578125" style="8"/>
  </cols>
  <sheetData>
    <row r="1" spans="1:26" x14ac:dyDescent="0.25">
      <c r="A1" s="216" t="s">
        <v>191</v>
      </c>
      <c r="B1" s="217"/>
      <c r="C1" s="217"/>
      <c r="D1" s="217"/>
      <c r="E1" s="217"/>
      <c r="F1" s="217"/>
      <c r="G1" s="218"/>
      <c r="H1" s="137"/>
      <c r="I1" s="137"/>
      <c r="J1" s="29">
        <v>1</v>
      </c>
      <c r="K1" s="29">
        <v>2</v>
      </c>
      <c r="L1" s="29">
        <v>3</v>
      </c>
      <c r="M1" s="29">
        <v>4</v>
      </c>
      <c r="N1" s="137"/>
      <c r="O1" s="137"/>
      <c r="P1" s="137"/>
      <c r="Q1" s="137"/>
      <c r="R1" s="137"/>
      <c r="S1" s="137"/>
      <c r="T1" s="137"/>
      <c r="U1" s="137"/>
      <c r="V1" s="137"/>
      <c r="W1" s="137"/>
      <c r="X1" s="137"/>
      <c r="Y1" s="137"/>
      <c r="Z1" s="137"/>
    </row>
    <row r="2" spans="1:26" ht="45" x14ac:dyDescent="0.25">
      <c r="A2" s="219" t="s">
        <v>50</v>
      </c>
      <c r="B2" s="218"/>
      <c r="C2" s="24" t="s">
        <v>51</v>
      </c>
      <c r="D2" s="24" t="s">
        <v>52</v>
      </c>
      <c r="E2" s="24" t="s">
        <v>53</v>
      </c>
      <c r="F2" s="24" t="s">
        <v>54</v>
      </c>
      <c r="G2" s="25" t="s">
        <v>116</v>
      </c>
      <c r="H2" s="29"/>
      <c r="I2" s="29"/>
      <c r="J2" s="29"/>
      <c r="K2" s="29"/>
      <c r="L2" s="29"/>
      <c r="M2" s="29"/>
      <c r="N2" s="29"/>
      <c r="O2" s="29"/>
      <c r="P2" s="29"/>
      <c r="Q2" s="29"/>
      <c r="R2" s="29"/>
      <c r="S2" s="29"/>
      <c r="T2" s="29"/>
      <c r="U2" s="29"/>
      <c r="V2" s="29"/>
      <c r="W2" s="29"/>
      <c r="X2" s="29"/>
      <c r="Y2" s="29"/>
      <c r="Z2" s="29"/>
    </row>
    <row r="3" spans="1:26" ht="60" x14ac:dyDescent="0.25">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75" x14ac:dyDescent="0.25">
      <c r="A4" s="220" t="s">
        <v>192</v>
      </c>
      <c r="B4" s="23" t="s">
        <v>193</v>
      </c>
      <c r="C4" s="24" t="s">
        <v>194</v>
      </c>
      <c r="D4" s="24" t="s">
        <v>195</v>
      </c>
      <c r="E4" s="24" t="s">
        <v>196</v>
      </c>
      <c r="F4" s="24" t="s">
        <v>197</v>
      </c>
      <c r="G4" s="128">
        <v>3</v>
      </c>
      <c r="H4" s="30"/>
      <c r="I4" s="29"/>
      <c r="J4" s="29"/>
      <c r="K4" s="29"/>
      <c r="L4" s="29"/>
      <c r="M4" s="29"/>
      <c r="N4" s="29"/>
      <c r="O4" s="29"/>
      <c r="P4" s="29"/>
      <c r="Q4" s="29"/>
      <c r="R4" s="29"/>
      <c r="S4" s="29"/>
      <c r="T4" s="29"/>
      <c r="U4" s="29"/>
      <c r="V4" s="29"/>
      <c r="W4" s="29"/>
      <c r="X4" s="29"/>
      <c r="Y4" s="29"/>
      <c r="Z4" s="29"/>
    </row>
    <row r="5" spans="1:26" ht="135" x14ac:dyDescent="0.25">
      <c r="A5" s="221"/>
      <c r="B5" s="23" t="s">
        <v>198</v>
      </c>
      <c r="C5" s="24" t="s">
        <v>199</v>
      </c>
      <c r="D5" s="24" t="s">
        <v>200</v>
      </c>
      <c r="E5" s="24" t="s">
        <v>201</v>
      </c>
      <c r="F5" s="24" t="s">
        <v>202</v>
      </c>
      <c r="G5" s="128">
        <v>3</v>
      </c>
      <c r="H5" s="30"/>
      <c r="I5" s="29"/>
      <c r="J5" s="29"/>
      <c r="K5" s="29"/>
      <c r="L5" s="29"/>
      <c r="M5" s="29"/>
      <c r="N5" s="29"/>
      <c r="O5" s="29"/>
      <c r="P5" s="29"/>
      <c r="Q5" s="29"/>
      <c r="R5" s="29"/>
      <c r="S5" s="29"/>
      <c r="T5" s="29"/>
      <c r="U5" s="29"/>
      <c r="V5" s="29"/>
      <c r="W5" s="29"/>
      <c r="X5" s="29"/>
      <c r="Y5" s="29"/>
      <c r="Z5" s="29"/>
    </row>
    <row r="6" spans="1:26" ht="90" x14ac:dyDescent="0.25">
      <c r="A6" s="251" t="s">
        <v>203</v>
      </c>
      <c r="B6" s="23" t="s">
        <v>204</v>
      </c>
      <c r="C6" s="24" t="s">
        <v>205</v>
      </c>
      <c r="D6" s="24" t="s">
        <v>206</v>
      </c>
      <c r="E6" s="24" t="s">
        <v>207</v>
      </c>
      <c r="F6" s="24" t="s">
        <v>208</v>
      </c>
      <c r="G6" s="128">
        <v>2</v>
      </c>
      <c r="H6" s="30"/>
      <c r="I6" s="29"/>
      <c r="J6" s="29"/>
      <c r="K6" s="29"/>
      <c r="L6" s="29"/>
      <c r="M6" s="29"/>
      <c r="N6" s="29"/>
      <c r="O6" s="29"/>
      <c r="P6" s="29"/>
      <c r="Q6" s="29"/>
      <c r="R6" s="29"/>
      <c r="S6" s="29"/>
      <c r="T6" s="29"/>
      <c r="U6" s="29"/>
      <c r="V6" s="29"/>
      <c r="W6" s="29"/>
      <c r="X6" s="29"/>
      <c r="Y6" s="29"/>
      <c r="Z6" s="29"/>
    </row>
    <row r="7" spans="1:26" ht="75" x14ac:dyDescent="0.25">
      <c r="A7" s="222"/>
      <c r="B7" s="23" t="s">
        <v>209</v>
      </c>
      <c r="C7" s="24" t="s">
        <v>210</v>
      </c>
      <c r="D7" s="24" t="s">
        <v>211</v>
      </c>
      <c r="E7" s="24" t="s">
        <v>212</v>
      </c>
      <c r="F7" s="24" t="s">
        <v>213</v>
      </c>
      <c r="G7" s="128">
        <v>2</v>
      </c>
      <c r="H7" s="30"/>
      <c r="I7" s="137"/>
      <c r="J7" s="137"/>
      <c r="K7" s="137"/>
      <c r="L7" s="137"/>
      <c r="M7" s="137"/>
      <c r="N7" s="137"/>
      <c r="O7" s="137"/>
      <c r="P7" s="137"/>
      <c r="Q7" s="137"/>
      <c r="R7" s="137"/>
      <c r="S7" s="137"/>
      <c r="T7" s="137"/>
      <c r="U7" s="137"/>
      <c r="V7" s="137"/>
      <c r="W7" s="137"/>
      <c r="X7" s="137"/>
      <c r="Y7" s="137"/>
      <c r="Z7" s="137"/>
    </row>
    <row r="8" spans="1:26" ht="105" x14ac:dyDescent="0.25">
      <c r="A8" s="222"/>
      <c r="B8" s="23" t="s">
        <v>214</v>
      </c>
      <c r="C8" s="24" t="s">
        <v>215</v>
      </c>
      <c r="D8" s="24" t="s">
        <v>216</v>
      </c>
      <c r="E8" s="24" t="s">
        <v>217</v>
      </c>
      <c r="F8" s="24" t="s">
        <v>218</v>
      </c>
      <c r="G8" s="128">
        <v>3</v>
      </c>
      <c r="H8" s="137"/>
      <c r="I8" s="137"/>
      <c r="J8" s="137"/>
      <c r="K8" s="137"/>
      <c r="L8" s="137"/>
      <c r="M8" s="137"/>
      <c r="N8" s="137"/>
      <c r="O8" s="137"/>
      <c r="P8" s="137"/>
      <c r="Q8" s="137"/>
      <c r="R8" s="137"/>
      <c r="S8" s="137"/>
      <c r="T8" s="137"/>
      <c r="U8" s="137"/>
      <c r="V8" s="137"/>
      <c r="W8" s="137"/>
      <c r="X8" s="137"/>
      <c r="Y8" s="137"/>
      <c r="Z8" s="137"/>
    </row>
    <row r="9" spans="1:26" ht="120" x14ac:dyDescent="0.25">
      <c r="A9" s="222"/>
      <c r="B9" s="23" t="s">
        <v>219</v>
      </c>
      <c r="C9" s="24" t="s">
        <v>220</v>
      </c>
      <c r="D9" s="24" t="s">
        <v>221</v>
      </c>
      <c r="E9" s="24" t="s">
        <v>222</v>
      </c>
      <c r="F9" s="24" t="s">
        <v>223</v>
      </c>
      <c r="G9" s="128">
        <v>3</v>
      </c>
      <c r="H9" s="137"/>
      <c r="I9" s="137"/>
      <c r="J9" s="137"/>
      <c r="K9" s="137"/>
      <c r="L9" s="137"/>
      <c r="M9" s="137"/>
      <c r="N9" s="137"/>
      <c r="O9" s="137"/>
      <c r="P9" s="137"/>
      <c r="Q9" s="137"/>
      <c r="R9" s="137"/>
      <c r="S9" s="137"/>
      <c r="T9" s="137"/>
      <c r="U9" s="137"/>
      <c r="V9" s="137"/>
      <c r="W9" s="137"/>
      <c r="X9" s="137"/>
      <c r="Y9" s="137"/>
      <c r="Z9" s="137"/>
    </row>
    <row r="10" spans="1:26" ht="90" x14ac:dyDescent="0.25">
      <c r="A10" s="221"/>
      <c r="B10" s="23" t="s">
        <v>224</v>
      </c>
      <c r="C10" s="24" t="s">
        <v>225</v>
      </c>
      <c r="D10" s="24" t="s">
        <v>226</v>
      </c>
      <c r="E10" s="24" t="s">
        <v>227</v>
      </c>
      <c r="F10" s="24" t="s">
        <v>228</v>
      </c>
      <c r="G10" s="128">
        <v>3</v>
      </c>
      <c r="H10" s="137"/>
      <c r="I10" s="137"/>
      <c r="J10" s="137"/>
      <c r="K10" s="137"/>
      <c r="L10" s="137"/>
      <c r="M10" s="137"/>
      <c r="N10" s="137"/>
      <c r="O10" s="137"/>
      <c r="P10" s="137"/>
      <c r="Q10" s="137"/>
      <c r="R10" s="137"/>
      <c r="S10" s="137"/>
      <c r="T10" s="137"/>
      <c r="U10" s="137"/>
      <c r="V10" s="137"/>
      <c r="W10" s="137"/>
      <c r="X10" s="137"/>
      <c r="Y10" s="137"/>
      <c r="Z10" s="137"/>
    </row>
    <row r="11" spans="1:26" x14ac:dyDescent="0.25">
      <c r="A11" s="137"/>
      <c r="B11" s="137"/>
      <c r="C11" s="137"/>
      <c r="D11" s="137"/>
      <c r="E11" s="137"/>
      <c r="F11" s="29"/>
      <c r="G11" s="137"/>
      <c r="H11" s="137"/>
      <c r="I11" s="137"/>
      <c r="J11" s="137"/>
      <c r="K11" s="137"/>
      <c r="L11" s="137"/>
      <c r="M11" s="137"/>
      <c r="N11" s="137"/>
      <c r="O11" s="137"/>
      <c r="P11" s="137"/>
      <c r="Q11" s="137"/>
      <c r="R11" s="137"/>
      <c r="S11" s="137"/>
      <c r="T11" s="137"/>
      <c r="U11" s="137"/>
      <c r="V11" s="137"/>
      <c r="W11" s="137"/>
      <c r="X11" s="137"/>
      <c r="Y11" s="137"/>
      <c r="Z11" s="137"/>
    </row>
    <row r="13" spans="1:26" ht="18.75" x14ac:dyDescent="0.25">
      <c r="A13" s="137"/>
      <c r="B13" s="231" t="s">
        <v>95</v>
      </c>
      <c r="C13" s="231"/>
      <c r="D13" s="231"/>
      <c r="E13" s="1"/>
      <c r="F13" s="1"/>
      <c r="G13" s="1"/>
      <c r="H13" s="137"/>
      <c r="I13" s="137"/>
      <c r="J13" s="137"/>
      <c r="K13" s="137"/>
      <c r="L13" s="137"/>
      <c r="M13" s="137"/>
      <c r="N13" s="137"/>
      <c r="O13" s="137"/>
      <c r="P13" s="137"/>
      <c r="Q13" s="137"/>
      <c r="R13" s="137"/>
      <c r="S13" s="137"/>
      <c r="T13" s="137"/>
      <c r="U13" s="137"/>
      <c r="V13" s="137"/>
      <c r="W13" s="137"/>
      <c r="X13" s="137"/>
      <c r="Y13" s="137"/>
      <c r="Z13" s="137"/>
    </row>
    <row r="14" spans="1:26" ht="15.75" x14ac:dyDescent="0.25">
      <c r="A14" s="137"/>
      <c r="B14" s="46" t="s">
        <v>229</v>
      </c>
      <c r="C14" s="46" t="s">
        <v>97</v>
      </c>
      <c r="D14" s="46" t="s">
        <v>98</v>
      </c>
      <c r="E14" s="1"/>
      <c r="F14" s="1"/>
      <c r="G14" s="1"/>
      <c r="H14" s="137"/>
      <c r="I14" s="137"/>
      <c r="J14" s="1"/>
      <c r="K14" s="1"/>
      <c r="L14" s="1"/>
      <c r="M14" s="1"/>
      <c r="N14" s="1"/>
      <c r="O14" s="137"/>
      <c r="P14" s="137"/>
      <c r="Q14" s="137"/>
      <c r="R14" s="137"/>
      <c r="S14" s="137"/>
      <c r="T14" s="137"/>
      <c r="U14" s="137"/>
      <c r="V14" s="137"/>
      <c r="W14" s="137"/>
      <c r="X14" s="137"/>
      <c r="Y14" s="137"/>
      <c r="Z14" s="137"/>
    </row>
    <row r="15" spans="1:26" ht="15.75" x14ac:dyDescent="0.25">
      <c r="A15" s="137"/>
      <c r="B15" s="47" t="s">
        <v>193</v>
      </c>
      <c r="C15" s="133">
        <v>2</v>
      </c>
      <c r="D15" s="47" t="s">
        <v>198</v>
      </c>
      <c r="E15" s="137"/>
      <c r="F15" s="137"/>
      <c r="G15" s="137"/>
      <c r="H15" s="137"/>
      <c r="I15" s="137"/>
      <c r="J15" s="1"/>
      <c r="K15" s="1"/>
      <c r="L15" s="1"/>
      <c r="M15" s="1"/>
      <c r="N15" s="1"/>
      <c r="O15" s="137"/>
      <c r="P15" s="137"/>
      <c r="Q15" s="137"/>
      <c r="R15" s="137"/>
      <c r="S15" s="137"/>
      <c r="T15" s="137"/>
      <c r="U15" s="137"/>
      <c r="V15" s="137"/>
      <c r="W15" s="137"/>
      <c r="X15" s="137"/>
      <c r="Y15" s="137"/>
      <c r="Z15" s="137"/>
    </row>
    <row r="16" spans="1:26" ht="15.75" x14ac:dyDescent="0.25">
      <c r="A16" s="137"/>
      <c r="B16" s="47" t="s">
        <v>193</v>
      </c>
      <c r="C16" s="133">
        <v>3</v>
      </c>
      <c r="D16" s="47" t="s">
        <v>204</v>
      </c>
      <c r="E16" s="20"/>
      <c r="F16" s="137"/>
      <c r="G16" s="137"/>
      <c r="H16" s="137"/>
      <c r="I16" s="137"/>
      <c r="J16" s="137"/>
      <c r="K16" s="137"/>
      <c r="L16" s="137"/>
      <c r="M16" s="137"/>
      <c r="N16" s="137"/>
      <c r="O16" s="137"/>
      <c r="P16" s="137"/>
      <c r="Q16" s="137"/>
      <c r="R16" s="137"/>
      <c r="S16" s="137"/>
      <c r="T16" s="137"/>
      <c r="U16" s="137"/>
      <c r="V16" s="137"/>
      <c r="W16" s="137"/>
      <c r="X16" s="137"/>
      <c r="Y16" s="137"/>
      <c r="Z16" s="137"/>
    </row>
    <row r="17" spans="2:5" ht="15.75" x14ac:dyDescent="0.25">
      <c r="B17" s="47" t="s">
        <v>193</v>
      </c>
      <c r="C17" s="133">
        <v>4</v>
      </c>
      <c r="D17" s="47" t="s">
        <v>209</v>
      </c>
      <c r="E17" s="20"/>
    </row>
    <row r="18" spans="2:5" ht="15.75" x14ac:dyDescent="0.25">
      <c r="B18" s="47" t="s">
        <v>193</v>
      </c>
      <c r="C18" s="133">
        <v>1</v>
      </c>
      <c r="D18" s="47" t="s">
        <v>214</v>
      </c>
      <c r="E18" s="20"/>
    </row>
    <row r="19" spans="2:5" ht="15.75" x14ac:dyDescent="0.25">
      <c r="B19" s="47" t="s">
        <v>193</v>
      </c>
      <c r="C19" s="133">
        <v>1</v>
      </c>
      <c r="D19" s="47" t="s">
        <v>219</v>
      </c>
      <c r="E19" s="20"/>
    </row>
    <row r="20" spans="2:5" ht="15.75" x14ac:dyDescent="0.25">
      <c r="B20" s="47" t="s">
        <v>193</v>
      </c>
      <c r="C20" s="133">
        <v>1</v>
      </c>
      <c r="D20" s="47" t="s">
        <v>224</v>
      </c>
      <c r="E20" s="20"/>
    </row>
    <row r="21" spans="2:5" ht="15.75" x14ac:dyDescent="0.25">
      <c r="B21" s="47" t="s">
        <v>198</v>
      </c>
      <c r="C21" s="133">
        <v>3</v>
      </c>
      <c r="D21" s="47" t="s">
        <v>204</v>
      </c>
      <c r="E21" s="20"/>
    </row>
    <row r="22" spans="2:5" ht="15.75" x14ac:dyDescent="0.25">
      <c r="B22" s="47" t="s">
        <v>198</v>
      </c>
      <c r="C22" s="133">
        <v>3</v>
      </c>
      <c r="D22" s="47" t="s">
        <v>209</v>
      </c>
      <c r="E22" s="20"/>
    </row>
    <row r="23" spans="2:5" ht="15.75" x14ac:dyDescent="0.25">
      <c r="B23" s="47" t="s">
        <v>198</v>
      </c>
      <c r="C23" s="133">
        <v>1</v>
      </c>
      <c r="D23" s="47" t="s">
        <v>214</v>
      </c>
      <c r="E23" s="20"/>
    </row>
    <row r="24" spans="2:5" ht="15.75" x14ac:dyDescent="0.25">
      <c r="B24" s="47" t="s">
        <v>198</v>
      </c>
      <c r="C24" s="133">
        <v>1</v>
      </c>
      <c r="D24" s="47" t="s">
        <v>219</v>
      </c>
      <c r="E24" s="20"/>
    </row>
    <row r="25" spans="2:5" ht="15.75" x14ac:dyDescent="0.25">
      <c r="B25" s="47" t="s">
        <v>198</v>
      </c>
      <c r="C25" s="133">
        <v>2</v>
      </c>
      <c r="D25" s="47" t="s">
        <v>224</v>
      </c>
      <c r="E25" s="20"/>
    </row>
    <row r="26" spans="2:5" ht="15.75" x14ac:dyDescent="0.25">
      <c r="B26" s="47" t="s">
        <v>204</v>
      </c>
      <c r="C26" s="133">
        <v>1</v>
      </c>
      <c r="D26" s="47" t="s">
        <v>209</v>
      </c>
      <c r="E26" s="20"/>
    </row>
    <row r="27" spans="2:5" ht="15.75" x14ac:dyDescent="0.25">
      <c r="B27" s="47" t="s">
        <v>204</v>
      </c>
      <c r="C27" s="133">
        <v>0.33333333333333331</v>
      </c>
      <c r="D27" s="47" t="s">
        <v>214</v>
      </c>
      <c r="E27" s="20"/>
    </row>
    <row r="28" spans="2:5" ht="15.75" x14ac:dyDescent="0.25">
      <c r="B28" s="47" t="s">
        <v>204</v>
      </c>
      <c r="C28" s="133">
        <v>0.25</v>
      </c>
      <c r="D28" s="47" t="s">
        <v>219</v>
      </c>
      <c r="E28" s="20"/>
    </row>
    <row r="29" spans="2:5" ht="15.75" x14ac:dyDescent="0.25">
      <c r="B29" s="47" t="s">
        <v>204</v>
      </c>
      <c r="C29" s="133">
        <v>0.25</v>
      </c>
      <c r="D29" s="47" t="s">
        <v>224</v>
      </c>
      <c r="E29" s="20"/>
    </row>
    <row r="30" spans="2:5" ht="15.75" x14ac:dyDescent="0.25">
      <c r="B30" s="47" t="s">
        <v>209</v>
      </c>
      <c r="C30" s="133">
        <v>0.16666666666666666</v>
      </c>
      <c r="D30" s="47" t="s">
        <v>214</v>
      </c>
      <c r="E30" s="20"/>
    </row>
    <row r="31" spans="2:5" ht="15.75" x14ac:dyDescent="0.25">
      <c r="B31" s="47" t="s">
        <v>209</v>
      </c>
      <c r="C31" s="133">
        <v>0.33333333333333331</v>
      </c>
      <c r="D31" s="47" t="s">
        <v>219</v>
      </c>
      <c r="E31" s="20"/>
    </row>
    <row r="32" spans="2:5" ht="15.75" x14ac:dyDescent="0.25">
      <c r="B32" s="47" t="s">
        <v>209</v>
      </c>
      <c r="C32" s="133">
        <v>0.33333333333333331</v>
      </c>
      <c r="D32" s="47" t="s">
        <v>224</v>
      </c>
      <c r="E32" s="20"/>
    </row>
    <row r="33" spans="1:7" ht="31.5" x14ac:dyDescent="0.25">
      <c r="A33" s="137"/>
      <c r="B33" s="47" t="s">
        <v>214</v>
      </c>
      <c r="C33" s="133">
        <v>2</v>
      </c>
      <c r="D33" s="47" t="s">
        <v>219</v>
      </c>
      <c r="E33" s="20"/>
      <c r="F33" s="137"/>
      <c r="G33" s="137"/>
    </row>
    <row r="34" spans="1:7" ht="31.5" x14ac:dyDescent="0.25">
      <c r="A34" s="137"/>
      <c r="B34" s="47" t="s">
        <v>214</v>
      </c>
      <c r="C34" s="133">
        <v>1</v>
      </c>
      <c r="D34" s="47" t="s">
        <v>224</v>
      </c>
      <c r="E34" s="20"/>
      <c r="F34" s="137"/>
      <c r="G34" s="137"/>
    </row>
    <row r="35" spans="1:7" ht="15.75" x14ac:dyDescent="0.25">
      <c r="A35" s="137"/>
      <c r="B35" s="47" t="s">
        <v>219</v>
      </c>
      <c r="C35" s="133">
        <v>2</v>
      </c>
      <c r="D35" s="47" t="s">
        <v>224</v>
      </c>
      <c r="E35" s="20"/>
      <c r="F35" s="137"/>
      <c r="G35" s="137"/>
    </row>
    <row r="36" spans="1:7" x14ac:dyDescent="0.25">
      <c r="A36" s="137"/>
      <c r="B36" s="137"/>
      <c r="C36" s="137"/>
      <c r="D36" s="137"/>
      <c r="E36" s="137"/>
      <c r="F36" s="137"/>
      <c r="G36" s="137"/>
    </row>
    <row r="37" spans="1:7" ht="18.75" x14ac:dyDescent="0.25">
      <c r="A37" s="137"/>
      <c r="B37" s="231" t="s">
        <v>230</v>
      </c>
      <c r="C37" s="231"/>
      <c r="D37" s="231"/>
      <c r="E37" s="231"/>
      <c r="F37" s="231"/>
      <c r="G37" s="137"/>
    </row>
    <row r="38" spans="1:7" ht="90" x14ac:dyDescent="0.25">
      <c r="A38" s="137"/>
      <c r="B38" s="249" t="s">
        <v>231</v>
      </c>
      <c r="C38" s="250" t="s">
        <v>192</v>
      </c>
      <c r="D38" s="240" t="s">
        <v>232</v>
      </c>
      <c r="E38" s="97" t="s">
        <v>233</v>
      </c>
      <c r="F38" s="98" t="s">
        <v>234</v>
      </c>
      <c r="G38" s="137"/>
    </row>
    <row r="39" spans="1:7" ht="105" x14ac:dyDescent="0.25">
      <c r="A39" s="137"/>
      <c r="B39" s="224"/>
      <c r="C39" s="227"/>
      <c r="D39" s="227"/>
      <c r="E39" s="35" t="s">
        <v>235</v>
      </c>
      <c r="F39" s="36" t="s">
        <v>236</v>
      </c>
      <c r="G39" s="137"/>
    </row>
    <row r="40" spans="1:7" ht="132" customHeight="1" thickBot="1" x14ac:dyDescent="0.3">
      <c r="A40" s="137"/>
      <c r="B40" s="224"/>
      <c r="C40" s="228" t="s">
        <v>203</v>
      </c>
      <c r="D40" s="39"/>
      <c r="E40" s="35" t="s">
        <v>237</v>
      </c>
      <c r="F40" s="36" t="s">
        <v>238</v>
      </c>
      <c r="G40" s="137"/>
    </row>
    <row r="41" spans="1:7" ht="69" customHeight="1" thickBot="1" x14ac:dyDescent="0.3">
      <c r="A41" s="137"/>
      <c r="B41" s="224"/>
      <c r="C41" s="229"/>
      <c r="D41" s="39" t="s">
        <v>239</v>
      </c>
      <c r="E41" s="35" t="s">
        <v>240</v>
      </c>
      <c r="F41" s="36" t="s">
        <v>241</v>
      </c>
      <c r="G41" s="137"/>
    </row>
    <row r="42" spans="1:7" ht="148.5" customHeight="1" thickBot="1" x14ac:dyDescent="0.3">
      <c r="A42" s="137"/>
      <c r="B42" s="224"/>
      <c r="C42" s="227"/>
      <c r="D42" s="39"/>
      <c r="E42" s="35" t="s">
        <v>242</v>
      </c>
      <c r="F42" s="36" t="s">
        <v>243</v>
      </c>
      <c r="G42" s="137"/>
    </row>
    <row r="43" spans="1:7" ht="82.5" customHeight="1" thickBot="1" x14ac:dyDescent="0.3">
      <c r="A43" s="137"/>
      <c r="B43" s="224"/>
      <c r="C43" s="35" t="s">
        <v>219</v>
      </c>
      <c r="D43" s="39"/>
      <c r="E43" s="35" t="s">
        <v>244</v>
      </c>
      <c r="F43" s="36" t="s">
        <v>245</v>
      </c>
      <c r="G43" s="137"/>
    </row>
    <row r="44" spans="1:7" ht="60.75" thickBot="1" x14ac:dyDescent="0.3">
      <c r="A44" s="137"/>
      <c r="B44" s="225"/>
      <c r="C44" s="35" t="s">
        <v>224</v>
      </c>
      <c r="D44" s="40"/>
      <c r="E44" s="35" t="s">
        <v>246</v>
      </c>
      <c r="F44" s="36" t="s">
        <v>247</v>
      </c>
      <c r="G44" s="137"/>
    </row>
  </sheetData>
  <sheetProtection algorithmName="SHA-512" hashValue="oX8HMlR3iyo5qnh9MYVVAJde+RQSYAdEXFFiKqhDChfISObd4kloYlFUWknWaAFRFIs0SuRvvXx+HyULuyEqUw==" saltValue="QVb/t4q/bi9iPjL6zikwkg==" spinCount="100000" sheet="1" objects="1" scenarios="1"/>
  <mergeCells count="10">
    <mergeCell ref="B38:B44"/>
    <mergeCell ref="C38:C39"/>
    <mergeCell ref="D38:D39"/>
    <mergeCell ref="C40:C42"/>
    <mergeCell ref="A1:G1"/>
    <mergeCell ref="A2:B2"/>
    <mergeCell ref="A4:A5"/>
    <mergeCell ref="A6:A10"/>
    <mergeCell ref="B13:D13"/>
    <mergeCell ref="B37:F37"/>
  </mergeCells>
  <conditionalFormatting sqref="G4:G10">
    <cfRule type="cellIs" dxfId="11" priority="1" operator="between">
      <formula>1</formula>
      <formula>4</formula>
    </cfRule>
  </conditionalFormatting>
  <conditionalFormatting sqref="G4:G10">
    <cfRule type="cellIs" dxfId="10" priority="2" operator="between">
      <formula>1</formula>
      <formula>4</formula>
    </cfRule>
  </conditionalFormatting>
  <dataValidations count="1">
    <dataValidation type="list" allowBlank="1" showErrorMessage="1" sqref="G4:G10" xr:uid="{00000000-0002-0000-0400-000000000000}">
      <formula1>$J$1:$M$1</formula1>
    </dataValidation>
  </dataValidations>
  <pageMargins left="0.23622047244094491" right="0.23622047244094491" top="0.15748031496062992" bottom="0.15748031496062992" header="0" footer="0"/>
  <pageSetup scale="95" orientation="landscape"/>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5C27EBB-07AC-434D-A049-FDBFF3AC2844}">
          <x14:formula1>
            <xm:f>'5.Human'!$A$65:$A$82</xm:f>
          </x14:formula1>
          <xm:sqref>C15:C35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3"/>
  <sheetViews>
    <sheetView showGridLines="0" topLeftCell="A4" zoomScaleNormal="100" workbookViewId="0">
      <selection activeCell="C10" sqref="C10"/>
    </sheetView>
  </sheetViews>
  <sheetFormatPr defaultColWidth="14.42578125" defaultRowHeight="15" x14ac:dyDescent="0.25"/>
  <cols>
    <col min="1" max="1" width="9.28515625" style="8" bestFit="1" customWidth="1"/>
    <col min="2" max="2" width="18.28515625" style="8" customWidth="1"/>
    <col min="3" max="3" width="24.7109375" style="8" bestFit="1" customWidth="1"/>
    <col min="4" max="6" width="25.140625" style="8" bestFit="1" customWidth="1"/>
    <col min="7" max="7" width="12.85546875" style="8" bestFit="1" customWidth="1"/>
    <col min="8" max="8" width="7.85546875" style="8" customWidth="1"/>
    <col min="9" max="9" width="20.7109375" style="8" bestFit="1" customWidth="1"/>
    <col min="10" max="10" width="6.5703125" style="8" bestFit="1" customWidth="1"/>
    <col min="11" max="11" width="4" style="8" bestFit="1" customWidth="1"/>
    <col min="12" max="13" width="2" style="8" bestFit="1" customWidth="1"/>
    <col min="14" max="26" width="8.7109375" style="8" customWidth="1"/>
    <col min="27" max="16384" width="14.42578125" style="8"/>
  </cols>
  <sheetData>
    <row r="1" spans="1:26" x14ac:dyDescent="0.25">
      <c r="A1" s="216" t="s">
        <v>248</v>
      </c>
      <c r="B1" s="217"/>
      <c r="C1" s="217"/>
      <c r="D1" s="217"/>
      <c r="E1" s="217"/>
      <c r="F1" s="217"/>
      <c r="G1" s="218"/>
      <c r="H1" s="137"/>
      <c r="I1" s="137"/>
      <c r="J1" s="29">
        <v>1</v>
      </c>
      <c r="K1" s="29">
        <v>2</v>
      </c>
      <c r="L1" s="29">
        <v>3</v>
      </c>
      <c r="M1" s="29">
        <v>4</v>
      </c>
      <c r="N1" s="137"/>
      <c r="O1" s="137"/>
      <c r="P1" s="137"/>
      <c r="Q1" s="137"/>
      <c r="R1" s="137"/>
      <c r="S1" s="137"/>
      <c r="T1" s="137"/>
      <c r="U1" s="137"/>
      <c r="V1" s="137"/>
      <c r="W1" s="137"/>
      <c r="X1" s="137"/>
      <c r="Y1" s="137"/>
      <c r="Z1" s="137"/>
    </row>
    <row r="2" spans="1:26" ht="45" x14ac:dyDescent="0.25">
      <c r="A2" s="219" t="s">
        <v>50</v>
      </c>
      <c r="B2" s="218"/>
      <c r="C2" s="24" t="s">
        <v>51</v>
      </c>
      <c r="D2" s="24" t="s">
        <v>52</v>
      </c>
      <c r="E2" s="24" t="s">
        <v>53</v>
      </c>
      <c r="F2" s="24" t="s">
        <v>54</v>
      </c>
      <c r="G2" s="25" t="s">
        <v>116</v>
      </c>
      <c r="H2" s="29"/>
      <c r="I2" s="29"/>
      <c r="J2" s="29"/>
      <c r="K2" s="29"/>
      <c r="L2" s="29"/>
      <c r="M2" s="29"/>
      <c r="N2" s="29"/>
      <c r="O2" s="29"/>
      <c r="P2" s="29"/>
      <c r="Q2" s="29"/>
      <c r="R2" s="29"/>
      <c r="S2" s="29"/>
      <c r="T2" s="29"/>
      <c r="U2" s="29"/>
      <c r="V2" s="29"/>
      <c r="W2" s="29"/>
      <c r="X2" s="29"/>
      <c r="Y2" s="29"/>
      <c r="Z2" s="29"/>
    </row>
    <row r="3" spans="1:26" ht="90" x14ac:dyDescent="0.25">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90" x14ac:dyDescent="0.25">
      <c r="A4" s="220" t="s">
        <v>249</v>
      </c>
      <c r="B4" s="23" t="s">
        <v>250</v>
      </c>
      <c r="C4" s="24" t="s">
        <v>251</v>
      </c>
      <c r="D4" s="24" t="s">
        <v>252</v>
      </c>
      <c r="E4" s="24" t="s">
        <v>253</v>
      </c>
      <c r="F4" s="24" t="s">
        <v>254</v>
      </c>
      <c r="G4" s="128">
        <v>2</v>
      </c>
      <c r="H4" s="30"/>
      <c r="I4" s="29"/>
      <c r="J4" s="29"/>
      <c r="K4" s="29"/>
      <c r="L4" s="29"/>
      <c r="M4" s="29"/>
      <c r="N4" s="29"/>
      <c r="O4" s="29"/>
      <c r="P4" s="29"/>
      <c r="Q4" s="29"/>
      <c r="R4" s="29"/>
      <c r="S4" s="29"/>
      <c r="T4" s="29"/>
      <c r="U4" s="29"/>
      <c r="V4" s="29"/>
      <c r="W4" s="29"/>
      <c r="X4" s="29"/>
      <c r="Y4" s="29"/>
      <c r="Z4" s="29"/>
    </row>
    <row r="5" spans="1:26" ht="105" x14ac:dyDescent="0.25">
      <c r="A5" s="221"/>
      <c r="B5" s="23" t="s">
        <v>255</v>
      </c>
      <c r="C5" s="24" t="s">
        <v>256</v>
      </c>
      <c r="D5" s="24" t="s">
        <v>257</v>
      </c>
      <c r="E5" s="24" t="s">
        <v>258</v>
      </c>
      <c r="F5" s="24" t="s">
        <v>259</v>
      </c>
      <c r="G5" s="128">
        <v>3</v>
      </c>
      <c r="H5" s="30"/>
      <c r="I5" s="49"/>
      <c r="J5" s="29"/>
      <c r="K5" s="29"/>
      <c r="L5" s="29"/>
      <c r="M5" s="29"/>
      <c r="N5" s="29"/>
      <c r="O5" s="29"/>
      <c r="P5" s="29"/>
      <c r="Q5" s="29"/>
      <c r="R5" s="29"/>
      <c r="S5" s="29"/>
      <c r="T5" s="29"/>
      <c r="U5" s="29"/>
      <c r="V5" s="29"/>
      <c r="W5" s="29"/>
      <c r="X5" s="29"/>
      <c r="Y5" s="29"/>
      <c r="Z5" s="29"/>
    </row>
    <row r="6" spans="1:26" x14ac:dyDescent="0.25">
      <c r="A6" s="137"/>
      <c r="B6" s="137"/>
      <c r="C6" s="137"/>
      <c r="D6" s="137"/>
      <c r="E6" s="137"/>
      <c r="F6" s="29"/>
      <c r="G6" s="137"/>
      <c r="H6" s="30"/>
      <c r="I6" s="29"/>
      <c r="J6" s="29"/>
      <c r="K6" s="29"/>
      <c r="L6" s="29"/>
      <c r="M6" s="29"/>
      <c r="N6" s="137"/>
      <c r="O6" s="137"/>
      <c r="P6" s="137"/>
      <c r="Q6" s="137"/>
      <c r="R6" s="137"/>
      <c r="S6" s="137"/>
      <c r="T6" s="137"/>
      <c r="U6" s="137"/>
      <c r="V6" s="137"/>
      <c r="W6" s="137"/>
      <c r="X6" s="137"/>
      <c r="Y6" s="137"/>
      <c r="Z6" s="137"/>
    </row>
    <row r="7" spans="1:26" x14ac:dyDescent="0.25">
      <c r="A7" s="137"/>
      <c r="B7" s="137"/>
      <c r="C7" s="137"/>
      <c r="D7" s="137"/>
      <c r="E7" s="137"/>
      <c r="F7" s="137"/>
      <c r="G7" s="137"/>
      <c r="H7" s="30"/>
      <c r="I7" s="137"/>
      <c r="J7" s="137"/>
      <c r="K7" s="137"/>
      <c r="L7" s="137"/>
      <c r="M7" s="137"/>
      <c r="N7" s="137"/>
      <c r="O7" s="137"/>
      <c r="P7" s="137"/>
      <c r="Q7" s="137"/>
      <c r="R7" s="137"/>
      <c r="S7" s="137"/>
      <c r="T7" s="137"/>
      <c r="U7" s="137"/>
      <c r="V7" s="137"/>
      <c r="W7" s="137"/>
      <c r="X7" s="137"/>
      <c r="Y7" s="137"/>
      <c r="Z7" s="137"/>
    </row>
    <row r="8" spans="1:26" ht="18.75" x14ac:dyDescent="0.25">
      <c r="A8" s="137"/>
      <c r="B8" s="213" t="s">
        <v>95</v>
      </c>
      <c r="C8" s="214"/>
      <c r="D8" s="215"/>
      <c r="E8" s="1"/>
      <c r="F8" s="137"/>
      <c r="G8" s="137"/>
      <c r="H8" s="137"/>
      <c r="I8" s="137"/>
      <c r="J8" s="137"/>
      <c r="K8" s="137"/>
      <c r="L8" s="137"/>
      <c r="M8" s="137"/>
      <c r="N8" s="137"/>
      <c r="O8" s="137"/>
      <c r="P8" s="137"/>
      <c r="Q8" s="137"/>
      <c r="R8" s="137"/>
      <c r="S8" s="137"/>
      <c r="T8" s="137"/>
      <c r="U8" s="137"/>
      <c r="V8" s="137"/>
      <c r="W8" s="137"/>
      <c r="X8" s="137"/>
      <c r="Y8" s="137"/>
      <c r="Z8" s="137"/>
    </row>
    <row r="9" spans="1:26" ht="15.75" x14ac:dyDescent="0.25">
      <c r="A9" s="137"/>
      <c r="B9" s="44" t="s">
        <v>96</v>
      </c>
      <c r="C9" s="44" t="s">
        <v>97</v>
      </c>
      <c r="D9" s="44" t="s">
        <v>98</v>
      </c>
      <c r="E9" s="1"/>
      <c r="F9" s="137"/>
      <c r="G9" s="137"/>
      <c r="H9" s="137"/>
      <c r="I9" s="137"/>
      <c r="J9" s="137"/>
      <c r="K9" s="137"/>
      <c r="L9" s="137"/>
      <c r="M9" s="137"/>
      <c r="N9" s="137"/>
      <c r="O9" s="137"/>
      <c r="P9" s="137"/>
      <c r="Q9" s="137"/>
      <c r="R9" s="137"/>
      <c r="S9" s="137"/>
      <c r="T9" s="137"/>
      <c r="U9" s="137"/>
      <c r="V9" s="137"/>
      <c r="W9" s="137"/>
      <c r="X9" s="137"/>
      <c r="Y9" s="137"/>
      <c r="Z9" s="137"/>
    </row>
    <row r="10" spans="1:26" ht="15.75" x14ac:dyDescent="0.25">
      <c r="A10" s="137"/>
      <c r="B10" s="48" t="s">
        <v>250</v>
      </c>
      <c r="C10" s="134">
        <v>1</v>
      </c>
      <c r="D10" s="48" t="s">
        <v>255</v>
      </c>
      <c r="E10" s="20"/>
      <c r="F10" s="137"/>
      <c r="G10" s="137"/>
      <c r="H10" s="137"/>
      <c r="I10" s="137"/>
      <c r="J10" s="137"/>
      <c r="K10" s="137"/>
      <c r="L10" s="137"/>
      <c r="M10" s="137"/>
      <c r="N10" s="137"/>
      <c r="O10" s="137"/>
      <c r="P10" s="137"/>
      <c r="Q10" s="137"/>
      <c r="R10" s="137"/>
      <c r="S10" s="137"/>
      <c r="T10" s="137"/>
      <c r="U10" s="137"/>
      <c r="V10" s="137"/>
      <c r="W10" s="137"/>
      <c r="X10" s="137"/>
      <c r="Y10" s="137"/>
      <c r="Z10" s="137"/>
    </row>
    <row r="19" spans="1:7" x14ac:dyDescent="0.25">
      <c r="A19" s="137"/>
      <c r="B19" s="137"/>
      <c r="C19" s="137"/>
      <c r="D19" s="137"/>
      <c r="E19" s="137"/>
      <c r="F19" s="137"/>
      <c r="G19" s="137"/>
    </row>
    <row r="20" spans="1:7" ht="18.75" x14ac:dyDescent="0.25">
      <c r="A20" s="137"/>
      <c r="B20" s="231" t="s">
        <v>140</v>
      </c>
      <c r="C20" s="231"/>
      <c r="D20" s="231"/>
      <c r="E20" s="231"/>
      <c r="F20" s="231"/>
      <c r="G20" s="137"/>
    </row>
    <row r="21" spans="1:7" ht="90" x14ac:dyDescent="0.25">
      <c r="A21" s="137"/>
      <c r="B21" s="252" t="s">
        <v>260</v>
      </c>
      <c r="C21" s="106" t="s">
        <v>250</v>
      </c>
      <c r="D21" s="106"/>
      <c r="E21" s="106" t="s">
        <v>261</v>
      </c>
      <c r="F21" s="106" t="s">
        <v>262</v>
      </c>
      <c r="G21" s="137"/>
    </row>
    <row r="22" spans="1:7" ht="90" x14ac:dyDescent="0.25">
      <c r="A22" s="137"/>
      <c r="B22" s="253"/>
      <c r="C22" s="23" t="s">
        <v>255</v>
      </c>
      <c r="D22" s="23"/>
      <c r="E22" s="23" t="s">
        <v>263</v>
      </c>
      <c r="F22" s="23" t="s">
        <v>264</v>
      </c>
      <c r="G22" s="137"/>
    </row>
    <row r="23" spans="1:7" x14ac:dyDescent="0.25">
      <c r="A23" s="137"/>
      <c r="B23" s="137"/>
      <c r="C23" s="137"/>
      <c r="D23" s="137"/>
      <c r="E23" s="137"/>
      <c r="F23" s="137"/>
      <c r="G23" s="137"/>
    </row>
  </sheetData>
  <sheetProtection algorithmName="SHA-512" hashValue="C62NjfelywxjNpkduLpQ/sdxaQZ+MWnD7k9oBSF73l6Lz7bbK+WMqPEGh5YBi3NbURz4MB2PD8G+yj04/5HvdQ==" saltValue="bEj4roB1dM8+7vMxAC/YlA==" spinCount="100000" sheet="1" objects="1" scenarios="1"/>
  <mergeCells count="6">
    <mergeCell ref="A1:G1"/>
    <mergeCell ref="A2:B2"/>
    <mergeCell ref="A4:A5"/>
    <mergeCell ref="B8:D8"/>
    <mergeCell ref="B21:B22"/>
    <mergeCell ref="B20:F20"/>
  </mergeCells>
  <conditionalFormatting sqref="G4:G5">
    <cfRule type="cellIs" dxfId="9" priority="1" operator="between">
      <formula>1</formula>
      <formula>4</formula>
    </cfRule>
  </conditionalFormatting>
  <conditionalFormatting sqref="G4:G5">
    <cfRule type="cellIs" dxfId="8" priority="2" operator="between">
      <formula>1</formula>
      <formula>4</formula>
    </cfRule>
  </conditionalFormatting>
  <dataValidations count="1">
    <dataValidation type="list" allowBlank="1" showErrorMessage="1" sqref="G4:G5" xr:uid="{00000000-0002-0000-0500-000000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B37073A9-EA35-42C3-9734-3A59CA0BF69E}">
          <x14:formula1>
            <xm:f>'5.Human'!$A$65:$A$82</xm:f>
          </x14:formula1>
          <xm:sqref>C10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076A4-333D-4D2F-AD86-45A4C276A124}">
  <dimension ref="A1:H45"/>
  <sheetViews>
    <sheetView showGridLines="0" topLeftCell="A25" zoomScaleNormal="100" workbookViewId="0">
      <selection activeCell="C28" sqref="C28:C31"/>
    </sheetView>
  </sheetViews>
  <sheetFormatPr defaultColWidth="8.85546875" defaultRowHeight="15" x14ac:dyDescent="0.25"/>
  <cols>
    <col min="1" max="1" width="6.7109375" style="8" customWidth="1"/>
    <col min="2" max="2" width="32.7109375" style="8" bestFit="1" customWidth="1"/>
    <col min="3" max="3" width="21.42578125" style="8" customWidth="1"/>
    <col min="4" max="4" width="43.7109375" style="8" customWidth="1"/>
    <col min="5" max="5" width="13.5703125" style="8" bestFit="1" customWidth="1"/>
    <col min="6" max="6" width="44.7109375" style="8" customWidth="1"/>
    <col min="7" max="7" width="8.85546875" style="8"/>
    <col min="8" max="12" width="8.85546875" style="8" customWidth="1"/>
    <col min="13" max="16384" width="8.85546875" style="8"/>
  </cols>
  <sheetData>
    <row r="1" spans="2:8" ht="21" x14ac:dyDescent="0.25">
      <c r="B1" s="258" t="s">
        <v>265</v>
      </c>
      <c r="C1" s="259"/>
      <c r="D1" s="259"/>
      <c r="E1" s="137"/>
      <c r="F1" s="137"/>
      <c r="G1" s="137"/>
      <c r="H1" s="137"/>
    </row>
    <row r="2" spans="2:8" ht="18.75" x14ac:dyDescent="0.25">
      <c r="B2" s="213" t="s">
        <v>95</v>
      </c>
      <c r="C2" s="260"/>
      <c r="D2" s="261"/>
      <c r="E2" s="137"/>
      <c r="F2" s="137"/>
      <c r="G2" s="137"/>
      <c r="H2" s="137"/>
    </row>
    <row r="3" spans="2:8" ht="15.75" x14ac:dyDescent="0.25">
      <c r="B3" s="44" t="s">
        <v>266</v>
      </c>
      <c r="C3" s="44" t="s">
        <v>97</v>
      </c>
      <c r="D3" s="45" t="s">
        <v>98</v>
      </c>
      <c r="E3" s="137"/>
      <c r="F3" s="137"/>
      <c r="G3" s="137"/>
      <c r="H3" s="137"/>
    </row>
    <row r="4" spans="2:8" ht="15.75" x14ac:dyDescent="0.25">
      <c r="B4" s="53" t="s">
        <v>267</v>
      </c>
      <c r="C4" s="149">
        <v>4</v>
      </c>
      <c r="D4" s="53" t="s">
        <v>268</v>
      </c>
      <c r="E4" s="137"/>
      <c r="F4" s="2"/>
      <c r="G4" s="2"/>
      <c r="H4" s="2"/>
    </row>
    <row r="5" spans="2:8" ht="15.75" x14ac:dyDescent="0.25">
      <c r="B5" s="53" t="s">
        <v>267</v>
      </c>
      <c r="C5" s="149">
        <v>3</v>
      </c>
      <c r="D5" s="53" t="s">
        <v>269</v>
      </c>
      <c r="E5" s="137"/>
      <c r="F5" s="137"/>
      <c r="G5" s="137"/>
      <c r="H5" s="137"/>
    </row>
    <row r="6" spans="2:8" ht="15.75" x14ac:dyDescent="0.25">
      <c r="B6" s="53" t="s">
        <v>267</v>
      </c>
      <c r="C6" s="149">
        <v>4</v>
      </c>
      <c r="D6" s="53" t="s">
        <v>270</v>
      </c>
      <c r="E6" s="137"/>
      <c r="F6" s="137"/>
      <c r="G6" s="137"/>
      <c r="H6" s="137"/>
    </row>
    <row r="7" spans="2:8" ht="15.75" x14ac:dyDescent="0.25">
      <c r="B7" s="53" t="s">
        <v>271</v>
      </c>
      <c r="C7" s="149">
        <v>2</v>
      </c>
      <c r="D7" s="53" t="s">
        <v>249</v>
      </c>
      <c r="E7" s="137"/>
      <c r="F7" s="137"/>
      <c r="G7" s="137"/>
      <c r="H7" s="137"/>
    </row>
    <row r="8" spans="2:8" ht="15.75" x14ac:dyDescent="0.25">
      <c r="B8" s="53" t="s">
        <v>268</v>
      </c>
      <c r="C8" s="149">
        <v>1</v>
      </c>
      <c r="D8" s="53" t="s">
        <v>269</v>
      </c>
      <c r="E8" s="137"/>
      <c r="F8" s="137"/>
      <c r="G8" s="137"/>
      <c r="H8" s="137"/>
    </row>
    <row r="9" spans="2:8" ht="15.75" x14ac:dyDescent="0.25">
      <c r="B9" s="53" t="s">
        <v>268</v>
      </c>
      <c r="C9" s="149">
        <v>1</v>
      </c>
      <c r="D9" s="53" t="s">
        <v>270</v>
      </c>
      <c r="E9" s="137"/>
      <c r="F9" s="137"/>
      <c r="G9" s="137"/>
      <c r="H9" s="137"/>
    </row>
    <row r="10" spans="2:8" ht="15.75" x14ac:dyDescent="0.25">
      <c r="B10" s="53" t="s">
        <v>268</v>
      </c>
      <c r="C10" s="149">
        <v>0.33333333333333331</v>
      </c>
      <c r="D10" s="53" t="s">
        <v>249</v>
      </c>
      <c r="E10" s="137"/>
      <c r="F10" s="137"/>
      <c r="G10" s="137"/>
      <c r="H10" s="137"/>
    </row>
    <row r="11" spans="2:8" ht="15.75" x14ac:dyDescent="0.25">
      <c r="B11" s="53" t="s">
        <v>269</v>
      </c>
      <c r="C11" s="149">
        <v>3</v>
      </c>
      <c r="D11" s="53" t="s">
        <v>270</v>
      </c>
      <c r="E11" s="137"/>
      <c r="F11" s="137"/>
      <c r="G11" s="137"/>
      <c r="H11" s="137"/>
    </row>
    <row r="12" spans="2:8" ht="15.75" x14ac:dyDescent="0.25">
      <c r="B12" s="53" t="s">
        <v>269</v>
      </c>
      <c r="C12" s="149">
        <v>3</v>
      </c>
      <c r="D12" s="53" t="s">
        <v>249</v>
      </c>
      <c r="E12" s="137"/>
      <c r="F12" s="137"/>
      <c r="G12" s="137"/>
      <c r="H12" s="137"/>
    </row>
    <row r="13" spans="2:8" ht="15.75" x14ac:dyDescent="0.25">
      <c r="B13" s="53" t="s">
        <v>270</v>
      </c>
      <c r="C13" s="149">
        <v>1</v>
      </c>
      <c r="D13" s="53" t="s">
        <v>249</v>
      </c>
      <c r="E13" s="137"/>
      <c r="F13" s="137"/>
      <c r="G13" s="137"/>
      <c r="H13" s="137"/>
    </row>
    <row r="16" spans="2:8" x14ac:dyDescent="0.25">
      <c r="B16" s="137"/>
      <c r="C16" s="137"/>
      <c r="D16" s="137"/>
      <c r="E16" s="137"/>
      <c r="F16" s="137"/>
      <c r="G16" s="137"/>
      <c r="H16" s="137"/>
    </row>
    <row r="17" spans="1:7" ht="18.75" x14ac:dyDescent="0.25">
      <c r="A17" s="137"/>
      <c r="B17" s="264" t="s">
        <v>140</v>
      </c>
      <c r="C17" s="265"/>
      <c r="D17" s="265"/>
      <c r="E17" s="265"/>
      <c r="F17" s="265"/>
      <c r="G17" s="137"/>
    </row>
    <row r="18" spans="1:7" x14ac:dyDescent="0.25">
      <c r="A18" s="137"/>
      <c r="B18" s="113" t="s">
        <v>272</v>
      </c>
      <c r="C18" s="114" t="s">
        <v>56</v>
      </c>
      <c r="D18" s="114" t="s">
        <v>273</v>
      </c>
      <c r="E18" s="114" t="s">
        <v>57</v>
      </c>
      <c r="F18" s="115" t="s">
        <v>273</v>
      </c>
      <c r="G18" s="137"/>
    </row>
    <row r="19" spans="1:7" ht="60" x14ac:dyDescent="0.25">
      <c r="A19" s="137"/>
      <c r="B19" s="262" t="s">
        <v>141</v>
      </c>
      <c r="C19" s="226" t="s">
        <v>117</v>
      </c>
      <c r="D19" s="226" t="s">
        <v>142</v>
      </c>
      <c r="E19" s="226" t="s">
        <v>143</v>
      </c>
      <c r="F19" s="32" t="s">
        <v>144</v>
      </c>
      <c r="G19" s="137"/>
    </row>
    <row r="20" spans="1:7" ht="60" x14ac:dyDescent="0.25">
      <c r="A20" s="137"/>
      <c r="B20" s="224"/>
      <c r="C20" s="229"/>
      <c r="D20" s="229"/>
      <c r="E20" s="229"/>
      <c r="F20" s="32" t="s">
        <v>145</v>
      </c>
      <c r="G20" s="137"/>
    </row>
    <row r="21" spans="1:7" ht="45" x14ac:dyDescent="0.25">
      <c r="A21" s="137"/>
      <c r="B21" s="224"/>
      <c r="C21" s="229"/>
      <c r="D21" s="229"/>
      <c r="E21" s="229"/>
      <c r="F21" s="33" t="s">
        <v>146</v>
      </c>
      <c r="G21" s="137"/>
    </row>
    <row r="22" spans="1:7" ht="60" x14ac:dyDescent="0.25">
      <c r="A22" s="137"/>
      <c r="B22" s="224"/>
      <c r="C22" s="229"/>
      <c r="D22" s="229"/>
      <c r="E22" s="227"/>
      <c r="F22" s="34" t="s">
        <v>147</v>
      </c>
      <c r="G22" s="137"/>
    </row>
    <row r="23" spans="1:7" ht="75" x14ac:dyDescent="0.25">
      <c r="A23" s="137"/>
      <c r="B23" s="224"/>
      <c r="C23" s="227"/>
      <c r="D23" s="227"/>
      <c r="E23" s="35" t="s">
        <v>148</v>
      </c>
      <c r="F23" s="34" t="s">
        <v>149</v>
      </c>
      <c r="G23" s="137"/>
    </row>
    <row r="24" spans="1:7" ht="75.75" thickBot="1" x14ac:dyDescent="0.3">
      <c r="A24" s="137"/>
      <c r="B24" s="224"/>
      <c r="C24" s="35" t="s">
        <v>128</v>
      </c>
      <c r="D24" s="35" t="s">
        <v>150</v>
      </c>
      <c r="E24" s="35" t="s">
        <v>151</v>
      </c>
      <c r="F24" s="36" t="s">
        <v>152</v>
      </c>
      <c r="G24" s="137"/>
    </row>
    <row r="25" spans="1:7" ht="45.75" thickBot="1" x14ac:dyDescent="0.3">
      <c r="A25" s="137"/>
      <c r="B25" s="263"/>
      <c r="C25" s="37" t="s">
        <v>134</v>
      </c>
      <c r="D25" s="37" t="s">
        <v>153</v>
      </c>
      <c r="E25" s="37" t="s">
        <v>154</v>
      </c>
      <c r="F25" s="38" t="s">
        <v>155</v>
      </c>
      <c r="G25" s="137"/>
    </row>
    <row r="26" spans="1:7" ht="45" x14ac:dyDescent="0.25">
      <c r="A26" s="137"/>
      <c r="B26" s="223" t="s">
        <v>274</v>
      </c>
      <c r="C26" s="226" t="s">
        <v>63</v>
      </c>
      <c r="D26" s="226" t="s">
        <v>101</v>
      </c>
      <c r="E26" s="35" t="s">
        <v>102</v>
      </c>
      <c r="F26" s="36" t="s">
        <v>103</v>
      </c>
      <c r="G26" s="137"/>
    </row>
    <row r="27" spans="1:7" ht="30.75" thickBot="1" x14ac:dyDescent="0.3">
      <c r="A27" s="137"/>
      <c r="B27" s="224"/>
      <c r="C27" s="227"/>
      <c r="D27" s="227"/>
      <c r="E27" s="35" t="s">
        <v>104</v>
      </c>
      <c r="F27" s="36" t="s">
        <v>105</v>
      </c>
      <c r="G27" s="137"/>
    </row>
    <row r="28" spans="1:7" ht="30" x14ac:dyDescent="0.25">
      <c r="A28" s="137"/>
      <c r="B28" s="224"/>
      <c r="C28" s="228" t="s">
        <v>74</v>
      </c>
      <c r="D28" s="228" t="s">
        <v>106</v>
      </c>
      <c r="E28" s="35" t="s">
        <v>107</v>
      </c>
      <c r="F28" s="36" t="s">
        <v>108</v>
      </c>
      <c r="G28" s="137"/>
    </row>
    <row r="29" spans="1:7" ht="45.75" thickBot="1" x14ac:dyDescent="0.3">
      <c r="A29" s="137"/>
      <c r="B29" s="224"/>
      <c r="C29" s="229"/>
      <c r="D29" s="229"/>
      <c r="E29" s="35" t="s">
        <v>109</v>
      </c>
      <c r="F29" s="36" t="s">
        <v>110</v>
      </c>
      <c r="G29" s="137"/>
    </row>
    <row r="30" spans="1:7" ht="30.75" thickBot="1" x14ac:dyDescent="0.3">
      <c r="A30" s="137"/>
      <c r="B30" s="224"/>
      <c r="C30" s="229"/>
      <c r="D30" s="229"/>
      <c r="E30" s="35" t="s">
        <v>111</v>
      </c>
      <c r="F30" s="36" t="s">
        <v>112</v>
      </c>
      <c r="G30" s="137"/>
    </row>
    <row r="31" spans="1:7" ht="45.75" thickBot="1" x14ac:dyDescent="0.3">
      <c r="A31" s="137"/>
      <c r="B31" s="225"/>
      <c r="C31" s="227"/>
      <c r="D31" s="227"/>
      <c r="E31" s="35" t="s">
        <v>113</v>
      </c>
      <c r="F31" s="36" t="s">
        <v>114</v>
      </c>
      <c r="G31" s="137"/>
    </row>
    <row r="32" spans="1:7" ht="30.75" thickBot="1" x14ac:dyDescent="0.3">
      <c r="A32" s="137"/>
      <c r="B32" s="256" t="s">
        <v>275</v>
      </c>
      <c r="C32" s="228" t="s">
        <v>157</v>
      </c>
      <c r="D32" s="228" t="s">
        <v>181</v>
      </c>
      <c r="E32" s="35" t="s">
        <v>182</v>
      </c>
      <c r="F32" s="36" t="s">
        <v>183</v>
      </c>
      <c r="G32" s="137"/>
    </row>
    <row r="33" spans="2:6" ht="30.75" thickBot="1" x14ac:dyDescent="0.3">
      <c r="B33" s="224"/>
      <c r="C33" s="229"/>
      <c r="D33" s="229"/>
      <c r="E33" s="35" t="s">
        <v>184</v>
      </c>
      <c r="F33" s="36" t="s">
        <v>185</v>
      </c>
    </row>
    <row r="34" spans="2:6" ht="45.75" thickBot="1" x14ac:dyDescent="0.3">
      <c r="B34" s="224"/>
      <c r="C34" s="227"/>
      <c r="D34" s="227"/>
      <c r="E34" s="35" t="s">
        <v>186</v>
      </c>
      <c r="F34" s="36" t="s">
        <v>187</v>
      </c>
    </row>
    <row r="35" spans="2:6" ht="60" x14ac:dyDescent="0.25">
      <c r="B35" s="225"/>
      <c r="C35" s="35" t="s">
        <v>173</v>
      </c>
      <c r="D35" s="35" t="s">
        <v>188</v>
      </c>
      <c r="E35" s="35" t="s">
        <v>189</v>
      </c>
      <c r="F35" s="36" t="s">
        <v>190</v>
      </c>
    </row>
    <row r="36" spans="2:6" ht="77.25" customHeight="1" thickBot="1" x14ac:dyDescent="0.3">
      <c r="B36" s="257" t="s">
        <v>276</v>
      </c>
      <c r="C36" s="228" t="s">
        <v>192</v>
      </c>
      <c r="D36" s="228" t="s">
        <v>232</v>
      </c>
      <c r="E36" s="35" t="s">
        <v>233</v>
      </c>
      <c r="F36" s="36" t="s">
        <v>234</v>
      </c>
    </row>
    <row r="37" spans="2:6" ht="75.75" thickBot="1" x14ac:dyDescent="0.3">
      <c r="B37" s="224"/>
      <c r="C37" s="227"/>
      <c r="D37" s="227"/>
      <c r="E37" s="35" t="s">
        <v>235</v>
      </c>
      <c r="F37" s="36" t="s">
        <v>236</v>
      </c>
    </row>
    <row r="38" spans="2:6" ht="90" x14ac:dyDescent="0.25">
      <c r="B38" s="224"/>
      <c r="C38" s="228" t="s">
        <v>203</v>
      </c>
      <c r="D38" s="39"/>
      <c r="E38" s="35" t="s">
        <v>237</v>
      </c>
      <c r="F38" s="36" t="s">
        <v>238</v>
      </c>
    </row>
    <row r="39" spans="2:6" ht="45.75" thickBot="1" x14ac:dyDescent="0.3">
      <c r="B39" s="224"/>
      <c r="C39" s="229"/>
      <c r="D39" s="39" t="s">
        <v>239</v>
      </c>
      <c r="E39" s="35" t="s">
        <v>240</v>
      </c>
      <c r="F39" s="36" t="s">
        <v>241</v>
      </c>
    </row>
    <row r="40" spans="2:6" ht="103.5" customHeight="1" thickBot="1" x14ac:dyDescent="0.3">
      <c r="B40" s="224"/>
      <c r="C40" s="227"/>
      <c r="D40" s="39"/>
      <c r="E40" s="35" t="s">
        <v>242</v>
      </c>
      <c r="F40" s="36" t="s">
        <v>243</v>
      </c>
    </row>
    <row r="41" spans="2:6" ht="60.75" thickBot="1" x14ac:dyDescent="0.3">
      <c r="B41" s="224"/>
      <c r="C41" s="35" t="s">
        <v>219</v>
      </c>
      <c r="D41" s="39"/>
      <c r="E41" s="35" t="s">
        <v>244</v>
      </c>
      <c r="F41" s="36" t="s">
        <v>245</v>
      </c>
    </row>
    <row r="42" spans="2:6" ht="45.75" thickBot="1" x14ac:dyDescent="0.3">
      <c r="B42" s="225"/>
      <c r="C42" s="35" t="s">
        <v>224</v>
      </c>
      <c r="D42" s="40"/>
      <c r="E42" s="35" t="s">
        <v>246</v>
      </c>
      <c r="F42" s="36" t="s">
        <v>247</v>
      </c>
    </row>
    <row r="43" spans="2:6" ht="45.75" thickBot="1" x14ac:dyDescent="0.3">
      <c r="B43" s="254" t="s">
        <v>260</v>
      </c>
      <c r="C43" s="35" t="s">
        <v>250</v>
      </c>
      <c r="D43" s="35"/>
      <c r="E43" s="35" t="s">
        <v>261</v>
      </c>
      <c r="F43" s="36" t="s">
        <v>262</v>
      </c>
    </row>
    <row r="44" spans="2:6" ht="45" x14ac:dyDescent="0.25">
      <c r="B44" s="255"/>
      <c r="C44" s="37" t="s">
        <v>255</v>
      </c>
      <c r="D44" s="37"/>
      <c r="E44" s="37" t="s">
        <v>263</v>
      </c>
      <c r="F44" s="38" t="s">
        <v>264</v>
      </c>
    </row>
    <row r="45" spans="2:6" ht="15.75" thickTop="1" x14ac:dyDescent="0.25">
      <c r="B45" s="137"/>
      <c r="C45" s="137"/>
      <c r="D45" s="137"/>
      <c r="E45" s="137"/>
      <c r="F45" s="137"/>
    </row>
  </sheetData>
  <sheetProtection algorithmName="SHA-512" hashValue="uNM1oDtB5JQb4aC3cqQMjTpYqGiDzUSVCdrMKhmSB297gJzViUPWF+AYk3TwRdAODejFBTB2J1iDar+au+7h+w==" saltValue="mQwCenHMp7hwcfqU3xNcOA==" spinCount="100000" sheet="1" objects="1" scenarios="1"/>
  <mergeCells count="20">
    <mergeCell ref="B1:D1"/>
    <mergeCell ref="B2:D2"/>
    <mergeCell ref="B19:B25"/>
    <mergeCell ref="C19:C23"/>
    <mergeCell ref="D19:D23"/>
    <mergeCell ref="B17:F17"/>
    <mergeCell ref="E19:E22"/>
    <mergeCell ref="B26:B31"/>
    <mergeCell ref="C26:C27"/>
    <mergeCell ref="D26:D27"/>
    <mergeCell ref="C28:C31"/>
    <mergeCell ref="D28:D31"/>
    <mergeCell ref="B43:B44"/>
    <mergeCell ref="B32:B35"/>
    <mergeCell ref="C32:C34"/>
    <mergeCell ref="D32:D34"/>
    <mergeCell ref="B36:B42"/>
    <mergeCell ref="C36:C37"/>
    <mergeCell ref="D36:D37"/>
    <mergeCell ref="C38:C40"/>
  </mergeCells>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ADDF9F8E-769E-4C1A-8659-5655897BB719}">
          <x14:formula1>
            <xm:f>'5.Human'!$A$65:$A$82</xm:f>
          </x14:formula1>
          <xm:sqref>C4:C13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40F3D-1B3C-46B4-ADD0-52B48DC4E868}">
  <dimension ref="A1:I51"/>
  <sheetViews>
    <sheetView showGridLines="0" topLeftCell="A25" zoomScaleNormal="100" workbookViewId="0">
      <selection activeCell="D16" sqref="D16"/>
    </sheetView>
  </sheetViews>
  <sheetFormatPr defaultColWidth="8.85546875" defaultRowHeight="15" x14ac:dyDescent="0.25"/>
  <cols>
    <col min="1" max="1" width="9.140625" style="7" customWidth="1"/>
    <col min="2" max="2" width="44" style="7" bestFit="1" customWidth="1"/>
    <col min="3" max="3" width="20.85546875" style="7" bestFit="1" customWidth="1"/>
    <col min="4" max="4" width="42.28515625" style="7" customWidth="1"/>
    <col min="5" max="5" width="13.85546875" style="7" customWidth="1"/>
    <col min="6" max="6" width="37" style="7" customWidth="1"/>
    <col min="7" max="7" width="31" style="7" customWidth="1"/>
    <col min="8" max="16384" width="8.85546875" style="7"/>
  </cols>
  <sheetData>
    <row r="1" spans="1:9" ht="18.75" x14ac:dyDescent="0.25">
      <c r="A1" s="54"/>
      <c r="B1" s="282" t="s">
        <v>277</v>
      </c>
      <c r="C1" s="283"/>
      <c r="D1" s="283"/>
      <c r="E1" s="85"/>
      <c r="F1" s="85"/>
      <c r="G1" s="85"/>
      <c r="H1" s="85"/>
      <c r="I1" s="85"/>
    </row>
    <row r="2" spans="1:9" ht="16.5" thickBot="1" x14ac:dyDescent="0.3">
      <c r="A2" s="55"/>
      <c r="B2" s="56" t="s">
        <v>96</v>
      </c>
      <c r="C2" s="56" t="s">
        <v>97</v>
      </c>
      <c r="D2" s="57" t="s">
        <v>98</v>
      </c>
      <c r="E2" s="85"/>
      <c r="F2" s="85"/>
      <c r="G2" s="85"/>
      <c r="H2" s="85"/>
      <c r="I2" s="85"/>
    </row>
    <row r="3" spans="1:9" ht="15.75" x14ac:dyDescent="0.25">
      <c r="A3" s="276" t="s">
        <v>278</v>
      </c>
      <c r="B3" s="71" t="s">
        <v>279</v>
      </c>
      <c r="C3" s="150">
        <v>0.25</v>
      </c>
      <c r="D3" s="71" t="s">
        <v>280</v>
      </c>
      <c r="E3" s="144"/>
      <c r="F3" s="50"/>
      <c r="G3" s="52"/>
      <c r="H3" s="50"/>
      <c r="I3" s="51"/>
    </row>
    <row r="4" spans="1:9" ht="15.75" x14ac:dyDescent="0.25">
      <c r="A4" s="277"/>
      <c r="B4" s="73" t="s">
        <v>281</v>
      </c>
      <c r="C4" s="134">
        <v>1</v>
      </c>
      <c r="D4" s="72" t="s">
        <v>282</v>
      </c>
      <c r="E4" s="144"/>
      <c r="F4" s="144"/>
      <c r="G4" s="145"/>
      <c r="H4" s="85"/>
      <c r="I4" s="85"/>
    </row>
    <row r="5" spans="1:9" ht="15.75" x14ac:dyDescent="0.25">
      <c r="A5" s="277"/>
      <c r="B5" s="78" t="s">
        <v>283</v>
      </c>
      <c r="C5" s="134">
        <v>3</v>
      </c>
      <c r="D5" s="73" t="s">
        <v>284</v>
      </c>
      <c r="E5" s="144"/>
      <c r="F5" s="137"/>
      <c r="G5" s="145"/>
      <c r="H5" s="85"/>
      <c r="I5" s="85"/>
    </row>
    <row r="6" spans="1:9" ht="15.75" x14ac:dyDescent="0.25">
      <c r="A6" s="277"/>
      <c r="B6" s="73" t="s">
        <v>285</v>
      </c>
      <c r="C6" s="134">
        <v>1</v>
      </c>
      <c r="D6" s="72" t="s">
        <v>286</v>
      </c>
      <c r="E6" s="144"/>
      <c r="F6" s="144"/>
      <c r="G6" s="145"/>
      <c r="H6" s="85"/>
      <c r="I6" s="85"/>
    </row>
    <row r="7" spans="1:9" ht="16.5" thickBot="1" x14ac:dyDescent="0.3">
      <c r="A7" s="278"/>
      <c r="B7" s="79" t="s">
        <v>287</v>
      </c>
      <c r="C7" s="151">
        <v>0.33333333333333331</v>
      </c>
      <c r="D7" s="74" t="s">
        <v>288</v>
      </c>
      <c r="E7" s="144"/>
      <c r="F7" s="144"/>
      <c r="G7" s="145"/>
      <c r="H7" s="85"/>
      <c r="I7" s="85"/>
    </row>
    <row r="8" spans="1:9" ht="15.75" x14ac:dyDescent="0.25">
      <c r="A8" s="279" t="s">
        <v>289</v>
      </c>
      <c r="B8" s="71" t="s">
        <v>290</v>
      </c>
      <c r="C8" s="150">
        <v>3</v>
      </c>
      <c r="D8" s="73" t="s">
        <v>284</v>
      </c>
      <c r="E8" s="144"/>
      <c r="F8" s="137"/>
      <c r="G8" s="145"/>
      <c r="H8" s="85"/>
      <c r="I8" s="85"/>
    </row>
    <row r="9" spans="1:9" ht="15.75" x14ac:dyDescent="0.25">
      <c r="A9" s="280"/>
      <c r="B9" s="78" t="s">
        <v>291</v>
      </c>
      <c r="C9" s="134">
        <v>1</v>
      </c>
      <c r="D9" s="72" t="s">
        <v>292</v>
      </c>
      <c r="E9" s="144"/>
      <c r="F9" s="137"/>
      <c r="G9" s="145"/>
      <c r="H9" s="85"/>
      <c r="I9" s="85"/>
    </row>
    <row r="10" spans="1:9" ht="15.75" x14ac:dyDescent="0.25">
      <c r="A10" s="280"/>
      <c r="B10" s="73" t="s">
        <v>293</v>
      </c>
      <c r="C10" s="134">
        <v>1</v>
      </c>
      <c r="D10" s="72" t="s">
        <v>294</v>
      </c>
      <c r="E10" s="144"/>
      <c r="F10" s="137"/>
      <c r="G10" s="145"/>
      <c r="H10" s="85"/>
      <c r="I10" s="85"/>
    </row>
    <row r="11" spans="1:9" ht="15.75" x14ac:dyDescent="0.25">
      <c r="A11" s="280"/>
      <c r="B11" s="73" t="s">
        <v>284</v>
      </c>
      <c r="C11" s="134">
        <v>1</v>
      </c>
      <c r="D11" s="75" t="s">
        <v>295</v>
      </c>
      <c r="E11" s="144"/>
      <c r="F11" s="137"/>
      <c r="G11" s="145"/>
      <c r="H11" s="85"/>
      <c r="I11" s="85"/>
    </row>
    <row r="12" spans="1:9" ht="16.5" thickBot="1" x14ac:dyDescent="0.3">
      <c r="A12" s="281"/>
      <c r="B12" s="80" t="s">
        <v>296</v>
      </c>
      <c r="C12" s="151">
        <v>1</v>
      </c>
      <c r="D12" s="76" t="s">
        <v>297</v>
      </c>
      <c r="E12" s="144"/>
      <c r="F12" s="137"/>
      <c r="G12" s="146"/>
      <c r="H12" s="85"/>
      <c r="I12" s="85"/>
    </row>
    <row r="13" spans="1:9" ht="15.75" x14ac:dyDescent="0.25">
      <c r="A13" s="279" t="s">
        <v>298</v>
      </c>
      <c r="B13" s="71" t="s">
        <v>280</v>
      </c>
      <c r="C13" s="152">
        <v>4</v>
      </c>
      <c r="D13" s="77" t="s">
        <v>299</v>
      </c>
      <c r="E13" s="144"/>
      <c r="F13" s="137"/>
      <c r="G13" s="145"/>
      <c r="H13" s="85"/>
      <c r="I13" s="85"/>
    </row>
    <row r="14" spans="1:9" ht="16.5" thickBot="1" x14ac:dyDescent="0.3">
      <c r="A14" s="280"/>
      <c r="B14" s="80" t="s">
        <v>296</v>
      </c>
      <c r="C14" s="134">
        <v>2</v>
      </c>
      <c r="D14" s="75" t="s">
        <v>295</v>
      </c>
      <c r="E14" s="144"/>
      <c r="F14" s="137"/>
      <c r="G14" s="145"/>
      <c r="H14" s="85"/>
      <c r="I14" s="85"/>
    </row>
    <row r="15" spans="1:9" ht="15.75" x14ac:dyDescent="0.25">
      <c r="A15" s="280"/>
      <c r="B15" s="73" t="s">
        <v>300</v>
      </c>
      <c r="C15" s="134">
        <v>1</v>
      </c>
      <c r="D15" s="72" t="s">
        <v>301</v>
      </c>
      <c r="E15" s="144"/>
      <c r="F15" s="137"/>
      <c r="G15" s="145"/>
      <c r="H15" s="85"/>
      <c r="I15" s="85"/>
    </row>
    <row r="16" spans="1:9" ht="15.75" x14ac:dyDescent="0.25">
      <c r="A16" s="280"/>
      <c r="B16" s="73" t="s">
        <v>279</v>
      </c>
      <c r="C16" s="134">
        <v>1</v>
      </c>
      <c r="D16" s="72" t="s">
        <v>282</v>
      </c>
      <c r="E16" s="144"/>
      <c r="F16" s="137"/>
      <c r="G16" s="145"/>
      <c r="H16" s="85"/>
      <c r="I16" s="85"/>
    </row>
    <row r="17" spans="1:7" ht="16.5" thickBot="1" x14ac:dyDescent="0.3">
      <c r="A17" s="281"/>
      <c r="B17" s="80" t="s">
        <v>302</v>
      </c>
      <c r="C17" s="151">
        <v>3</v>
      </c>
      <c r="D17" s="76" t="s">
        <v>303</v>
      </c>
      <c r="E17" s="144"/>
      <c r="F17" s="137"/>
      <c r="G17" s="146"/>
    </row>
    <row r="18" spans="1:7" x14ac:dyDescent="0.25">
      <c r="A18" s="85"/>
      <c r="B18" s="85"/>
      <c r="C18" s="85"/>
      <c r="D18" s="85"/>
      <c r="E18" s="85"/>
      <c r="F18" s="85"/>
      <c r="G18" s="85"/>
    </row>
    <row r="19" spans="1:7" x14ac:dyDescent="0.25">
      <c r="A19" s="85"/>
      <c r="B19" s="147"/>
      <c r="C19" s="94" t="s">
        <v>304</v>
      </c>
      <c r="D19" s="148" t="s">
        <v>305</v>
      </c>
      <c r="E19" s="85"/>
      <c r="F19" s="85"/>
      <c r="G19" s="85"/>
    </row>
    <row r="20" spans="1:7" x14ac:dyDescent="0.25">
      <c r="A20" s="85"/>
      <c r="B20" s="124" t="s">
        <v>306</v>
      </c>
      <c r="C20" s="153">
        <v>13</v>
      </c>
      <c r="D20" s="124" t="s">
        <v>307</v>
      </c>
      <c r="E20" s="85"/>
      <c r="F20" s="85"/>
      <c r="G20" s="85"/>
    </row>
    <row r="21" spans="1:7" x14ac:dyDescent="0.25">
      <c r="A21" s="85"/>
      <c r="B21" s="85"/>
      <c r="C21" s="85"/>
      <c r="D21" s="85"/>
      <c r="E21" s="85"/>
      <c r="F21" s="85"/>
      <c r="G21" s="85"/>
    </row>
    <row r="22" spans="1:7" ht="66.75" customHeight="1" x14ac:dyDescent="0.25">
      <c r="A22" s="85"/>
      <c r="B22" s="85"/>
      <c r="C22" s="85"/>
      <c r="D22" s="85"/>
      <c r="E22" s="85"/>
      <c r="F22" s="85"/>
      <c r="G22" s="85"/>
    </row>
    <row r="23" spans="1:7" ht="20.25" customHeight="1" x14ac:dyDescent="0.3">
      <c r="A23" s="85"/>
      <c r="B23" s="284" t="s">
        <v>99</v>
      </c>
      <c r="C23" s="285"/>
      <c r="D23" s="285"/>
      <c r="E23" s="285"/>
      <c r="F23" s="285"/>
      <c r="G23" s="85"/>
    </row>
    <row r="24" spans="1:7" ht="57.6" customHeight="1" x14ac:dyDescent="0.25">
      <c r="A24" s="85"/>
      <c r="B24" s="113" t="s">
        <v>272</v>
      </c>
      <c r="C24" s="114" t="s">
        <v>56</v>
      </c>
      <c r="D24" s="114" t="s">
        <v>273</v>
      </c>
      <c r="E24" s="114" t="s">
        <v>57</v>
      </c>
      <c r="F24" s="123" t="s">
        <v>273</v>
      </c>
      <c r="G24" s="85"/>
    </row>
    <row r="25" spans="1:7" ht="156" customHeight="1" x14ac:dyDescent="0.25">
      <c r="A25" s="85"/>
      <c r="B25" s="266" t="s">
        <v>308</v>
      </c>
      <c r="C25" s="82" t="s">
        <v>117</v>
      </c>
      <c r="D25" s="226" t="s">
        <v>142</v>
      </c>
      <c r="E25" s="269" t="s">
        <v>143</v>
      </c>
      <c r="F25" s="24" t="s">
        <v>144</v>
      </c>
      <c r="G25" s="85"/>
    </row>
    <row r="26" spans="1:7" ht="94.5" customHeight="1" x14ac:dyDescent="0.25">
      <c r="A26" s="85"/>
      <c r="B26" s="267"/>
      <c r="C26" s="83"/>
      <c r="D26" s="250"/>
      <c r="E26" s="270"/>
      <c r="F26" s="24" t="s">
        <v>145</v>
      </c>
      <c r="G26" s="85"/>
    </row>
    <row r="27" spans="1:7" ht="72.599999999999994" customHeight="1" x14ac:dyDescent="0.25">
      <c r="A27" s="85"/>
      <c r="B27" s="267"/>
      <c r="C27" s="83"/>
      <c r="D27" s="250"/>
      <c r="E27" s="270"/>
      <c r="F27" s="23" t="s">
        <v>146</v>
      </c>
      <c r="G27" s="85"/>
    </row>
    <row r="28" spans="1:7" ht="75" x14ac:dyDescent="0.25">
      <c r="A28" s="85"/>
      <c r="B28" s="267"/>
      <c r="C28" s="83"/>
      <c r="D28" s="250"/>
      <c r="E28" s="271"/>
      <c r="F28" s="24" t="s">
        <v>147</v>
      </c>
      <c r="G28" s="85"/>
    </row>
    <row r="29" spans="1:7" ht="97.5" customHeight="1" x14ac:dyDescent="0.25">
      <c r="A29" s="85"/>
      <c r="B29" s="267"/>
      <c r="C29" s="84"/>
      <c r="D29" s="268"/>
      <c r="E29" s="35" t="s">
        <v>148</v>
      </c>
      <c r="F29" s="34" t="s">
        <v>149</v>
      </c>
      <c r="G29" s="85"/>
    </row>
    <row r="30" spans="1:7" ht="110.25" customHeight="1" x14ac:dyDescent="0.25">
      <c r="A30" s="85"/>
      <c r="B30" s="267"/>
      <c r="C30" s="35" t="s">
        <v>128</v>
      </c>
      <c r="D30" s="35" t="s">
        <v>150</v>
      </c>
      <c r="E30" s="35" t="s">
        <v>151</v>
      </c>
      <c r="F30" s="36" t="s">
        <v>152</v>
      </c>
      <c r="G30" s="85"/>
    </row>
    <row r="31" spans="1:7" ht="60.75" customHeight="1" x14ac:dyDescent="0.25">
      <c r="A31" s="85"/>
      <c r="B31" s="267"/>
      <c r="C31" s="37" t="s">
        <v>134</v>
      </c>
      <c r="D31" s="37" t="s">
        <v>153</v>
      </c>
      <c r="E31" s="37" t="s">
        <v>154</v>
      </c>
      <c r="F31" s="38" t="s">
        <v>155</v>
      </c>
      <c r="G31" s="85"/>
    </row>
    <row r="32" spans="1:7" ht="50.25" customHeight="1" x14ac:dyDescent="0.25">
      <c r="A32" s="85"/>
      <c r="B32" s="288" t="s">
        <v>309</v>
      </c>
      <c r="C32" s="119" t="s">
        <v>63</v>
      </c>
      <c r="D32" s="82" t="s">
        <v>101</v>
      </c>
      <c r="E32" s="35" t="s">
        <v>102</v>
      </c>
      <c r="F32" s="36" t="s">
        <v>103</v>
      </c>
      <c r="G32" s="85"/>
    </row>
    <row r="33" spans="1:6" ht="54" customHeight="1" x14ac:dyDescent="0.25">
      <c r="A33" s="85"/>
      <c r="B33" s="275"/>
      <c r="C33" s="120"/>
      <c r="D33" s="84"/>
      <c r="E33" s="35" t="s">
        <v>104</v>
      </c>
      <c r="F33" s="36" t="s">
        <v>105</v>
      </c>
    </row>
    <row r="34" spans="1:6" ht="45" customHeight="1" x14ac:dyDescent="0.25">
      <c r="A34" s="85"/>
      <c r="B34" s="275"/>
      <c r="C34" s="121" t="s">
        <v>74</v>
      </c>
      <c r="D34" s="228" t="s">
        <v>106</v>
      </c>
      <c r="E34" s="35" t="s">
        <v>107</v>
      </c>
      <c r="F34" s="36" t="s">
        <v>108</v>
      </c>
    </row>
    <row r="35" spans="1:6" ht="48.75" customHeight="1" x14ac:dyDescent="0.25">
      <c r="A35" s="85"/>
      <c r="B35" s="275"/>
      <c r="C35" s="122"/>
      <c r="D35" s="250"/>
      <c r="E35" s="35" t="s">
        <v>109</v>
      </c>
      <c r="F35" s="36" t="s">
        <v>110</v>
      </c>
    </row>
    <row r="36" spans="1:6" ht="44.25" customHeight="1" x14ac:dyDescent="0.25">
      <c r="A36" s="85"/>
      <c r="B36" s="275"/>
      <c r="C36" s="122"/>
      <c r="D36" s="250"/>
      <c r="E36" s="35" t="s">
        <v>111</v>
      </c>
      <c r="F36" s="36" t="s">
        <v>112</v>
      </c>
    </row>
    <row r="37" spans="1:6" ht="43.5" customHeight="1" x14ac:dyDescent="0.25">
      <c r="A37" s="85"/>
      <c r="B37" s="275"/>
      <c r="C37" s="120"/>
      <c r="D37" s="268"/>
      <c r="E37" s="35" t="s">
        <v>113</v>
      </c>
      <c r="F37" s="36" t="s">
        <v>114</v>
      </c>
    </row>
    <row r="38" spans="1:6" ht="43.9" customHeight="1" x14ac:dyDescent="0.25">
      <c r="A38" s="85"/>
      <c r="B38" s="272" t="s">
        <v>310</v>
      </c>
      <c r="C38" s="121" t="s">
        <v>157</v>
      </c>
      <c r="D38" s="228" t="s">
        <v>181</v>
      </c>
      <c r="E38" s="35" t="s">
        <v>182</v>
      </c>
      <c r="F38" s="36" t="s">
        <v>183</v>
      </c>
    </row>
    <row r="39" spans="1:6" ht="58.15" customHeight="1" x14ac:dyDescent="0.25">
      <c r="A39" s="85"/>
      <c r="B39" s="273"/>
      <c r="C39" s="122"/>
      <c r="D39" s="250"/>
      <c r="E39" s="35" t="s">
        <v>184</v>
      </c>
      <c r="F39" s="36" t="s">
        <v>185</v>
      </c>
    </row>
    <row r="40" spans="1:6" ht="72.599999999999994" customHeight="1" x14ac:dyDescent="0.25">
      <c r="A40" s="85"/>
      <c r="B40" s="273"/>
      <c r="C40" s="120"/>
      <c r="D40" s="268"/>
      <c r="E40" s="35" t="s">
        <v>186</v>
      </c>
      <c r="F40" s="36" t="s">
        <v>187</v>
      </c>
    </row>
    <row r="41" spans="1:6" ht="87" customHeight="1" x14ac:dyDescent="0.25">
      <c r="A41" s="85"/>
      <c r="B41" s="274"/>
      <c r="C41" s="35" t="s">
        <v>173</v>
      </c>
      <c r="D41" s="35" t="s">
        <v>188</v>
      </c>
      <c r="E41" s="35" t="s">
        <v>189</v>
      </c>
      <c r="F41" s="36" t="s">
        <v>190</v>
      </c>
    </row>
    <row r="42" spans="1:6" ht="101.45" customHeight="1" x14ac:dyDescent="0.25">
      <c r="A42" s="85"/>
      <c r="B42" s="275" t="s">
        <v>311</v>
      </c>
      <c r="C42" s="121" t="s">
        <v>192</v>
      </c>
      <c r="D42" s="228" t="s">
        <v>232</v>
      </c>
      <c r="E42" s="35" t="s">
        <v>233</v>
      </c>
      <c r="F42" s="36" t="s">
        <v>234</v>
      </c>
    </row>
    <row r="43" spans="1:6" ht="105" customHeight="1" x14ac:dyDescent="0.25">
      <c r="A43" s="85"/>
      <c r="B43" s="275"/>
      <c r="C43" s="120"/>
      <c r="D43" s="268"/>
      <c r="E43" s="35" t="s">
        <v>235</v>
      </c>
      <c r="F43" s="36" t="s">
        <v>236</v>
      </c>
    </row>
    <row r="44" spans="1:6" ht="123" customHeight="1" x14ac:dyDescent="0.25">
      <c r="A44" s="85"/>
      <c r="B44" s="275"/>
      <c r="C44" s="121" t="s">
        <v>203</v>
      </c>
      <c r="D44" s="228" t="s">
        <v>239</v>
      </c>
      <c r="E44" s="35" t="s">
        <v>237</v>
      </c>
      <c r="F44" s="36" t="s">
        <v>238</v>
      </c>
    </row>
    <row r="45" spans="1:6" ht="74.25" customHeight="1" x14ac:dyDescent="0.25">
      <c r="A45" s="85"/>
      <c r="B45" s="275"/>
      <c r="C45" s="122"/>
      <c r="D45" s="250"/>
      <c r="E45" s="35" t="s">
        <v>240</v>
      </c>
      <c r="F45" s="36" t="s">
        <v>241</v>
      </c>
    </row>
    <row r="46" spans="1:6" ht="142.5" customHeight="1" x14ac:dyDescent="0.25">
      <c r="A46" s="85"/>
      <c r="B46" s="275"/>
      <c r="C46" s="120"/>
      <c r="D46" s="250"/>
      <c r="E46" s="35" t="s">
        <v>242</v>
      </c>
      <c r="F46" s="36" t="s">
        <v>243</v>
      </c>
    </row>
    <row r="47" spans="1:6" ht="82.5" customHeight="1" x14ac:dyDescent="0.25">
      <c r="A47" s="85"/>
      <c r="B47" s="275"/>
      <c r="C47" s="35" t="s">
        <v>219</v>
      </c>
      <c r="D47" s="39"/>
      <c r="E47" s="35" t="s">
        <v>244</v>
      </c>
      <c r="F47" s="36" t="s">
        <v>245</v>
      </c>
    </row>
    <row r="48" spans="1:6" ht="71.25" customHeight="1" x14ac:dyDescent="0.25">
      <c r="A48" s="85"/>
      <c r="B48" s="275"/>
      <c r="C48" s="39" t="s">
        <v>224</v>
      </c>
      <c r="D48" s="125"/>
      <c r="E48" s="35" t="s">
        <v>246</v>
      </c>
      <c r="F48" s="36" t="s">
        <v>247</v>
      </c>
    </row>
    <row r="49" spans="1:6" ht="60.75" customHeight="1" x14ac:dyDescent="0.25">
      <c r="A49" s="85"/>
      <c r="B49" s="286" t="s">
        <v>312</v>
      </c>
      <c r="C49" s="23" t="s">
        <v>250</v>
      </c>
      <c r="D49" s="23"/>
      <c r="E49" s="35" t="s">
        <v>261</v>
      </c>
      <c r="F49" s="36" t="s">
        <v>262</v>
      </c>
    </row>
    <row r="50" spans="1:6" ht="78.75" customHeight="1" x14ac:dyDescent="0.25">
      <c r="A50" s="85"/>
      <c r="B50" s="287"/>
      <c r="C50" s="23" t="s">
        <v>255</v>
      </c>
      <c r="D50" s="23"/>
      <c r="E50" s="37" t="s">
        <v>263</v>
      </c>
      <c r="F50" s="38" t="s">
        <v>264</v>
      </c>
    </row>
    <row r="51" spans="1:6" x14ac:dyDescent="0.25">
      <c r="A51" s="85"/>
      <c r="B51" s="85"/>
      <c r="C51" s="85"/>
      <c r="D51" s="85"/>
      <c r="E51" s="85"/>
      <c r="F51" s="85"/>
    </row>
  </sheetData>
  <sheetProtection algorithmName="SHA-512" hashValue="knvwzIN8fQdzr3q4D8/sWCNhq+s0dNGEpQ/FBgrdkmyRjfSikHL4KGBX/sZ20BsVXg/DV3r3s5cFz7gePS3R2w==" saltValue="e69mcG4b0lbn+n/ybphbUw==" spinCount="100000" sheet="1" objects="1" scenarios="1"/>
  <mergeCells count="16">
    <mergeCell ref="B49:B50"/>
    <mergeCell ref="D34:D37"/>
    <mergeCell ref="D38:D40"/>
    <mergeCell ref="D42:D43"/>
    <mergeCell ref="D44:D46"/>
    <mergeCell ref="B32:B37"/>
    <mergeCell ref="A3:A7"/>
    <mergeCell ref="A8:A12"/>
    <mergeCell ref="A13:A17"/>
    <mergeCell ref="B1:D1"/>
    <mergeCell ref="B23:F23"/>
    <mergeCell ref="B25:B31"/>
    <mergeCell ref="D25:D29"/>
    <mergeCell ref="E25:E28"/>
    <mergeCell ref="B38:B41"/>
    <mergeCell ref="B42:B48"/>
  </mergeCells>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6D8A8E1-044B-4D58-AD91-4E844FB1196B}">
          <x14:formula1>
            <xm:f>'5.Human'!$A$65:$A$82</xm:f>
          </x14:formula1>
          <xm:sqref>C3:C17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D206B-2959-4DE7-B6C1-B2C29B763547}">
  <dimension ref="A1:Q141"/>
  <sheetViews>
    <sheetView zoomScaleNormal="100" workbookViewId="0">
      <selection activeCell="G14" sqref="G14"/>
    </sheetView>
  </sheetViews>
  <sheetFormatPr defaultColWidth="9.140625" defaultRowHeight="15" x14ac:dyDescent="0.25"/>
  <cols>
    <col min="1" max="1" width="15.140625" style="2" bestFit="1" customWidth="1"/>
    <col min="2" max="2" width="24.5703125" style="2" bestFit="1" customWidth="1"/>
    <col min="3" max="3" width="23.140625" style="2" bestFit="1" customWidth="1"/>
    <col min="4" max="4" width="17.5703125" style="2" bestFit="1" customWidth="1"/>
    <col min="5" max="6" width="15.28515625" style="2" bestFit="1" customWidth="1"/>
    <col min="7" max="7" width="16.7109375" style="2" bestFit="1" customWidth="1"/>
    <col min="8" max="8" width="10.28515625" style="2" bestFit="1" customWidth="1"/>
    <col min="9" max="9" width="16.140625" style="2" bestFit="1" customWidth="1"/>
    <col min="10" max="10" width="15.7109375" style="2" bestFit="1" customWidth="1"/>
    <col min="11" max="11" width="16.7109375" style="2" bestFit="1" customWidth="1"/>
    <col min="12" max="12" width="15" style="2" bestFit="1" customWidth="1"/>
    <col min="13" max="13" width="8.140625" style="2" bestFit="1" customWidth="1"/>
    <col min="14" max="16" width="18.28515625" style="2" bestFit="1" customWidth="1"/>
    <col min="17" max="17" width="15.5703125" style="2" bestFit="1" customWidth="1"/>
    <col min="18" max="16384" width="9.140625" style="2"/>
  </cols>
  <sheetData>
    <row r="1" spans="1:8" x14ac:dyDescent="0.25">
      <c r="A1" s="290" t="s">
        <v>313</v>
      </c>
      <c r="B1" s="291"/>
      <c r="C1" s="291"/>
      <c r="D1" s="291"/>
      <c r="E1" s="291"/>
      <c r="F1" s="291"/>
      <c r="G1" s="292"/>
    </row>
    <row r="3" spans="1:8" x14ac:dyDescent="0.25">
      <c r="A3" s="3" t="s">
        <v>314</v>
      </c>
      <c r="B3" s="4" t="s">
        <v>315</v>
      </c>
      <c r="C3" s="5" t="s">
        <v>316</v>
      </c>
      <c r="D3" s="4" t="s">
        <v>317</v>
      </c>
      <c r="F3" s="154" t="s">
        <v>318</v>
      </c>
      <c r="G3" s="154">
        <f>'10.Inter-dimensional Comparison'!C20</f>
        <v>13</v>
      </c>
      <c r="H3" s="154" t="s">
        <v>319</v>
      </c>
    </row>
    <row r="4" spans="1:8" x14ac:dyDescent="0.25">
      <c r="A4" s="41" t="s">
        <v>320</v>
      </c>
      <c r="B4" s="155">
        <f>O53</f>
        <v>0.10394955448460842</v>
      </c>
      <c r="C4" s="156" t="s">
        <v>321</v>
      </c>
      <c r="D4" s="61" t="s">
        <v>321</v>
      </c>
    </row>
    <row r="5" spans="1:8" x14ac:dyDescent="0.25">
      <c r="A5" s="157" t="s">
        <v>267</v>
      </c>
      <c r="B5" s="155">
        <f>P98</f>
        <v>7.0031256901789019E-2</v>
      </c>
      <c r="C5" s="156">
        <f>N45</f>
        <v>0.40614209320091665</v>
      </c>
      <c r="D5" s="61">
        <f>AVERAGE('4.Technology'!G4:G9)</f>
        <v>3</v>
      </c>
    </row>
    <row r="6" spans="1:8" x14ac:dyDescent="0.25">
      <c r="A6" s="157" t="s">
        <v>268</v>
      </c>
      <c r="B6" s="155">
        <f>N74</f>
        <v>7.8310665760330522E-2</v>
      </c>
      <c r="C6" s="156">
        <f>N46</f>
        <v>0.10581359816653935</v>
      </c>
      <c r="D6" s="61">
        <f>AVERAGE('5.Human'!G4:G7)</f>
        <v>2.75</v>
      </c>
    </row>
    <row r="7" spans="1:8" x14ac:dyDescent="0.25">
      <c r="A7" s="157" t="s">
        <v>322</v>
      </c>
      <c r="B7" s="155">
        <f>N116</f>
        <v>0</v>
      </c>
      <c r="C7" s="156">
        <f>N47</f>
        <v>0.22568372803666925</v>
      </c>
      <c r="D7" s="61">
        <f>AVERAGE('6.Workspace'!G4:G7)</f>
        <v>2.75</v>
      </c>
    </row>
    <row r="8" spans="1:8" x14ac:dyDescent="0.25">
      <c r="A8" s="157" t="s">
        <v>323</v>
      </c>
      <c r="B8" s="155">
        <f>Q141</f>
        <v>3.4552673979773935E-2</v>
      </c>
      <c r="C8" s="156">
        <f>N48</f>
        <v>0.10046600458365165</v>
      </c>
      <c r="D8" s="61">
        <f>AVERAGE('7.Enterprise'!G4:G10)</f>
        <v>2.7142857142857144</v>
      </c>
    </row>
    <row r="9" spans="1:8" x14ac:dyDescent="0.25">
      <c r="A9" s="158" t="s">
        <v>249</v>
      </c>
      <c r="B9" s="159" t="s">
        <v>321</v>
      </c>
      <c r="C9" s="160">
        <f>N49</f>
        <v>0.16189457601222307</v>
      </c>
      <c r="D9" s="61">
        <f>AVERAGE('8.External'!G4:G5)</f>
        <v>2.5</v>
      </c>
    </row>
    <row r="11" spans="1:8" ht="45" customHeight="1" x14ac:dyDescent="0.25">
      <c r="B11" s="81" t="s">
        <v>324</v>
      </c>
      <c r="C11" s="81" t="s">
        <v>370</v>
      </c>
      <c r="D11" s="81" t="s">
        <v>325</v>
      </c>
      <c r="E11" s="289"/>
      <c r="F11" s="289"/>
      <c r="G11" s="289"/>
    </row>
    <row r="12" spans="1:8" ht="60" x14ac:dyDescent="0.25">
      <c r="A12" s="1"/>
      <c r="B12" s="81" t="s">
        <v>326</v>
      </c>
      <c r="C12" s="60"/>
      <c r="E12" s="161"/>
      <c r="F12" s="161"/>
      <c r="G12" s="161"/>
    </row>
    <row r="13" spans="1:8" x14ac:dyDescent="0.25">
      <c r="A13" s="161"/>
      <c r="E13" s="161"/>
    </row>
    <row r="14" spans="1:8" x14ac:dyDescent="0.25">
      <c r="A14" s="161"/>
      <c r="E14" s="161"/>
    </row>
    <row r="15" spans="1:8" x14ac:dyDescent="0.25">
      <c r="A15" s="161"/>
      <c r="E15" s="161"/>
    </row>
    <row r="16" spans="1:8" x14ac:dyDescent="0.25">
      <c r="A16" s="161"/>
      <c r="E16" s="161"/>
    </row>
    <row r="17" spans="1:7" x14ac:dyDescent="0.25">
      <c r="A17" s="161"/>
    </row>
    <row r="18" spans="1:7" x14ac:dyDescent="0.25">
      <c r="A18" s="161"/>
    </row>
    <row r="19" spans="1:7" x14ac:dyDescent="0.25">
      <c r="E19" s="289"/>
      <c r="F19" s="289"/>
      <c r="G19" s="289"/>
    </row>
    <row r="21" spans="1:7" x14ac:dyDescent="0.25">
      <c r="E21" s="162"/>
    </row>
    <row r="22" spans="1:7" x14ac:dyDescent="0.25">
      <c r="E22" s="162"/>
    </row>
    <row r="23" spans="1:7" x14ac:dyDescent="0.25">
      <c r="E23" s="162"/>
    </row>
    <row r="24" spans="1:7" x14ac:dyDescent="0.25">
      <c r="E24" s="162"/>
    </row>
    <row r="34" spans="7:15" x14ac:dyDescent="0.25">
      <c r="G34" s="293" t="s">
        <v>320</v>
      </c>
      <c r="H34" s="293"/>
      <c r="I34" s="293"/>
      <c r="J34" s="293"/>
      <c r="K34" s="293"/>
      <c r="L34" s="293"/>
    </row>
    <row r="35" spans="7:15" x14ac:dyDescent="0.25">
      <c r="G35" s="9" t="s">
        <v>327</v>
      </c>
      <c r="H35" s="154" t="s">
        <v>267</v>
      </c>
      <c r="I35" s="154" t="s">
        <v>268</v>
      </c>
      <c r="J35" s="154" t="s">
        <v>328</v>
      </c>
      <c r="K35" s="154" t="s">
        <v>323</v>
      </c>
      <c r="L35" s="154" t="s">
        <v>249</v>
      </c>
    </row>
    <row r="36" spans="7:15" x14ac:dyDescent="0.25">
      <c r="G36" s="154" t="s">
        <v>267</v>
      </c>
      <c r="H36" s="58">
        <v>1</v>
      </c>
      <c r="I36" s="58">
        <f>'9.Dimensions'!C4</f>
        <v>4</v>
      </c>
      <c r="J36" s="58">
        <f>'9.Dimensions'!C5</f>
        <v>3</v>
      </c>
      <c r="K36" s="58">
        <f>'9.Dimensions'!C6</f>
        <v>4</v>
      </c>
      <c r="L36" s="58">
        <f>'9.Dimensions'!C7</f>
        <v>2</v>
      </c>
    </row>
    <row r="37" spans="7:15" x14ac:dyDescent="0.25">
      <c r="G37" s="154" t="s">
        <v>268</v>
      </c>
      <c r="H37" s="58">
        <f>1/I36</f>
        <v>0.25</v>
      </c>
      <c r="I37" s="58">
        <v>1</v>
      </c>
      <c r="J37" s="58">
        <f>'9.Dimensions'!C8</f>
        <v>1</v>
      </c>
      <c r="K37" s="58">
        <f>'9.Dimensions'!C9</f>
        <v>1</v>
      </c>
      <c r="L37" s="58">
        <f>'9.Dimensions'!C10</f>
        <v>0.33333333333333331</v>
      </c>
    </row>
    <row r="38" spans="7:15" x14ac:dyDescent="0.25">
      <c r="G38" s="154" t="s">
        <v>328</v>
      </c>
      <c r="H38" s="58">
        <f>1/J36</f>
        <v>0.33333333333333331</v>
      </c>
      <c r="I38" s="58">
        <f>1/J37</f>
        <v>1</v>
      </c>
      <c r="J38" s="58">
        <v>1</v>
      </c>
      <c r="K38" s="58">
        <f>'9.Dimensions'!C11</f>
        <v>3</v>
      </c>
      <c r="L38" s="58">
        <f>'9.Dimensions'!C12</f>
        <v>3</v>
      </c>
    </row>
    <row r="39" spans="7:15" x14ac:dyDescent="0.25">
      <c r="G39" s="154" t="s">
        <v>323</v>
      </c>
      <c r="H39" s="58">
        <f>1/K36</f>
        <v>0.25</v>
      </c>
      <c r="I39" s="58">
        <f>1/K37</f>
        <v>1</v>
      </c>
      <c r="J39" s="58">
        <f>1/K38</f>
        <v>0.33333333333333331</v>
      </c>
      <c r="K39" s="58">
        <v>1</v>
      </c>
      <c r="L39" s="58">
        <f>'9.Dimensions'!C13</f>
        <v>1</v>
      </c>
    </row>
    <row r="40" spans="7:15" x14ac:dyDescent="0.25">
      <c r="G40" s="154" t="s">
        <v>249</v>
      </c>
      <c r="H40" s="58">
        <f>1/L36</f>
        <v>0.5</v>
      </c>
      <c r="I40" s="58">
        <f>1/L37</f>
        <v>3</v>
      </c>
      <c r="J40" s="58">
        <f>1/L38</f>
        <v>0.33333333333333331</v>
      </c>
      <c r="K40" s="58">
        <f>1/L39</f>
        <v>1</v>
      </c>
      <c r="L40" s="58">
        <v>1</v>
      </c>
    </row>
    <row r="41" spans="7:15" x14ac:dyDescent="0.25">
      <c r="G41" s="1" t="s">
        <v>329</v>
      </c>
      <c r="H41" s="61">
        <f>SUM(H36:H40)</f>
        <v>2.333333333333333</v>
      </c>
      <c r="I41" s="61">
        <f>SUM(I36:I40)</f>
        <v>10</v>
      </c>
      <c r="J41" s="61">
        <f>SUM(J36:J40)</f>
        <v>5.6666666666666661</v>
      </c>
      <c r="K41" s="61">
        <f>SUM(K36:K40)</f>
        <v>10</v>
      </c>
      <c r="L41" s="61">
        <f>SUM(L36:L40)</f>
        <v>7.3333333333333339</v>
      </c>
    </row>
    <row r="43" spans="7:15" x14ac:dyDescent="0.25">
      <c r="G43" s="289" t="s">
        <v>330</v>
      </c>
      <c r="H43" s="289"/>
      <c r="I43" s="289"/>
      <c r="J43" s="289"/>
      <c r="K43" s="289"/>
      <c r="L43" s="289"/>
    </row>
    <row r="44" spans="7:15" x14ac:dyDescent="0.25">
      <c r="G44" s="9" t="s">
        <v>327</v>
      </c>
      <c r="H44" s="154" t="s">
        <v>267</v>
      </c>
      <c r="I44" s="154" t="s">
        <v>268</v>
      </c>
      <c r="J44" s="154" t="s">
        <v>328</v>
      </c>
      <c r="K44" s="154" t="s">
        <v>323</v>
      </c>
      <c r="L44" s="154" t="s">
        <v>249</v>
      </c>
      <c r="M44" s="154" t="s">
        <v>329</v>
      </c>
      <c r="N44" s="154" t="s">
        <v>331</v>
      </c>
      <c r="O44" s="154" t="s">
        <v>332</v>
      </c>
    </row>
    <row r="45" spans="7:15" x14ac:dyDescent="0.25">
      <c r="G45" s="154" t="s">
        <v>267</v>
      </c>
      <c r="H45" s="59">
        <f>H36/$H$41</f>
        <v>0.4285714285714286</v>
      </c>
      <c r="I45" s="59">
        <f>I36/$I$41</f>
        <v>0.4</v>
      </c>
      <c r="J45" s="59">
        <f>J36/$J$41</f>
        <v>0.52941176470588236</v>
      </c>
      <c r="K45" s="59">
        <f>K36/$K$41</f>
        <v>0.4</v>
      </c>
      <c r="L45" s="59">
        <f>L36/$L$41</f>
        <v>0.27272727272727271</v>
      </c>
      <c r="M45" s="59">
        <f>SUM(H45:L45)</f>
        <v>2.0307104660045834</v>
      </c>
      <c r="N45" s="59">
        <f>AVERAGE(H45:L45)</f>
        <v>0.40614209320091665</v>
      </c>
      <c r="O45" s="58" cm="1">
        <f t="array" ref="O45">MMULT(H36:L36,$N$45:$N$49)/N45</f>
        <v>5.4958618614099777</v>
      </c>
    </row>
    <row r="46" spans="7:15" x14ac:dyDescent="0.25">
      <c r="G46" s="154" t="s">
        <v>268</v>
      </c>
      <c r="H46" s="59">
        <f>H37/$H$41</f>
        <v>0.10714285714285715</v>
      </c>
      <c r="I46" s="59">
        <f>I37/$I$41</f>
        <v>0.1</v>
      </c>
      <c r="J46" s="59">
        <f>J37/$J$41</f>
        <v>0.17647058823529413</v>
      </c>
      <c r="K46" s="59">
        <f>K37/$K$41</f>
        <v>0.1</v>
      </c>
      <c r="L46" s="59">
        <f>L37/$L$41</f>
        <v>4.5454545454545449E-2</v>
      </c>
      <c r="M46" s="59">
        <f>SUM(H46:L46)</f>
        <v>0.52906799083269673</v>
      </c>
      <c r="N46" s="59">
        <f>AVERAGE(H46:L46)</f>
        <v>0.10581359816653935</v>
      </c>
      <c r="O46" s="58" cm="1">
        <f t="array" ref="O46">MMULT(H37:L37,$N$45:$N$49)/N46</f>
        <v>5.5518735109378383</v>
      </c>
    </row>
    <row r="47" spans="7:15" x14ac:dyDescent="0.25">
      <c r="G47" s="154" t="s">
        <v>328</v>
      </c>
      <c r="H47" s="59">
        <f>H38/$H$41</f>
        <v>0.14285714285714288</v>
      </c>
      <c r="I47" s="59">
        <f>I38/$I$41</f>
        <v>0.1</v>
      </c>
      <c r="J47" s="59">
        <f>J38/$J$41</f>
        <v>0.17647058823529413</v>
      </c>
      <c r="K47" s="59">
        <f>K38/$K$41</f>
        <v>0.3</v>
      </c>
      <c r="L47" s="59">
        <f>L38/$L$41</f>
        <v>0.40909090909090906</v>
      </c>
      <c r="M47" s="59">
        <f>SUM(H47:L47)</f>
        <v>1.1284186401833463</v>
      </c>
      <c r="N47" s="59">
        <f>AVERAGE(H47:L47)</f>
        <v>0.22568372803666925</v>
      </c>
      <c r="O47" s="58" cm="1">
        <f t="array" ref="O47">MMULT(H38:L38,$N$45:$N$49)/N47</f>
        <v>5.5562701690248906</v>
      </c>
    </row>
    <row r="48" spans="7:15" x14ac:dyDescent="0.25">
      <c r="G48" s="154" t="s">
        <v>323</v>
      </c>
      <c r="H48" s="59">
        <f>H39/$H$41</f>
        <v>0.10714285714285715</v>
      </c>
      <c r="I48" s="59">
        <f>I39/$I$41</f>
        <v>0.1</v>
      </c>
      <c r="J48" s="59">
        <f>J39/$J$41</f>
        <v>5.8823529411764712E-2</v>
      </c>
      <c r="K48" s="59">
        <f>K39/$K$41</f>
        <v>0.1</v>
      </c>
      <c r="L48" s="59">
        <f>L39/$L$41</f>
        <v>0.13636363636363635</v>
      </c>
      <c r="M48" s="59">
        <f>SUM(H48:L48)</f>
        <v>0.50233002291825823</v>
      </c>
      <c r="N48" s="59">
        <f>AVERAGE(H48:L48)</f>
        <v>0.10046600458365165</v>
      </c>
      <c r="O48" s="58" cm="1">
        <f t="array" ref="O48">MMULT(H39:L39,$N$45:$N$49)/N48</f>
        <v>5.4240995615035601</v>
      </c>
    </row>
    <row r="49" spans="7:15" x14ac:dyDescent="0.25">
      <c r="G49" s="154" t="s">
        <v>249</v>
      </c>
      <c r="H49" s="59">
        <f>H40/$H$41</f>
        <v>0.2142857142857143</v>
      </c>
      <c r="I49" s="59">
        <f>I40/$I$41</f>
        <v>0.3</v>
      </c>
      <c r="J49" s="59">
        <f>J40/$J$41</f>
        <v>5.8823529411764712E-2</v>
      </c>
      <c r="K49" s="59">
        <f>K40/$K$41</f>
        <v>0.1</v>
      </c>
      <c r="L49" s="59">
        <f>L40/$L$41</f>
        <v>0.13636363636363635</v>
      </c>
      <c r="M49" s="59">
        <f>SUM(H49:L49)</f>
        <v>0.80947288006111529</v>
      </c>
      <c r="N49" s="59">
        <f>AVERAGE(H49:L49)</f>
        <v>0.16189457601222307</v>
      </c>
      <c r="O49" s="58" cm="1">
        <f t="array" ref="O49">MMULT(H40:L40,$N$45:$N$49)/N49</f>
        <v>5.3003649175789613</v>
      </c>
    </row>
    <row r="51" spans="7:15" x14ac:dyDescent="0.25">
      <c r="N51" s="161" t="s">
        <v>333</v>
      </c>
      <c r="O51" s="60">
        <f>(AVERAGE(O45:O49)-5)/4</f>
        <v>0.11642350102276144</v>
      </c>
    </row>
    <row r="52" spans="7:15" x14ac:dyDescent="0.25">
      <c r="N52" s="161" t="s">
        <v>334</v>
      </c>
      <c r="O52" s="2">
        <v>1.1200000000000001</v>
      </c>
    </row>
    <row r="53" spans="7:15" x14ac:dyDescent="0.25">
      <c r="N53" s="161" t="s">
        <v>335</v>
      </c>
      <c r="O53" s="60">
        <f>O51/O52</f>
        <v>0.10394955448460842</v>
      </c>
    </row>
    <row r="56" spans="7:15" x14ac:dyDescent="0.25">
      <c r="G56" s="293" t="s">
        <v>268</v>
      </c>
      <c r="H56" s="293"/>
      <c r="I56" s="293"/>
      <c r="J56" s="293"/>
      <c r="K56" s="293"/>
    </row>
    <row r="57" spans="7:15" x14ac:dyDescent="0.25">
      <c r="G57" s="9" t="s">
        <v>327</v>
      </c>
      <c r="H57" s="154" t="s">
        <v>118</v>
      </c>
      <c r="I57" s="154" t="s">
        <v>123</v>
      </c>
      <c r="J57" s="154" t="s">
        <v>336</v>
      </c>
      <c r="K57" s="154" t="s">
        <v>135</v>
      </c>
    </row>
    <row r="58" spans="7:15" x14ac:dyDescent="0.25">
      <c r="G58" s="154" t="s">
        <v>118</v>
      </c>
      <c r="H58" s="6">
        <v>1</v>
      </c>
      <c r="I58" s="6">
        <f>'5.Human'!C11</f>
        <v>1</v>
      </c>
      <c r="J58" s="6">
        <f>'5.Human'!C12</f>
        <v>0.33333333333333331</v>
      </c>
      <c r="K58" s="6">
        <f>'5.Human'!C13</f>
        <v>0.25</v>
      </c>
    </row>
    <row r="59" spans="7:15" x14ac:dyDescent="0.25">
      <c r="G59" s="154" t="s">
        <v>337</v>
      </c>
      <c r="H59" s="6">
        <f>1/I58</f>
        <v>1</v>
      </c>
      <c r="I59" s="6">
        <v>1</v>
      </c>
      <c r="J59" s="6">
        <f>'5.Human'!C14</f>
        <v>1</v>
      </c>
      <c r="K59" s="6">
        <f>'5.Human'!C15</f>
        <v>1</v>
      </c>
    </row>
    <row r="60" spans="7:15" x14ac:dyDescent="0.25">
      <c r="G60" s="154" t="s">
        <v>338</v>
      </c>
      <c r="H60" s="6">
        <f>1/J58</f>
        <v>3</v>
      </c>
      <c r="I60" s="6">
        <f>1/J59</f>
        <v>1</v>
      </c>
      <c r="J60" s="6">
        <v>1</v>
      </c>
      <c r="K60" s="6">
        <f>'5.Human'!C16</f>
        <v>1</v>
      </c>
    </row>
    <row r="61" spans="7:15" x14ac:dyDescent="0.25">
      <c r="G61" s="154" t="s">
        <v>135</v>
      </c>
      <c r="H61" s="6">
        <f>1/K58</f>
        <v>4</v>
      </c>
      <c r="I61" s="6">
        <f>1/K59</f>
        <v>1</v>
      </c>
      <c r="J61" s="6">
        <f>1/K60</f>
        <v>1</v>
      </c>
      <c r="K61" s="6">
        <v>1</v>
      </c>
    </row>
    <row r="62" spans="7:15" x14ac:dyDescent="0.25">
      <c r="G62" s="161" t="s">
        <v>329</v>
      </c>
      <c r="H62" s="2">
        <f>SUM(H58:H61)</f>
        <v>9</v>
      </c>
      <c r="I62" s="2">
        <f>SUM(I58:I61)</f>
        <v>4</v>
      </c>
      <c r="J62" s="2">
        <f>SUM(J58:J61)</f>
        <v>3.333333333333333</v>
      </c>
      <c r="K62" s="2">
        <f>SUM(K58:K61)</f>
        <v>3.25</v>
      </c>
    </row>
    <row r="65" spans="7:14" x14ac:dyDescent="0.25">
      <c r="G65" s="289" t="s">
        <v>330</v>
      </c>
      <c r="H65" s="289"/>
      <c r="I65" s="289"/>
      <c r="J65" s="289"/>
      <c r="K65" s="289"/>
    </row>
    <row r="66" spans="7:14" x14ac:dyDescent="0.25">
      <c r="G66" s="9" t="s">
        <v>327</v>
      </c>
      <c r="H66" s="154" t="s">
        <v>118</v>
      </c>
      <c r="I66" s="154" t="s">
        <v>123</v>
      </c>
      <c r="J66" s="154" t="s">
        <v>336</v>
      </c>
      <c r="K66" s="154" t="s">
        <v>135</v>
      </c>
      <c r="L66" s="154" t="s">
        <v>339</v>
      </c>
      <c r="M66" s="154" t="s">
        <v>331</v>
      </c>
      <c r="N66" s="154" t="s">
        <v>332</v>
      </c>
    </row>
    <row r="67" spans="7:14" x14ac:dyDescent="0.25">
      <c r="G67" s="154" t="s">
        <v>118</v>
      </c>
      <c r="H67" s="6">
        <f t="shared" ref="H67:K70" si="0">H58/H$62</f>
        <v>0.1111111111111111</v>
      </c>
      <c r="I67" s="6">
        <f t="shared" si="0"/>
        <v>0.25</v>
      </c>
      <c r="J67" s="6">
        <f t="shared" si="0"/>
        <v>0.1</v>
      </c>
      <c r="K67" s="6">
        <f t="shared" si="0"/>
        <v>7.6923076923076927E-2</v>
      </c>
      <c r="L67" s="6">
        <f>SUM(H67:K67)</f>
        <v>0.53803418803418812</v>
      </c>
      <c r="M67" s="6">
        <f>AVERAGE(H67:K67)</f>
        <v>0.13450854700854703</v>
      </c>
      <c r="N67" s="6" cm="1">
        <f t="array" ref="N67">MMULT(H58:K58,$M$67:$M$70)/M67</f>
        <v>4.1435663224781569</v>
      </c>
    </row>
    <row r="68" spans="7:14" x14ac:dyDescent="0.25">
      <c r="G68" s="154" t="s">
        <v>337</v>
      </c>
      <c r="H68" s="6">
        <f t="shared" si="0"/>
        <v>0.1111111111111111</v>
      </c>
      <c r="I68" s="6">
        <f t="shared" si="0"/>
        <v>0.25</v>
      </c>
      <c r="J68" s="6">
        <f t="shared" si="0"/>
        <v>0.30000000000000004</v>
      </c>
      <c r="K68" s="6">
        <f t="shared" si="0"/>
        <v>0.30769230769230771</v>
      </c>
      <c r="L68" s="6">
        <f>SUM(H68:K68)</f>
        <v>0.96880341880341891</v>
      </c>
      <c r="M68" s="6">
        <f>AVERAGE(H68:K68)</f>
        <v>0.24220085470085473</v>
      </c>
      <c r="N68" s="6" cm="1">
        <f t="array" ref="N68">MMULT(H59:K59,$M$67:$M$70)/M68</f>
        <v>4.1288045875606523</v>
      </c>
    </row>
    <row r="69" spans="7:14" x14ac:dyDescent="0.25">
      <c r="G69" s="154" t="s">
        <v>338</v>
      </c>
      <c r="H69" s="6">
        <f t="shared" si="0"/>
        <v>0.33333333333333331</v>
      </c>
      <c r="I69" s="6">
        <f t="shared" si="0"/>
        <v>0.25</v>
      </c>
      <c r="J69" s="6">
        <f t="shared" si="0"/>
        <v>0.30000000000000004</v>
      </c>
      <c r="K69" s="6">
        <f t="shared" si="0"/>
        <v>0.30769230769230771</v>
      </c>
      <c r="L69" s="6">
        <f>SUM(H69:K69)</f>
        <v>1.191025641025641</v>
      </c>
      <c r="M69" s="6">
        <f>AVERAGE(H69:K69)</f>
        <v>0.29775641025641025</v>
      </c>
      <c r="N69" s="6" cm="1">
        <f t="array" ref="N69">MMULT(H60:K60,$M$67:$M$70)/M69</f>
        <v>4.2619303911015436</v>
      </c>
    </row>
    <row r="70" spans="7:14" x14ac:dyDescent="0.25">
      <c r="G70" s="154" t="s">
        <v>135</v>
      </c>
      <c r="H70" s="6">
        <f t="shared" si="0"/>
        <v>0.44444444444444442</v>
      </c>
      <c r="I70" s="6">
        <f t="shared" si="0"/>
        <v>0.25</v>
      </c>
      <c r="J70" s="6">
        <f t="shared" si="0"/>
        <v>0.30000000000000004</v>
      </c>
      <c r="K70" s="6">
        <f t="shared" si="0"/>
        <v>0.30769230769230771</v>
      </c>
      <c r="L70" s="6">
        <f>SUM(H70:K70)</f>
        <v>1.3021367521367522</v>
      </c>
      <c r="M70" s="6">
        <f>AVERAGE(H70:K70)</f>
        <v>0.32553418803418804</v>
      </c>
      <c r="N70" s="6" cm="1">
        <f t="array" ref="N70">MMULT(H61:K61,$M$67:$M$70)/M70</f>
        <v>4.3114538890712177</v>
      </c>
    </row>
    <row r="71" spans="7:14" x14ac:dyDescent="0.25">
      <c r="G71" s="161"/>
    </row>
    <row r="72" spans="7:14" x14ac:dyDescent="0.25">
      <c r="M72" s="161" t="s">
        <v>333</v>
      </c>
      <c r="N72" s="2">
        <f>(AVERAGE(N67:N70)-4)/3</f>
        <v>7.047959918429747E-2</v>
      </c>
    </row>
    <row r="73" spans="7:14" x14ac:dyDescent="0.25">
      <c r="M73" s="161" t="s">
        <v>334</v>
      </c>
      <c r="N73" s="2">
        <v>0.9</v>
      </c>
    </row>
    <row r="74" spans="7:14" x14ac:dyDescent="0.25">
      <c r="M74" s="161" t="s">
        <v>335</v>
      </c>
      <c r="N74" s="2">
        <f>N72/N73</f>
        <v>7.8310665760330522E-2</v>
      </c>
    </row>
    <row r="77" spans="7:14" x14ac:dyDescent="0.25">
      <c r="G77" s="289" t="s">
        <v>267</v>
      </c>
      <c r="H77" s="289"/>
      <c r="I77" s="289"/>
      <c r="J77" s="289"/>
      <c r="K77" s="289"/>
      <c r="L77" s="289"/>
      <c r="M77" s="289"/>
    </row>
    <row r="78" spans="7:14" x14ac:dyDescent="0.25">
      <c r="G78" s="154" t="s">
        <v>327</v>
      </c>
      <c r="H78" s="154" t="s">
        <v>64</v>
      </c>
      <c r="I78" s="154" t="s">
        <v>69</v>
      </c>
      <c r="J78" s="154" t="s">
        <v>75</v>
      </c>
      <c r="K78" s="154" t="s">
        <v>80</v>
      </c>
      <c r="L78" s="154" t="s">
        <v>85</v>
      </c>
      <c r="M78" s="154" t="s">
        <v>340</v>
      </c>
    </row>
    <row r="79" spans="7:14" x14ac:dyDescent="0.25">
      <c r="G79" s="154" t="s">
        <v>64</v>
      </c>
      <c r="H79" s="6">
        <v>1</v>
      </c>
      <c r="I79" s="6">
        <f>'4.Technology'!C14</f>
        <v>1</v>
      </c>
      <c r="J79" s="6">
        <f>'4.Technology'!C15</f>
        <v>0.5</v>
      </c>
      <c r="K79" s="6">
        <f>'4.Technology'!C16</f>
        <v>0.33333333333333331</v>
      </c>
      <c r="L79" s="6">
        <f>'4.Technology'!C17</f>
        <v>0.5</v>
      </c>
      <c r="M79" s="6">
        <f>'4.Technology'!C18</f>
        <v>1</v>
      </c>
    </row>
    <row r="80" spans="7:14" x14ac:dyDescent="0.25">
      <c r="G80" s="154" t="s">
        <v>69</v>
      </c>
      <c r="H80" s="6">
        <f>1/I79</f>
        <v>1</v>
      </c>
      <c r="I80" s="6">
        <v>1</v>
      </c>
      <c r="J80" s="6">
        <f>'4.Technology'!C19</f>
        <v>0.5</v>
      </c>
      <c r="K80" s="6">
        <f>'4.Technology'!C20</f>
        <v>3</v>
      </c>
      <c r="L80" s="6">
        <f>'4.Technology'!C21</f>
        <v>1</v>
      </c>
      <c r="M80" s="6">
        <f>'4.Technology'!C22</f>
        <v>1</v>
      </c>
    </row>
    <row r="81" spans="7:16" x14ac:dyDescent="0.25">
      <c r="G81" s="154" t="s">
        <v>75</v>
      </c>
      <c r="H81" s="6">
        <f>1/J79</f>
        <v>2</v>
      </c>
      <c r="I81" s="6">
        <f>1/J80</f>
        <v>2</v>
      </c>
      <c r="J81" s="6">
        <v>1</v>
      </c>
      <c r="K81" s="6">
        <f>'4.Technology'!C26</f>
        <v>1</v>
      </c>
      <c r="L81" s="6">
        <f>'4.Technology'!C27</f>
        <v>1</v>
      </c>
      <c r="M81" s="6">
        <f>'4.Technology'!C28</f>
        <v>1</v>
      </c>
    </row>
    <row r="82" spans="7:16" x14ac:dyDescent="0.25">
      <c r="G82" s="154" t="s">
        <v>80</v>
      </c>
      <c r="H82" s="6">
        <f>1/K79</f>
        <v>3</v>
      </c>
      <c r="I82" s="6">
        <f>1/K80</f>
        <v>0.33333333333333331</v>
      </c>
      <c r="J82" s="6">
        <f>1/K81</f>
        <v>1</v>
      </c>
      <c r="K82" s="6">
        <v>1</v>
      </c>
      <c r="L82" s="6">
        <f>'4.Technology'!C26</f>
        <v>1</v>
      </c>
      <c r="M82" s="6">
        <f>'4.Technology'!C27</f>
        <v>1</v>
      </c>
    </row>
    <row r="83" spans="7:16" x14ac:dyDescent="0.25">
      <c r="G83" s="154" t="s">
        <v>85</v>
      </c>
      <c r="H83" s="6">
        <f>1/L79</f>
        <v>2</v>
      </c>
      <c r="I83" s="6">
        <f>1/L80</f>
        <v>1</v>
      </c>
      <c r="J83" s="6">
        <f>1/L81</f>
        <v>1</v>
      </c>
      <c r="K83" s="6">
        <f>1/L82</f>
        <v>1</v>
      </c>
      <c r="L83" s="6">
        <v>1</v>
      </c>
      <c r="M83" s="6">
        <f>'4.Technology'!C28</f>
        <v>1</v>
      </c>
    </row>
    <row r="84" spans="7:16" x14ac:dyDescent="0.25">
      <c r="G84" s="154" t="s">
        <v>340</v>
      </c>
      <c r="H84" s="6">
        <f>1/M79</f>
        <v>1</v>
      </c>
      <c r="I84" s="6">
        <f>1/M80</f>
        <v>1</v>
      </c>
      <c r="J84" s="6">
        <f>1/M81</f>
        <v>1</v>
      </c>
      <c r="K84" s="6">
        <f>1/M82</f>
        <v>1</v>
      </c>
      <c r="L84" s="6">
        <f>1/M83</f>
        <v>1</v>
      </c>
      <c r="M84" s="6">
        <v>1</v>
      </c>
    </row>
    <row r="85" spans="7:16" x14ac:dyDescent="0.25">
      <c r="G85" s="161" t="s">
        <v>339</v>
      </c>
      <c r="H85" s="2">
        <f t="shared" ref="H85:M85" si="1">SUM(H79:H84)</f>
        <v>10</v>
      </c>
      <c r="I85" s="2">
        <f t="shared" si="1"/>
        <v>6.333333333333333</v>
      </c>
      <c r="J85" s="2">
        <f t="shared" si="1"/>
        <v>5</v>
      </c>
      <c r="K85" s="2">
        <f t="shared" si="1"/>
        <v>7.3333333333333339</v>
      </c>
      <c r="L85" s="2">
        <f t="shared" si="1"/>
        <v>5.5</v>
      </c>
      <c r="M85" s="2">
        <f t="shared" si="1"/>
        <v>6</v>
      </c>
    </row>
    <row r="87" spans="7:16" x14ac:dyDescent="0.25">
      <c r="G87" s="289" t="s">
        <v>341</v>
      </c>
      <c r="H87" s="289"/>
      <c r="I87" s="289"/>
      <c r="J87" s="289"/>
      <c r="K87" s="289"/>
      <c r="L87" s="289"/>
      <c r="M87" s="289"/>
    </row>
    <row r="88" spans="7:16" x14ac:dyDescent="0.25">
      <c r="G88" s="154" t="s">
        <v>327</v>
      </c>
      <c r="H88" s="154" t="s">
        <v>64</v>
      </c>
      <c r="I88" s="154" t="s">
        <v>69</v>
      </c>
      <c r="J88" s="154" t="s">
        <v>75</v>
      </c>
      <c r="K88" s="154" t="s">
        <v>80</v>
      </c>
      <c r="L88" s="154" t="s">
        <v>85</v>
      </c>
      <c r="M88" s="154" t="s">
        <v>340</v>
      </c>
      <c r="N88" s="161" t="s">
        <v>329</v>
      </c>
      <c r="O88" s="161" t="s">
        <v>331</v>
      </c>
      <c r="P88" s="161" t="s">
        <v>332</v>
      </c>
    </row>
    <row r="89" spans="7:16" x14ac:dyDescent="0.25">
      <c r="G89" s="154" t="s">
        <v>64</v>
      </c>
      <c r="H89" s="6">
        <f t="shared" ref="H89:M94" si="2">H79/H$85</f>
        <v>0.1</v>
      </c>
      <c r="I89" s="6">
        <f t="shared" si="2"/>
        <v>0.15789473684210528</v>
      </c>
      <c r="J89" s="6">
        <f t="shared" si="2"/>
        <v>0.1</v>
      </c>
      <c r="K89" s="6">
        <f t="shared" si="2"/>
        <v>4.5454545454545449E-2</v>
      </c>
      <c r="L89" s="6">
        <f t="shared" si="2"/>
        <v>9.0909090909090912E-2</v>
      </c>
      <c r="M89" s="6">
        <f t="shared" si="2"/>
        <v>0.16666666666666666</v>
      </c>
      <c r="N89" s="2">
        <f t="shared" ref="N89:N94" si="3">SUM(H89:M89)</f>
        <v>0.66092503987240825</v>
      </c>
      <c r="O89" s="2">
        <f t="shared" ref="O89:O94" si="4">AVERAGE(H89:M89)</f>
        <v>0.11015417331206805</v>
      </c>
      <c r="P89" s="2" cm="1">
        <f t="array" ref="P89">MMULT(H79:M79,$O$89:$O$94)/O89</f>
        <v>6.3345398970398969</v>
      </c>
    </row>
    <row r="90" spans="7:16" x14ac:dyDescent="0.25">
      <c r="G90" s="154" t="s">
        <v>69</v>
      </c>
      <c r="H90" s="6">
        <f t="shared" si="2"/>
        <v>0.1</v>
      </c>
      <c r="I90" s="6">
        <f t="shared" si="2"/>
        <v>0.15789473684210528</v>
      </c>
      <c r="J90" s="6">
        <f t="shared" si="2"/>
        <v>0.1</v>
      </c>
      <c r="K90" s="6">
        <f t="shared" si="2"/>
        <v>0.40909090909090906</v>
      </c>
      <c r="L90" s="6">
        <f t="shared" si="2"/>
        <v>0.18181818181818182</v>
      </c>
      <c r="M90" s="6">
        <f t="shared" si="2"/>
        <v>0.16666666666666666</v>
      </c>
      <c r="N90" s="2">
        <f t="shared" si="3"/>
        <v>1.1154704944178628</v>
      </c>
      <c r="O90" s="2">
        <f t="shared" si="4"/>
        <v>0.18591174906964381</v>
      </c>
      <c r="P90" s="2" cm="1">
        <f t="array" ref="P90">MMULT(H80:M80,$O$89:$O$94)/O90</f>
        <v>6.700886474120674</v>
      </c>
    </row>
    <row r="91" spans="7:16" x14ac:dyDescent="0.25">
      <c r="G91" s="154" t="s">
        <v>75</v>
      </c>
      <c r="H91" s="6">
        <f t="shared" si="2"/>
        <v>0.2</v>
      </c>
      <c r="I91" s="6">
        <f t="shared" si="2"/>
        <v>0.31578947368421056</v>
      </c>
      <c r="J91" s="6">
        <f t="shared" si="2"/>
        <v>0.2</v>
      </c>
      <c r="K91" s="6">
        <f t="shared" si="2"/>
        <v>0.13636363636363635</v>
      </c>
      <c r="L91" s="6">
        <f t="shared" si="2"/>
        <v>0.18181818181818182</v>
      </c>
      <c r="M91" s="6">
        <f t="shared" si="2"/>
        <v>0.16666666666666666</v>
      </c>
      <c r="N91" s="2">
        <f t="shared" si="3"/>
        <v>1.2006379585326954</v>
      </c>
      <c r="O91" s="2">
        <f t="shared" si="4"/>
        <v>0.2001063264221159</v>
      </c>
      <c r="P91" s="2" cm="1">
        <f t="array" ref="P91">MMULT(H81:M81,$O$89:$O$94)/O91</f>
        <v>6.4768862911795964</v>
      </c>
    </row>
    <row r="92" spans="7:16" x14ac:dyDescent="0.25">
      <c r="G92" s="154" t="s">
        <v>80</v>
      </c>
      <c r="H92" s="6">
        <f t="shared" si="2"/>
        <v>0.3</v>
      </c>
      <c r="I92" s="6">
        <f t="shared" si="2"/>
        <v>5.2631578947368418E-2</v>
      </c>
      <c r="J92" s="6">
        <f t="shared" si="2"/>
        <v>0.2</v>
      </c>
      <c r="K92" s="6">
        <f t="shared" si="2"/>
        <v>0.13636363636363635</v>
      </c>
      <c r="L92" s="6">
        <f t="shared" si="2"/>
        <v>0.18181818181818182</v>
      </c>
      <c r="M92" s="6">
        <f t="shared" si="2"/>
        <v>0.16666666666666666</v>
      </c>
      <c r="N92" s="2">
        <f t="shared" si="3"/>
        <v>1.0374800637958532</v>
      </c>
      <c r="O92" s="2">
        <f t="shared" si="4"/>
        <v>0.17291334396597555</v>
      </c>
      <c r="P92" s="2" cm="1">
        <f t="array" ref="P92">MMULT(H82:M82,$O$89:$O$94)/O92</f>
        <v>6.3405585447091992</v>
      </c>
    </row>
    <row r="93" spans="7:16" x14ac:dyDescent="0.25">
      <c r="G93" s="154" t="s">
        <v>85</v>
      </c>
      <c r="H93" s="6">
        <f t="shared" si="2"/>
        <v>0.2</v>
      </c>
      <c r="I93" s="6">
        <f t="shared" si="2"/>
        <v>0.15789473684210528</v>
      </c>
      <c r="J93" s="6">
        <f t="shared" si="2"/>
        <v>0.2</v>
      </c>
      <c r="K93" s="6">
        <f t="shared" si="2"/>
        <v>0.13636363636363635</v>
      </c>
      <c r="L93" s="6">
        <f t="shared" si="2"/>
        <v>0.18181818181818182</v>
      </c>
      <c r="M93" s="6">
        <f t="shared" si="2"/>
        <v>0.16666666666666666</v>
      </c>
      <c r="N93" s="2">
        <f t="shared" si="3"/>
        <v>1.0427432216905901</v>
      </c>
      <c r="O93" s="2">
        <f t="shared" si="4"/>
        <v>0.17379053694843169</v>
      </c>
      <c r="P93" s="2" cm="1">
        <f t="array" ref="P93">MMULT(H83:M83,$O$89:$O$94)/O93</f>
        <v>6.3878862037320285</v>
      </c>
    </row>
    <row r="94" spans="7:16" x14ac:dyDescent="0.25">
      <c r="G94" s="154" t="s">
        <v>340</v>
      </c>
      <c r="H94" s="6">
        <f t="shared" si="2"/>
        <v>0.1</v>
      </c>
      <c r="I94" s="6">
        <f t="shared" si="2"/>
        <v>0.15789473684210528</v>
      </c>
      <c r="J94" s="6">
        <f t="shared" si="2"/>
        <v>0.2</v>
      </c>
      <c r="K94" s="6">
        <f t="shared" si="2"/>
        <v>0.13636363636363635</v>
      </c>
      <c r="L94" s="6">
        <f t="shared" si="2"/>
        <v>0.18181818181818182</v>
      </c>
      <c r="M94" s="6">
        <f t="shared" si="2"/>
        <v>0.16666666666666666</v>
      </c>
      <c r="N94" s="2">
        <f t="shared" si="3"/>
        <v>0.94274322169059011</v>
      </c>
      <c r="O94" s="2">
        <f t="shared" si="4"/>
        <v>0.15712387028176503</v>
      </c>
      <c r="P94" s="2" cm="1">
        <f t="array" ref="P94">MMULT(H84:M84,$O$89:$O$94)/O94</f>
        <v>6.3644053459651495</v>
      </c>
    </row>
    <row r="96" spans="7:16" x14ac:dyDescent="0.25">
      <c r="O96" s="161" t="s">
        <v>333</v>
      </c>
      <c r="P96" s="2">
        <f>(AVERAGE(P89:P94)-6)/5</f>
        <v>8.683875855821839E-2</v>
      </c>
    </row>
    <row r="97" spans="7:16" x14ac:dyDescent="0.25">
      <c r="O97" s="161" t="s">
        <v>334</v>
      </c>
      <c r="P97" s="2">
        <v>1.24</v>
      </c>
    </row>
    <row r="98" spans="7:16" x14ac:dyDescent="0.25">
      <c r="O98" s="161" t="s">
        <v>342</v>
      </c>
      <c r="P98" s="2">
        <f>P96/P97</f>
        <v>7.0031256901789019E-2</v>
      </c>
    </row>
    <row r="99" spans="7:16" x14ac:dyDescent="0.25">
      <c r="G99" s="289" t="s">
        <v>328</v>
      </c>
      <c r="H99" s="289"/>
      <c r="I99" s="289"/>
      <c r="J99" s="289"/>
      <c r="K99" s="289"/>
    </row>
    <row r="100" spans="7:16" x14ac:dyDescent="0.25">
      <c r="G100" s="154" t="s">
        <v>327</v>
      </c>
      <c r="H100" s="154" t="s">
        <v>343</v>
      </c>
      <c r="I100" s="154" t="s">
        <v>163</v>
      </c>
      <c r="J100" s="154" t="s">
        <v>344</v>
      </c>
      <c r="K100" s="154" t="s">
        <v>345</v>
      </c>
    </row>
    <row r="101" spans="7:16" x14ac:dyDescent="0.25">
      <c r="G101" s="154" t="s">
        <v>343</v>
      </c>
      <c r="H101" s="6">
        <v>1</v>
      </c>
      <c r="I101" s="6">
        <f>'6.Workspace'!C11</f>
        <v>1</v>
      </c>
      <c r="J101" s="6">
        <f>'6.Workspace'!C12</f>
        <v>1</v>
      </c>
      <c r="K101" s="6">
        <f>'6.Workspace'!C13</f>
        <v>1</v>
      </c>
    </row>
    <row r="102" spans="7:16" x14ac:dyDescent="0.25">
      <c r="G102" s="154" t="s">
        <v>163</v>
      </c>
      <c r="H102" s="6">
        <f>1/I101</f>
        <v>1</v>
      </c>
      <c r="I102" s="6">
        <v>1</v>
      </c>
      <c r="J102" s="6">
        <f>'6.Workspace'!C14</f>
        <v>1</v>
      </c>
      <c r="K102" s="6">
        <f>'6.Workspace'!C15</f>
        <v>1</v>
      </c>
    </row>
    <row r="103" spans="7:16" x14ac:dyDescent="0.25">
      <c r="G103" s="154" t="s">
        <v>344</v>
      </c>
      <c r="H103" s="6">
        <f>1/J101</f>
        <v>1</v>
      </c>
      <c r="I103" s="6">
        <f>1/J102</f>
        <v>1</v>
      </c>
      <c r="J103" s="6">
        <v>1</v>
      </c>
      <c r="K103" s="6">
        <f>'6.Workspace'!C16</f>
        <v>1</v>
      </c>
    </row>
    <row r="104" spans="7:16" x14ac:dyDescent="0.25">
      <c r="G104" s="154" t="s">
        <v>345</v>
      </c>
      <c r="H104" s="6">
        <f>1/K101</f>
        <v>1</v>
      </c>
      <c r="I104" s="6">
        <f>1/K102</f>
        <v>1</v>
      </c>
      <c r="J104" s="6">
        <f>1/K103</f>
        <v>1</v>
      </c>
      <c r="K104" s="6">
        <v>1</v>
      </c>
    </row>
    <row r="105" spans="7:16" x14ac:dyDescent="0.25">
      <c r="G105" s="154" t="s">
        <v>339</v>
      </c>
      <c r="H105" s="6">
        <f>SUM(H101:H104)</f>
        <v>4</v>
      </c>
      <c r="I105" s="6">
        <f>SUM(I101:I104)</f>
        <v>4</v>
      </c>
      <c r="J105" s="6">
        <f>SUM(J101:J104)</f>
        <v>4</v>
      </c>
      <c r="K105" s="6">
        <f>SUM(K101:K104)</f>
        <v>4</v>
      </c>
    </row>
    <row r="107" spans="7:16" x14ac:dyDescent="0.25">
      <c r="G107" s="289" t="s">
        <v>341</v>
      </c>
      <c r="H107" s="289"/>
      <c r="I107" s="289"/>
      <c r="J107" s="289"/>
      <c r="K107" s="289"/>
      <c r="L107" s="163"/>
      <c r="M107" s="163"/>
    </row>
    <row r="108" spans="7:16" x14ac:dyDescent="0.25">
      <c r="G108" s="154" t="s">
        <v>327</v>
      </c>
      <c r="H108" s="154" t="s">
        <v>343</v>
      </c>
      <c r="I108" s="154" t="s">
        <v>163</v>
      </c>
      <c r="J108" s="154" t="s">
        <v>344</v>
      </c>
      <c r="K108" s="154" t="s">
        <v>345</v>
      </c>
      <c r="L108" s="154" t="s">
        <v>339</v>
      </c>
      <c r="M108" s="154" t="s">
        <v>346</v>
      </c>
      <c r="N108" s="154" t="s">
        <v>347</v>
      </c>
    </row>
    <row r="109" spans="7:16" x14ac:dyDescent="0.25">
      <c r="G109" s="154" t="s">
        <v>343</v>
      </c>
      <c r="H109" s="6">
        <f t="shared" ref="H109:K112" si="5">H101/H$105</f>
        <v>0.25</v>
      </c>
      <c r="I109" s="6">
        <f t="shared" si="5"/>
        <v>0.25</v>
      </c>
      <c r="J109" s="6">
        <f t="shared" si="5"/>
        <v>0.25</v>
      </c>
      <c r="K109" s="6">
        <f t="shared" si="5"/>
        <v>0.25</v>
      </c>
      <c r="L109" s="6">
        <f>SUM(H109:K109)</f>
        <v>1</v>
      </c>
      <c r="M109" s="6">
        <f>AVERAGE(H109:K109)</f>
        <v>0.25</v>
      </c>
      <c r="N109" s="6" cm="1">
        <f t="array" ref="N109">MMULT(H101:K101,$M$109:$M$112)/M109</f>
        <v>4</v>
      </c>
    </row>
    <row r="110" spans="7:16" x14ac:dyDescent="0.25">
      <c r="G110" s="154" t="s">
        <v>163</v>
      </c>
      <c r="H110" s="6">
        <f t="shared" si="5"/>
        <v>0.25</v>
      </c>
      <c r="I110" s="6">
        <f t="shared" si="5"/>
        <v>0.25</v>
      </c>
      <c r="J110" s="6">
        <f t="shared" si="5"/>
        <v>0.25</v>
      </c>
      <c r="K110" s="6">
        <f t="shared" si="5"/>
        <v>0.25</v>
      </c>
      <c r="L110" s="6">
        <f>SUM(H110:K110)</f>
        <v>1</v>
      </c>
      <c r="M110" s="6">
        <f>AVERAGE(H110:K110)</f>
        <v>0.25</v>
      </c>
      <c r="N110" s="6" cm="1">
        <f t="array" ref="N110">MMULT(H102:K102,$M$109:$M$112)/M110</f>
        <v>4</v>
      </c>
    </row>
    <row r="111" spans="7:16" x14ac:dyDescent="0.25">
      <c r="G111" s="154" t="s">
        <v>344</v>
      </c>
      <c r="H111" s="6">
        <f t="shared" si="5"/>
        <v>0.25</v>
      </c>
      <c r="I111" s="6">
        <f t="shared" si="5"/>
        <v>0.25</v>
      </c>
      <c r="J111" s="6">
        <f t="shared" si="5"/>
        <v>0.25</v>
      </c>
      <c r="K111" s="6">
        <f t="shared" si="5"/>
        <v>0.25</v>
      </c>
      <c r="L111" s="6">
        <f>SUM(H111:K111)</f>
        <v>1</v>
      </c>
      <c r="M111" s="6">
        <f>AVERAGE(H111:K111)</f>
        <v>0.25</v>
      </c>
      <c r="N111" s="6" cm="1">
        <f t="array" ref="N111">MMULT(H103:K103,$M$109:$M$112)/M111</f>
        <v>4</v>
      </c>
    </row>
    <row r="112" spans="7:16" x14ac:dyDescent="0.25">
      <c r="G112" s="154" t="s">
        <v>345</v>
      </c>
      <c r="H112" s="6">
        <f t="shared" si="5"/>
        <v>0.25</v>
      </c>
      <c r="I112" s="6">
        <f t="shared" si="5"/>
        <v>0.25</v>
      </c>
      <c r="J112" s="6">
        <f t="shared" si="5"/>
        <v>0.25</v>
      </c>
      <c r="K112" s="6">
        <f t="shared" si="5"/>
        <v>0.25</v>
      </c>
      <c r="L112" s="6">
        <f>SUM(H112:K112)</f>
        <v>1</v>
      </c>
      <c r="M112" s="6">
        <f>AVERAGE(H112:K112)</f>
        <v>0.25</v>
      </c>
      <c r="N112" s="6" cm="1">
        <f t="array" ref="N112">MMULT(H104:K104,$M$109:$M$112)/M112</f>
        <v>4</v>
      </c>
    </row>
    <row r="113" spans="7:14" x14ac:dyDescent="0.25">
      <c r="G113" s="161"/>
    </row>
    <row r="114" spans="7:14" x14ac:dyDescent="0.25">
      <c r="M114" s="161" t="s">
        <v>333</v>
      </c>
      <c r="N114" s="2">
        <f>(AVERAGE(N109:N112)-4)/3</f>
        <v>0</v>
      </c>
    </row>
    <row r="115" spans="7:14" x14ac:dyDescent="0.25">
      <c r="M115" s="161" t="s">
        <v>334</v>
      </c>
      <c r="N115" s="2">
        <v>0.9</v>
      </c>
    </row>
    <row r="116" spans="7:14" x14ac:dyDescent="0.25">
      <c r="M116" s="161" t="s">
        <v>348</v>
      </c>
      <c r="N116" s="2">
        <f>N114/N115</f>
        <v>0</v>
      </c>
    </row>
    <row r="118" spans="7:14" x14ac:dyDescent="0.25">
      <c r="G118" s="289" t="s">
        <v>323</v>
      </c>
      <c r="H118" s="289"/>
      <c r="I118" s="289"/>
      <c r="J118" s="289"/>
      <c r="K118" s="289"/>
      <c r="L118" s="289"/>
      <c r="M118" s="289"/>
      <c r="N118" s="289"/>
    </row>
    <row r="119" spans="7:14" x14ac:dyDescent="0.25">
      <c r="G119" s="161" t="s">
        <v>327</v>
      </c>
      <c r="H119" s="154" t="s">
        <v>193</v>
      </c>
      <c r="I119" s="154" t="s">
        <v>349</v>
      </c>
      <c r="J119" s="154" t="s">
        <v>350</v>
      </c>
      <c r="K119" s="154" t="s">
        <v>351</v>
      </c>
      <c r="L119" s="154" t="s">
        <v>352</v>
      </c>
      <c r="M119" s="154" t="s">
        <v>353</v>
      </c>
      <c r="N119" s="154" t="s">
        <v>354</v>
      </c>
    </row>
    <row r="120" spans="7:14" x14ac:dyDescent="0.25">
      <c r="G120" s="161" t="s">
        <v>193</v>
      </c>
      <c r="H120" s="6">
        <v>1</v>
      </c>
      <c r="I120" s="6">
        <f>'7.Enterprise'!C15</f>
        <v>2</v>
      </c>
      <c r="J120" s="6">
        <f>'7.Enterprise'!C16</f>
        <v>3</v>
      </c>
      <c r="K120" s="6">
        <f>'7.Enterprise'!C17</f>
        <v>4</v>
      </c>
      <c r="L120" s="6">
        <f>'7.Enterprise'!C18</f>
        <v>1</v>
      </c>
      <c r="M120" s="6">
        <f>'7.Enterprise'!C19</f>
        <v>1</v>
      </c>
      <c r="N120" s="6">
        <f>'7.Enterprise'!C20</f>
        <v>1</v>
      </c>
    </row>
    <row r="121" spans="7:14" x14ac:dyDescent="0.25">
      <c r="G121" s="154" t="s">
        <v>349</v>
      </c>
      <c r="H121" s="6">
        <f>1/I120</f>
        <v>0.5</v>
      </c>
      <c r="I121" s="6">
        <v>1</v>
      </c>
      <c r="J121" s="6">
        <f>'7.Enterprise'!C21</f>
        <v>3</v>
      </c>
      <c r="K121" s="6">
        <f>'7.Enterprise'!C22</f>
        <v>3</v>
      </c>
      <c r="L121" s="6">
        <f>'7.Enterprise'!C23</f>
        <v>1</v>
      </c>
      <c r="M121" s="6">
        <f>'7.Enterprise'!C24</f>
        <v>1</v>
      </c>
      <c r="N121" s="6">
        <f>'7.Enterprise'!C25</f>
        <v>2</v>
      </c>
    </row>
    <row r="122" spans="7:14" x14ac:dyDescent="0.25">
      <c r="G122" s="154" t="s">
        <v>350</v>
      </c>
      <c r="H122" s="6">
        <f>1/J120</f>
        <v>0.33333333333333331</v>
      </c>
      <c r="I122" s="6">
        <f>1/J121</f>
        <v>0.33333333333333331</v>
      </c>
      <c r="J122" s="6">
        <v>1</v>
      </c>
      <c r="K122" s="6">
        <f>'7.Enterprise'!C26</f>
        <v>1</v>
      </c>
      <c r="L122" s="6">
        <f>'7.Enterprise'!C27</f>
        <v>0.33333333333333331</v>
      </c>
      <c r="M122" s="6">
        <f>'7.Enterprise'!C28</f>
        <v>0.25</v>
      </c>
      <c r="N122" s="6">
        <f>'7.Enterprise'!C29</f>
        <v>0.25</v>
      </c>
    </row>
    <row r="123" spans="7:14" x14ac:dyDescent="0.25">
      <c r="G123" s="154" t="s">
        <v>351</v>
      </c>
      <c r="H123" s="6">
        <f>1/K120</f>
        <v>0.25</v>
      </c>
      <c r="I123" s="6">
        <f>1/K121</f>
        <v>0.33333333333333331</v>
      </c>
      <c r="J123" s="6">
        <f>1/K122</f>
        <v>1</v>
      </c>
      <c r="K123" s="6">
        <v>1</v>
      </c>
      <c r="L123" s="6">
        <f>'7.Enterprise'!C30</f>
        <v>0.16666666666666666</v>
      </c>
      <c r="M123" s="6">
        <f>'7.Enterprise'!C31</f>
        <v>0.33333333333333331</v>
      </c>
      <c r="N123" s="6">
        <f>'7.Enterprise'!C32</f>
        <v>0.33333333333333331</v>
      </c>
    </row>
    <row r="124" spans="7:14" x14ac:dyDescent="0.25">
      <c r="G124" s="154" t="s">
        <v>352</v>
      </c>
      <c r="H124" s="6">
        <f>1/L120</f>
        <v>1</v>
      </c>
      <c r="I124" s="6">
        <f>1/L121</f>
        <v>1</v>
      </c>
      <c r="J124" s="6">
        <f>1/L122</f>
        <v>3</v>
      </c>
      <c r="K124" s="6">
        <f>1/L123</f>
        <v>6</v>
      </c>
      <c r="L124" s="6">
        <v>1</v>
      </c>
      <c r="M124" s="6">
        <f>'7.Enterprise'!C33</f>
        <v>2</v>
      </c>
      <c r="N124" s="6">
        <f>'7.Enterprise'!C34</f>
        <v>1</v>
      </c>
    </row>
    <row r="125" spans="7:14" x14ac:dyDescent="0.25">
      <c r="G125" s="154" t="s">
        <v>353</v>
      </c>
      <c r="H125" s="6">
        <f>1/M120</f>
        <v>1</v>
      </c>
      <c r="I125" s="6">
        <f>1/M121</f>
        <v>1</v>
      </c>
      <c r="J125" s="6">
        <f>1/M122</f>
        <v>4</v>
      </c>
      <c r="K125" s="6">
        <f>1/M123</f>
        <v>3</v>
      </c>
      <c r="L125" s="6">
        <f>1/M124</f>
        <v>0.5</v>
      </c>
      <c r="M125" s="6">
        <v>1</v>
      </c>
      <c r="N125" s="6">
        <f>'7.Enterprise'!C35</f>
        <v>2</v>
      </c>
    </row>
    <row r="126" spans="7:14" x14ac:dyDescent="0.25">
      <c r="G126" s="154" t="s">
        <v>354</v>
      </c>
      <c r="H126" s="6">
        <f>1/N120</f>
        <v>1</v>
      </c>
      <c r="I126" s="6">
        <f>1/N121</f>
        <v>0.5</v>
      </c>
      <c r="J126" s="6">
        <f>1/N122</f>
        <v>4</v>
      </c>
      <c r="K126" s="6">
        <f>1/N123</f>
        <v>3</v>
      </c>
      <c r="L126" s="6">
        <f>1/N124</f>
        <v>1</v>
      </c>
      <c r="M126" s="6">
        <f>1/N125</f>
        <v>0.5</v>
      </c>
      <c r="N126" s="6">
        <v>1</v>
      </c>
    </row>
    <row r="127" spans="7:14" x14ac:dyDescent="0.25">
      <c r="G127" s="161" t="s">
        <v>355</v>
      </c>
      <c r="H127" s="2">
        <f t="shared" ref="H127:N127" si="6">SUM(H120:H126)</f>
        <v>5.083333333333333</v>
      </c>
      <c r="I127" s="2">
        <f t="shared" si="6"/>
        <v>6.166666666666667</v>
      </c>
      <c r="J127" s="2">
        <f t="shared" si="6"/>
        <v>19</v>
      </c>
      <c r="K127" s="2">
        <f t="shared" si="6"/>
        <v>21</v>
      </c>
      <c r="L127" s="2">
        <f t="shared" si="6"/>
        <v>5</v>
      </c>
      <c r="M127" s="2">
        <f t="shared" si="6"/>
        <v>6.0833333333333339</v>
      </c>
      <c r="N127" s="2">
        <f t="shared" si="6"/>
        <v>7.5833333333333339</v>
      </c>
    </row>
    <row r="130" spans="7:17" x14ac:dyDescent="0.25">
      <c r="G130" s="161" t="s">
        <v>327</v>
      </c>
      <c r="H130" s="154" t="s">
        <v>193</v>
      </c>
      <c r="I130" s="154" t="s">
        <v>349</v>
      </c>
      <c r="J130" s="154" t="s">
        <v>350</v>
      </c>
      <c r="K130" s="154" t="s">
        <v>351</v>
      </c>
      <c r="L130" s="154" t="s">
        <v>352</v>
      </c>
      <c r="M130" s="154" t="s">
        <v>353</v>
      </c>
      <c r="N130" s="154" t="s">
        <v>354</v>
      </c>
      <c r="O130" s="161" t="s">
        <v>329</v>
      </c>
      <c r="P130" s="161" t="s">
        <v>331</v>
      </c>
      <c r="Q130" s="161" t="s">
        <v>356</v>
      </c>
    </row>
    <row r="131" spans="7:17" x14ac:dyDescent="0.25">
      <c r="G131" s="161" t="s">
        <v>193</v>
      </c>
      <c r="H131" s="6">
        <f t="shared" ref="H131:N137" si="7">H120/H$127</f>
        <v>0.19672131147540986</v>
      </c>
      <c r="I131" s="6">
        <f t="shared" si="7"/>
        <v>0.32432432432432429</v>
      </c>
      <c r="J131" s="6">
        <f t="shared" si="7"/>
        <v>0.15789473684210525</v>
      </c>
      <c r="K131" s="6">
        <f t="shared" si="7"/>
        <v>0.19047619047619047</v>
      </c>
      <c r="L131" s="6">
        <f t="shared" si="7"/>
        <v>0.2</v>
      </c>
      <c r="M131" s="6">
        <f t="shared" si="7"/>
        <v>0.16438356164383561</v>
      </c>
      <c r="N131" s="6">
        <f t="shared" si="7"/>
        <v>0.13186813186813187</v>
      </c>
      <c r="O131" s="2">
        <f t="shared" ref="O131:O137" si="8">SUM(H131:N131)</f>
        <v>1.3656682566299974</v>
      </c>
      <c r="P131" s="2">
        <f t="shared" ref="P131:P137" si="9">AVERAGE(H131:N131)</f>
        <v>0.19509546523285676</v>
      </c>
      <c r="Q131" s="2" cm="1">
        <f t="array" ref="Q131">MMULT(H120:N120,$P$131:$P$137)/P131</f>
        <v>7.2618787733600572</v>
      </c>
    </row>
    <row r="132" spans="7:17" x14ac:dyDescent="0.25">
      <c r="G132" s="154" t="s">
        <v>349</v>
      </c>
      <c r="H132" s="6">
        <f t="shared" si="7"/>
        <v>9.836065573770493E-2</v>
      </c>
      <c r="I132" s="6">
        <f t="shared" si="7"/>
        <v>0.16216216216216214</v>
      </c>
      <c r="J132" s="6">
        <f t="shared" si="7"/>
        <v>0.15789473684210525</v>
      </c>
      <c r="K132" s="6">
        <f t="shared" si="7"/>
        <v>0.14285714285714285</v>
      </c>
      <c r="L132" s="6">
        <f t="shared" si="7"/>
        <v>0.2</v>
      </c>
      <c r="M132" s="6">
        <f t="shared" si="7"/>
        <v>0.16438356164383561</v>
      </c>
      <c r="N132" s="6">
        <f t="shared" si="7"/>
        <v>0.26373626373626374</v>
      </c>
      <c r="O132" s="2">
        <f t="shared" si="8"/>
        <v>1.1893945229792144</v>
      </c>
      <c r="P132" s="2">
        <f t="shared" si="9"/>
        <v>0.16991350328274493</v>
      </c>
      <c r="Q132" s="2" cm="1">
        <f t="array" ref="Q132">MMULT(H121:N121,$P$131:$P$137)/P132</f>
        <v>7.36069097461138</v>
      </c>
    </row>
    <row r="133" spans="7:17" x14ac:dyDescent="0.25">
      <c r="G133" s="154" t="s">
        <v>350</v>
      </c>
      <c r="H133" s="6">
        <f t="shared" si="7"/>
        <v>6.5573770491803282E-2</v>
      </c>
      <c r="I133" s="6">
        <f t="shared" si="7"/>
        <v>5.405405405405405E-2</v>
      </c>
      <c r="J133" s="6">
        <f t="shared" si="7"/>
        <v>5.2631578947368418E-2</v>
      </c>
      <c r="K133" s="6">
        <f t="shared" si="7"/>
        <v>4.7619047619047616E-2</v>
      </c>
      <c r="L133" s="6">
        <f t="shared" si="7"/>
        <v>6.6666666666666666E-2</v>
      </c>
      <c r="M133" s="6">
        <f t="shared" si="7"/>
        <v>4.1095890410958902E-2</v>
      </c>
      <c r="N133" s="6">
        <f t="shared" si="7"/>
        <v>3.2967032967032968E-2</v>
      </c>
      <c r="O133" s="2">
        <f t="shared" si="8"/>
        <v>0.3606080411569319</v>
      </c>
      <c r="P133" s="2">
        <f t="shared" si="9"/>
        <v>5.1515434450990272E-2</v>
      </c>
      <c r="Q133" s="2" cm="1">
        <f t="array" ref="Q133">MMULT(H122:N122,$P$131:$P$137)/P133</f>
        <v>7.2294059587856125</v>
      </c>
    </row>
    <row r="134" spans="7:17" x14ac:dyDescent="0.25">
      <c r="G134" s="154" t="s">
        <v>351</v>
      </c>
      <c r="H134" s="6">
        <f t="shared" si="7"/>
        <v>4.9180327868852465E-2</v>
      </c>
      <c r="I134" s="6">
        <f t="shared" si="7"/>
        <v>5.405405405405405E-2</v>
      </c>
      <c r="J134" s="6">
        <f t="shared" si="7"/>
        <v>5.2631578947368418E-2</v>
      </c>
      <c r="K134" s="6">
        <f t="shared" si="7"/>
        <v>4.7619047619047616E-2</v>
      </c>
      <c r="L134" s="6">
        <f t="shared" si="7"/>
        <v>3.3333333333333333E-2</v>
      </c>
      <c r="M134" s="6">
        <f t="shared" si="7"/>
        <v>5.4794520547945195E-2</v>
      </c>
      <c r="N134" s="6">
        <f t="shared" si="7"/>
        <v>4.3956043956043953E-2</v>
      </c>
      <c r="O134" s="2">
        <f t="shared" si="8"/>
        <v>0.33556890632664504</v>
      </c>
      <c r="P134" s="2">
        <f t="shared" si="9"/>
        <v>4.7938415189520724E-2</v>
      </c>
      <c r="Q134" s="2" cm="1">
        <f t="array" ref="Q134">MMULT(H123:N123,$P$131:$P$137)/P134</f>
        <v>7.2706110102764248</v>
      </c>
    </row>
    <row r="135" spans="7:17" x14ac:dyDescent="0.25">
      <c r="G135" s="154" t="s">
        <v>352</v>
      </c>
      <c r="H135" s="6">
        <f t="shared" si="7"/>
        <v>0.19672131147540986</v>
      </c>
      <c r="I135" s="6">
        <f t="shared" si="7"/>
        <v>0.16216216216216214</v>
      </c>
      <c r="J135" s="6">
        <f t="shared" si="7"/>
        <v>0.15789473684210525</v>
      </c>
      <c r="K135" s="6">
        <f t="shared" si="7"/>
        <v>0.2857142857142857</v>
      </c>
      <c r="L135" s="6">
        <f t="shared" si="7"/>
        <v>0.2</v>
      </c>
      <c r="M135" s="6">
        <f t="shared" si="7"/>
        <v>0.32876712328767121</v>
      </c>
      <c r="N135" s="6">
        <f t="shared" si="7"/>
        <v>0.13186813186813187</v>
      </c>
      <c r="O135" s="2">
        <f t="shared" si="8"/>
        <v>1.463127751349766</v>
      </c>
      <c r="P135" s="2">
        <f t="shared" si="9"/>
        <v>0.20901825019282372</v>
      </c>
      <c r="Q135" s="2" cm="1">
        <f t="array" ref="Q135">MMULT(H124:N124,$P$131:$P$137)/P135</f>
        <v>7.2717145593036996</v>
      </c>
    </row>
    <row r="136" spans="7:17" x14ac:dyDescent="0.25">
      <c r="G136" s="154" t="s">
        <v>353</v>
      </c>
      <c r="H136" s="6">
        <f t="shared" si="7"/>
        <v>0.19672131147540986</v>
      </c>
      <c r="I136" s="6">
        <f t="shared" si="7"/>
        <v>0.16216216216216214</v>
      </c>
      <c r="J136" s="6">
        <f t="shared" si="7"/>
        <v>0.21052631578947367</v>
      </c>
      <c r="K136" s="6">
        <f t="shared" si="7"/>
        <v>0.14285714285714285</v>
      </c>
      <c r="L136" s="6">
        <f t="shared" si="7"/>
        <v>0.1</v>
      </c>
      <c r="M136" s="6">
        <f t="shared" si="7"/>
        <v>0.16438356164383561</v>
      </c>
      <c r="N136" s="6">
        <f t="shared" si="7"/>
        <v>0.26373626373626374</v>
      </c>
      <c r="O136" s="2">
        <f t="shared" si="8"/>
        <v>1.240386757664288</v>
      </c>
      <c r="P136" s="2">
        <f t="shared" si="9"/>
        <v>0.17719810823775542</v>
      </c>
      <c r="Q136" s="2" cm="1">
        <f t="array" ref="Q136">MMULT(H125:N125,$P$131:$P$137)/P136</f>
        <v>7.309529683641026</v>
      </c>
    </row>
    <row r="137" spans="7:17" x14ac:dyDescent="0.25">
      <c r="G137" s="154" t="s">
        <v>354</v>
      </c>
      <c r="H137" s="6">
        <f t="shared" si="7"/>
        <v>0.19672131147540986</v>
      </c>
      <c r="I137" s="6">
        <f t="shared" si="7"/>
        <v>8.1081081081081072E-2</v>
      </c>
      <c r="J137" s="6">
        <f t="shared" si="7"/>
        <v>0.21052631578947367</v>
      </c>
      <c r="K137" s="6">
        <f t="shared" si="7"/>
        <v>0.14285714285714285</v>
      </c>
      <c r="L137" s="6">
        <f t="shared" si="7"/>
        <v>0.2</v>
      </c>
      <c r="M137" s="6">
        <f t="shared" si="7"/>
        <v>8.2191780821917804E-2</v>
      </c>
      <c r="N137" s="6">
        <f t="shared" si="7"/>
        <v>0.13186813186813187</v>
      </c>
      <c r="O137" s="2">
        <f t="shared" si="8"/>
        <v>1.0452457638931572</v>
      </c>
      <c r="P137" s="2">
        <f t="shared" si="9"/>
        <v>0.14932082341330816</v>
      </c>
      <c r="Q137" s="2" cm="1">
        <f t="array" ref="Q137">MMULT(H126:N126,$P$131:$P$137)/P137</f>
        <v>7.2117692854604671</v>
      </c>
    </row>
    <row r="138" spans="7:17" x14ac:dyDescent="0.25">
      <c r="G138" s="154"/>
      <c r="I138" s="6"/>
      <c r="J138" s="6"/>
      <c r="K138" s="6"/>
      <c r="L138" s="6"/>
      <c r="M138" s="6"/>
      <c r="N138" s="6"/>
    </row>
    <row r="139" spans="7:17" x14ac:dyDescent="0.25">
      <c r="P139" s="161" t="s">
        <v>333</v>
      </c>
      <c r="Q139" s="2">
        <f>(AVERAGE(Q131:Q137)-7)/6</f>
        <v>4.5609529653301596E-2</v>
      </c>
    </row>
    <row r="140" spans="7:17" x14ac:dyDescent="0.25">
      <c r="P140" s="161" t="s">
        <v>334</v>
      </c>
      <c r="Q140" s="2">
        <v>1.32</v>
      </c>
    </row>
    <row r="141" spans="7:17" x14ac:dyDescent="0.25">
      <c r="P141" s="161" t="s">
        <v>342</v>
      </c>
      <c r="Q141" s="2">
        <f>Q139/Q140</f>
        <v>3.4552673979773935E-2</v>
      </c>
    </row>
  </sheetData>
  <mergeCells count="12">
    <mergeCell ref="G118:N118"/>
    <mergeCell ref="A1:G1"/>
    <mergeCell ref="E11:G11"/>
    <mergeCell ref="E19:G19"/>
    <mergeCell ref="G34:L34"/>
    <mergeCell ref="G43:L43"/>
    <mergeCell ref="G56:K56"/>
    <mergeCell ref="G65:K65"/>
    <mergeCell ref="G77:M77"/>
    <mergeCell ref="G87:M87"/>
    <mergeCell ref="G99:K99"/>
    <mergeCell ref="G107:K107"/>
  </mergeCell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4E9E1-1034-44CE-9DD7-5A0C43F9875B}">
  <dimension ref="B1:C14"/>
  <sheetViews>
    <sheetView tabSelected="1" workbookViewId="0">
      <selection activeCell="A11" sqref="A11"/>
    </sheetView>
  </sheetViews>
  <sheetFormatPr defaultRowHeight="15" x14ac:dyDescent="0.25"/>
  <cols>
    <col min="2" max="2" width="59.28515625" style="62" bestFit="1" customWidth="1"/>
    <col min="3" max="3" width="129.85546875" customWidth="1"/>
  </cols>
  <sheetData>
    <row r="1" spans="2:3" ht="15.75" x14ac:dyDescent="0.25">
      <c r="B1" s="126" t="s">
        <v>357</v>
      </c>
      <c r="C1" s="127" t="s">
        <v>358</v>
      </c>
    </row>
    <row r="2" spans="2:3" x14ac:dyDescent="0.25">
      <c r="B2" s="90" t="s">
        <v>359</v>
      </c>
      <c r="C2" s="294" t="s">
        <v>371</v>
      </c>
    </row>
    <row r="3" spans="2:3" x14ac:dyDescent="0.25">
      <c r="B3" s="91" t="s">
        <v>360</v>
      </c>
      <c r="C3" s="295" t="s">
        <v>372</v>
      </c>
    </row>
    <row r="4" spans="2:3" x14ac:dyDescent="0.25">
      <c r="B4" s="91" t="s">
        <v>361</v>
      </c>
      <c r="C4" s="295" t="s">
        <v>373</v>
      </c>
    </row>
    <row r="5" spans="2:3" ht="30" x14ac:dyDescent="0.25">
      <c r="B5" s="91" t="s">
        <v>362</v>
      </c>
      <c r="C5" s="295" t="s">
        <v>374</v>
      </c>
    </row>
    <row r="6" spans="2:3" x14ac:dyDescent="0.25">
      <c r="B6" s="91" t="s">
        <v>363</v>
      </c>
      <c r="C6" s="295" t="s">
        <v>375</v>
      </c>
    </row>
    <row r="7" spans="2:3" x14ac:dyDescent="0.25">
      <c r="B7" s="91" t="s">
        <v>364</v>
      </c>
      <c r="C7" s="295" t="s">
        <v>375</v>
      </c>
    </row>
    <row r="8" spans="2:3" x14ac:dyDescent="0.25">
      <c r="B8" s="91" t="s">
        <v>365</v>
      </c>
      <c r="C8" s="295" t="s">
        <v>375</v>
      </c>
    </row>
    <row r="9" spans="2:3" x14ac:dyDescent="0.25">
      <c r="B9" s="92" t="s">
        <v>366</v>
      </c>
      <c r="C9" s="296" t="s">
        <v>374</v>
      </c>
    </row>
    <row r="10" spans="2:3" x14ac:dyDescent="0.25">
      <c r="C10" s="62"/>
    </row>
    <row r="11" spans="2:3" x14ac:dyDescent="0.25">
      <c r="B11" s="93" t="s">
        <v>367</v>
      </c>
      <c r="C11" s="297" t="s">
        <v>376</v>
      </c>
    </row>
    <row r="12" spans="2:3" x14ac:dyDescent="0.25">
      <c r="C12" s="62"/>
    </row>
    <row r="13" spans="2:3" x14ac:dyDescent="0.25">
      <c r="C13" s="62"/>
    </row>
    <row r="14" spans="2:3" x14ac:dyDescent="0.25">
      <c r="C14" s="62"/>
    </row>
  </sheetData>
  <sheetProtection algorithmName="SHA-512" hashValue="6SF7UWoTNyoFKvFXLaSYTY1T5eJb/GP4IqYWT8kssg2YVWjA7bh5O6gBFHbx9CuQOhF4XR5cHu0fXWaV+VybNw==" saltValue="oOpu65XKhTJPBAyanSpPrw==" spinCount="100000" sheet="1" objects="1" scenarios="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1.Start</vt:lpstr>
      <vt:lpstr>2.Instructions </vt:lpstr>
      <vt:lpstr>3.Privacy policy</vt:lpstr>
      <vt:lpstr>4.Technology</vt:lpstr>
      <vt:lpstr>5.Human</vt:lpstr>
      <vt:lpstr>6.Workspace</vt:lpstr>
      <vt:lpstr>7.Enterprise</vt:lpstr>
      <vt:lpstr>8.External</vt:lpstr>
      <vt:lpstr>9.Dimensions</vt:lpstr>
      <vt:lpstr>10.Inter-dimensional Comparison</vt:lpstr>
      <vt:lpstr>Results</vt:lpstr>
      <vt:lpstr>Q&amp;A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Berx</dc:creator>
  <cp:keywords/>
  <dc:description/>
  <cp:lastModifiedBy>User</cp:lastModifiedBy>
  <cp:revision/>
  <dcterms:created xsi:type="dcterms:W3CDTF">2022-06-27T12:33:57Z</dcterms:created>
  <dcterms:modified xsi:type="dcterms:W3CDTF">2023-01-15T12:31:10Z</dcterms:modified>
  <cp:category/>
  <cp:contentStatus/>
</cp:coreProperties>
</file>