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luebeel\Downloads\"/>
    </mc:Choice>
  </mc:AlternateContent>
  <xr:revisionPtr revIDLastSave="0" documentId="13_ncr:1_{D8E272D8-F416-4FBD-8F39-3B3886AAB6D5}" xr6:coauthVersionLast="47" xr6:coauthVersionMax="47" xr10:uidLastSave="{00000000-0000-0000-0000-000000000000}"/>
  <workbookProtection workbookAlgorithmName="SHA-512" workbookHashValue="VHHXECt+IsvMvqF+3zqI97naldy8Sr2QchT/oMWWv4Ds9nKBpy84aA0HA+pk2d8rnvi10QVx9BlBjshZdftEfg==" workbookSaltValue="86MOt/7qgVB51uTq0FvW+w==" workbookSpinCount="100000" lockStructure="1"/>
  <bookViews>
    <workbookView xWindow="-120" yWindow="-120" windowWidth="29040" windowHeight="16440" tabRatio="888" activeTab="11" xr2:uid="{00000000-000D-0000-FFFF-FFFF00000000}"/>
  </bookViews>
  <sheets>
    <sheet name="1.Start" sheetId="14" r:id="rId1"/>
    <sheet name="2.Instructions " sheetId="18" r:id="rId2"/>
    <sheet name="3.Privacy policy" sheetId="8" r:id="rId3"/>
    <sheet name="4.Technology" sheetId="2" r:id="rId4"/>
    <sheet name="5.Human" sheetId="3" r:id="rId5"/>
    <sheet name="6.Workspace" sheetId="4" r:id="rId6"/>
    <sheet name="7.Enterprise" sheetId="5" r:id="rId7"/>
    <sheet name="8.External" sheetId="6" r:id="rId8"/>
    <sheet name="9.Dimensions" sheetId="10" r:id="rId9"/>
    <sheet name="10.Inter-dimensional Comparison" sheetId="13" r:id="rId10"/>
    <sheet name="Results" sheetId="19" r:id="rId11"/>
    <sheet name="Q&amp;A" sheetId="1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jNuOm6nvMH+qJ0z8alxu0e4PJkoA=="/>
    </ext>
  </extLst>
</workbook>
</file>

<file path=xl/calcChain.xml><?xml version="1.0" encoding="utf-8"?>
<calcChain xmlns="http://schemas.openxmlformats.org/spreadsheetml/2006/main">
  <c r="N125" i="19" l="1"/>
  <c r="M126" i="19" s="1"/>
  <c r="J125" i="19"/>
  <c r="N124" i="19"/>
  <c r="L126" i="19" s="1"/>
  <c r="M124" i="19"/>
  <c r="L125" i="19" s="1"/>
  <c r="N123" i="19"/>
  <c r="M123" i="19"/>
  <c r="K125" i="19" s="1"/>
  <c r="L123" i="19"/>
  <c r="K124" i="19" s="1"/>
  <c r="N122" i="19"/>
  <c r="M122" i="19"/>
  <c r="L122" i="19"/>
  <c r="K122" i="19"/>
  <c r="J123" i="19" s="1"/>
  <c r="N121" i="19"/>
  <c r="M121" i="19"/>
  <c r="I125" i="19" s="1"/>
  <c r="L121" i="19"/>
  <c r="K121" i="19"/>
  <c r="I123" i="19" s="1"/>
  <c r="J121" i="19"/>
  <c r="N120" i="19"/>
  <c r="M120" i="19"/>
  <c r="L120" i="19"/>
  <c r="K120" i="19"/>
  <c r="H123" i="19" s="1"/>
  <c r="J120" i="19"/>
  <c r="H122" i="19" s="1"/>
  <c r="I120" i="19"/>
  <c r="I104" i="19"/>
  <c r="K103" i="19"/>
  <c r="J104" i="19" s="1"/>
  <c r="K102" i="19"/>
  <c r="J102" i="19"/>
  <c r="I103" i="19" s="1"/>
  <c r="K101" i="19"/>
  <c r="H104" i="19" s="1"/>
  <c r="J101" i="19"/>
  <c r="I101" i="19"/>
  <c r="K84" i="19"/>
  <c r="M83" i="19"/>
  <c r="M82" i="19"/>
  <c r="L82" i="19"/>
  <c r="K83" i="19" s="1"/>
  <c r="I82" i="19"/>
  <c r="M81" i="19"/>
  <c r="J84" i="19" s="1"/>
  <c r="L81" i="19"/>
  <c r="J83" i="19" s="1"/>
  <c r="K81" i="19"/>
  <c r="M80" i="19"/>
  <c r="I84" i="19" s="1"/>
  <c r="L80" i="19"/>
  <c r="I83" i="19" s="1"/>
  <c r="K80" i="19"/>
  <c r="J80" i="19"/>
  <c r="I81" i="19" s="1"/>
  <c r="M79" i="19"/>
  <c r="L79" i="19"/>
  <c r="K79" i="19"/>
  <c r="J79" i="19"/>
  <c r="H81" i="19" s="1"/>
  <c r="I79" i="19"/>
  <c r="K60" i="19"/>
  <c r="H60" i="19"/>
  <c r="K59" i="19"/>
  <c r="I61" i="19" s="1"/>
  <c r="J59" i="19"/>
  <c r="I60" i="19" s="1"/>
  <c r="H59" i="19"/>
  <c r="K58" i="19"/>
  <c r="J58" i="19"/>
  <c r="I58" i="19"/>
  <c r="J40" i="19"/>
  <c r="L39" i="19"/>
  <c r="J39" i="19"/>
  <c r="L38" i="19"/>
  <c r="K38" i="19"/>
  <c r="L37" i="19"/>
  <c r="I40" i="19" s="1"/>
  <c r="K37" i="19"/>
  <c r="J37" i="19"/>
  <c r="L36" i="19"/>
  <c r="K36" i="19"/>
  <c r="H39" i="19" s="1"/>
  <c r="J36" i="19"/>
  <c r="I36" i="19"/>
  <c r="H37" i="19" s="1"/>
  <c r="D9" i="19"/>
  <c r="D8" i="19"/>
  <c r="D7" i="19"/>
  <c r="D6" i="19"/>
  <c r="D5" i="19"/>
  <c r="G3" i="19"/>
  <c r="L41" i="19" l="1"/>
  <c r="L48" i="19" s="1"/>
  <c r="J41" i="19"/>
  <c r="J48" i="19" s="1"/>
  <c r="H38" i="19"/>
  <c r="H41" i="19"/>
  <c r="H45" i="19" s="1"/>
  <c r="K62" i="19"/>
  <c r="K69" i="19" s="1"/>
  <c r="M85" i="19"/>
  <c r="M93" i="19" s="1"/>
  <c r="K85" i="19"/>
  <c r="K91" i="19" s="1"/>
  <c r="I85" i="19"/>
  <c r="I93" i="19" s="1"/>
  <c r="H84" i="19"/>
  <c r="H82" i="19"/>
  <c r="K94" i="19"/>
  <c r="I90" i="19"/>
  <c r="I94" i="19"/>
  <c r="I105" i="19"/>
  <c r="I110" i="19" s="1"/>
  <c r="J47" i="19"/>
  <c r="I92" i="19"/>
  <c r="K92" i="19"/>
  <c r="K90" i="19"/>
  <c r="K89" i="19"/>
  <c r="M92" i="19"/>
  <c r="I62" i="19"/>
  <c r="I69" i="19" s="1"/>
  <c r="M91" i="19"/>
  <c r="I91" i="19"/>
  <c r="K68" i="19"/>
  <c r="M127" i="19"/>
  <c r="M136" i="19" s="1"/>
  <c r="K127" i="19"/>
  <c r="K134" i="19" s="1"/>
  <c r="H40" i="19"/>
  <c r="L127" i="19"/>
  <c r="L135" i="19" s="1"/>
  <c r="J105" i="19"/>
  <c r="J109" i="19" s="1"/>
  <c r="H124" i="19"/>
  <c r="H126" i="19"/>
  <c r="N127" i="19"/>
  <c r="N137" i="19" s="1"/>
  <c r="K40" i="19"/>
  <c r="K67" i="19"/>
  <c r="H80" i="19"/>
  <c r="J82" i="19"/>
  <c r="L84" i="19"/>
  <c r="H102" i="19"/>
  <c r="K105" i="19"/>
  <c r="K110" i="19" s="1"/>
  <c r="I122" i="19"/>
  <c r="I124" i="19"/>
  <c r="I126" i="19"/>
  <c r="J124" i="19"/>
  <c r="J126" i="19"/>
  <c r="I89" i="19"/>
  <c r="I38" i="19"/>
  <c r="H61" i="19"/>
  <c r="K126" i="19"/>
  <c r="H83" i="19"/>
  <c r="H103" i="19"/>
  <c r="K41" i="19"/>
  <c r="K48" i="19" s="1"/>
  <c r="J61" i="19"/>
  <c r="H62" i="19"/>
  <c r="H67" i="19" s="1"/>
  <c r="H121" i="19"/>
  <c r="H125" i="19"/>
  <c r="I39" i="19"/>
  <c r="J49" i="19" l="1"/>
  <c r="L46" i="19"/>
  <c r="L47" i="19"/>
  <c r="L49" i="19"/>
  <c r="L45" i="19"/>
  <c r="K46" i="19"/>
  <c r="J46" i="19"/>
  <c r="J45" i="19"/>
  <c r="H49" i="19"/>
  <c r="H46" i="19"/>
  <c r="H48" i="19"/>
  <c r="H47" i="19"/>
  <c r="J127" i="19"/>
  <c r="J133" i="19" s="1"/>
  <c r="N136" i="19"/>
  <c r="I127" i="19"/>
  <c r="I132" i="19" s="1"/>
  <c r="K131" i="19"/>
  <c r="N133" i="19"/>
  <c r="M133" i="19"/>
  <c r="M132" i="19"/>
  <c r="M137" i="19"/>
  <c r="L131" i="19"/>
  <c r="L134" i="19"/>
  <c r="K136" i="19"/>
  <c r="K137" i="19"/>
  <c r="J135" i="19"/>
  <c r="I131" i="19"/>
  <c r="I135" i="19"/>
  <c r="I137" i="19"/>
  <c r="I136" i="19"/>
  <c r="K109" i="19"/>
  <c r="J112" i="19"/>
  <c r="I112" i="19"/>
  <c r="I109" i="19"/>
  <c r="I70" i="19"/>
  <c r="H70" i="19"/>
  <c r="K70" i="19"/>
  <c r="M89" i="19"/>
  <c r="M94" i="19"/>
  <c r="M90" i="19"/>
  <c r="K93" i="19"/>
  <c r="L85" i="19"/>
  <c r="M134" i="19"/>
  <c r="J62" i="19"/>
  <c r="J70" i="19" s="1"/>
  <c r="H68" i="19"/>
  <c r="N134" i="19"/>
  <c r="H105" i="19"/>
  <c r="H110" i="19" s="1"/>
  <c r="K45" i="19"/>
  <c r="K49" i="19"/>
  <c r="L136" i="19"/>
  <c r="I134" i="19"/>
  <c r="N131" i="19"/>
  <c r="J85" i="19"/>
  <c r="K133" i="19"/>
  <c r="I68" i="19"/>
  <c r="I67" i="19"/>
  <c r="M67" i="19" s="1"/>
  <c r="I41" i="19"/>
  <c r="I48" i="19" s="1"/>
  <c r="M135" i="19"/>
  <c r="H85" i="19"/>
  <c r="H90" i="19" s="1"/>
  <c r="M131" i="19"/>
  <c r="L132" i="19"/>
  <c r="I111" i="19"/>
  <c r="K135" i="19"/>
  <c r="L133" i="19"/>
  <c r="N135" i="19"/>
  <c r="H127" i="19"/>
  <c r="H132" i="19" s="1"/>
  <c r="K132" i="19"/>
  <c r="I133" i="19"/>
  <c r="H69" i="19"/>
  <c r="K112" i="19"/>
  <c r="K111" i="19"/>
  <c r="J110" i="19"/>
  <c r="J111" i="19"/>
  <c r="N132" i="19"/>
  <c r="L137" i="19"/>
  <c r="K47" i="19"/>
  <c r="N46" i="19" l="1"/>
  <c r="N48" i="19"/>
  <c r="M48" i="19"/>
  <c r="J137" i="19"/>
  <c r="J134" i="19"/>
  <c r="J132" i="19"/>
  <c r="J131" i="19"/>
  <c r="J136" i="19"/>
  <c r="H137" i="19"/>
  <c r="P137" i="19" s="1"/>
  <c r="H111" i="19"/>
  <c r="M111" i="19" s="1"/>
  <c r="L67" i="19"/>
  <c r="M70" i="19"/>
  <c r="L70" i="19"/>
  <c r="O90" i="19"/>
  <c r="O132" i="19"/>
  <c r="P132" i="19"/>
  <c r="H133" i="19"/>
  <c r="H131" i="19"/>
  <c r="H134" i="19"/>
  <c r="M68" i="19"/>
  <c r="L68" i="19"/>
  <c r="J91" i="19"/>
  <c r="J90" i="19"/>
  <c r="J93" i="19"/>
  <c r="J94" i="19"/>
  <c r="J89" i="19"/>
  <c r="H136" i="19"/>
  <c r="H93" i="19"/>
  <c r="J69" i="19"/>
  <c r="J67" i="19"/>
  <c r="J68" i="19"/>
  <c r="J92" i="19"/>
  <c r="M110" i="19"/>
  <c r="L110" i="19"/>
  <c r="I46" i="19"/>
  <c r="M46" i="19" s="1"/>
  <c r="I49" i="19"/>
  <c r="N49" i="19" s="1"/>
  <c r="C9" i="19" s="1"/>
  <c r="I45" i="19"/>
  <c r="H89" i="19"/>
  <c r="H91" i="19"/>
  <c r="H92" i="19"/>
  <c r="H94" i="19"/>
  <c r="L91" i="19"/>
  <c r="L93" i="19"/>
  <c r="L90" i="19"/>
  <c r="L92" i="19"/>
  <c r="L89" i="19"/>
  <c r="M69" i="19"/>
  <c r="N69" i="19" s="1" a="1"/>
  <c r="N69" i="19" s="1"/>
  <c r="L69" i="19"/>
  <c r="H135" i="19"/>
  <c r="L94" i="19"/>
  <c r="H109" i="19"/>
  <c r="H112" i="19"/>
  <c r="I47" i="19"/>
  <c r="M47" i="19" s="1"/>
  <c r="N47" i="19" l="1"/>
  <c r="O49" i="19" a="1"/>
  <c r="O49" i="19" s="1"/>
  <c r="M45" i="19"/>
  <c r="N45" i="19"/>
  <c r="O46" i="19" s="1" a="1"/>
  <c r="O46" i="19" s="1"/>
  <c r="M49" i="19"/>
  <c r="C7" i="19"/>
  <c r="O47" i="19" a="1"/>
  <c r="O47" i="19" s="1"/>
  <c r="C6" i="19"/>
  <c r="C8" i="19"/>
  <c r="O48" i="19" a="1"/>
  <c r="O48" i="19" s="1"/>
  <c r="O137" i="19"/>
  <c r="L111" i="19"/>
  <c r="N70" i="19" a="1"/>
  <c r="N70" i="19" s="1"/>
  <c r="N68" i="19" a="1"/>
  <c r="N68" i="19" s="1"/>
  <c r="N67" i="19" a="1"/>
  <c r="N67" i="19" s="1"/>
  <c r="N72" i="19" s="1"/>
  <c r="N74" i="19" s="1"/>
  <c r="B6" i="19" s="1"/>
  <c r="N90" i="19"/>
  <c r="P134" i="19"/>
  <c r="O134" i="19"/>
  <c r="P135" i="19"/>
  <c r="O135" i="19"/>
  <c r="N92" i="19"/>
  <c r="O92" i="19"/>
  <c r="O93" i="19"/>
  <c r="N93" i="19"/>
  <c r="O131" i="19"/>
  <c r="P131" i="19"/>
  <c r="O91" i="19"/>
  <c r="N91" i="19"/>
  <c r="P136" i="19"/>
  <c r="O136" i="19"/>
  <c r="P133" i="19"/>
  <c r="O133" i="19"/>
  <c r="O94" i="19"/>
  <c r="N94" i="19"/>
  <c r="M109" i="19"/>
  <c r="L109" i="19"/>
  <c r="O89" i="19"/>
  <c r="N89" i="19"/>
  <c r="M112" i="19"/>
  <c r="L112" i="19"/>
  <c r="C5" i="19" l="1"/>
  <c r="O45" i="19" a="1"/>
  <c r="O45" i="19" s="1"/>
  <c r="O51" i="19" s="1"/>
  <c r="O53" i="19" s="1"/>
  <c r="B4" i="19" s="1"/>
  <c r="P94" i="19" a="1"/>
  <c r="P94" i="19" s="1"/>
  <c r="P89" i="19" a="1"/>
  <c r="P89" i="19" s="1"/>
  <c r="P93" i="19" a="1"/>
  <c r="P93" i="19" s="1"/>
  <c r="P90" i="19" a="1"/>
  <c r="P90" i="19" s="1"/>
  <c r="P91" i="19" a="1"/>
  <c r="P91" i="19" s="1"/>
  <c r="P92" i="19" a="1"/>
  <c r="P92" i="19" s="1"/>
  <c r="N112" i="19" a="1"/>
  <c r="N112" i="19" s="1"/>
  <c r="N110" i="19" a="1"/>
  <c r="N110" i="19" s="1"/>
  <c r="N111" i="19" a="1"/>
  <c r="N111" i="19" s="1"/>
  <c r="N109" i="19" a="1"/>
  <c r="N109" i="19" s="1"/>
  <c r="Q134" i="19" a="1"/>
  <c r="Q134" i="19" s="1"/>
  <c r="Q135" i="19" a="1"/>
  <c r="Q135" i="19" s="1"/>
  <c r="Q136" i="19" a="1"/>
  <c r="Q136" i="19" s="1"/>
  <c r="Q137" i="19" a="1"/>
  <c r="Q137" i="19" s="1"/>
  <c r="Q133" i="19" a="1"/>
  <c r="Q133" i="19" s="1"/>
  <c r="Q131" i="19" a="1"/>
  <c r="Q131" i="19" s="1"/>
  <c r="Q132" i="19" a="1"/>
  <c r="Q132" i="19" s="1"/>
  <c r="Q139" i="19" l="1"/>
  <c r="Q141" i="19" s="1"/>
  <c r="B8" i="19" s="1"/>
  <c r="N114" i="19"/>
  <c r="N116" i="19" s="1"/>
  <c r="B7" i="19" s="1"/>
  <c r="P96" i="19"/>
  <c r="P98" i="19" s="1"/>
  <c r="B5"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<sst xmlns="http://schemas.openxmlformats.org/spreadsheetml/2006/main" count="873" uniqueCount="378">
  <si>
    <t>Start a stopwatch now</t>
  </si>
  <si>
    <t>1. We suggest using either your phone or a web tab</t>
  </si>
  <si>
    <r>
      <t xml:space="preserve">2. The time is </t>
    </r>
    <r>
      <rPr>
        <i/>
        <sz val="11"/>
        <color theme="1"/>
        <rFont val="Cambria"/>
        <family val="1"/>
      </rPr>
      <t>only</t>
    </r>
    <r>
      <rPr>
        <sz val="11"/>
        <color theme="1"/>
        <rFont val="Cambria"/>
        <family val="1"/>
      </rPr>
      <t xml:space="preserve"> taken for seeing how long it will take you to finish the survey, it will not have any impact on your results</t>
    </r>
  </si>
  <si>
    <t>3. You can round your final result to the closest minute</t>
  </si>
  <si>
    <t>Links to online stopwatches you can use</t>
  </si>
  <si>
    <t>Google stopwatch</t>
  </si>
  <si>
    <t>Vclock.com</t>
  </si>
  <si>
    <t>Online stopwatch</t>
  </si>
  <si>
    <t xml:space="preserve">Procedure </t>
  </si>
  <si>
    <r>
      <rPr>
        <b/>
        <sz val="11"/>
        <color theme="1"/>
        <rFont val="Cambria"/>
        <family val="1"/>
      </rPr>
      <t xml:space="preserve">1. </t>
    </r>
    <r>
      <rPr>
        <sz val="11"/>
        <color theme="1"/>
        <rFont val="Cambria"/>
        <family val="1"/>
      </rPr>
      <t>Go through the worksheets in their numbered order</t>
    </r>
  </si>
  <si>
    <r>
      <rPr>
        <b/>
        <sz val="12"/>
        <color theme="1"/>
        <rFont val="Cambria"/>
        <family val="1"/>
      </rPr>
      <t>Example</t>
    </r>
    <r>
      <rPr>
        <sz val="12"/>
        <color theme="1"/>
        <rFont val="Cambria"/>
        <family val="1"/>
      </rPr>
      <t>:</t>
    </r>
  </si>
  <si>
    <r>
      <rPr>
        <b/>
        <sz val="11"/>
        <color theme="1"/>
        <rFont val="Cambria"/>
        <family val="1"/>
      </rPr>
      <t>Step A:</t>
    </r>
    <r>
      <rPr>
        <sz val="11"/>
        <color theme="1"/>
        <rFont val="Cambria"/>
        <family val="1"/>
      </rPr>
      <t xml:space="preserve"> Choose the level of importance for the operating sytem-security sub-sub dimension for a robot based on your views of importance</t>
    </r>
  </si>
  <si>
    <r>
      <rPr>
        <b/>
        <sz val="11"/>
        <color theme="1"/>
        <rFont val="Cambria"/>
        <family val="1"/>
      </rPr>
      <t xml:space="preserve">Step B: </t>
    </r>
    <r>
      <rPr>
        <sz val="11"/>
        <color theme="1"/>
        <rFont val="Cambria"/>
        <family val="1"/>
      </rPr>
      <t>I choose level 4 because in my workplace we had all the tools, safety procedures and safety knowledge necessary to treat security of the operating system</t>
    </r>
  </si>
  <si>
    <r>
      <rPr>
        <b/>
        <sz val="11"/>
        <color theme="1"/>
        <rFont val="Cambria"/>
        <family val="1"/>
      </rPr>
      <t xml:space="preserve">Step C: </t>
    </r>
    <r>
      <rPr>
        <sz val="11"/>
        <color theme="1"/>
        <rFont val="Cambria"/>
        <family val="1"/>
      </rPr>
      <t>Complete this for all sub-sub dimensions of that particular domain</t>
    </r>
  </si>
  <si>
    <r>
      <t xml:space="preserve">3.  </t>
    </r>
    <r>
      <rPr>
        <sz val="11"/>
        <color rgb="FF000000"/>
        <rFont val="Cambria"/>
        <family val="1"/>
      </rPr>
      <t>Fill out the mathematical model (</t>
    </r>
    <r>
      <rPr>
        <b/>
        <sz val="11"/>
        <color rgb="FF000000"/>
        <rFont val="Cambria"/>
        <family val="1"/>
      </rPr>
      <t>right beneath the grid</t>
    </r>
    <r>
      <rPr>
        <sz val="11"/>
        <color rgb="FF000000"/>
        <rFont val="Cambria"/>
        <family val="1"/>
      </rPr>
      <t>) by comparing 2 sub-sub dimensions against one another (Pairwise Comparison)</t>
    </r>
  </si>
  <si>
    <t>Example:</t>
  </si>
  <si>
    <t xml:space="preserve"> </t>
  </si>
  <si>
    <r>
      <t>Step A</t>
    </r>
    <r>
      <rPr>
        <sz val="11"/>
        <color rgb="FF000000"/>
        <rFont val="Cambria"/>
        <family val="1"/>
      </rPr>
      <t>: Select a index for the pairwise comparison of how important is security (sub-sub dimension) compared to data managment (sub-sub dimension)</t>
    </r>
  </si>
  <si>
    <r>
      <rPr>
        <b/>
        <sz val="11"/>
        <color theme="1"/>
        <rFont val="Cambria"/>
        <family val="1"/>
      </rPr>
      <t>4.</t>
    </r>
    <r>
      <rPr>
        <sz val="11"/>
        <color theme="1"/>
        <rFont val="Cambria"/>
        <family val="1"/>
      </rPr>
      <t xml:space="preserve"> Go to the next domain and repeat the same process</t>
    </r>
  </si>
  <si>
    <r>
      <rPr>
        <b/>
        <sz val="11"/>
        <color theme="1"/>
        <rFont val="Cambria"/>
        <family val="1"/>
      </rPr>
      <t>5.</t>
    </r>
    <r>
      <rPr>
        <sz val="11"/>
        <color theme="1"/>
        <rFont val="Cambria"/>
        <family val="1"/>
      </rPr>
      <t xml:space="preserve"> Once all the domains have been done (excel sheet 4-8), then the pairwise comparison of the dimensions and inter-dimensional are done (excel sheet 9 and 10)</t>
    </r>
  </si>
  <si>
    <r>
      <rPr>
        <b/>
        <sz val="11"/>
        <color theme="1"/>
        <rFont val="Cambria"/>
        <family val="1"/>
      </rPr>
      <t>6.</t>
    </r>
    <r>
      <rPr>
        <sz val="11"/>
        <color theme="1"/>
        <rFont val="Cambria"/>
        <family val="1"/>
      </rPr>
      <t xml:space="preserve"> Once the comparisons of the inter-dimensions are done, note the time it took you to complete the survey </t>
    </r>
    <r>
      <rPr>
        <b/>
        <sz val="11"/>
        <color theme="1"/>
        <rFont val="Cambria"/>
        <family val="1"/>
      </rPr>
      <t>(just underneath the inter-dimensional comparison table)</t>
    </r>
  </si>
  <si>
    <r>
      <t xml:space="preserve">7. </t>
    </r>
    <r>
      <rPr>
        <sz val="11"/>
        <color theme="1"/>
        <rFont val="Cambria"/>
        <family val="1"/>
      </rPr>
      <t>Answer the questions for feedback purposes</t>
    </r>
  </si>
  <si>
    <t>WORKSHEET: Privacy Policy</t>
  </si>
  <si>
    <t>What we collect and how:</t>
  </si>
  <si>
    <t>We will collect your responses and depending on variant of the survey also the time it will take. It is being used to collect data for an engineering master thesis.</t>
  </si>
  <si>
    <t>Why we collect:</t>
  </si>
  <si>
    <t xml:space="preserve">To verify the aproximation of a weighting system that users can complete in timely manner. </t>
  </si>
  <si>
    <t>How will you use their data:</t>
  </si>
  <si>
    <t>Your data will be run through an automated program that will verify the completion of all parts and depending on the binary outcome will either randmise the file name or show a message to contact the surveryee to correct the issue</t>
  </si>
  <si>
    <t>How long will we keep their data:*</t>
  </si>
  <si>
    <t>The data that you complete in excel will be stored until thesis completion, and following that will either be deleted or stored for reference in appendix in anonymised manner.</t>
  </si>
  <si>
    <t>How secure is the data in our possession:*</t>
  </si>
  <si>
    <t>As the data is not sensetive, it will be stored in the medium that you send it to us through, where following verification it will be stored in with randomised name on our computers and wireless backups, with possible encryption</t>
  </si>
  <si>
    <t>Your rights:</t>
  </si>
  <si>
    <t>You always can withdraw from the experiment, we would simply ask you to contact us directly to prevent us further from contacting you about this subject. You can always request deletion/non-participation in the final results.</t>
  </si>
  <si>
    <t>*Questions marked with an asterisk can/will possibly change depending on a discussion with supervisors following your completion of survey. If you have any questions feel free to contact the writers of the thesis</t>
  </si>
  <si>
    <t>Contact details</t>
  </si>
  <si>
    <t xml:space="preserve">Who to contact: </t>
  </si>
  <si>
    <t>Writers of the thesis</t>
  </si>
  <si>
    <t>Grigorii Osipov</t>
  </si>
  <si>
    <t>Jacques Tatossian</t>
  </si>
  <si>
    <t>Daily supervisor</t>
  </si>
  <si>
    <t>Nicole Berx</t>
  </si>
  <si>
    <t>Promoters</t>
  </si>
  <si>
    <t>Geert Waeyenbergh</t>
  </si>
  <si>
    <t>Liliane Pintelon</t>
  </si>
  <si>
    <t>Data Protection Officer for Processing of Personal Data for Research Purposes of KU Leuven</t>
  </si>
  <si>
    <t>Toon Boon</t>
  </si>
  <si>
    <t>in order of authority concerning your data</t>
  </si>
  <si>
    <t>WORKSHEET: TECHNOLOGY READINESS</t>
  </si>
  <si>
    <t>Risk factor class</t>
  </si>
  <si>
    <r>
      <rPr>
        <b/>
        <sz val="11"/>
        <color theme="1"/>
        <rFont val="Calibri"/>
        <family val="2"/>
      </rPr>
      <t>Level 1. 
Uninformed</t>
    </r>
    <r>
      <rPr>
        <sz val="11"/>
        <color theme="1"/>
        <rFont val="Calibri"/>
        <family val="2"/>
      </rPr>
      <t xml:space="preserve">
</t>
    </r>
  </si>
  <si>
    <r>
      <rPr>
        <b/>
        <sz val="11"/>
        <color theme="1"/>
        <rFont val="Calibri"/>
        <family val="2"/>
      </rPr>
      <t>Level 2. 
Elementary (Nascent)</t>
    </r>
    <r>
      <rPr>
        <sz val="11"/>
        <color theme="1"/>
        <rFont val="Calibri"/>
        <family val="2"/>
      </rPr>
      <t xml:space="preserve">
</t>
    </r>
  </si>
  <si>
    <r>
      <rPr>
        <b/>
        <sz val="11"/>
        <color theme="1"/>
        <rFont val="Calibri"/>
        <family val="2"/>
      </rPr>
      <t>Level 3. 
Basic</t>
    </r>
    <r>
      <rPr>
        <sz val="11"/>
        <color theme="1"/>
        <rFont val="Calibri"/>
        <family val="2"/>
      </rPr>
      <t xml:space="preserve">
</t>
    </r>
  </si>
  <si>
    <r>
      <rPr>
        <b/>
        <sz val="11"/>
        <color theme="1"/>
        <rFont val="Calibri"/>
        <family val="2"/>
      </rPr>
      <t>Level 4. 
Advanced</t>
    </r>
    <r>
      <rPr>
        <sz val="11"/>
        <color theme="1"/>
        <rFont val="Calibri"/>
        <family val="2"/>
      </rPr>
      <t xml:space="preserve">
</t>
    </r>
  </si>
  <si>
    <t>Level nr.               (from 1 to 4)</t>
  </si>
  <si>
    <t>Sub-class</t>
  </si>
  <si>
    <t xml:space="preserve">Sub-sub class </t>
  </si>
  <si>
    <t>Unaware of the need to identify robot risk factors.</t>
  </si>
  <si>
    <t xml:space="preserve">Aware of the need to identify risk factors for robots. </t>
  </si>
  <si>
    <t>Required Safety Knowledge &amp; Tools are present, but not adapted for robots.</t>
  </si>
  <si>
    <t>Required Safety Knowledge &amp; Tools are integrated in Safety Management procedures and are adapted for robots.</t>
  </si>
  <si>
    <t>the level nr for the cell that best describes your situation</t>
  </si>
  <si>
    <t>Operating System</t>
  </si>
  <si>
    <t>Security</t>
  </si>
  <si>
    <t>Unaware of security risks to the operating system  impacting the safe operation of the robot.</t>
  </si>
  <si>
    <t>Has some idea of security risks to the operating system  impacting the safe operation of the robot.</t>
  </si>
  <si>
    <t>Aware of security risks to the operating system impacting the safe operation of the robot and knows tools to identify these risks.</t>
  </si>
  <si>
    <t>Tools to identify risk factors related to security risk to the operating system impacting the safe operation of the robot are integrated in Safety Management procedures and are adapted for robots.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</si>
  <si>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</si>
  <si>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</si>
  <si>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</si>
  <si>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</si>
  <si>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robots.</t>
  </si>
  <si>
    <t>robot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</si>
  <si>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</si>
  <si>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</si>
  <si>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</si>
  <si>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</si>
  <si>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robots.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</si>
  <si>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</si>
  <si>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</si>
  <si>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</si>
  <si>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</si>
  <si>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robots.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</si>
  <si>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</si>
  <si>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</si>
  <si>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</si>
  <si>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</si>
  <si>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robots.</t>
  </si>
  <si>
    <t>Application specific hazards</t>
  </si>
  <si>
    <t>Unaware of safety risks related to application specific hazards.</t>
  </si>
  <si>
    <t>Has some idea of safety risks related to application specific hazards.</t>
  </si>
  <si>
    <t>Aware of ssafety risks related to application specific hazards and knows tools to identify these risks.</t>
  </si>
  <si>
    <t>Tools to identify risk factors related to application specific hazards are integrated in Safety Management procedures and are adapted for robots.</t>
  </si>
  <si>
    <t>Mathematical Model</t>
  </si>
  <si>
    <t>How important is :</t>
  </si>
  <si>
    <t>Pairwise Comparison</t>
  </si>
  <si>
    <t>Compared to:</t>
  </si>
  <si>
    <t>Defintions</t>
  </si>
  <si>
    <r>
      <t xml:space="preserve">2. </t>
    </r>
    <r>
      <rPr>
        <b/>
        <sz val="11"/>
        <color theme="1"/>
        <rFont val="Calibri"/>
        <family val="2"/>
      </rPr>
      <t>TECHNOLOGY</t>
    </r>
  </si>
  <si>
    <t>Risk factors related to the enterprise automation system overarching the robot system (more related to information technology).</t>
  </si>
  <si>
    <t>5. Security</t>
  </si>
  <si>
    <t>Failing security can have safety repercussions. Risks can be caused by hackers gaining system control.</t>
  </si>
  <si>
    <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</si>
  <si>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</si>
  <si>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robot and the automation directly steering and controlling the robot.</t>
  </si>
  <si>
    <r>
      <t>7.</t>
    </r>
    <r>
      <rPr>
        <sz val="11"/>
        <color rgb="FF000000"/>
        <rFont val="Times New Roman"/>
        <family val="1"/>
      </rPr>
      <t>   </t>
    </r>
    <r>
      <rPr>
        <sz val="11"/>
        <color rgb="FF000000"/>
        <rFont val="Calibri"/>
        <family val="2"/>
      </rPr>
      <t>Hardware</t>
    </r>
  </si>
  <si>
    <t>The risk caused by a hardware failure (e.g., a sensor failure).</t>
  </si>
  <si>
    <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</si>
  <si>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</si>
  <si>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t>9.</t>
    </r>
    <r>
      <rPr>
        <sz val="11"/>
        <color rgb="FF000000"/>
        <rFont val="Times New Roman"/>
        <family val="1"/>
      </rPr>
      <t>   </t>
    </r>
    <r>
      <rPr>
        <sz val="11"/>
        <color rgb="FF000000"/>
        <rFont val="Calibri"/>
        <family val="2"/>
      </rPr>
      <t>Control software</t>
    </r>
  </si>
  <si>
    <t>The risk as a result of software faults and failures caused by software components.</t>
  </si>
  <si>
    <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</si>
  <si>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</si>
  <si>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</si>
  <si>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</si>
  <si>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</si>
  <si>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</si>
  <si>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robot-operator collaboration.</t>
  </si>
  <si>
    <t>Has some idea of the role of trust in robot-operator collaboration.</t>
  </si>
  <si>
    <t>Aware of the role of trust in robot-operator collaboration and knows tools to identify risk related to trust.</t>
  </si>
  <si>
    <t>Tools to identify risk factors related to trust are integrated in Safety Management procedures and are adapted for robots.</t>
  </si>
  <si>
    <t>Work stress</t>
  </si>
  <si>
    <t>Unaware of the role of operator work stress as a result of working with a robot.</t>
  </si>
  <si>
    <t>Has some idea of the role of operator work stress as a result of working with a robot.</t>
  </si>
  <si>
    <t>Aware of the role of operator work stress and knows tools to identify risks related to work stress.</t>
  </si>
  <si>
    <t>Tools to identify risk factors related to work stress are integrated in Safety Management procedures and are adapted for robots.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</si>
  <si>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</si>
  <si>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</si>
  <si>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</si>
  <si>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</si>
  <si>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</si>
  <si>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robots.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</si>
  <si>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</si>
  <si>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</si>
  <si>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</si>
  <si>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</si>
  <si>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</si>
  <si>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robots.</t>
  </si>
  <si>
    <t xml:space="preserve">Definitions </t>
  </si>
  <si>
    <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</si>
  <si>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</si>
  <si>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</si>
  <si>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robot.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</si>
  <si>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</si>
  <si>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robot is known to have an influence on the safety of the operator.</t>
  </si>
  <si>
    <t>Trust related topics are perceived safety influenced by size, motion and speed of the robot; perceived reliability and task related factors such as task complexity.</t>
  </si>
  <si>
    <r>
      <t>2.</t>
    </r>
    <r>
      <rPr>
        <sz val="11"/>
        <color rgb="FF000000"/>
        <rFont val="Times New Roman"/>
        <family val="1"/>
      </rPr>
      <t> </t>
    </r>
    <r>
      <rPr>
        <sz val="11"/>
        <color rgb="FF000000"/>
        <rFont val="Calibri"/>
        <family val="2"/>
      </rPr>
      <t>Work stress</t>
    </r>
  </si>
  <si>
    <t xml:space="preserve">Work stress as result of working with a robot. Stress can be caused by work overload, role ambiguity, job insecurity or physical appearance of the robot. Work stress is recognized as an health risk. </t>
  </si>
  <si>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</si>
  <si>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</si>
  <si>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</si>
  <si>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</si>
  <si>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</si>
  <si>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</si>
  <si>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</si>
  <si>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</si>
  <si>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</si>
  <si>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</si>
  <si>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</si>
  <si>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</si>
  <si>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robots.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</si>
  <si>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</si>
  <si>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</si>
  <si>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</si>
  <si>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</si>
  <si>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robots.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</si>
  <si>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</si>
  <si>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</si>
  <si>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</si>
  <si>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</si>
  <si>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robots.</t>
  </si>
  <si>
    <t>Maintenance</t>
  </si>
  <si>
    <t>Unaware of risk factors related to the maintenance of the robot or the risk that maintenance employees can run when working in a collaborative workspace.</t>
  </si>
  <si>
    <t>Has some idea of risk factors related to the maintenance of the robot or the risk that maintenance employees can run when working in a collaborative workspace.</t>
  </si>
  <si>
    <t>Aware of risk factors related to the maintenance of the robot or the risk to maintenance employees and knows tools to identify these risks.</t>
  </si>
  <si>
    <t>Tools to identify risk factors related to the maintenance of the robot or the risk to maintenance employees are integrated in Safety Management procedures and are adapted for robots.</t>
  </si>
  <si>
    <t>Hazardous obstacles/ objects (Physical Design)</t>
  </si>
  <si>
    <t>Hazardous obstacles/ objects (Maintenace)</t>
  </si>
  <si>
    <r>
      <t>3.</t>
    </r>
    <r>
      <rPr>
        <sz val="11"/>
        <color theme="1"/>
        <rFont val="Times New Roman"/>
        <family val="1"/>
      </rPr>
      <t> </t>
    </r>
    <r>
      <rPr>
        <b/>
        <sz val="11"/>
        <color theme="1"/>
        <rFont val="Calibri"/>
        <family val="2"/>
      </rPr>
      <t>COLLABORATIVE WORKSPACE</t>
    </r>
  </si>
  <si>
    <t>Risk factors related to the physical and spatial design of the collaborative workspace.</t>
  </si>
  <si>
    <r>
      <t>11.</t>
    </r>
    <r>
      <rPr>
        <sz val="11"/>
        <color rgb="FF000000"/>
        <rFont val="Times New Roman"/>
        <family val="1"/>
      </rPr>
      <t> </t>
    </r>
    <r>
      <rPr>
        <sz val="11"/>
        <color rgb="FF000000"/>
        <rFont val="Calibri"/>
        <family val="2"/>
      </rPr>
      <t>Access and clearance</t>
    </r>
  </si>
  <si>
    <t>Risk caused by or for unauthorized persons in the collaborative workspace.</t>
  </si>
  <si>
    <r>
      <t>12.</t>
    </r>
    <r>
      <rPr>
        <sz val="11"/>
        <color rgb="FF000000"/>
        <rFont val="Times New Roman"/>
        <family val="1"/>
      </rPr>
      <t> </t>
    </r>
    <r>
      <rPr>
        <sz val="11"/>
        <color rgb="FF000000"/>
        <rFont val="Calibri"/>
        <family val="2"/>
      </rPr>
      <t>Layout</t>
    </r>
  </si>
  <si>
    <t>The (unsafe) placement of equipment and machinery may lead to safety risks.</t>
  </si>
  <si>
    <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</si>
  <si>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</si>
  <si>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robot or the risk that maintenance employees can run when working in a collaborative workspace.</t>
  </si>
  <si>
    <r>
      <t>14.</t>
    </r>
    <r>
      <rPr>
        <sz val="11"/>
        <color rgb="FF000000"/>
        <rFont val="Times New Roman"/>
        <family val="1"/>
      </rPr>
      <t xml:space="preserve">  </t>
    </r>
    <r>
      <rPr>
        <sz val="11"/>
        <color rgb="FF000000"/>
        <rFont val="Calibri"/>
        <family val="2"/>
      </rPr>
      <t>Maintenance</t>
    </r>
  </si>
  <si>
    <t>Safety risks can arise during maintenance of the robot or the collaborative workspace.</t>
  </si>
  <si>
    <t>WORKSHEET: ENTERPRISE READINESS</t>
  </si>
  <si>
    <t>Organizational ergonomics</t>
  </si>
  <si>
    <t>Training</t>
  </si>
  <si>
    <t>Unaware of safety risks due to a lack of robot training.</t>
  </si>
  <si>
    <t>Has some idea of safety risks due to a lack of robot training.</t>
  </si>
  <si>
    <t>Is aware of safety risks due to a lack of robot training and knows tools to identify these risks.</t>
  </si>
  <si>
    <t>Tools to identify safety risks due to a lack of robot training are integrated in Safety Management procedures and are adapted for robots.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</si>
  <si>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</si>
  <si>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</si>
  <si>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</si>
  <si>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</si>
  <si>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robots.</t>
  </si>
  <si>
    <t>Ethics</t>
  </si>
  <si>
    <t>Social acceptance</t>
  </si>
  <si>
    <t>Unaware of safety risks caused by disregarding the consequences of introducing a robot within the group of people working with a robot.</t>
  </si>
  <si>
    <t>Has some idea of safety risks caused by disregarding the consequences of introducing a robot within the group of people working with a robot.</t>
  </si>
  <si>
    <t>Aware of safety risks caused by disregarding the consequences of introducing a robot within a group, and knows tools to identify these risks.</t>
  </si>
  <si>
    <t>Tools to identify safety risks caused by disregarding the consequences of introducing a robot within a group are integrated in Safety Management procedures and are adapted for robots.</t>
  </si>
  <si>
    <t>Privacy</t>
  </si>
  <si>
    <t>Unaware of potential harm due to the privacy invasion of the operator caused by data capturing and sharing by the robot.</t>
  </si>
  <si>
    <t>Has some idea of the potential harm due to the privacy invasion of the operator caused by data capturing and sharing by the robot.</t>
  </si>
  <si>
    <t>Aware of potential harm due to the privacy invasion of the operator, and knows tools to identify these risks.</t>
  </si>
  <si>
    <t>Tools to identify potential privacy invasion of the operator are integrated in Safety Management procedures and are adapted for robots.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</si>
  <si>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</si>
  <si>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</si>
  <si>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</si>
  <si>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</si>
  <si>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robots.</t>
  </si>
  <si>
    <t>Safety strategy</t>
  </si>
  <si>
    <t>Unaware of the safety risks resulting from the lack of integration of the robot safety assessment strategy into existing company-level safety assessment strategies.</t>
  </si>
  <si>
    <t>Has some idea of the safety risks resulting from the lack of integration of the robot safety assessment strategy into existing company-level safety assessment strategies</t>
  </si>
  <si>
    <t>Aware of the safety risks resulting from the lack of integration of the robot safety assessment strategy into existing company-level safety assessment strategies, and knows tools to identify these risks.</t>
  </si>
  <si>
    <t>Tools to identify safety risks resulting from the lack of integration of the robot safety assessment strategy into existing company-level safety assessment strategies are integrated in Safety Management procedures and are adapted for robots.</t>
  </si>
  <si>
    <t>Tech/ digitization strategy</t>
  </si>
  <si>
    <t>Unaware of safety risks due to lack of communication about the need and purpose of introducing robot technology</t>
  </si>
  <si>
    <t>Has some idea of safety risks due to lack of communication about the need and purpose of introducing robot technology</t>
  </si>
  <si>
    <t>Aware of safety risks due to lack of communication about the need and purpose of introducing robot technology, and knows tools to identify these risks.</t>
  </si>
  <si>
    <t>Tools to identify safety risks due to lack of communication about the need and purpose of introducing robot technology are integrated in Safety Management procedures and are adapted for robots.</t>
  </si>
  <si>
    <t>How important is:</t>
  </si>
  <si>
    <t>Definition</t>
  </si>
  <si>
    <r>
      <t xml:space="preserve">4. </t>
    </r>
    <r>
      <rPr>
        <b/>
        <sz val="11"/>
        <color theme="1"/>
        <rFont val="Calibri"/>
        <family val="2"/>
      </rPr>
      <t>ENTERPRISE</t>
    </r>
  </si>
  <si>
    <t>Risk factors related to organizational structures, policies, and processes of the enterprise potentially causing a risk to the human-robot collaboration [20].</t>
  </si>
  <si>
    <r>
      <t>15.</t>
    </r>
    <r>
      <rPr>
        <sz val="11"/>
        <color rgb="FF000000"/>
        <rFont val="Times New Roman"/>
        <family val="1"/>
      </rPr>
      <t> </t>
    </r>
    <r>
      <rPr>
        <sz val="11"/>
        <color rgb="FF000000"/>
        <rFont val="Calibri"/>
        <family val="2"/>
      </rPr>
      <t>Training</t>
    </r>
  </si>
  <si>
    <t>The introduction of a robot creates knowledge needs for the operator. Lack of robot training can present a safety risk to the operator. E.g. unavailable training can lead to overwork and stress.</t>
  </si>
  <si>
    <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</si>
  <si>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</si>
  <si>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</si>
  <si>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robot within the group of people working with a robot could lead to e poor robot usage or frustration.</t>
  </si>
  <si>
    <t>Risk factors referring to the moral principles that govern the enterprise strategy and operations.</t>
  </si>
  <si>
    <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</si>
  <si>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</si>
  <si>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</si>
  <si>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robots and may suffer from stress and anxiety.</t>
  </si>
  <si>
    <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</si>
  <si>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</si>
  <si>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</si>
  <si>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</si>
  <si>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</si>
  <si>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</si>
  <si>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</si>
  <si>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robots. </t>
  </si>
  <si>
    <t>Has some idea of safety regulations and guidelines for robots.</t>
  </si>
  <si>
    <t>Aware of safety regulations and guidelines for robots and knows how to apply them.</t>
  </si>
  <si>
    <t>Safety regulations and guidelines for robots are integrated in Safety Management procedures and are adapted for robots.</t>
  </si>
  <si>
    <t>Environmental conditions</t>
  </si>
  <si>
    <t>Unaware of harm caused by environmental conditions, such as direct sunlight potentially occluding sensors or heating electronic robot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</si>
  <si>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</si>
  <si>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</si>
  <si>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robots.</t>
  </si>
  <si>
    <r>
      <t>5.</t>
    </r>
    <r>
      <rPr>
        <b/>
        <sz val="11"/>
        <color rgb="FF000000"/>
        <rFont val="Times New Roman"/>
        <family val="1"/>
      </rPr>
      <t xml:space="preserve"> </t>
    </r>
    <r>
      <rPr>
        <b/>
        <sz val="11"/>
        <color theme="1"/>
        <rFont val="Calibri"/>
        <family val="2"/>
      </rPr>
      <t>EXTERNAL</t>
    </r>
  </si>
  <si>
    <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</si>
  <si>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</si>
  <si>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</si>
  <si>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robot components.</t>
  </si>
  <si>
    <t>Dimension-Dimension</t>
  </si>
  <si>
    <t>How imortant is :</t>
  </si>
  <si>
    <t>Technology</t>
  </si>
  <si>
    <t>Human</t>
  </si>
  <si>
    <t>Collaborative Work Space</t>
  </si>
  <si>
    <t xml:space="preserve">Enterprise </t>
  </si>
  <si>
    <t xml:space="preserve">Technology </t>
  </si>
  <si>
    <t>Dimension</t>
  </si>
  <si>
    <t>Description</t>
  </si>
  <si>
    <r>
      <t>2.</t>
    </r>
    <r>
      <rPr>
        <b/>
        <sz val="11"/>
        <color rgb="FF000000"/>
        <rFont val="Times New Roman"/>
        <family val="1"/>
      </rPr>
      <t xml:space="preserve"> </t>
    </r>
    <r>
      <rPr>
        <b/>
        <sz val="11"/>
        <color theme="1"/>
        <rFont val="Calibri"/>
        <family val="2"/>
      </rPr>
      <t>TECHNOLOGY</t>
    </r>
  </si>
  <si>
    <r>
      <t>3.</t>
    </r>
    <r>
      <rPr>
        <sz val="11"/>
        <color theme="1"/>
        <rFont val="Times New Roman"/>
        <family val="1"/>
      </rPr>
      <t xml:space="preserve"> </t>
    </r>
    <r>
      <rPr>
        <b/>
        <sz val="11"/>
        <color theme="1"/>
        <rFont val="Calibri"/>
        <family val="2"/>
      </rPr>
      <t>COLLABORATIVE WORKSPACE</t>
    </r>
  </si>
  <si>
    <r>
      <t>4.</t>
    </r>
    <r>
      <rPr>
        <b/>
        <sz val="11"/>
        <color rgb="FF000000"/>
        <rFont val="Times New Roman"/>
        <family val="1"/>
      </rPr>
      <t xml:space="preserve"> </t>
    </r>
    <r>
      <rPr>
        <b/>
        <sz val="11"/>
        <color theme="1"/>
        <rFont val="Calibri"/>
        <family val="2"/>
      </rPr>
      <t>ENTERPRISE</t>
    </r>
  </si>
  <si>
    <t>Sub-sub dimenision comparison</t>
  </si>
  <si>
    <t>Group 1</t>
  </si>
  <si>
    <t>Enterprise - Social acceptance</t>
  </si>
  <si>
    <t>Enterprise - AI decision making</t>
  </si>
  <si>
    <t>Human - Cognitive workload</t>
  </si>
  <si>
    <t>External - Regulatory</t>
  </si>
  <si>
    <t>Technology - Data management</t>
  </si>
  <si>
    <t>Human - Trust</t>
  </si>
  <si>
    <t>Physical design - hazardous obstacles/objects</t>
  </si>
  <si>
    <t>Enterprise - Safety strategy</t>
  </si>
  <si>
    <t>Human - Work stress</t>
  </si>
  <si>
    <t>Enterprise - Work design</t>
  </si>
  <si>
    <t>Group 2</t>
  </si>
  <si>
    <t>Maintenance - Hazardous obstacles/ objects</t>
  </si>
  <si>
    <t>Technology - Application specific hazards</t>
  </si>
  <si>
    <t>Workspace - Access and clearance</t>
  </si>
  <si>
    <t>Workspace - Layout</t>
  </si>
  <si>
    <t>Technology - Tooling</t>
  </si>
  <si>
    <t>Enterprise - Tech/Digitization strategy</t>
  </si>
  <si>
    <t>Enterprise - Training</t>
  </si>
  <si>
    <t>Technology - Control software</t>
  </si>
  <si>
    <t>Group 3</t>
  </si>
  <si>
    <t>Human - Physical Workload</t>
  </si>
  <si>
    <t>Human - Physical workload</t>
  </si>
  <si>
    <t>Enterprise - Privacy</t>
  </si>
  <si>
    <t>Technology - Security</t>
  </si>
  <si>
    <t>External - Environemenal conditions</t>
  </si>
  <si>
    <t>Write down below</t>
  </si>
  <si>
    <t>Round to closest minute</t>
  </si>
  <si>
    <t>Total to complete survey</t>
  </si>
  <si>
    <t>min</t>
  </si>
  <si>
    <t>HUMAN</t>
  </si>
  <si>
    <t>TECHNOLOGY</t>
  </si>
  <si>
    <t>COLLABORATIVE WORKSPACE</t>
  </si>
  <si>
    <t>ENTERPRISE</t>
  </si>
  <si>
    <t>EXTERNAL</t>
  </si>
  <si>
    <t>WORKSHEET: Results</t>
  </si>
  <si>
    <t>Topic</t>
  </si>
  <si>
    <t>Consistency indexes</t>
  </si>
  <si>
    <t>Weight of dimension</t>
  </si>
  <si>
    <t>Average Level</t>
  </si>
  <si>
    <t>Completion time:</t>
  </si>
  <si>
    <t>mins</t>
  </si>
  <si>
    <t>Dimensions</t>
  </si>
  <si>
    <t>-</t>
  </si>
  <si>
    <t>Collaborative WS</t>
  </si>
  <si>
    <t>Enterprise</t>
  </si>
  <si>
    <t>Result below 0.1 means you are consistent</t>
  </si>
  <si>
    <t>Average should be between 1-4</t>
  </si>
  <si>
    <t>Please add a note if a number appears way too large for what you think it's supposed to be</t>
  </si>
  <si>
    <t>Factor</t>
  </si>
  <si>
    <t>Collaborative</t>
  </si>
  <si>
    <t>Total</t>
  </si>
  <si>
    <t>Normalised dimensions</t>
  </si>
  <si>
    <t>Average</t>
  </si>
  <si>
    <t>Consistency measure</t>
  </si>
  <si>
    <t>CI</t>
  </si>
  <si>
    <t>CR</t>
  </si>
  <si>
    <t>C. Ratio</t>
  </si>
  <si>
    <t>Physical workload</t>
  </si>
  <si>
    <t>work stress</t>
  </si>
  <si>
    <t>physical workload</t>
  </si>
  <si>
    <t>total</t>
  </si>
  <si>
    <t>Aplic haz</t>
  </si>
  <si>
    <t>Normalised dimension</t>
  </si>
  <si>
    <t>C. Rat</t>
  </si>
  <si>
    <t>Access</t>
  </si>
  <si>
    <t>Phys Haz</t>
  </si>
  <si>
    <t>Maint haz</t>
  </si>
  <si>
    <t>aver</t>
  </si>
  <si>
    <t>Consistency m</t>
  </si>
  <si>
    <t>c.r</t>
  </si>
  <si>
    <t>Work des</t>
  </si>
  <si>
    <t>Soc ac</t>
  </si>
  <si>
    <t>Priacy</t>
  </si>
  <si>
    <t>Ai dec</t>
  </si>
  <si>
    <t>Safety</t>
  </si>
  <si>
    <t>Tech</t>
  </si>
  <si>
    <t>Sum</t>
  </si>
  <si>
    <t>Consistency index</t>
  </si>
  <si>
    <t>Questions</t>
  </si>
  <si>
    <t>Your answer</t>
  </si>
  <si>
    <t>Was there anything unclear?</t>
  </si>
  <si>
    <t>Does it feel too long?</t>
  </si>
  <si>
    <t>Is number of choices for pairwise comparison too large?</t>
  </si>
  <si>
    <t>Would it be much to ask to note down times at end of each worksheet?</t>
  </si>
  <si>
    <t>Is the layout &amp; procedure easy to understand and view?</t>
  </si>
  <si>
    <t>Are results easy to understand?</t>
  </si>
  <si>
    <t>Do results seem correct?</t>
  </si>
  <si>
    <t>Are there any typos?</t>
  </si>
  <si>
    <t>What do you think can be improved?</t>
  </si>
  <si>
    <r>
      <rPr>
        <b/>
        <sz val="11"/>
        <color theme="1"/>
        <rFont val="Cambria"/>
        <family val="1"/>
      </rPr>
      <t>2.</t>
    </r>
    <r>
      <rPr>
        <sz val="11"/>
        <color theme="1"/>
        <rFont val="Cambria"/>
        <family val="1"/>
      </rPr>
      <t xml:space="preserve"> Fillout the grid using the leveling index form 1-4 for the sub-sub dimensions (rows of the grid) and pick a level that fits best with your implementaton of a robot</t>
    </r>
  </si>
  <si>
    <r>
      <t xml:space="preserve">Step B: </t>
    </r>
    <r>
      <rPr>
        <sz val="11"/>
        <color rgb="FF000000"/>
        <rFont val="Cambria"/>
        <family val="1"/>
      </rPr>
      <t xml:space="preserve">For me security is much more important (5) than data managment but security is far less 
	important (1/7) than hardware (making hardware far more important (7) than security). Operating system is 
	equally or slightly more important (2) than robot system. </t>
    </r>
  </si>
  <si>
    <t>The larger the weight, the more important you consider it to be</t>
  </si>
  <si>
    <t>No</t>
  </si>
  <si>
    <t>A little bit. It looks intimidating at first.</t>
  </si>
  <si>
    <t>Yes, it is hard to keep metnally tack of all those comparaisons</t>
  </si>
  <si>
    <t>Well, I didn't keep track of it that accurately.</t>
  </si>
  <si>
    <t>Yes</t>
  </si>
  <si>
    <t>A few ones, I think</t>
  </si>
  <si>
    <t>More colour in the layout to make it less intimidating I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</si>
</sst>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4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name val="Calibri"/>
    </font>
    <font>
      <b/>
      <sz val="11"/>
      <color theme="1"/>
      <name val="Calibri"/>
      <family val="2"/>
      <scheme val="minor"/>
    </font>
    <font>
      <b/>
      <sz val="14"/>
      <color theme="1"/>
      <name val="Calibri"/>
      <family val="2"/>
      <scheme val="minor"/>
    </font>
    <font>
      <sz val="11"/>
      <color theme="1"/>
      <name val="Calibri"/>
      <family val="2"/>
    </font>
    <font>
      <u/>
      <sz val="11"/>
      <color theme="10"/>
      <name val="Calibri"/>
      <family val="2"/>
      <scheme val="minor"/>
    </font>
    <font>
      <b/>
      <sz val="12"/>
      <color theme="1"/>
      <name val="Calibri"/>
      <family val="2"/>
    </font>
    <font>
      <sz val="10"/>
      <color theme="1"/>
      <name val="Calibri"/>
      <family val="2"/>
      <scheme val="minor"/>
    </font>
    <font>
      <sz val="8"/>
      <color theme="1"/>
      <name val="Calibri"/>
      <family val="2"/>
      <scheme val="minor"/>
    </font>
    <font>
      <b/>
      <sz val="11"/>
      <color rgb="FF000000"/>
      <name val="Calibri"/>
      <family val="2"/>
    </font>
    <font>
      <b/>
      <sz val="11"/>
      <color theme="1"/>
      <name val="Calibri"/>
      <family val="2"/>
    </font>
    <font>
      <b/>
      <sz val="11"/>
      <color theme="1"/>
      <name val="Times New Roman"/>
      <family val="1"/>
    </font>
    <font>
      <sz val="11"/>
      <color rgb="FF000000"/>
      <name val="Calibri"/>
      <family val="2"/>
    </font>
    <font>
      <sz val="11"/>
      <color rgb="FF000000"/>
      <name val="Times New Roman"/>
      <family val="1"/>
    </font>
    <font>
      <sz val="11"/>
      <name val="Calibri"/>
      <family val="2"/>
    </font>
    <font>
      <b/>
      <sz val="11"/>
      <color rgb="FF000000"/>
      <name val="Times New Roman"/>
      <family val="1"/>
    </font>
    <font>
      <sz val="11"/>
      <color theme="1"/>
      <name val="Times New Roman"/>
      <family val="1"/>
    </font>
    <font>
      <b/>
      <i/>
      <sz val="11"/>
      <color rgb="FF000000"/>
      <name val="Calibri"/>
      <family val="2"/>
    </font>
    <font>
      <b/>
      <i/>
      <sz val="11"/>
      <color theme="1"/>
      <name val="Calibri"/>
      <family val="2"/>
    </font>
    <font>
      <b/>
      <sz val="11"/>
      <color rgb="FFFF0000"/>
      <name val="Calibri"/>
      <family val="2"/>
    </font>
    <font>
      <i/>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2"/>
      <color rgb="FF000000"/>
      <name val="Calibri"/>
      <family val="2"/>
    </font>
    <font>
      <b/>
      <sz val="11"/>
      <color rgb="FFFF0000"/>
      <name val="Calibri"/>
      <family val="2"/>
      <scheme val="minor"/>
    </font>
    <font>
      <sz val="1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12"/>
      <color rgb="FF000000"/>
      <name val="Calibri"/>
      <family val="2"/>
      <scheme val="major"/>
    </font>
    <font>
      <sz val="12"/>
      <color theme="1"/>
      <name val="Calibri"/>
      <family val="2"/>
      <scheme val="major"/>
    </font>
    <font>
      <b/>
      <sz val="11"/>
      <color theme="1"/>
      <name val="Cambria"/>
      <family val="1"/>
    </font>
    <font>
      <sz val="11"/>
      <color theme="1"/>
      <name val="Cambria"/>
      <family val="1"/>
    </font>
    <font>
      <b/>
      <sz val="18"/>
      <color theme="1"/>
      <name val="Cambria"/>
      <family val="1"/>
    </font>
    <font>
      <b/>
      <sz val="11"/>
      <color rgb="FF000000"/>
      <name val="Cambria"/>
      <family val="1"/>
    </font>
    <font>
      <b/>
      <sz val="12"/>
      <color theme="1"/>
      <name val="Cambria"/>
      <family val="1"/>
    </font>
    <font>
      <sz val="12"/>
      <color theme="1"/>
      <name val="Cambria"/>
      <family val="1"/>
    </font>
    <font>
      <b/>
      <sz val="14"/>
      <color rgb="FF000000"/>
      <name val="Calibri"/>
    </font>
    <font>
      <sz val="11"/>
      <color rgb="FF000000"/>
      <name val="Cambria"/>
      <family val="1"/>
    </font>
    <font>
      <b/>
      <sz val="11"/>
      <color rgb="FF000000"/>
      <name val="Calibri"/>
    </font>
    <font>
      <i/>
      <sz val="11"/>
      <color theme="1"/>
      <name val="Cambria"/>
      <family val="1"/>
    </font>
    <font>
      <b/>
      <sz val="48"/>
      <color theme="1"/>
      <name val="Cambria"/>
      <family val="1"/>
    </font>
    <font>
      <u/>
      <sz val="11"/>
      <color theme="10"/>
      <name val="Cambria"/>
      <family val="1"/>
    </font>
  </fonts>
  <fills count="8">
    <fill>
      <patternFill patternType="none"/>
    </fill>
    <fill>
      <patternFill patternType="gray125"/>
    </fill>
    <fill>
      <patternFill patternType="solid">
        <fgColor rgb="FFF2F2F2"/>
        <bgColor rgb="FFF2F2F2"/>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rgb="FFFFFFFF"/>
        <bgColor indexed="64"/>
      </patternFill>
    </fill>
    <fill>
      <patternFill patternType="solid">
        <fgColor theme="0" tint="-0.14999847407452621"/>
        <bgColor indexed="64"/>
      </patternFill>
    </fill>
  </fills>
  <borders count="7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diagonal/>
    </border>
    <border>
      <left style="double">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double">
        <color rgb="FF000000"/>
      </right>
      <top/>
      <bottom style="medium">
        <color rgb="FF000000"/>
      </bottom>
      <diagonal/>
    </border>
    <border>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style="medium">
        <color rgb="FF000000"/>
      </right>
      <top style="medium">
        <color rgb="FF000000"/>
      </top>
      <bottom/>
      <diagonal/>
    </border>
    <border>
      <left style="double">
        <color rgb="FF000000"/>
      </left>
      <right style="medium">
        <color rgb="FF000000"/>
      </right>
      <top/>
      <bottom style="medium">
        <color rgb="FF000000"/>
      </bottom>
      <diagonal/>
    </border>
    <border>
      <left style="double">
        <color rgb="FF000000"/>
      </left>
      <right style="medium">
        <color rgb="FF000000"/>
      </right>
      <top style="medium">
        <color rgb="FF000000"/>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style="medium">
        <color rgb="FF000000"/>
      </left>
      <right/>
      <top style="medium">
        <color rgb="FF000000"/>
      </top>
      <bottom/>
      <diagonal/>
    </border>
    <border>
      <left style="medium">
        <color indexed="64"/>
      </left>
      <right style="thin">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rgb="FF000000"/>
      </right>
      <top/>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rgb="FF000000"/>
      </left>
      <right style="thin">
        <color rgb="FF000000"/>
      </right>
      <top style="double">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medium">
        <color rgb="FF000000"/>
      </right>
      <top style="double">
        <color rgb="FF000000"/>
      </top>
      <bottom/>
      <diagonal/>
    </border>
    <border>
      <left/>
      <right style="medium">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298">
    <xf numFmtId="0" fontId="0" fillId="0" borderId="0" xfId="0"/>
    <xf numFmtId="0" fontId="6" fillId="0" borderId="0" xfId="0" applyFont="1" applyAlignment="1">
      <alignment horizontal="center" vertical="center"/>
    </xf>
    <xf numFmtId="0" fontId="0" fillId="0" borderId="0" xfId="0"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28" xfId="0" applyFont="1" applyBorder="1" applyAlignment="1">
      <alignment horizontal="center" vertical="center"/>
    </xf>
    <xf numFmtId="0" fontId="0" fillId="0" borderId="23" xfId="0" applyBorder="1" applyAlignment="1">
      <alignment horizontal="center" vertical="center"/>
    </xf>
    <xf numFmtId="0" fontId="3" fillId="0" borderId="0" xfId="0" applyFont="1"/>
    <xf numFmtId="0" fontId="3" fillId="0" borderId="0" xfId="0" applyFont="1" applyAlignment="1">
      <alignment horizontal="center" vertical="center"/>
    </xf>
    <xf numFmtId="0" fontId="6" fillId="0" borderId="23" xfId="0" applyFont="1" applyBorder="1" applyAlignment="1">
      <alignment horizontal="center" vertical="center"/>
    </xf>
    <xf numFmtId="49" fontId="5" fillId="0" borderId="3" xfId="0" applyNumberFormat="1" applyFont="1" applyBorder="1" applyAlignment="1">
      <alignment horizontal="left" vertical="center"/>
    </xf>
    <xf numFmtId="49" fontId="5" fillId="0" borderId="4" xfId="0" applyNumberFormat="1" applyFont="1" applyBorder="1" applyAlignment="1">
      <alignment horizontal="left" vertical="center"/>
    </xf>
    <xf numFmtId="49" fontId="0" fillId="0" borderId="0" xfId="0" applyNumberFormat="1" applyAlignment="1">
      <alignment horizontal="left" vertical="center"/>
    </xf>
    <xf numFmtId="49" fontId="6" fillId="0" borderId="23" xfId="0" applyNumberFormat="1" applyFont="1" applyBorder="1" applyAlignment="1">
      <alignment horizontal="center" vertical="center"/>
    </xf>
    <xf numFmtId="49" fontId="0" fillId="0" borderId="0" xfId="0" applyNumberFormat="1" applyAlignment="1">
      <alignment vertical="center"/>
    </xf>
    <xf numFmtId="49" fontId="0" fillId="0" borderId="23" xfId="0" applyNumberFormat="1" applyBorder="1" applyAlignment="1">
      <alignment horizontal="left" vertical="center"/>
    </xf>
    <xf numFmtId="49" fontId="11" fillId="0" borderId="0" xfId="0" applyNumberFormat="1" applyFont="1" applyAlignment="1">
      <alignment horizontal="left" vertical="center" wrapText="1"/>
    </xf>
    <xf numFmtId="49" fontId="12" fillId="0" borderId="0" xfId="0" applyNumberFormat="1" applyFont="1" applyAlignment="1">
      <alignment horizontal="center" vertical="center"/>
    </xf>
    <xf numFmtId="49" fontId="9" fillId="0" borderId="23" xfId="1" applyNumberFormat="1" applyBorder="1" applyAlignment="1">
      <alignment horizontal="center" vertical="center"/>
    </xf>
    <xf numFmtId="0" fontId="8" fillId="5" borderId="0" xfId="0" applyFont="1" applyFill="1" applyAlignment="1">
      <alignment horizontal="center" vertical="center" wrapText="1"/>
    </xf>
    <xf numFmtId="0" fontId="13" fillId="0" borderId="0" xfId="0" applyFont="1" applyAlignment="1">
      <alignment horizontal="center" vertical="center" wrapText="1"/>
    </xf>
    <xf numFmtId="0" fontId="16" fillId="0" borderId="23" xfId="0" applyFont="1" applyBorder="1" applyAlignment="1">
      <alignment horizontal="center" vertical="center" wrapText="1"/>
    </xf>
    <xf numFmtId="0" fontId="8" fillId="2"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6"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16" fillId="0" borderId="10" xfId="0" applyFont="1" applyBorder="1" applyAlignment="1">
      <alignment horizontal="center" vertical="center" wrapText="1"/>
    </xf>
    <xf numFmtId="0" fontId="8"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22" xfId="0" applyFont="1" applyBorder="1" applyAlignment="1">
      <alignment horizontal="center" vertical="center" wrapText="1"/>
    </xf>
    <xf numFmtId="0" fontId="8" fillId="0" borderId="15" xfId="0" applyFont="1" applyBorder="1" applyAlignment="1">
      <alignment horizontal="center" vertical="center" wrapText="1"/>
    </xf>
    <xf numFmtId="0" fontId="6" fillId="0" borderId="25" xfId="0" applyFont="1" applyBorder="1" applyAlignment="1">
      <alignment horizontal="center" vertical="center"/>
    </xf>
    <xf numFmtId="0" fontId="9" fillId="0" borderId="0" xfId="1"/>
    <xf numFmtId="0" fontId="6" fillId="6" borderId="0" xfId="0" applyFont="1" applyFill="1" applyAlignment="1">
      <alignment horizontal="center" vertical="center"/>
    </xf>
    <xf numFmtId="0" fontId="26" fillId="0" borderId="23" xfId="0" applyFont="1" applyBorder="1" applyAlignment="1">
      <alignment horizontal="center" vertical="center"/>
    </xf>
    <xf numFmtId="0" fontId="26" fillId="4" borderId="23" xfId="0" applyFont="1" applyFill="1" applyBorder="1" applyAlignment="1">
      <alignment horizontal="center" vertical="center"/>
    </xf>
    <xf numFmtId="0" fontId="26" fillId="0" borderId="1" xfId="0" applyFont="1" applyBorder="1" applyAlignment="1">
      <alignment horizontal="center" vertical="center"/>
    </xf>
    <xf numFmtId="0" fontId="28" fillId="0" borderId="1" xfId="0" applyFont="1" applyBorder="1" applyAlignment="1">
      <alignment horizontal="center" vertical="center" wrapText="1"/>
    </xf>
    <xf numFmtId="0" fontId="28" fillId="0" borderId="23" xfId="0" applyFont="1" applyBorder="1" applyAlignment="1">
      <alignment horizontal="center" vertical="center" wrapText="1"/>
    </xf>
    <xf numFmtId="0" fontId="23" fillId="0" borderId="0" xfId="0" applyFont="1" applyAlignment="1">
      <alignment horizontal="center" vertical="center" wrapText="1"/>
    </xf>
    <xf numFmtId="0" fontId="0" fillId="0" borderId="0" xfId="0" applyAlignment="1">
      <alignment horizontal="center"/>
    </xf>
    <xf numFmtId="0" fontId="29" fillId="0" borderId="0" xfId="0" applyFont="1" applyAlignment="1">
      <alignment horizontal="center"/>
    </xf>
    <xf numFmtId="0" fontId="30" fillId="0" borderId="0" xfId="0" applyFont="1" applyAlignment="1">
      <alignment horizontal="left"/>
    </xf>
    <xf numFmtId="0" fontId="27" fillId="0" borderId="23" xfId="0" applyFont="1" applyBorder="1" applyAlignment="1">
      <alignment horizontal="center" vertical="center"/>
    </xf>
    <xf numFmtId="0" fontId="27" fillId="0" borderId="0" xfId="0" applyFont="1"/>
    <xf numFmtId="0" fontId="27" fillId="0" borderId="26" xfId="0" applyFont="1" applyBorder="1" applyAlignment="1">
      <alignment horizontal="center" vertical="center"/>
    </xf>
    <xf numFmtId="0" fontId="26" fillId="0" borderId="26" xfId="0" applyFont="1" applyBorder="1" applyAlignment="1">
      <alignment horizontal="center" vertical="center"/>
    </xf>
    <xf numFmtId="0" fontId="26" fillId="4" borderId="26" xfId="0" applyFont="1" applyFill="1" applyBorder="1" applyAlignment="1">
      <alignment horizontal="center" vertical="center"/>
    </xf>
    <xf numFmtId="2" fontId="0" fillId="0" borderId="23" xfId="0" applyNumberFormat="1" applyBorder="1" applyAlignment="1">
      <alignment horizontal="center" vertical="center"/>
    </xf>
    <xf numFmtId="165" fontId="0" fillId="0" borderId="23" xfId="0" applyNumberFormat="1" applyBorder="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left"/>
    </xf>
    <xf numFmtId="0" fontId="34" fillId="0" borderId="23" xfId="0" applyFont="1" applyBorder="1" applyAlignment="1">
      <alignment horizontal="center" vertical="center" wrapText="1"/>
    </xf>
    <xf numFmtId="0" fontId="34" fillId="4" borderId="23" xfId="0" applyFont="1" applyFill="1" applyBorder="1" applyAlignment="1">
      <alignment horizontal="center" vertical="center" wrapText="1"/>
    </xf>
    <xf numFmtId="0" fontId="35" fillId="0" borderId="23" xfId="0" applyFont="1" applyBorder="1" applyAlignment="1">
      <alignment horizontal="center" vertical="center" wrapText="1"/>
    </xf>
    <xf numFmtId="0" fontId="34" fillId="0" borderId="26" xfId="0" applyFont="1" applyBorder="1" applyAlignment="1">
      <alignment horizontal="center" vertical="center" wrapText="1"/>
    </xf>
    <xf numFmtId="0" fontId="34" fillId="4" borderId="26" xfId="0" applyFont="1" applyFill="1" applyBorder="1" applyAlignment="1">
      <alignment horizontal="center" vertical="center" wrapText="1"/>
    </xf>
    <xf numFmtId="0" fontId="35" fillId="0" borderId="1" xfId="0" applyFont="1" applyBorder="1" applyAlignment="1">
      <alignment horizontal="center" vertical="center"/>
    </xf>
    <xf numFmtId="0" fontId="34" fillId="0" borderId="30" xfId="0" applyFont="1" applyBorder="1" applyAlignment="1">
      <alignment horizontal="center" vertical="center" wrapText="1"/>
    </xf>
    <xf numFmtId="0" fontId="34" fillId="4" borderId="30" xfId="0" applyFont="1" applyFill="1" applyBorder="1" applyAlignment="1">
      <alignment horizontal="center" vertical="center" wrapText="1"/>
    </xf>
    <xf numFmtId="0" fontId="28" fillId="0" borderId="34" xfId="0" applyFont="1" applyBorder="1" applyAlignment="1">
      <alignment horizontal="left" vertical="center" wrapText="1"/>
    </xf>
    <xf numFmtId="0" fontId="27" fillId="0" borderId="37" xfId="0" applyFont="1" applyBorder="1" applyAlignment="1">
      <alignment horizontal="left" vertical="center"/>
    </xf>
    <xf numFmtId="0" fontId="27" fillId="0" borderId="23" xfId="0" applyFont="1" applyBorder="1" applyAlignment="1">
      <alignment horizontal="left" vertical="center"/>
    </xf>
    <xf numFmtId="0" fontId="28" fillId="0" borderId="40" xfId="0" applyFont="1" applyBorder="1" applyAlignment="1">
      <alignment horizontal="left" vertical="center" wrapText="1"/>
    </xf>
    <xf numFmtId="0" fontId="28" fillId="0" borderId="37" xfId="0" applyFont="1" applyBorder="1" applyAlignment="1">
      <alignment horizontal="left" vertical="center" wrapText="1"/>
    </xf>
    <xf numFmtId="0" fontId="27" fillId="0" borderId="40" xfId="0" applyFont="1" applyBorder="1" applyAlignment="1">
      <alignment horizontal="left" vertical="center"/>
    </xf>
    <xf numFmtId="0" fontId="28" fillId="0" borderId="35" xfId="0" applyFont="1" applyBorder="1" applyAlignment="1">
      <alignment horizontal="left" vertical="center" wrapText="1"/>
    </xf>
    <xf numFmtId="0" fontId="28" fillId="0" borderId="23" xfId="0" applyFont="1" applyBorder="1" applyAlignment="1">
      <alignment horizontal="left" vertical="center" wrapText="1"/>
    </xf>
    <xf numFmtId="0" fontId="28" fillId="0" borderId="39" xfId="0" applyFont="1" applyBorder="1" applyAlignment="1">
      <alignment horizontal="left" vertical="center" wrapText="1"/>
    </xf>
    <xf numFmtId="0" fontId="27" fillId="0" borderId="39" xfId="0" applyFont="1" applyBorder="1" applyAlignment="1">
      <alignment horizontal="left" vertical="center"/>
    </xf>
    <xf numFmtId="0" fontId="0" fillId="0" borderId="0" xfId="0" applyAlignment="1">
      <alignment horizontal="center" vertical="center" wrapText="1"/>
    </xf>
    <xf numFmtId="0" fontId="16" fillId="0" borderId="9" xfId="0" applyFont="1" applyBorder="1" applyAlignment="1">
      <alignment horizontal="center" vertical="center" wrapText="1"/>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2" fillId="0" borderId="0" xfId="0" applyFont="1"/>
    <xf numFmtId="0" fontId="8" fillId="0" borderId="23" xfId="0" applyFont="1" applyBorder="1" applyAlignment="1">
      <alignment horizontal="center" vertical="center" wrapText="1"/>
    </xf>
    <xf numFmtId="0" fontId="16" fillId="0" borderId="50" xfId="0" applyFont="1" applyBorder="1" applyAlignment="1">
      <alignment horizontal="center" vertical="center" wrapText="1"/>
    </xf>
    <xf numFmtId="0" fontId="16" fillId="0" borderId="52" xfId="0" applyFont="1" applyBorder="1" applyAlignment="1">
      <alignment horizontal="center" vertical="center" wrapText="1"/>
    </xf>
    <xf numFmtId="0" fontId="16" fillId="0" borderId="53" xfId="0" applyFont="1" applyBorder="1" applyAlignment="1">
      <alignment horizontal="center" vertical="center" wrapText="1"/>
    </xf>
    <xf numFmtId="0" fontId="24" fillId="0" borderId="33" xfId="0" applyFont="1" applyBorder="1" applyAlignment="1">
      <alignment horizontal="left" vertical="center" wrapText="1"/>
    </xf>
    <xf numFmtId="0" fontId="24" fillId="0" borderId="36" xfId="0" applyFont="1" applyBorder="1" applyAlignment="1">
      <alignment horizontal="left" vertical="center" wrapText="1"/>
    </xf>
    <xf numFmtId="0" fontId="24" fillId="0" borderId="38" xfId="0" applyFont="1" applyBorder="1" applyAlignment="1">
      <alignment horizontal="left" vertical="center" wrapText="1"/>
    </xf>
    <xf numFmtId="0" fontId="24" fillId="0" borderId="46" xfId="0" applyFont="1" applyBorder="1" applyAlignment="1">
      <alignment horizontal="left" vertical="center" wrapText="1"/>
    </xf>
    <xf numFmtId="0" fontId="6" fillId="0" borderId="1" xfId="0" applyFont="1" applyBorder="1" applyAlignment="1">
      <alignment horizontal="center"/>
    </xf>
    <xf numFmtId="0" fontId="37" fillId="0" borderId="0" xfId="0" applyFont="1"/>
    <xf numFmtId="0" fontId="8" fillId="0" borderId="30" xfId="0" applyFont="1" applyBorder="1" applyAlignment="1">
      <alignment horizontal="center" vertical="center" wrapText="1"/>
    </xf>
    <xf numFmtId="0" fontId="16" fillId="0" borderId="55" xfId="0" applyFont="1" applyBorder="1" applyAlignment="1">
      <alignment horizontal="center" vertical="center" wrapText="1"/>
    </xf>
    <xf numFmtId="0" fontId="16" fillId="0" borderId="56" xfId="0" applyFont="1" applyBorder="1" applyAlignment="1">
      <alignment horizontal="center" vertical="center" wrapText="1"/>
    </xf>
    <xf numFmtId="0" fontId="37" fillId="0" borderId="58" xfId="0" applyFont="1" applyBorder="1"/>
    <xf numFmtId="0" fontId="37" fillId="0" borderId="59" xfId="0" applyFont="1" applyBorder="1"/>
    <xf numFmtId="0" fontId="0" fillId="0" borderId="58" xfId="0" applyBorder="1"/>
    <xf numFmtId="0" fontId="0" fillId="0" borderId="59" xfId="0" applyBorder="1"/>
    <xf numFmtId="0" fontId="37" fillId="0" borderId="58" xfId="0" applyFont="1" applyBorder="1" applyAlignment="1">
      <alignment vertical="center"/>
    </xf>
    <xf numFmtId="0" fontId="37" fillId="0" borderId="0" xfId="0" applyFont="1" applyAlignment="1">
      <alignment vertical="center"/>
    </xf>
    <xf numFmtId="0" fontId="37" fillId="0" borderId="59" xfId="0" applyFont="1" applyBorder="1" applyAlignment="1">
      <alignment vertical="center"/>
    </xf>
    <xf numFmtId="0" fontId="16" fillId="0" borderId="6" xfId="0" applyFont="1" applyBorder="1" applyAlignment="1">
      <alignment horizontal="center" vertical="center" wrapText="1"/>
    </xf>
    <xf numFmtId="0" fontId="37" fillId="7" borderId="42" xfId="0" applyFont="1" applyFill="1" applyBorder="1" applyAlignment="1">
      <alignment horizontal="left" vertical="center"/>
    </xf>
    <xf numFmtId="0" fontId="37" fillId="7" borderId="27" xfId="0" applyFont="1" applyFill="1" applyBorder="1" applyAlignment="1">
      <alignment horizontal="left" vertical="center"/>
    </xf>
    <xf numFmtId="0" fontId="37" fillId="7" borderId="57" xfId="0" applyFont="1" applyFill="1" applyBorder="1" applyAlignment="1">
      <alignment horizontal="left" vertical="center"/>
    </xf>
    <xf numFmtId="0" fontId="36" fillId="7" borderId="43" xfId="0" applyFont="1" applyFill="1" applyBorder="1" applyAlignment="1">
      <alignment horizontal="left" vertical="center"/>
    </xf>
    <xf numFmtId="0" fontId="36" fillId="7" borderId="60" xfId="0" applyFont="1" applyFill="1" applyBorder="1" applyAlignment="1">
      <alignment horizontal="left" vertical="center"/>
    </xf>
    <xf numFmtId="0" fontId="36" fillId="7" borderId="61" xfId="0" applyFont="1" applyFill="1" applyBorder="1" applyAlignment="1">
      <alignment horizontal="left" vertical="center"/>
    </xf>
    <xf numFmtId="0" fontId="13" fillId="0" borderId="16" xfId="0" applyFont="1" applyBorder="1" applyAlignment="1">
      <alignment horizontal="center" vertical="center" wrapText="1"/>
    </xf>
    <xf numFmtId="0" fontId="13" fillId="0" borderId="17" xfId="0" applyFont="1" applyBorder="1" applyAlignment="1">
      <alignment horizontal="center" vertical="center"/>
    </xf>
    <xf numFmtId="0" fontId="13" fillId="0" borderId="18" xfId="0" applyFont="1" applyBorder="1" applyAlignment="1">
      <alignment horizontal="center" vertical="center" wrapText="1"/>
    </xf>
    <xf numFmtId="0" fontId="0" fillId="0" borderId="65" xfId="0" applyBorder="1"/>
    <xf numFmtId="0" fontId="0" fillId="0" borderId="66" xfId="0" applyBorder="1"/>
    <xf numFmtId="0" fontId="0" fillId="0" borderId="53" xfId="0" applyBorder="1"/>
    <xf numFmtId="0" fontId="16" fillId="0" borderId="70" xfId="0" applyFont="1" applyBorder="1" applyAlignment="1">
      <alignment horizontal="center" vertical="center" wrapText="1"/>
    </xf>
    <xf numFmtId="0" fontId="18" fillId="0" borderId="15" xfId="0" applyFont="1" applyBorder="1" applyAlignment="1">
      <alignment horizontal="center" vertical="center"/>
    </xf>
    <xf numFmtId="0" fontId="16" fillId="0" borderId="71" xfId="0" applyFont="1" applyBorder="1" applyAlignment="1">
      <alignment horizontal="center" vertical="center" wrapText="1"/>
    </xf>
    <xf numFmtId="0" fontId="18" fillId="0" borderId="22" xfId="0" applyFont="1" applyBorder="1" applyAlignment="1">
      <alignment horizontal="center" vertical="center"/>
    </xf>
    <xf numFmtId="0" fontId="13" fillId="0" borderId="10" xfId="0" applyFont="1" applyBorder="1" applyAlignment="1">
      <alignment horizontal="center" vertical="center" wrapText="1"/>
    </xf>
    <xf numFmtId="0" fontId="29" fillId="0" borderId="30" xfId="0" applyFont="1" applyBorder="1" applyAlignment="1">
      <alignment horizontal="center"/>
    </xf>
    <xf numFmtId="0" fontId="8" fillId="0" borderId="22" xfId="0" applyFont="1" applyBorder="1" applyAlignment="1">
      <alignment horizontal="center" vertical="center" wrapText="1"/>
    </xf>
    <xf numFmtId="0" fontId="26" fillId="0" borderId="72" xfId="0" applyFont="1" applyBorder="1" applyAlignment="1">
      <alignment horizontal="center"/>
    </xf>
    <xf numFmtId="0" fontId="26" fillId="0" borderId="73" xfId="0" applyFont="1" applyBorder="1" applyAlignment="1">
      <alignment horizontal="center"/>
    </xf>
    <xf numFmtId="0" fontId="8" fillId="2" borderId="1" xfId="0" applyFont="1" applyFill="1" applyBorder="1" applyAlignment="1" applyProtection="1">
      <alignment horizontal="center" vertical="center"/>
      <protection locked="0"/>
    </xf>
    <xf numFmtId="0" fontId="35" fillId="3" borderId="23" xfId="0" applyFont="1" applyFill="1" applyBorder="1" applyAlignment="1" applyProtection="1">
      <alignment horizontal="center" vertical="center"/>
      <protection locked="0"/>
    </xf>
    <xf numFmtId="0" fontId="35" fillId="3" borderId="26" xfId="0" applyFont="1" applyFill="1" applyBorder="1" applyAlignment="1" applyProtection="1">
      <alignment horizontal="center" vertical="center"/>
      <protection locked="0"/>
    </xf>
    <xf numFmtId="0" fontId="35" fillId="3" borderId="1" xfId="0" applyFont="1" applyFill="1" applyBorder="1" applyAlignment="1" applyProtection="1">
      <alignment horizontal="center" vertical="center"/>
      <protection locked="0"/>
    </xf>
    <xf numFmtId="0" fontId="35" fillId="3" borderId="30" xfId="0" applyFont="1" applyFill="1" applyBorder="1" applyAlignment="1" applyProtection="1">
      <alignment horizontal="center" vertical="center"/>
      <protection locked="0"/>
    </xf>
    <xf numFmtId="0" fontId="27" fillId="3" borderId="1" xfId="0" applyFont="1" applyFill="1" applyBorder="1" applyAlignment="1" applyProtection="1">
      <alignment horizontal="center" vertical="center"/>
      <protection locked="0"/>
    </xf>
    <xf numFmtId="0" fontId="27" fillId="3" borderId="23" xfId="0" applyFont="1" applyFill="1" applyBorder="1" applyAlignment="1" applyProtection="1">
      <alignment horizontal="center" vertical="center"/>
      <protection locked="0"/>
    </xf>
    <xf numFmtId="49" fontId="2" fillId="0" borderId="23" xfId="0" applyNumberFormat="1" applyFont="1" applyBorder="1" applyAlignment="1">
      <alignment horizontal="left" vertical="center" wrapText="1"/>
    </xf>
    <xf numFmtId="49" fontId="2" fillId="0" borderId="0" xfId="0" applyNumberFormat="1" applyFont="1" applyAlignment="1">
      <alignment vertical="center" wrapText="1"/>
    </xf>
    <xf numFmtId="0" fontId="2" fillId="0" borderId="0" xfId="0" applyFont="1" applyAlignment="1">
      <alignment horizontal="center" vertical="center"/>
    </xf>
    <xf numFmtId="0" fontId="2" fillId="6" borderId="0" xfId="0" applyFont="1" applyFill="1" applyAlignment="1">
      <alignment horizontal="center" vertical="center"/>
    </xf>
    <xf numFmtId="49" fontId="2" fillId="0" borderId="0" xfId="0" applyNumberFormat="1" applyFont="1" applyAlignment="1">
      <alignment horizontal="center" vertical="center"/>
    </xf>
    <xf numFmtId="1" fontId="2" fillId="0" borderId="0" xfId="0" applyNumberFormat="1" applyFont="1" applyAlignment="1">
      <alignment horizontal="center" vertical="center"/>
    </xf>
    <xf numFmtId="12" fontId="2" fillId="0" borderId="0" xfId="0" applyNumberFormat="1" applyFont="1" applyAlignment="1">
      <alignment horizontal="center" vertical="center"/>
    </xf>
    <xf numFmtId="0" fontId="2" fillId="4" borderId="0" xfId="0" applyFont="1" applyFill="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xf>
    <xf numFmtId="0" fontId="2" fillId="0" borderId="1" xfId="0" applyFont="1" applyBorder="1"/>
    <xf numFmtId="0" fontId="6" fillId="0" borderId="4" xfId="0" applyFont="1" applyBorder="1" applyAlignment="1">
      <alignment horizontal="center" vertical="center"/>
    </xf>
    <xf numFmtId="2" fontId="27" fillId="3" borderId="23" xfId="0" applyNumberFormat="1" applyFont="1" applyFill="1" applyBorder="1" applyAlignment="1" applyProtection="1">
      <alignment horizontal="center" vertical="center"/>
      <protection locked="0"/>
    </xf>
    <xf numFmtId="0" fontId="27" fillId="3" borderId="34" xfId="0" applyFont="1" applyFill="1" applyBorder="1" applyAlignment="1" applyProtection="1">
      <alignment horizontal="center" vertical="center"/>
      <protection locked="0"/>
    </xf>
    <xf numFmtId="0" fontId="27" fillId="3" borderId="39"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5" fillId="0" borderId="30" xfId="0" applyFont="1" applyBorder="1" applyAlignment="1" applyProtection="1">
      <alignment horizontal="center"/>
      <protection locked="0"/>
    </xf>
    <xf numFmtId="0" fontId="0" fillId="0" borderId="54" xfId="0" applyBorder="1" applyAlignment="1" applyProtection="1">
      <alignment horizontal="left" wrapText="1"/>
      <protection locked="0"/>
    </xf>
    <xf numFmtId="0" fontId="0" fillId="0" borderId="35" xfId="0" applyBorder="1" applyAlignment="1" applyProtection="1">
      <alignment horizontal="left" vertical="center" wrapText="1"/>
      <protection locked="0"/>
    </xf>
    <xf numFmtId="0" fontId="0" fillId="0" borderId="37" xfId="0" applyBorder="1" applyAlignment="1" applyProtection="1">
      <alignment horizontal="left" vertical="center" wrapText="1"/>
      <protection locked="0"/>
    </xf>
    <xf numFmtId="0" fontId="0" fillId="0" borderId="40" xfId="0" applyBorder="1" applyAlignment="1" applyProtection="1">
      <alignment horizontal="left" wrapText="1"/>
      <protection locked="0"/>
    </xf>
    <xf numFmtId="0" fontId="1" fillId="0" borderId="23" xfId="0" applyFont="1" applyBorder="1" applyAlignment="1">
      <alignment horizontal="center" vertical="center"/>
    </xf>
    <xf numFmtId="165" fontId="1" fillId="0" borderId="23" xfId="0" applyNumberFormat="1" applyFont="1" applyBorder="1" applyAlignment="1">
      <alignment horizontal="center" vertical="center"/>
    </xf>
    <xf numFmtId="165" fontId="1" fillId="0" borderId="24" xfId="0" applyNumberFormat="1" applyFont="1" applyBorder="1" applyAlignment="1">
      <alignment horizontal="center" vertical="center"/>
    </xf>
    <xf numFmtId="0" fontId="1" fillId="0" borderId="25" xfId="0" applyFont="1" applyBorder="1" applyAlignment="1">
      <alignment horizontal="center" vertical="center"/>
    </xf>
    <xf numFmtId="0" fontId="1" fillId="0" borderId="31" xfId="0" applyFont="1" applyBorder="1" applyAlignment="1">
      <alignment horizontal="center" vertical="center"/>
    </xf>
    <xf numFmtId="165" fontId="1" fillId="0" borderId="26" xfId="0" applyNumberFormat="1" applyFont="1" applyBorder="1" applyAlignment="1">
      <alignment horizontal="center" vertical="center"/>
    </xf>
    <xf numFmtId="165" fontId="1" fillId="0" borderId="32"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xf numFmtId="0" fontId="1" fillId="0" borderId="0" xfId="0" applyFont="1" applyAlignment="1">
      <alignment vertical="center"/>
    </xf>
    <xf numFmtId="0" fontId="47" fillId="0" borderId="24" xfId="1" applyFont="1" applyBorder="1" applyAlignment="1">
      <alignment horizontal="center"/>
    </xf>
    <xf numFmtId="0" fontId="47" fillId="0" borderId="27" xfId="1" applyFont="1" applyBorder="1" applyAlignment="1">
      <alignment horizontal="center"/>
    </xf>
    <xf numFmtId="0" fontId="47" fillId="0" borderId="25" xfId="1" applyFont="1" applyBorder="1" applyAlignment="1">
      <alignment horizontal="center"/>
    </xf>
    <xf numFmtId="0" fontId="46" fillId="0" borderId="23" xfId="0" applyFont="1" applyBorder="1" applyAlignment="1">
      <alignment horizontal="center"/>
    </xf>
    <xf numFmtId="0" fontId="37" fillId="0" borderId="23" xfId="0" applyFont="1" applyBorder="1" applyAlignment="1">
      <alignment horizontal="left"/>
    </xf>
    <xf numFmtId="0" fontId="37" fillId="0" borderId="23" xfId="0" applyFont="1" applyBorder="1" applyAlignment="1">
      <alignment horizontal="center"/>
    </xf>
    <xf numFmtId="0" fontId="47" fillId="0" borderId="23" xfId="1" applyFont="1" applyBorder="1" applyAlignment="1">
      <alignment horizontal="center"/>
    </xf>
    <xf numFmtId="0" fontId="37" fillId="0" borderId="24" xfId="0" applyFont="1" applyBorder="1" applyAlignment="1">
      <alignment horizontal="left"/>
    </xf>
    <xf numFmtId="0" fontId="37" fillId="0" borderId="27" xfId="0" applyFont="1" applyBorder="1" applyAlignment="1">
      <alignment horizontal="left"/>
    </xf>
    <xf numFmtId="0" fontId="37" fillId="0" borderId="25" xfId="0" applyFont="1" applyBorder="1" applyAlignment="1">
      <alignment horizontal="left"/>
    </xf>
    <xf numFmtId="0" fontId="39" fillId="0" borderId="42" xfId="0" applyFont="1" applyBorder="1" applyAlignment="1">
      <alignment horizontal="center" wrapText="1"/>
    </xf>
    <xf numFmtId="0" fontId="36" fillId="0" borderId="27" xfId="0" applyFont="1" applyBorder="1" applyAlignment="1">
      <alignment horizontal="center" wrapText="1"/>
    </xf>
    <xf numFmtId="0" fontId="36" fillId="0" borderId="57" xfId="0" applyFont="1" applyBorder="1" applyAlignment="1">
      <alignment horizontal="center" wrapText="1"/>
    </xf>
    <xf numFmtId="0" fontId="37" fillId="7" borderId="42" xfId="0" applyFont="1" applyFill="1" applyBorder="1" applyAlignment="1">
      <alignment horizontal="left" vertical="center"/>
    </xf>
    <xf numFmtId="0" fontId="37" fillId="7" borderId="27" xfId="0" applyFont="1" applyFill="1" applyBorder="1" applyAlignment="1">
      <alignment horizontal="left" vertical="center"/>
    </xf>
    <xf numFmtId="0" fontId="37" fillId="7" borderId="57" xfId="0" applyFont="1" applyFill="1" applyBorder="1" applyAlignment="1">
      <alignment horizontal="left" vertical="center"/>
    </xf>
    <xf numFmtId="0" fontId="39" fillId="0" borderId="27" xfId="0" applyFont="1" applyBorder="1" applyAlignment="1">
      <alignment horizontal="center" wrapText="1"/>
    </xf>
    <xf numFmtId="0" fontId="39" fillId="0" borderId="57" xfId="0" applyFont="1" applyBorder="1" applyAlignment="1">
      <alignment horizontal="center" wrapText="1"/>
    </xf>
    <xf numFmtId="0" fontId="38" fillId="0" borderId="33" xfId="0" applyFont="1" applyBorder="1" applyAlignment="1">
      <alignment horizontal="center"/>
    </xf>
    <xf numFmtId="0" fontId="38" fillId="0" borderId="34" xfId="0" applyFont="1" applyBorder="1" applyAlignment="1">
      <alignment horizontal="center"/>
    </xf>
    <xf numFmtId="0" fontId="38" fillId="0" borderId="35" xfId="0" applyFont="1" applyBorder="1" applyAlignment="1">
      <alignment horizontal="center"/>
    </xf>
    <xf numFmtId="0" fontId="37" fillId="7" borderId="36" xfId="0" applyFont="1" applyFill="1" applyBorder="1" applyAlignment="1">
      <alignment horizontal="left"/>
    </xf>
    <xf numFmtId="0" fontId="37" fillId="7" borderId="23" xfId="0" applyFont="1" applyFill="1" applyBorder="1" applyAlignment="1">
      <alignment horizontal="left"/>
    </xf>
    <xf numFmtId="0" fontId="37" fillId="7" borderId="37" xfId="0" applyFont="1" applyFill="1" applyBorder="1" applyAlignment="1">
      <alignment horizontal="left"/>
    </xf>
    <xf numFmtId="0" fontId="37" fillId="7" borderId="42" xfId="0" applyFont="1" applyFill="1" applyBorder="1" applyAlignment="1">
      <alignment horizontal="left"/>
    </xf>
    <xf numFmtId="0" fontId="37" fillId="7" borderId="62" xfId="0" applyFont="1" applyFill="1" applyBorder="1" applyAlignment="1">
      <alignment horizontal="left"/>
    </xf>
    <xf numFmtId="0" fontId="37" fillId="7" borderId="57" xfId="0" applyFont="1" applyFill="1" applyBorder="1" applyAlignment="1">
      <alignment horizontal="left"/>
    </xf>
    <xf numFmtId="0" fontId="41" fillId="0" borderId="41" xfId="0" applyFont="1" applyBorder="1" applyAlignment="1">
      <alignment horizontal="center"/>
    </xf>
    <xf numFmtId="0" fontId="41" fillId="0" borderId="63" xfId="0" applyFont="1" applyBorder="1" applyAlignment="1">
      <alignment horizontal="center"/>
    </xf>
    <xf numFmtId="0" fontId="41" fillId="0" borderId="64" xfId="0" applyFont="1" applyBorder="1" applyAlignment="1">
      <alignment horizontal="center"/>
    </xf>
    <xf numFmtId="0" fontId="37" fillId="0" borderId="42" xfId="0" applyFont="1" applyBorder="1" applyAlignment="1">
      <alignment horizontal="center"/>
    </xf>
    <xf numFmtId="0" fontId="37" fillId="0" borderId="27" xfId="0" applyFont="1" applyBorder="1" applyAlignment="1">
      <alignment horizontal="center"/>
    </xf>
    <xf numFmtId="0" fontId="37" fillId="0" borderId="57" xfId="0" applyFont="1" applyBorder="1" applyAlignment="1">
      <alignment horizontal="center"/>
    </xf>
    <xf numFmtId="0" fontId="37" fillId="0" borderId="42" xfId="0" applyFont="1" applyBorder="1" applyAlignment="1">
      <alignment horizontal="center" vertical="center"/>
    </xf>
    <xf numFmtId="0" fontId="37" fillId="0" borderId="27" xfId="0" applyFont="1" applyBorder="1" applyAlignment="1">
      <alignment horizontal="center" vertical="center"/>
    </xf>
    <xf numFmtId="0" fontId="37" fillId="0" borderId="57" xfId="0" applyFont="1" applyBorder="1" applyAlignment="1">
      <alignment horizontal="center" vertical="center"/>
    </xf>
    <xf numFmtId="0" fontId="37" fillId="0" borderId="24" xfId="0" applyFont="1" applyBorder="1" applyAlignment="1">
      <alignment horizontal="center"/>
    </xf>
    <xf numFmtId="0" fontId="37" fillId="0" borderId="25" xfId="0" applyFont="1" applyBorder="1" applyAlignment="1">
      <alignment horizontal="center"/>
    </xf>
    <xf numFmtId="0" fontId="39" fillId="7" borderId="42" xfId="0" applyFont="1" applyFill="1" applyBorder="1" applyAlignment="1">
      <alignment horizontal="left"/>
    </xf>
    <xf numFmtId="0" fontId="39" fillId="7" borderId="62" xfId="0" applyFont="1" applyFill="1" applyBorder="1" applyAlignment="1">
      <alignment horizontal="left"/>
    </xf>
    <xf numFmtId="0" fontId="39" fillId="7" borderId="57" xfId="0" applyFont="1" applyFill="1" applyBorder="1" applyAlignment="1">
      <alignment horizontal="left"/>
    </xf>
    <xf numFmtId="0" fontId="40" fillId="0" borderId="41" xfId="0" applyFont="1" applyBorder="1" applyAlignment="1">
      <alignment horizontal="center"/>
    </xf>
    <xf numFmtId="0" fontId="40" fillId="0" borderId="63" xfId="0" applyFont="1" applyBorder="1" applyAlignment="1">
      <alignment horizontal="center"/>
    </xf>
    <xf numFmtId="0" fontId="40" fillId="0" borderId="64" xfId="0" applyFont="1" applyBorder="1" applyAlignment="1">
      <alignment horizontal="center"/>
    </xf>
    <xf numFmtId="49" fontId="6" fillId="0" borderId="23" xfId="0" applyNumberFormat="1" applyFont="1" applyBorder="1" applyAlignment="1">
      <alignment horizontal="center" vertical="center"/>
    </xf>
    <xf numFmtId="49" fontId="9" fillId="0" borderId="23" xfId="1" applyNumberFormat="1" applyBorder="1" applyAlignment="1">
      <alignment horizontal="center" vertical="center"/>
    </xf>
    <xf numFmtId="49" fontId="7" fillId="0" borderId="23" xfId="0" applyNumberFormat="1" applyFont="1" applyBorder="1" applyAlignment="1">
      <alignment horizontal="center" vertical="center"/>
    </xf>
    <xf numFmtId="49" fontId="10" fillId="0" borderId="2" xfId="0" applyNumberFormat="1" applyFont="1" applyBorder="1" applyAlignment="1">
      <alignment horizontal="center" vertical="center" wrapText="1"/>
    </xf>
    <xf numFmtId="49" fontId="10" fillId="0" borderId="3" xfId="0" applyNumberFormat="1" applyFont="1" applyBorder="1" applyAlignment="1">
      <alignment horizontal="center" vertical="center" wrapText="1"/>
    </xf>
    <xf numFmtId="0" fontId="7" fillId="0" borderId="24" xfId="0" applyFont="1" applyBorder="1" applyAlignment="1">
      <alignment horizontal="center" vertical="center"/>
    </xf>
    <xf numFmtId="0" fontId="7" fillId="0" borderId="27" xfId="0" applyFont="1" applyBorder="1" applyAlignment="1">
      <alignment horizontal="center" vertical="center"/>
    </xf>
    <xf numFmtId="0" fontId="7" fillId="0" borderId="25" xfId="0" applyFont="1" applyBorder="1" applyAlignment="1">
      <alignment horizontal="center" vertical="center"/>
    </xf>
    <xf numFmtId="0" fontId="14" fillId="0" borderId="2" xfId="0" applyFont="1" applyBorder="1" applyAlignment="1">
      <alignment horizontal="center"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4" fillId="0" borderId="2" xfId="0" applyFont="1" applyBorder="1" applyAlignment="1">
      <alignment horizontal="center" vertical="center"/>
    </xf>
    <xf numFmtId="0" fontId="16" fillId="0" borderId="5" xfId="0" applyFont="1" applyBorder="1" applyAlignment="1">
      <alignment horizontal="center" vertical="center" wrapText="1"/>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3" fillId="0" borderId="8"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20" xfId="0" applyFont="1" applyBorder="1" applyAlignment="1">
      <alignment horizontal="center" vertical="center" wrapText="1"/>
    </xf>
    <xf numFmtId="0" fontId="16" fillId="0" borderId="9" xfId="0" applyFont="1" applyBorder="1" applyAlignment="1">
      <alignment horizontal="center" vertical="center" wrapText="1"/>
    </xf>
    <xf numFmtId="0" fontId="18" fillId="0" borderId="13" xfId="0" applyFont="1" applyBorder="1" applyAlignment="1">
      <alignment horizontal="center" vertical="center"/>
    </xf>
    <xf numFmtId="0" fontId="16" fillId="0" borderId="19" xfId="0" applyFont="1" applyBorder="1" applyAlignment="1">
      <alignment horizontal="center" vertical="center" wrapText="1"/>
    </xf>
    <xf numFmtId="0" fontId="18" fillId="0" borderId="12" xfId="0" applyFont="1" applyBorder="1" applyAlignment="1">
      <alignment horizontal="center" vertical="center"/>
    </xf>
    <xf numFmtId="0" fontId="6" fillId="6" borderId="0" xfId="0" applyFont="1" applyFill="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4" fillId="0" borderId="30" xfId="0" applyFont="1" applyBorder="1" applyAlignment="1">
      <alignment horizontal="center" vertical="center" wrapText="1"/>
    </xf>
    <xf numFmtId="0" fontId="18" fillId="0" borderId="23" xfId="0" applyFont="1" applyBorder="1" applyAlignment="1">
      <alignment horizontal="center" vertical="center" wrapText="1"/>
    </xf>
    <xf numFmtId="0" fontId="16" fillId="0" borderId="30" xfId="0" applyFont="1" applyBorder="1" applyAlignment="1">
      <alignment horizontal="center" vertical="center" wrapText="1"/>
    </xf>
    <xf numFmtId="0" fontId="18" fillId="0" borderId="23" xfId="0" applyFont="1" applyBorder="1" applyAlignment="1">
      <alignment horizontal="center" vertical="center"/>
    </xf>
    <xf numFmtId="0" fontId="8" fillId="0" borderId="11" xfId="0" applyFont="1" applyBorder="1" applyAlignment="1">
      <alignment horizontal="center" vertical="center" wrapText="1"/>
    </xf>
    <xf numFmtId="0" fontId="16" fillId="0" borderId="47" xfId="0" applyFont="1" applyBorder="1" applyAlignment="1">
      <alignment horizontal="center" vertical="center" wrapText="1"/>
    </xf>
    <xf numFmtId="0" fontId="18" fillId="0" borderId="47" xfId="0" applyFont="1" applyBorder="1" applyAlignment="1">
      <alignment horizontal="center" vertical="center"/>
    </xf>
    <xf numFmtId="0" fontId="18" fillId="0" borderId="48" xfId="0" applyFont="1" applyBorder="1" applyAlignment="1">
      <alignment horizontal="center" vertical="center"/>
    </xf>
    <xf numFmtId="0" fontId="16" fillId="0" borderId="49" xfId="0" applyFont="1" applyBorder="1" applyAlignment="1">
      <alignment horizontal="center" vertical="center" wrapText="1"/>
    </xf>
    <xf numFmtId="0" fontId="18" fillId="0" borderId="49" xfId="0" applyFont="1" applyBorder="1" applyAlignment="1">
      <alignment horizontal="center" vertical="center"/>
    </xf>
    <xf numFmtId="0" fontId="18" fillId="0" borderId="51" xfId="0" applyFont="1" applyBorder="1" applyAlignment="1">
      <alignment horizontal="center" vertical="center"/>
    </xf>
    <xf numFmtId="0" fontId="4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3"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8" fillId="0" borderId="5" xfId="0" applyFont="1" applyBorder="1" applyAlignment="1">
      <alignment horizontal="center" vertical="center"/>
    </xf>
    <xf numFmtId="0" fontId="13" fillId="0" borderId="6" xfId="0" applyFont="1" applyBorder="1" applyAlignment="1">
      <alignment horizontal="center" vertical="center"/>
    </xf>
    <xf numFmtId="0" fontId="18" fillId="0" borderId="1" xfId="0" applyFont="1" applyBorder="1" applyAlignment="1">
      <alignment horizontal="center" vertical="center"/>
    </xf>
    <xf numFmtId="0" fontId="13" fillId="0" borderId="21" xfId="0" applyFont="1" applyBorder="1" applyAlignment="1">
      <alignment horizontal="center" vertical="center"/>
    </xf>
    <xf numFmtId="0" fontId="18" fillId="0" borderId="16" xfId="0" applyFont="1" applyBorder="1" applyAlignment="1">
      <alignment horizontal="center" vertical="center"/>
    </xf>
    <xf numFmtId="0" fontId="8" fillId="0" borderId="21" xfId="0" applyFont="1" applyBorder="1" applyAlignment="1">
      <alignment horizontal="center" vertical="center" wrapText="1"/>
    </xf>
    <xf numFmtId="0" fontId="13" fillId="0" borderId="21" xfId="0" applyFont="1" applyBorder="1" applyAlignment="1">
      <alignment horizontal="center" vertical="center" wrapText="1"/>
    </xf>
    <xf numFmtId="0" fontId="32" fillId="0" borderId="23" xfId="0" applyFont="1" applyBorder="1" applyAlignment="1">
      <alignment horizontal="center" vertical="center"/>
    </xf>
    <xf numFmtId="0" fontId="33" fillId="0" borderId="23" xfId="0" applyFont="1" applyBorder="1" applyAlignment="1">
      <alignment horizontal="center" vertical="center"/>
    </xf>
    <xf numFmtId="0" fontId="31" fillId="0" borderId="27" xfId="0" applyFont="1" applyBorder="1" applyAlignment="1">
      <alignment horizontal="center" vertical="center"/>
    </xf>
    <xf numFmtId="0" fontId="31" fillId="0" borderId="25" xfId="0" applyFont="1" applyBorder="1" applyAlignment="1">
      <alignment horizontal="center" vertical="center"/>
    </xf>
    <xf numFmtId="0" fontId="14" fillId="0" borderId="8" xfId="0" applyFont="1" applyBorder="1" applyAlignment="1">
      <alignment horizontal="center" vertical="center" wrapText="1"/>
    </xf>
    <xf numFmtId="0" fontId="18" fillId="0" borderId="16" xfId="0" applyFont="1" applyBorder="1" applyAlignment="1">
      <alignment horizontal="center" vertical="center" wrapText="1"/>
    </xf>
    <xf numFmtId="0" fontId="42" fillId="0" borderId="1" xfId="0" applyFont="1" applyBorder="1" applyAlignment="1">
      <alignment horizontal="center" vertical="center"/>
    </xf>
    <xf numFmtId="0" fontId="2" fillId="0" borderId="1" xfId="0" applyFont="1" applyBorder="1" applyAlignment="1">
      <alignment horizontal="center" vertical="center"/>
    </xf>
    <xf numFmtId="0" fontId="14" fillId="0" borderId="8" xfId="0" applyFont="1" applyBorder="1" applyAlignment="1">
      <alignment horizontal="center" vertical="center"/>
    </xf>
    <xf numFmtId="0" fontId="14" fillId="0" borderId="11" xfId="0" applyFont="1" applyBorder="1" applyAlignment="1">
      <alignment horizontal="center" vertical="center"/>
    </xf>
    <xf numFmtId="0" fontId="16" fillId="0" borderId="13" xfId="0" applyFont="1" applyBorder="1" applyAlignment="1">
      <alignment horizontal="center" vertical="center" wrapText="1"/>
    </xf>
    <xf numFmtId="0" fontId="16" fillId="0" borderId="67" xfId="0" applyFont="1" applyBorder="1" applyAlignment="1">
      <alignment horizontal="center" vertical="center" wrapText="1"/>
    </xf>
    <xf numFmtId="0" fontId="16" fillId="0" borderId="68" xfId="0" applyFont="1" applyBorder="1" applyAlignment="1">
      <alignment horizontal="center" vertical="center" wrapText="1"/>
    </xf>
    <xf numFmtId="0" fontId="16" fillId="0" borderId="69" xfId="0" applyFont="1" applyBorder="1" applyAlignment="1">
      <alignment horizontal="center" vertical="center" wrapText="1"/>
    </xf>
    <xf numFmtId="0" fontId="44" fillId="0" borderId="19" xfId="0" applyFont="1" applyBorder="1" applyAlignment="1">
      <alignment horizontal="center" vertical="center"/>
    </xf>
    <xf numFmtId="0" fontId="44" fillId="0" borderId="12" xfId="0" applyFont="1" applyBorder="1" applyAlignment="1">
      <alignment horizontal="center" vertical="center"/>
    </xf>
    <xf numFmtId="0" fontId="44" fillId="0" borderId="13" xfId="0" applyFont="1" applyBorder="1" applyAlignment="1">
      <alignment horizontal="center" vertical="center"/>
    </xf>
    <xf numFmtId="0" fontId="13" fillId="0" borderId="12" xfId="0" applyFont="1" applyBorder="1" applyAlignment="1">
      <alignment horizontal="center" vertical="center"/>
    </xf>
    <xf numFmtId="0" fontId="27" fillId="0" borderId="41" xfId="0" applyFont="1" applyBorder="1" applyAlignment="1">
      <alignment horizontal="center" vertical="center"/>
    </xf>
    <xf numFmtId="0" fontId="27" fillId="0" borderId="42" xfId="0" applyFont="1" applyBorder="1" applyAlignment="1">
      <alignment horizontal="center" vertical="center"/>
    </xf>
    <xf numFmtId="0" fontId="27" fillId="0" borderId="43" xfId="0" applyFont="1" applyBorder="1" applyAlignment="1">
      <alignment horizontal="center" vertical="center"/>
    </xf>
    <xf numFmtId="0" fontId="27" fillId="0" borderId="33" xfId="0" applyFont="1" applyBorder="1" applyAlignment="1">
      <alignment horizontal="center" vertical="center"/>
    </xf>
    <xf numFmtId="0" fontId="27" fillId="0" borderId="36" xfId="0" applyFont="1" applyBorder="1" applyAlignment="1">
      <alignment horizontal="center" vertical="center"/>
    </xf>
    <xf numFmtId="0" fontId="27" fillId="0" borderId="38" xfId="0" applyFont="1" applyBorder="1" applyAlignment="1">
      <alignment horizontal="center" vertical="center"/>
    </xf>
    <xf numFmtId="0" fontId="7" fillId="0" borderId="0" xfId="0" applyFont="1" applyAlignment="1">
      <alignment horizontal="center" vertical="center"/>
    </xf>
    <xf numFmtId="0" fontId="7" fillId="0" borderId="26" xfId="0" applyFont="1" applyBorder="1" applyAlignment="1">
      <alignment horizontal="center" vertical="center"/>
    </xf>
    <xf numFmtId="0" fontId="42" fillId="0" borderId="1" xfId="0" applyFont="1" applyBorder="1" applyAlignment="1">
      <alignment horizontal="center"/>
    </xf>
    <xf numFmtId="0" fontId="2" fillId="0" borderId="1" xfId="0" applyFont="1" applyBorder="1" applyAlignment="1">
      <alignment horizontal="center"/>
    </xf>
    <xf numFmtId="0" fontId="13" fillId="0" borderId="45" xfId="0" applyFont="1" applyBorder="1" applyAlignment="1">
      <alignment horizontal="center" vertical="center"/>
    </xf>
    <xf numFmtId="0" fontId="13" fillId="0" borderId="48" xfId="0" applyFont="1" applyBorder="1" applyAlignment="1">
      <alignment horizontal="center" vertical="center"/>
    </xf>
    <xf numFmtId="0" fontId="13" fillId="0" borderId="19" xfId="0" applyFont="1" applyBorder="1" applyAlignment="1">
      <alignment horizontal="center" vertical="center"/>
    </xf>
    <xf numFmtId="0" fontId="1" fillId="0" borderId="0" xfId="0" applyFont="1" applyAlignment="1">
      <alignment horizontal="center" vertical="center"/>
    </xf>
    <xf numFmtId="0" fontId="4"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44" xfId="0" applyFont="1" applyBorder="1" applyAlignment="1">
      <alignment horizontal="center" vertical="center"/>
    </xf>
  </cellXfs>
  <cellStyles count="2">
    <cellStyle name="Hyperlink" xfId="1" builtinId="8"/>
    <cellStyle name="Normal" xfId="0" builtinId="0"/>
  </cellStyles>
  <dxfs count="18">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6.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60960</xdr:colOff>
      <xdr:row>5</xdr:row>
      <xdr:rowOff>114300</xdr:rowOff>
    </xdr:from>
    <xdr:to>
      <xdr:col>12</xdr:col>
      <xdr:colOff>335280</xdr:colOff>
      <xdr:row>14</xdr:row>
      <xdr:rowOff>167640</xdr:rowOff>
    </xdr:to>
    <xdr:sp macro="" textlink="">
      <xdr:nvSpPr>
        <xdr:cNvPr id="2" name="TextBox 1">
          <a:extLst>
            <a:ext uri="{FF2B5EF4-FFF2-40B4-BE49-F238E27FC236}">
              <a16:creationId xmlns:a16="http://schemas.microsoft.com/office/drawing/2014/main" id="{22DB5B86-1151-451F-A5A2-E10AC77E4929}"/>
            </a:ext>
          </a:extLst>
        </xdr:cNvPr>
        <xdr:cNvSpPr txBox="1"/>
      </xdr:nvSpPr>
      <xdr:spPr>
        <a:xfrm>
          <a:off x="1889760" y="1028700"/>
          <a:ext cx="5760720" cy="16992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000" b="0" i="1">
              <a:solidFill>
                <a:schemeClr val="dk1"/>
              </a:solidFill>
              <a:effectLst/>
              <a:latin typeface="+mn-lt"/>
              <a:ea typeface="+mn-ea"/>
              <a:cs typeface="+mn-cs"/>
            </a:rPr>
            <a:t>Welcome</a:t>
          </a:r>
          <a:r>
            <a:rPr lang="en-US" sz="1000" b="0" i="1" baseline="0">
              <a:solidFill>
                <a:schemeClr val="dk1"/>
              </a:solidFill>
              <a:effectLst/>
              <a:latin typeface="+mn-lt"/>
              <a:ea typeface="+mn-ea"/>
              <a:cs typeface="+mn-cs"/>
            </a:rPr>
            <a:t> to this survey</a:t>
          </a:r>
          <a:r>
            <a:rPr lang="en-US" sz="1000" b="0" i="1">
              <a:solidFill>
                <a:schemeClr val="dk1"/>
              </a:solidFill>
              <a:effectLst/>
              <a:latin typeface="+mn-lt"/>
              <a:ea typeface="+mn-ea"/>
              <a:cs typeface="+mn-cs"/>
            </a:rPr>
            <a:t>, thank you for</a:t>
          </a:r>
          <a:r>
            <a:rPr lang="en-US" sz="1000" b="0" i="1" baseline="0">
              <a:solidFill>
                <a:schemeClr val="dk1"/>
              </a:solidFill>
              <a:effectLst/>
              <a:latin typeface="+mn-lt"/>
              <a:ea typeface="+mn-ea"/>
              <a:cs typeface="+mn-cs"/>
            </a:rPr>
            <a:t> participating in this survey. </a:t>
          </a:r>
          <a:r>
            <a:rPr lang="en-US" sz="1000" b="0" i="1">
              <a:solidFill>
                <a:schemeClr val="dk1"/>
              </a:solidFill>
              <a:effectLst/>
              <a:latin typeface="+mn-lt"/>
              <a:ea typeface="+mn-ea"/>
              <a:cs typeface="+mn-cs"/>
            </a:rPr>
            <a:t> We are currently conducting</a:t>
          </a:r>
          <a:r>
            <a:rPr lang="en-US" sz="1000" b="0" i="1" baseline="0">
              <a:solidFill>
                <a:schemeClr val="dk1"/>
              </a:solidFill>
              <a:effectLst/>
              <a:latin typeface="+mn-lt"/>
              <a:ea typeface="+mn-ea"/>
              <a:cs typeface="+mn-cs"/>
            </a:rPr>
            <a:t> a thesis on creating a mathematical model for the implemntation of cobots in the I4 industry. To further advance in our research, we need your input to have a better understanding of which factors have the greatest influence on the implementation of cobots on enterprsies. A grid consisting of 5 different worksheets for the 5 different domains, technology, human, collaborative workspace, enterprise and external readiness will be provided to be filled out. Beneath each of these grids, a mathematical model will be given to be filled out as well. Therefore, we would much appreciate it if you could</a:t>
          </a:r>
          <a:r>
            <a:rPr lang="en-US" sz="1000" b="0" i="1">
              <a:solidFill>
                <a:schemeClr val="dk1"/>
              </a:solidFill>
              <a:effectLst/>
              <a:latin typeface="+mn-lt"/>
              <a:ea typeface="+mn-ea"/>
              <a:cs typeface="+mn-cs"/>
            </a:rPr>
            <a:t> complete this 45-minute survey. If a</a:t>
          </a:r>
          <a:r>
            <a:rPr lang="en-US" sz="1000" b="0" i="1" baseline="0">
              <a:solidFill>
                <a:schemeClr val="dk1"/>
              </a:solidFill>
              <a:effectLst/>
              <a:latin typeface="+mn-lt"/>
              <a:ea typeface="+mn-ea"/>
              <a:cs typeface="+mn-cs"/>
            </a:rPr>
            <a:t> term in the grid</a:t>
          </a:r>
          <a:r>
            <a:rPr lang="en-US" sz="1000" b="0" i="1">
              <a:solidFill>
                <a:schemeClr val="dk1"/>
              </a:solidFill>
              <a:effectLst/>
              <a:latin typeface="+mn-lt"/>
              <a:ea typeface="+mn-ea"/>
              <a:cs typeface="+mn-cs"/>
            </a:rPr>
            <a:t> is not clear,</a:t>
          </a:r>
          <a:r>
            <a:rPr lang="en-US" sz="1000" b="0" i="1" baseline="0">
              <a:solidFill>
                <a:schemeClr val="dk1"/>
              </a:solidFill>
              <a:effectLst/>
              <a:latin typeface="+mn-lt"/>
              <a:ea typeface="+mn-ea"/>
              <a:cs typeface="+mn-cs"/>
            </a:rPr>
            <a:t> there is a description worksheet at the bottom each grid and mathematicla model.</a:t>
          </a:r>
          <a:r>
            <a:rPr lang="en-US" sz="1000" b="0" i="1">
              <a:solidFill>
                <a:schemeClr val="dk1"/>
              </a:solidFill>
              <a:effectLst/>
              <a:latin typeface="+mn-lt"/>
              <a:ea typeface="+mn-ea"/>
              <a:cs typeface="+mn-cs"/>
            </a:rPr>
            <a:t> For</a:t>
          </a:r>
          <a:r>
            <a:rPr lang="en-US" sz="1000" b="0" i="1" baseline="0">
              <a:solidFill>
                <a:schemeClr val="dk1"/>
              </a:solidFill>
              <a:effectLst/>
              <a:latin typeface="+mn-lt"/>
              <a:ea typeface="+mn-ea"/>
              <a:cs typeface="+mn-cs"/>
            </a:rPr>
            <a:t> any questions regarding your data, we ask you to view our privacy policy worksheet</a:t>
          </a:r>
        </a:p>
        <a:p>
          <a:pPr algn="l"/>
          <a:endParaRPr lang="en-US" sz="1050" b="0" i="1">
            <a:solidFill>
              <a:schemeClr val="dk1"/>
            </a:solidFill>
            <a:effectLst/>
            <a:latin typeface="+mn-lt"/>
            <a:ea typeface="+mn-ea"/>
            <a:cs typeface="+mn-cs"/>
          </a:endParaRPr>
        </a:p>
      </xdr:txBody>
    </xdr:sp>
    <xdr:clientData/>
  </xdr:twoCellAnchor>
  <xdr:twoCellAnchor>
    <xdr:from>
      <xdr:col>3</xdr:col>
      <xdr:colOff>68580</xdr:colOff>
      <xdr:row>0</xdr:row>
      <xdr:rowOff>129540</xdr:rowOff>
    </xdr:from>
    <xdr:to>
      <xdr:col>12</xdr:col>
      <xdr:colOff>449580</xdr:colOff>
      <xdr:row>5</xdr:row>
      <xdr:rowOff>0</xdr:rowOff>
    </xdr:to>
    <xdr:sp macro="" textlink="">
      <xdr:nvSpPr>
        <xdr:cNvPr id="3" name="TextBox 2">
          <a:extLst>
            <a:ext uri="{FF2B5EF4-FFF2-40B4-BE49-F238E27FC236}">
              <a16:creationId xmlns:a16="http://schemas.microsoft.com/office/drawing/2014/main" id="{3741CF50-BE20-410A-8512-D102B02863F5}"/>
            </a:ext>
          </a:extLst>
        </xdr:cNvPr>
        <xdr:cNvSpPr txBox="1"/>
      </xdr:nvSpPr>
      <xdr:spPr>
        <a:xfrm>
          <a:off x="1897380" y="129540"/>
          <a:ext cx="5867400" cy="7848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fr-BE" sz="2000" b="1">
              <a:ln>
                <a:solidFill>
                  <a:schemeClr val="tx1"/>
                </a:solidFill>
              </a:ln>
            </a:rPr>
            <a:t>A</a:t>
          </a:r>
          <a:r>
            <a:rPr lang="fr-BE" sz="2000" b="1" baseline="0">
              <a:ln>
                <a:solidFill>
                  <a:schemeClr val="tx1"/>
                </a:solidFill>
              </a:ln>
            </a:rPr>
            <a:t> Mathematical Model for the Implementation of cobots in the I4 Industry</a:t>
          </a:r>
          <a:endParaRPr lang="en-BE" sz="2000" b="1">
            <a:ln>
              <a:solidFill>
                <a:schemeClr val="tx1"/>
              </a:solidFill>
            </a:ln>
          </a:endParaRPr>
        </a:p>
      </xdr:txBody>
    </xdr:sp>
    <xdr:clientData/>
  </xdr:twoCellAnchor>
  <xdr:oneCellAnchor>
    <xdr:from>
      <xdr:col>8</xdr:col>
      <xdr:colOff>493395</xdr:colOff>
      <xdr:row>55</xdr:row>
      <xdr:rowOff>109321</xdr:rowOff>
    </xdr:from>
    <xdr:ext cx="3857625" cy="1942364"/>
    <xdr:pic>
      <xdr:nvPicPr>
        <xdr:cNvPr id="92" name="Picture 5">
          <a:extLst>
            <a:ext uri="{FF2B5EF4-FFF2-40B4-BE49-F238E27FC236}">
              <a16:creationId xmlns:a16="http://schemas.microsoft.com/office/drawing/2014/main" id="{CB592EE2-F3A9-405D-A86F-5130DA443342}"/>
            </a:ext>
            <a:ext uri="{147F2762-F138-4A5C-976F-8EAC2B608ADB}">
              <a16:predDERef xmlns:a16="http://schemas.microsoft.com/office/drawing/2014/main" pred="{CEC2C24C-EBEE-4B9B-9966-6783F42112C8}"/>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446395" y="10442041"/>
          <a:ext cx="3857625" cy="1942364"/>
        </a:xfrm>
        <a:prstGeom prst="rect">
          <a:avLst/>
        </a:prstGeom>
        <a:ln>
          <a:solidFill>
            <a:schemeClr val="tx1"/>
          </a:solidFill>
        </a:ln>
      </xdr:spPr>
    </xdr:pic>
    <xdr:clientData/>
  </xdr:oneCellAnchor>
  <xdr:oneCellAnchor>
    <xdr:from>
      <xdr:col>4</xdr:col>
      <xdr:colOff>45720</xdr:colOff>
      <xdr:row>68</xdr:row>
      <xdr:rowOff>68581</xdr:rowOff>
    </xdr:from>
    <xdr:ext cx="6116431" cy="777239"/>
    <xdr:pic>
      <xdr:nvPicPr>
        <xdr:cNvPr id="79" name="Picture 6">
          <a:extLst>
            <a:ext uri="{FF2B5EF4-FFF2-40B4-BE49-F238E27FC236}">
              <a16:creationId xmlns:a16="http://schemas.microsoft.com/office/drawing/2014/main" id="{27B9DE49-F585-452E-A050-7B106194A5F2}"/>
            </a:ext>
          </a:extLst>
        </xdr:cNvPr>
        <xdr:cNvPicPr>
          <a:picLocks noChangeAspect="1"/>
        </xdr:cNvPicPr>
      </xdr:nvPicPr>
      <xdr:blipFill>
        <a:blip xmlns:r="http://schemas.openxmlformats.org/officeDocument/2006/relationships" r:embed="rId3"/>
        <a:stretch>
          <a:fillRect/>
        </a:stretch>
      </xdr:blipFill>
      <xdr:spPr>
        <a:xfrm>
          <a:off x="2583180" y="13121641"/>
          <a:ext cx="6116431" cy="777239"/>
        </a:xfrm>
        <a:prstGeom prst="rect">
          <a:avLst/>
        </a:prstGeom>
      </xdr:spPr>
    </xdr:pic>
    <xdr:clientData/>
  </xdr:oneCellAnchor>
  <xdr:oneCellAnchor>
    <xdr:from>
      <xdr:col>1</xdr:col>
      <xdr:colOff>275222</xdr:colOff>
      <xdr:row>56</xdr:row>
      <xdr:rowOff>152401</xdr:rowOff>
    </xdr:from>
    <xdr:ext cx="4326069" cy="1455419"/>
    <xdr:pic>
      <xdr:nvPicPr>
        <xdr:cNvPr id="94" name="Picture 7">
          <a:extLst>
            <a:ext uri="{FF2B5EF4-FFF2-40B4-BE49-F238E27FC236}">
              <a16:creationId xmlns:a16="http://schemas.microsoft.com/office/drawing/2014/main" id="{2E3A82E5-9DC8-48C0-8FE4-71E35122B39B}"/>
            </a:ext>
          </a:extLst>
        </xdr:cNvPr>
        <xdr:cNvPicPr>
          <a:picLocks noChangeAspect="1"/>
        </xdr:cNvPicPr>
      </xdr:nvPicPr>
      <xdr:blipFill>
        <a:blip xmlns:r="http://schemas.openxmlformats.org/officeDocument/2006/relationships" r:embed="rId4"/>
        <a:stretch>
          <a:fillRect/>
        </a:stretch>
      </xdr:blipFill>
      <xdr:spPr>
        <a:xfrm>
          <a:off x="884822" y="10668001"/>
          <a:ext cx="4326069" cy="1455419"/>
        </a:xfrm>
        <a:prstGeom prst="rect">
          <a:avLst/>
        </a:prstGeom>
        <a:ln>
          <a:solidFill>
            <a:schemeClr val="tx1"/>
          </a:solidFill>
        </a:ln>
      </xdr:spPr>
    </xdr:pic>
    <xdr:clientData/>
  </xdr:oneCellAnchor>
  <xdr:twoCellAnchor editAs="oneCell">
    <xdr:from>
      <xdr:col>2</xdr:col>
      <xdr:colOff>49529</xdr:colOff>
      <xdr:row>21</xdr:row>
      <xdr:rowOff>171474</xdr:rowOff>
    </xdr:from>
    <xdr:to>
      <xdr:col>14</xdr:col>
      <xdr:colOff>817244</xdr:colOff>
      <xdr:row>34</xdr:row>
      <xdr:rowOff>0</xdr:rowOff>
    </xdr:to>
    <xdr:pic>
      <xdr:nvPicPr>
        <xdr:cNvPr id="85" name="Picture 10">
          <a:extLst>
            <a:ext uri="{FF2B5EF4-FFF2-40B4-BE49-F238E27FC236}">
              <a16:creationId xmlns:a16="http://schemas.microsoft.com/office/drawing/2014/main" id="{5DA29D5B-546E-9625-C8CA-5675B8C98344}"/>
            </a:ext>
            <a:ext uri="{147F2762-F138-4A5C-976F-8EAC2B608ADB}">
              <a16:predDERef xmlns:a16="http://schemas.microsoft.com/office/drawing/2014/main" pred="{4F3DE308-8DFE-4ADD-A27C-C0A4E43C7ECE}"/>
            </a:ext>
          </a:extLst>
        </xdr:cNvPr>
        <xdr:cNvPicPr>
          <a:picLocks noChangeAspect="1"/>
        </xdr:cNvPicPr>
      </xdr:nvPicPr>
      <xdr:blipFill>
        <a:blip xmlns:r="http://schemas.openxmlformats.org/officeDocument/2006/relationships" r:embed="rId5"/>
        <a:stretch>
          <a:fillRect/>
        </a:stretch>
      </xdr:blipFill>
      <xdr:spPr>
        <a:xfrm>
          <a:off x="1325879" y="4133874"/>
          <a:ext cx="7835265" cy="2305026"/>
        </a:xfrm>
        <a:prstGeom prst="rect">
          <a:avLst/>
        </a:prstGeom>
      </xdr:spPr>
    </xdr:pic>
    <xdr:clientData/>
  </xdr:twoCellAnchor>
  <xdr:twoCellAnchor>
    <xdr:from>
      <xdr:col>13</xdr:col>
      <xdr:colOff>478155</xdr:colOff>
      <xdr:row>27</xdr:row>
      <xdr:rowOff>81915</xdr:rowOff>
    </xdr:from>
    <xdr:to>
      <xdr:col>14</xdr:col>
      <xdr:colOff>622935</xdr:colOff>
      <xdr:row>30</xdr:row>
      <xdr:rowOff>150495</xdr:rowOff>
    </xdr:to>
    <xdr:sp macro="" textlink="">
      <xdr:nvSpPr>
        <xdr:cNvPr id="87" name="Rectangle 4">
          <a:extLst>
            <a:ext uri="{FF2B5EF4-FFF2-40B4-BE49-F238E27FC236}">
              <a16:creationId xmlns:a16="http://schemas.microsoft.com/office/drawing/2014/main" id="{8E49AEBB-B125-47DA-9A14-3D479688C329}"/>
            </a:ext>
            <a:ext uri="{147F2762-F138-4A5C-976F-8EAC2B608ADB}">
              <a16:predDERef xmlns:a16="http://schemas.microsoft.com/office/drawing/2014/main" pred="{5DA29D5B-546E-9625-C8CA-5675B8C98344}"/>
            </a:ext>
          </a:extLst>
        </xdr:cNvPr>
        <xdr:cNvSpPr/>
      </xdr:nvSpPr>
      <xdr:spPr>
        <a:xfrm>
          <a:off x="8231505" y="5187315"/>
          <a:ext cx="735330" cy="6400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0000"/>
            </a:solidFill>
            <a:latin typeface="+mn-lt"/>
            <a:ea typeface="+mn-lt"/>
            <a:cs typeface="+mn-lt"/>
          </a:endParaRPr>
        </a:p>
      </xdr:txBody>
    </xdr:sp>
    <xdr:clientData/>
  </xdr:twoCellAnchor>
  <xdr:twoCellAnchor>
    <xdr:from>
      <xdr:col>1</xdr:col>
      <xdr:colOff>247650</xdr:colOff>
      <xdr:row>58</xdr:row>
      <xdr:rowOff>95250</xdr:rowOff>
    </xdr:from>
    <xdr:to>
      <xdr:col>8</xdr:col>
      <xdr:colOff>76200</xdr:colOff>
      <xdr:row>59</xdr:row>
      <xdr:rowOff>161925</xdr:rowOff>
    </xdr:to>
    <xdr:sp macro="" textlink="">
      <xdr:nvSpPr>
        <xdr:cNvPr id="95" name="Rectangle 19">
          <a:extLst>
            <a:ext uri="{FF2B5EF4-FFF2-40B4-BE49-F238E27FC236}">
              <a16:creationId xmlns:a16="http://schemas.microsoft.com/office/drawing/2014/main" id="{CE25213D-DADB-4602-AA0B-8F593976085B}"/>
            </a:ext>
            <a:ext uri="{147F2762-F138-4A5C-976F-8EAC2B608ADB}">
              <a16:predDERef xmlns:a16="http://schemas.microsoft.com/office/drawing/2014/main" pred="{8E49AEBB-B125-47DA-9A14-3D479688C329}"/>
            </a:ext>
          </a:extLst>
        </xdr:cNvPr>
        <xdr:cNvSpPr/>
      </xdr:nvSpPr>
      <xdr:spPr>
        <a:xfrm>
          <a:off x="838200" y="11201400"/>
          <a:ext cx="403860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solidFill>
              <a:srgbClr val="FF0000"/>
            </a:solidFill>
          </a:endParaRPr>
        </a:p>
      </xdr:txBody>
    </xdr:sp>
    <xdr:clientData/>
  </xdr:twoCellAnchor>
  <xdr:twoCellAnchor>
    <xdr:from>
      <xdr:col>3</xdr:col>
      <xdr:colOff>76200</xdr:colOff>
      <xdr:row>27</xdr:row>
      <xdr:rowOff>38100</xdr:rowOff>
    </xdr:from>
    <xdr:to>
      <xdr:col>4</xdr:col>
      <xdr:colOff>289559</xdr:colOff>
      <xdr:row>30</xdr:row>
      <xdr:rowOff>137160</xdr:rowOff>
    </xdr:to>
    <xdr:sp macro="" textlink="">
      <xdr:nvSpPr>
        <xdr:cNvPr id="89" name="Rectangle 40">
          <a:extLst>
            <a:ext uri="{FF2B5EF4-FFF2-40B4-BE49-F238E27FC236}">
              <a16:creationId xmlns:a16="http://schemas.microsoft.com/office/drawing/2014/main" id="{E36B7C67-8240-4BA0-AA66-F74453782BB1}"/>
            </a:ext>
            <a:ext uri="{147F2762-F138-4A5C-976F-8EAC2B608ADB}">
              <a16:predDERef xmlns:a16="http://schemas.microsoft.com/office/drawing/2014/main" pred="{CE25213D-DADB-4602-AA0B-8F593976085B}"/>
            </a:ext>
          </a:extLst>
        </xdr:cNvPr>
        <xdr:cNvSpPr/>
      </xdr:nvSpPr>
      <xdr:spPr>
        <a:xfrm>
          <a:off x="2004060" y="5113020"/>
          <a:ext cx="822959" cy="6477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rgbClr val="FF0000"/>
            </a:solidFill>
            <a:latin typeface="+mn-lt"/>
            <a:ea typeface="+mn-lt"/>
            <a:cs typeface="+mn-lt"/>
          </a:endParaRPr>
        </a:p>
      </xdr:txBody>
    </xdr:sp>
    <xdr:clientData/>
  </xdr:twoCellAnchor>
  <xdr:twoCellAnchor editAs="oneCell">
    <xdr:from>
      <xdr:col>2</xdr:col>
      <xdr:colOff>91440</xdr:colOff>
      <xdr:row>36</xdr:row>
      <xdr:rowOff>93353</xdr:rowOff>
    </xdr:from>
    <xdr:to>
      <xdr:col>14</xdr:col>
      <xdr:colOff>712470</xdr:colOff>
      <xdr:row>48</xdr:row>
      <xdr:rowOff>97681</xdr:rowOff>
    </xdr:to>
    <xdr:pic>
      <xdr:nvPicPr>
        <xdr:cNvPr id="82" name="Picture 31">
          <a:extLst>
            <a:ext uri="{FF2B5EF4-FFF2-40B4-BE49-F238E27FC236}">
              <a16:creationId xmlns:a16="http://schemas.microsoft.com/office/drawing/2014/main" id="{02C7D188-AC52-125E-7C19-9D01A307306A}"/>
            </a:ext>
          </a:extLst>
        </xdr:cNvPr>
        <xdr:cNvPicPr>
          <a:picLocks noChangeAspect="1"/>
        </xdr:cNvPicPr>
      </xdr:nvPicPr>
      <xdr:blipFill>
        <a:blip xmlns:r="http://schemas.openxmlformats.org/officeDocument/2006/relationships" r:embed="rId6"/>
        <a:stretch>
          <a:fillRect/>
        </a:stretch>
      </xdr:blipFill>
      <xdr:spPr>
        <a:xfrm>
          <a:off x="1409700" y="6920873"/>
          <a:ext cx="7688580" cy="2290328"/>
        </a:xfrm>
        <a:prstGeom prst="rect">
          <a:avLst/>
        </a:prstGeom>
      </xdr:spPr>
    </xdr:pic>
    <xdr:clientData/>
  </xdr:twoCellAnchor>
  <xdr:twoCellAnchor>
    <xdr:from>
      <xdr:col>13</xdr:col>
      <xdr:colOff>382905</xdr:colOff>
      <xdr:row>41</xdr:row>
      <xdr:rowOff>129540</xdr:rowOff>
    </xdr:from>
    <xdr:to>
      <xdr:col>14</xdr:col>
      <xdr:colOff>535305</xdr:colOff>
      <xdr:row>45</xdr:row>
      <xdr:rowOff>30480</xdr:rowOff>
    </xdr:to>
    <xdr:sp macro="" textlink="">
      <xdr:nvSpPr>
        <xdr:cNvPr id="84" name="Rectangle 18">
          <a:extLst>
            <a:ext uri="{FF2B5EF4-FFF2-40B4-BE49-F238E27FC236}">
              <a16:creationId xmlns:a16="http://schemas.microsoft.com/office/drawing/2014/main" id="{87FE1191-E195-49B1-8277-EADA7C40523E}"/>
            </a:ext>
            <a:ext uri="{147F2762-F138-4A5C-976F-8EAC2B608ADB}">
              <a16:predDERef xmlns:a16="http://schemas.microsoft.com/office/drawing/2014/main" pred="{02C7D188-AC52-125E-7C19-9D01A307306A}"/>
            </a:ext>
          </a:extLst>
        </xdr:cNvPr>
        <xdr:cNvSpPr/>
      </xdr:nvSpPr>
      <xdr:spPr>
        <a:xfrm>
          <a:off x="8136255" y="7997190"/>
          <a:ext cx="742950" cy="66294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solidFill>
              <a:srgbClr val="FF0000"/>
            </a:solidFill>
          </a:endParaRPr>
        </a:p>
      </xdr:txBody>
    </xdr:sp>
    <xdr:clientData/>
  </xdr:twoCellAnchor>
  <xdr:twoCellAnchor editAs="oneCell">
    <xdr:from>
      <xdr:col>2</xdr:col>
      <xdr:colOff>434340</xdr:colOff>
      <xdr:row>77</xdr:row>
      <xdr:rowOff>38100</xdr:rowOff>
    </xdr:from>
    <xdr:to>
      <xdr:col>14</xdr:col>
      <xdr:colOff>541661</xdr:colOff>
      <xdr:row>77</xdr:row>
      <xdr:rowOff>434374</xdr:rowOff>
    </xdr:to>
    <xdr:pic>
      <xdr:nvPicPr>
        <xdr:cNvPr id="4" name="Picture 3">
          <a:extLst>
            <a:ext uri="{FF2B5EF4-FFF2-40B4-BE49-F238E27FC236}">
              <a16:creationId xmlns:a16="http://schemas.microsoft.com/office/drawing/2014/main" id="{E2067238-01AF-E055-5E1D-1FF54D2227EF}"/>
            </a:ext>
          </a:extLst>
        </xdr:cNvPr>
        <xdr:cNvPicPr>
          <a:picLocks noChangeAspect="1"/>
        </xdr:cNvPicPr>
      </xdr:nvPicPr>
      <xdr:blipFill>
        <a:blip xmlns:r="http://schemas.openxmlformats.org/officeDocument/2006/relationships" r:embed="rId7"/>
        <a:stretch>
          <a:fillRect/>
        </a:stretch>
      </xdr:blipFill>
      <xdr:spPr>
        <a:xfrm>
          <a:off x="1752600" y="14912340"/>
          <a:ext cx="7399661" cy="396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1</xdr:row>
      <xdr:rowOff>142252</xdr:rowOff>
    </xdr:from>
    <xdr:to>
      <xdr:col>5</xdr:col>
      <xdr:colOff>83820</xdr:colOff>
      <xdr:row>7</xdr:row>
      <xdr:rowOff>441659</xdr:rowOff>
    </xdr:to>
    <xdr:pic>
      <xdr:nvPicPr>
        <xdr:cNvPr id="2" name="Picture 1">
          <a:extLst>
            <a:ext uri="{FF2B5EF4-FFF2-40B4-BE49-F238E27FC236}">
              <a16:creationId xmlns:a16="http://schemas.microsoft.com/office/drawing/2014/main" id="{7F3E72A6-D6BA-A8C9-40B5-D14BF2CF8F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3860" y="340372"/>
          <a:ext cx="2590800" cy="2493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161345</xdr:colOff>
      <xdr:row>0</xdr:row>
      <xdr:rowOff>156707</xdr:rowOff>
    </xdr:from>
    <xdr:to>
      <xdr:col>14</xdr:col>
      <xdr:colOff>182880</xdr:colOff>
      <xdr:row>3</xdr:row>
      <xdr:rowOff>7288</xdr:rowOff>
    </xdr:to>
    <xdr:sp macro="" textlink="">
      <xdr:nvSpPr>
        <xdr:cNvPr id="10" name="TextBox 15">
          <a:extLst>
            <a:ext uri="{FF2B5EF4-FFF2-40B4-BE49-F238E27FC236}">
              <a16:creationId xmlns:a16="http://schemas.microsoft.com/office/drawing/2014/main" id="{752CA8D4-6C56-2BCE-669D-3308FE1BBC4F}"/>
            </a:ext>
          </a:extLst>
        </xdr:cNvPr>
        <xdr:cNvSpPr txBox="1"/>
      </xdr:nvSpPr>
      <xdr:spPr>
        <a:xfrm>
          <a:off x="11088425" y="156707"/>
          <a:ext cx="2277055" cy="131362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180975</xdr:colOff>
      <xdr:row>12</xdr:row>
      <xdr:rowOff>0</xdr:rowOff>
    </xdr:from>
    <xdr:to>
      <xdr:col>7</xdr:col>
      <xdr:colOff>314325</xdr:colOff>
      <xdr:row>24</xdr:row>
      <xdr:rowOff>95250</xdr:rowOff>
    </xdr:to>
    <xdr:pic>
      <xdr:nvPicPr>
        <xdr:cNvPr id="2" name="Picture 16">
          <a:extLst>
            <a:ext uri="{FF2B5EF4-FFF2-40B4-BE49-F238E27FC236}">
              <a16:creationId xmlns:a16="http://schemas.microsoft.com/office/drawing/2014/main" id="{B1F90890-D980-49A3-A411-5D47599968C8}"/>
            </a:ext>
            <a:ext uri="{147F2762-F138-4A5C-976F-8EAC2B608ADB}">
              <a16:predDERef xmlns:a16="http://schemas.microsoft.com/office/drawing/2014/main" pred="{752CA8D4-6C56-2BCE-669D-3308FE1BBC4F}"/>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19775" y="7343775"/>
          <a:ext cx="5410200" cy="2381250"/>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91440</xdr:colOff>
      <xdr:row>1</xdr:row>
      <xdr:rowOff>0</xdr:rowOff>
    </xdr:from>
    <xdr:to>
      <xdr:col>8</xdr:col>
      <xdr:colOff>655320</xdr:colOff>
      <xdr:row>3</xdr:row>
      <xdr:rowOff>28575</xdr:rowOff>
    </xdr:to>
    <xdr:sp macro="" textlink="">
      <xdr:nvSpPr>
        <xdr:cNvPr id="4" name="TextBox 11">
          <a:extLst>
            <a:ext uri="{FF2B5EF4-FFF2-40B4-BE49-F238E27FC236}">
              <a16:creationId xmlns:a16="http://schemas.microsoft.com/office/drawing/2014/main" id="{5F3F2056-2694-4C4F-8C90-78067AEBDCA5}"/>
            </a:ext>
          </a:extLst>
        </xdr:cNvPr>
        <xdr:cNvSpPr txBox="1"/>
      </xdr:nvSpPr>
      <xdr:spPr>
        <a:xfrm>
          <a:off x="11330940" y="182880"/>
          <a:ext cx="2301240" cy="13087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252053</xdr:colOff>
      <xdr:row>8</xdr:row>
      <xdr:rowOff>4248</xdr:rowOff>
    </xdr:from>
    <xdr:to>
      <xdr:col>7</xdr:col>
      <xdr:colOff>819</xdr:colOff>
      <xdr:row>21</xdr:row>
      <xdr:rowOff>13054</xdr:rowOff>
    </xdr:to>
    <xdr:pic>
      <xdr:nvPicPr>
        <xdr:cNvPr id="15" name="Picture 12">
          <a:extLst>
            <a:ext uri="{FF2B5EF4-FFF2-40B4-BE49-F238E27FC236}">
              <a16:creationId xmlns:a16="http://schemas.microsoft.com/office/drawing/2014/main" id="{E827546D-65EB-4E95-8EC2-E848A9E18FA8}"/>
            </a:ext>
            <a:ext uri="{147F2762-F138-4A5C-976F-8EAC2B608ADB}">
              <a16:predDERef xmlns:a16="http://schemas.microsoft.com/office/drawing/2014/main" pred="{5F3F2056-2694-4C4F-8C90-78067AEBDCA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67993" y="5543988"/>
          <a:ext cx="5332321" cy="2736766"/>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28575</xdr:colOff>
      <xdr:row>1</xdr:row>
      <xdr:rowOff>9525</xdr:rowOff>
    </xdr:from>
    <xdr:to>
      <xdr:col>8</xdr:col>
      <xdr:colOff>320040</xdr:colOff>
      <xdr:row>2</xdr:row>
      <xdr:rowOff>714375</xdr:rowOff>
    </xdr:to>
    <xdr:sp macro="" textlink="">
      <xdr:nvSpPr>
        <xdr:cNvPr id="2" name="TextBox 11">
          <a:extLst>
            <a:ext uri="{FF2B5EF4-FFF2-40B4-BE49-F238E27FC236}">
              <a16:creationId xmlns:a16="http://schemas.microsoft.com/office/drawing/2014/main" id="{57D8C93D-7CF8-4DD8-85E8-44DDBE7B0E96}"/>
            </a:ext>
          </a:extLst>
        </xdr:cNvPr>
        <xdr:cNvSpPr txBox="1"/>
      </xdr:nvSpPr>
      <xdr:spPr>
        <a:xfrm>
          <a:off x="11077575" y="192405"/>
          <a:ext cx="2280285" cy="12534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177437</xdr:colOff>
      <xdr:row>8</xdr:row>
      <xdr:rowOff>45176</xdr:rowOff>
    </xdr:from>
    <xdr:to>
      <xdr:col>7</xdr:col>
      <xdr:colOff>77784</xdr:colOff>
      <xdr:row>15</xdr:row>
      <xdr:rowOff>128678</xdr:rowOff>
    </xdr:to>
    <xdr:pic>
      <xdr:nvPicPr>
        <xdr:cNvPr id="8" name="Picture 12">
          <a:extLst>
            <a:ext uri="{FF2B5EF4-FFF2-40B4-BE49-F238E27FC236}">
              <a16:creationId xmlns:a16="http://schemas.microsoft.com/office/drawing/2014/main" id="{8FFB02AF-04C0-457E-971D-1E9CD842C2C8}"/>
            </a:ext>
            <a:ext uri="{147F2762-F138-4A5C-976F-8EAC2B608ADB}">
              <a16:predDERef xmlns:a16="http://schemas.microsoft.com/office/drawing/2014/main" pred="{57D8C93D-7CF8-4DD8-85E8-44DDBE7B0E96}"/>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92437" y="6080216"/>
          <a:ext cx="5234347" cy="2491422"/>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102870</xdr:colOff>
      <xdr:row>0</xdr:row>
      <xdr:rowOff>95250</xdr:rowOff>
    </xdr:from>
    <xdr:to>
      <xdr:col>8</xdr:col>
      <xdr:colOff>1141095</xdr:colOff>
      <xdr:row>3</xdr:row>
      <xdr:rowOff>76200</xdr:rowOff>
    </xdr:to>
    <xdr:sp macro="" textlink="">
      <xdr:nvSpPr>
        <xdr:cNvPr id="11" name="TextBox 24">
          <a:extLst>
            <a:ext uri="{FF2B5EF4-FFF2-40B4-BE49-F238E27FC236}">
              <a16:creationId xmlns:a16="http://schemas.microsoft.com/office/drawing/2014/main" id="{2DC97DBA-88EA-4D5A-BFD1-3788325C292E}"/>
            </a:ext>
          </a:extLst>
        </xdr:cNvPr>
        <xdr:cNvSpPr txBox="1"/>
      </xdr:nvSpPr>
      <xdr:spPr>
        <a:xfrm>
          <a:off x="11170920" y="95250"/>
          <a:ext cx="2390775" cy="15240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259080</xdr:colOff>
      <xdr:row>12</xdr:row>
      <xdr:rowOff>55245</xdr:rowOff>
    </xdr:from>
    <xdr:to>
      <xdr:col>7</xdr:col>
      <xdr:colOff>87630</xdr:colOff>
      <xdr:row>25</xdr:row>
      <xdr:rowOff>116205</xdr:rowOff>
    </xdr:to>
    <xdr:pic>
      <xdr:nvPicPr>
        <xdr:cNvPr id="10" name="Picture 25">
          <a:extLst>
            <a:ext uri="{FF2B5EF4-FFF2-40B4-BE49-F238E27FC236}">
              <a16:creationId xmlns:a16="http://schemas.microsoft.com/office/drawing/2014/main" id="{7FDD6D81-FFD7-4BC6-A0DE-F98DD3E71293}"/>
            </a:ext>
            <a:ext uri="{147F2762-F138-4A5C-976F-8EAC2B608ADB}">
              <a16:predDERef xmlns:a16="http://schemas.microsoft.com/office/drawing/2014/main" pred="{2DC97DBA-88EA-4D5A-BFD1-3788325C292E}"/>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966460" y="9747885"/>
          <a:ext cx="5391150" cy="2667000"/>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251460</xdr:colOff>
      <xdr:row>7</xdr:row>
      <xdr:rowOff>22860</xdr:rowOff>
    </xdr:from>
    <xdr:to>
      <xdr:col>8</xdr:col>
      <xdr:colOff>1786</xdr:colOff>
      <xdr:row>18</xdr:row>
      <xdr:rowOff>48499</xdr:rowOff>
    </xdr:to>
    <xdr:pic>
      <xdr:nvPicPr>
        <xdr:cNvPr id="94" name="Picture 3">
          <a:extLst>
            <a:ext uri="{FF2B5EF4-FFF2-40B4-BE49-F238E27FC236}">
              <a16:creationId xmlns:a16="http://schemas.microsoft.com/office/drawing/2014/main" id="{4C3A3764-4D91-41C8-BAB6-E909D707726A}"/>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524500" y="4046220"/>
          <a:ext cx="4611886" cy="2311639"/>
        </a:xfrm>
        <a:prstGeom prst="rect">
          <a:avLst/>
        </a:prstGeom>
        <a:ln>
          <a:solidFill>
            <a:schemeClr val="tx1"/>
          </a:solidFill>
        </a:ln>
      </xdr:spPr>
    </xdr:pic>
    <xdr:clientData/>
  </xdr:twoCellAnchor>
  <xdr:twoCellAnchor>
    <xdr:from>
      <xdr:col>7</xdr:col>
      <xdr:colOff>57150</xdr:colOff>
      <xdr:row>0</xdr:row>
      <xdr:rowOff>171450</xdr:rowOff>
    </xdr:from>
    <xdr:to>
      <xdr:col>10</xdr:col>
      <xdr:colOff>123825</xdr:colOff>
      <xdr:row>3</xdr:row>
      <xdr:rowOff>15240</xdr:rowOff>
    </xdr:to>
    <xdr:sp macro="" textlink="">
      <xdr:nvSpPr>
        <xdr:cNvPr id="91" name="TextBox 5">
          <a:extLst>
            <a:ext uri="{FF2B5EF4-FFF2-40B4-BE49-F238E27FC236}">
              <a16:creationId xmlns:a16="http://schemas.microsoft.com/office/drawing/2014/main" id="{AC0EF528-04CC-4D85-AE05-328308814877}"/>
            </a:ext>
            <a:ext uri="{147F2762-F138-4A5C-976F-8EAC2B608ADB}">
              <a16:predDERef xmlns:a16="http://schemas.microsoft.com/office/drawing/2014/main" pred="{4C3A3764-4D91-41C8-BAB6-E909D707726A}"/>
            </a:ext>
          </a:extLst>
        </xdr:cNvPr>
        <xdr:cNvSpPr txBox="1"/>
      </xdr:nvSpPr>
      <xdr:spPr>
        <a:xfrm>
          <a:off x="9681210" y="171450"/>
          <a:ext cx="2657475" cy="148971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dimension comparison (excel sheet 9)</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251151</xdr:colOff>
      <xdr:row>1</xdr:row>
      <xdr:rowOff>159097</xdr:rowOff>
    </xdr:from>
    <xdr:to>
      <xdr:col>7</xdr:col>
      <xdr:colOff>221736</xdr:colOff>
      <xdr:row>16</xdr:row>
      <xdr:rowOff>60960</xdr:rowOff>
    </xdr:to>
    <xdr:pic>
      <xdr:nvPicPr>
        <xdr:cNvPr id="5" name="Picture 1">
          <a:extLst>
            <a:ext uri="{FF2B5EF4-FFF2-40B4-BE49-F238E27FC236}">
              <a16:creationId xmlns:a16="http://schemas.microsoft.com/office/drawing/2014/main" id="{387EA1C3-FB34-404E-B85B-7DE80B3D5CB5}"/>
            </a:ext>
            <a:ext uri="{147F2762-F138-4A5C-976F-8EAC2B608ADB}">
              <a16:predDERef xmlns:a16="http://schemas.microsoft.com/office/drawing/2014/main" pred="{5F3F2056-2694-4C4F-8C90-78067AEBDCA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8229291" y="387697"/>
          <a:ext cx="5586525" cy="2904143"/>
        </a:xfrm>
        <a:prstGeom prst="rect">
          <a:avLst/>
        </a:prstGeom>
        <a:ln>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795084-8877-449A-862B-B5669516EEF3}" name="Table1" displayName="Table1" ref="A3:D9" totalsRowShown="0" headerRowDxfId="7" headerRowBorderDxfId="6" tableBorderDxfId="5" totalsRowBorderDxfId="4">
  <autoFilter ref="A3:D9" xr:uid="{AADBE4DE-A90F-4F3B-BAA7-1DCE1589D5D4}"/>
  <tableColumns count="4">
    <tableColumn id="1" xr3:uid="{78D957F9-6E1F-4A10-84FB-86E4217DD165}" name="Topic" dataDxfId="3"/>
    <tableColumn id="2" xr3:uid="{A16FAE8E-3709-43D5-A1E7-DEAE9464BE04}" name="Consistency indexes" dataDxfId="2">
      <calculatedColumnFormula>N72</calculatedColumnFormula>
    </tableColumn>
    <tableColumn id="3" xr3:uid="{03A2713B-2B3E-4C3B-82F3-9E1D240B44D7}" name="Weight of dimension" dataDxfId="1">
      <calculatedColumnFormula>N44</calculatedColumnFormula>
    </tableColumn>
    <tableColumn id="4" xr3:uid="{37489536-C246-4417-BDB8-4CF6C0589D66}" name="Average Level" dataDxfId="0">
      <calculatedColumnFormula array="1">ave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pwatch.online-timers.com/online-stopwatch" TargetMode="External"/><Relationship Id="rId2" Type="http://schemas.openxmlformats.org/officeDocument/2006/relationships/hyperlink" Target="https://vclock.com/stopwatch/" TargetMode="External"/><Relationship Id="rId1" Type="http://schemas.openxmlformats.org/officeDocument/2006/relationships/hyperlink" Target="https://www.google.com/search?q=google+stopwatch&amp;newwindow=1&amp;sxsrf=ALiCzsZd582_Bql5ctD5Pv-QgPAuPX3Ikw%3A1672615451791&amp;ei=GxayY_v2L5P77_UPy52o0Ag&amp;oq=google+stp&amp;gs_lcp=Cgxnd3Mtd2l6LXNlcnAQAxgAMgQIABBDMhAILhCABBDHARDRAxDUAhAKMgcIABCABBAKMgcIABCABBAKMgcIABCABBAKMgcIABCABBAKMgcIABCABBAKMgcIABCABBAKMgcIABCABBAKMgcIABCABBAKOgQIIxAnOgoILhDHARDRAxBDOgUIABCABDoOCC4QgAQQxwEQ0QMQ1AJKBAhBGABKBAhGGABQAFjxCmCnE2gAcAF4AIABdogB5QaSAQM5LjGYAQCgAQHAAQE&amp;sclient=gws-wiz-serp" TargetMode="External"/><Relationship Id="rId4" Type="http://schemas.openxmlformats.org/officeDocument/2006/relationships/hyperlink" Target="https://www.google.com/search?q=stopwatch"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kuleuven.be/wieiswie/nl/person/00002124" TargetMode="External"/><Relationship Id="rId7" Type="http://schemas.openxmlformats.org/officeDocument/2006/relationships/printerSettings" Target="../printerSettings/printerSettings2.bin"/><Relationship Id="rId2" Type="http://schemas.openxmlformats.org/officeDocument/2006/relationships/hyperlink" Target="https://www.kuleuven.be/wieiswie/en/person/00000359" TargetMode="External"/><Relationship Id="rId1" Type="http://schemas.openxmlformats.org/officeDocument/2006/relationships/hyperlink" Target="mailto:grigorii.osipov@student.kuleuven.be" TargetMode="External"/><Relationship Id="rId6" Type="http://schemas.openxmlformats.org/officeDocument/2006/relationships/hyperlink" Target="mailto:http://jacques.tatossian@student.kuleuven.be" TargetMode="External"/><Relationship Id="rId5" Type="http://schemas.openxmlformats.org/officeDocument/2006/relationships/hyperlink" Target="https://www.kuleuven.be/wieiswie/nl/person/00135936" TargetMode="External"/><Relationship Id="rId4" Type="http://schemas.openxmlformats.org/officeDocument/2006/relationships/hyperlink" Target="https://www.kuleuven.be/wieiswie/nl/person/00007306"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557CF-0D8E-45B6-80B1-98674F292433}">
  <dimension ref="B3:M10"/>
  <sheetViews>
    <sheetView showGridLines="0" workbookViewId="0"/>
  </sheetViews>
  <sheetFormatPr defaultRowHeight="15"/>
  <sheetData>
    <row r="3" spans="2:13" ht="59.25">
      <c r="B3" s="171" t="s">
        <v>0</v>
      </c>
      <c r="C3" s="171"/>
      <c r="D3" s="171"/>
      <c r="E3" s="171"/>
      <c r="F3" s="171"/>
      <c r="G3" s="171"/>
      <c r="H3" s="171"/>
      <c r="I3" s="171"/>
      <c r="J3" s="171"/>
      <c r="K3" s="171"/>
      <c r="L3" s="171"/>
      <c r="M3" s="171"/>
    </row>
    <row r="4" spans="2:13">
      <c r="B4" s="95"/>
      <c r="C4" s="95"/>
      <c r="D4" s="95"/>
      <c r="E4" s="95"/>
      <c r="F4" s="95"/>
      <c r="G4" s="95"/>
      <c r="H4" s="95"/>
      <c r="I4" s="95"/>
      <c r="J4" s="95"/>
      <c r="K4" s="95"/>
      <c r="L4" s="95"/>
      <c r="M4" s="95"/>
    </row>
    <row r="5" spans="2:13">
      <c r="B5" s="172" t="s">
        <v>1</v>
      </c>
      <c r="C5" s="172"/>
      <c r="D5" s="172"/>
      <c r="E5" s="172"/>
      <c r="F5" s="172"/>
      <c r="G5" s="172"/>
      <c r="H5" s="172"/>
      <c r="I5" s="172"/>
      <c r="J5" s="172"/>
      <c r="K5" s="172"/>
      <c r="L5" s="172"/>
      <c r="M5" s="172"/>
    </row>
    <row r="6" spans="2:13">
      <c r="B6" s="172" t="s">
        <v>2</v>
      </c>
      <c r="C6" s="172"/>
      <c r="D6" s="172"/>
      <c r="E6" s="172"/>
      <c r="F6" s="172"/>
      <c r="G6" s="172"/>
      <c r="H6" s="172"/>
      <c r="I6" s="172"/>
      <c r="J6" s="172"/>
      <c r="K6" s="172"/>
      <c r="L6" s="172"/>
      <c r="M6" s="172"/>
    </row>
    <row r="7" spans="2:13">
      <c r="B7" s="175" t="s">
        <v>3</v>
      </c>
      <c r="C7" s="176"/>
      <c r="D7" s="176"/>
      <c r="E7" s="176"/>
      <c r="F7" s="176"/>
      <c r="G7" s="176"/>
      <c r="H7" s="176"/>
      <c r="I7" s="176"/>
      <c r="J7" s="176"/>
      <c r="K7" s="176"/>
      <c r="L7" s="176"/>
      <c r="M7" s="177"/>
    </row>
    <row r="8" spans="2:13">
      <c r="B8" s="95"/>
      <c r="C8" s="95"/>
      <c r="D8" s="95"/>
      <c r="E8" s="95"/>
      <c r="F8" s="95"/>
      <c r="G8" s="95"/>
      <c r="H8" s="95"/>
      <c r="I8" s="95"/>
      <c r="J8" s="95"/>
      <c r="K8" s="95"/>
      <c r="L8" s="95"/>
      <c r="M8" s="95"/>
    </row>
    <row r="9" spans="2:13">
      <c r="B9" s="173" t="s">
        <v>4</v>
      </c>
      <c r="C9" s="173"/>
      <c r="D9" s="173"/>
      <c r="E9" s="173"/>
      <c r="F9" s="173"/>
      <c r="G9" s="173"/>
      <c r="H9" s="173"/>
      <c r="I9" s="173"/>
      <c r="J9" s="173"/>
      <c r="K9" s="173"/>
      <c r="L9" s="173"/>
      <c r="M9" s="173"/>
    </row>
    <row r="10" spans="2:13">
      <c r="B10" s="174" t="s">
        <v>5</v>
      </c>
      <c r="C10" s="174"/>
      <c r="D10" s="174"/>
      <c r="E10" s="174"/>
      <c r="F10" s="174" t="s">
        <v>6</v>
      </c>
      <c r="G10" s="174"/>
      <c r="H10" s="174"/>
      <c r="I10" s="174"/>
      <c r="J10" s="168" t="s">
        <v>7</v>
      </c>
      <c r="K10" s="169"/>
      <c r="L10" s="169"/>
      <c r="M10" s="170"/>
    </row>
  </sheetData>
  <sheetProtection algorithmName="SHA-512" hashValue="N3yD/+atH95MkNR+ZE/RYwzmSY/wGw63xLTph1Fb8VIHx6jy0HuXcNm9nux4OJnwFVkSiJkVLptNWkdXXmkXBQ==" saltValue="2t6EkX0gVIzI8Hc0HVtCJQ==" spinCount="100000" sheet="1" objects="1" scenarios="1"/>
  <mergeCells count="8">
    <mergeCell ref="J10:M10"/>
    <mergeCell ref="B3:M3"/>
    <mergeCell ref="B6:M6"/>
    <mergeCell ref="B5:M5"/>
    <mergeCell ref="B9:M9"/>
    <mergeCell ref="B10:E10"/>
    <mergeCell ref="F10:I10"/>
    <mergeCell ref="B7:M7"/>
  </mergeCells>
  <hyperlinks>
    <hyperlink ref="B10" r:id="rId1" xr:uid="{F267A90A-7FB1-4E63-9128-576B00CAA3FD}"/>
    <hyperlink ref="F10:H10" r:id="rId2" display="Vclock.com" xr:uid="{83BA5017-44F2-4D8F-8C65-CF223682E833}"/>
    <hyperlink ref="J10" r:id="rId3" xr:uid="{85FF0E95-C4D1-43AC-AFA1-99BB03B9348E}"/>
    <hyperlink ref="B10:E10" r:id="rId4" display="Google stopwatch" xr:uid="{74967ED4-3B43-40D0-86CE-9D8CA84E2B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E394-8DC8-4FC8-9391-475DEC71A4F1}">
  <dimension ref="A17:P79"/>
  <sheetViews>
    <sheetView showGridLines="0" zoomScaleNormal="100" workbookViewId="0"/>
  </sheetViews>
  <sheetFormatPr defaultColWidth="8.85546875" defaultRowHeight="15"/>
  <cols>
    <col min="1" max="1" width="8.85546875" bestFit="1" customWidth="1"/>
    <col min="2" max="2" width="10.28515625" customWidth="1"/>
    <col min="3" max="4" width="8.85546875" bestFit="1" customWidth="1"/>
    <col min="5" max="5" width="8.5703125" customWidth="1"/>
    <col min="6" max="14" width="8.85546875" bestFit="1" customWidth="1"/>
    <col min="15" max="15" width="30.28515625" customWidth="1"/>
    <col min="16" max="16" width="8.85546875" bestFit="1" customWidth="1"/>
  </cols>
  <sheetData>
    <row r="17" spans="1:16" ht="22.5">
      <c r="A17" s="186" t="s">
        <v>8</v>
      </c>
      <c r="B17" s="187"/>
      <c r="C17" s="187"/>
      <c r="D17" s="187"/>
      <c r="E17" s="187"/>
      <c r="F17" s="187"/>
      <c r="G17" s="187"/>
      <c r="H17" s="187"/>
      <c r="I17" s="187"/>
      <c r="J17" s="187"/>
      <c r="K17" s="187"/>
      <c r="L17" s="187"/>
      <c r="M17" s="187"/>
      <c r="N17" s="187"/>
      <c r="O17" s="187"/>
      <c r="P17" s="188"/>
    </row>
    <row r="18" spans="1:16">
      <c r="A18" s="189" t="s">
        <v>9</v>
      </c>
      <c r="B18" s="190"/>
      <c r="C18" s="190"/>
      <c r="D18" s="190"/>
      <c r="E18" s="190"/>
      <c r="F18" s="190"/>
      <c r="G18" s="190"/>
      <c r="H18" s="190"/>
      <c r="I18" s="190"/>
      <c r="J18" s="190"/>
      <c r="K18" s="190"/>
      <c r="L18" s="190"/>
      <c r="M18" s="190"/>
      <c r="N18" s="190"/>
      <c r="O18" s="190"/>
      <c r="P18" s="191"/>
    </row>
    <row r="19" spans="1:16">
      <c r="A19" s="192" t="s">
        <v>368</v>
      </c>
      <c r="B19" s="193"/>
      <c r="C19" s="193"/>
      <c r="D19" s="193"/>
      <c r="E19" s="193"/>
      <c r="F19" s="193"/>
      <c r="G19" s="193"/>
      <c r="H19" s="193"/>
      <c r="I19" s="193"/>
      <c r="J19" s="193"/>
      <c r="K19" s="193"/>
      <c r="L19" s="193"/>
      <c r="M19" s="193"/>
      <c r="N19" s="193"/>
      <c r="O19" s="193"/>
      <c r="P19" s="194"/>
    </row>
    <row r="20" spans="1:16" ht="15.75">
      <c r="A20" s="99"/>
      <c r="B20" s="195" t="s">
        <v>10</v>
      </c>
      <c r="C20" s="196"/>
      <c r="D20" s="196"/>
      <c r="E20" s="196"/>
      <c r="F20" s="196"/>
      <c r="G20" s="196"/>
      <c r="H20" s="196"/>
      <c r="I20" s="196"/>
      <c r="J20" s="196"/>
      <c r="K20" s="196"/>
      <c r="L20" s="196"/>
      <c r="M20" s="196"/>
      <c r="N20" s="196"/>
      <c r="O20" s="197"/>
      <c r="P20" s="100"/>
    </row>
    <row r="21" spans="1:16">
      <c r="A21" s="99"/>
      <c r="B21" s="198" t="s">
        <v>11</v>
      </c>
      <c r="C21" s="199"/>
      <c r="D21" s="199"/>
      <c r="E21" s="199"/>
      <c r="F21" s="199"/>
      <c r="G21" s="199"/>
      <c r="H21" s="199"/>
      <c r="I21" s="199"/>
      <c r="J21" s="199"/>
      <c r="K21" s="199"/>
      <c r="L21" s="199"/>
      <c r="M21" s="199"/>
      <c r="N21" s="199"/>
      <c r="O21" s="200"/>
      <c r="P21" s="100"/>
    </row>
    <row r="22" spans="1:16">
      <c r="A22" s="101"/>
      <c r="B22" s="101"/>
      <c r="O22" s="102"/>
      <c r="P22" s="102"/>
    </row>
    <row r="23" spans="1:16">
      <c r="A23" s="101"/>
      <c r="B23" s="101"/>
      <c r="O23" s="102"/>
      <c r="P23" s="102"/>
    </row>
    <row r="24" spans="1:16">
      <c r="A24" s="101"/>
      <c r="B24" s="101"/>
      <c r="O24" s="102"/>
      <c r="P24" s="102"/>
    </row>
    <row r="25" spans="1:16">
      <c r="A25" s="101"/>
      <c r="B25" s="101"/>
      <c r="O25" s="102"/>
      <c r="P25" s="102"/>
    </row>
    <row r="26" spans="1:16">
      <c r="A26" s="101"/>
      <c r="B26" s="101"/>
      <c r="O26" s="102"/>
      <c r="P26" s="102"/>
    </row>
    <row r="27" spans="1:16">
      <c r="A27" s="101"/>
      <c r="B27" s="101"/>
      <c r="O27" s="102"/>
      <c r="P27" s="102"/>
    </row>
    <row r="28" spans="1:16">
      <c r="A28" s="101"/>
      <c r="B28" s="101"/>
      <c r="O28" s="102"/>
      <c r="P28" s="102"/>
    </row>
    <row r="29" spans="1:16">
      <c r="A29" s="101"/>
      <c r="B29" s="101"/>
      <c r="O29" s="102"/>
      <c r="P29" s="102"/>
    </row>
    <row r="30" spans="1:16">
      <c r="A30" s="101"/>
      <c r="B30" s="101"/>
      <c r="O30" s="102"/>
      <c r="P30" s="102"/>
    </row>
    <row r="31" spans="1:16">
      <c r="A31" s="101"/>
      <c r="B31" s="101"/>
      <c r="O31" s="102"/>
      <c r="P31" s="102"/>
    </row>
    <row r="32" spans="1:16">
      <c r="A32" s="101"/>
      <c r="B32" s="101"/>
      <c r="O32" s="102"/>
      <c r="P32" s="102"/>
    </row>
    <row r="33" spans="1:16">
      <c r="A33" s="101"/>
      <c r="B33" s="101"/>
      <c r="O33" s="102"/>
      <c r="P33" s="102"/>
    </row>
    <row r="34" spans="1:16">
      <c r="A34" s="101"/>
      <c r="B34" s="101"/>
      <c r="O34" s="102"/>
      <c r="P34" s="102"/>
    </row>
    <row r="35" spans="1:16">
      <c r="A35" s="101"/>
      <c r="B35" s="101"/>
      <c r="O35" s="102"/>
      <c r="P35" s="102"/>
    </row>
    <row r="36" spans="1:16" ht="22.9" customHeight="1">
      <c r="A36" s="101"/>
      <c r="B36" s="201" t="s">
        <v>12</v>
      </c>
      <c r="C36" s="202"/>
      <c r="D36" s="202"/>
      <c r="E36" s="202"/>
      <c r="F36" s="202"/>
      <c r="G36" s="202"/>
      <c r="H36" s="202"/>
      <c r="I36" s="202"/>
      <c r="J36" s="202"/>
      <c r="K36" s="202"/>
      <c r="L36" s="202"/>
      <c r="M36" s="202"/>
      <c r="N36" s="202"/>
      <c r="O36" s="203"/>
      <c r="P36" s="102"/>
    </row>
    <row r="37" spans="1:16">
      <c r="A37" s="101"/>
      <c r="B37" s="101"/>
      <c r="O37" s="102"/>
      <c r="P37" s="102"/>
    </row>
    <row r="38" spans="1:16">
      <c r="A38" s="101"/>
      <c r="B38" s="101"/>
      <c r="O38" s="102"/>
      <c r="P38" s="102"/>
    </row>
    <row r="39" spans="1:16">
      <c r="A39" s="101"/>
      <c r="B39" s="101"/>
      <c r="O39" s="102"/>
      <c r="P39" s="102"/>
    </row>
    <row r="40" spans="1:16">
      <c r="A40" s="101"/>
      <c r="B40" s="101"/>
      <c r="O40" s="102"/>
      <c r="P40" s="102"/>
    </row>
    <row r="41" spans="1:16">
      <c r="A41" s="101"/>
      <c r="B41" s="101"/>
      <c r="O41" s="102"/>
      <c r="P41" s="102"/>
    </row>
    <row r="42" spans="1:16">
      <c r="A42" s="101"/>
      <c r="B42" s="101"/>
      <c r="O42" s="102"/>
      <c r="P42" s="102"/>
    </row>
    <row r="43" spans="1:16">
      <c r="A43" s="101"/>
      <c r="B43" s="101"/>
      <c r="O43" s="102"/>
      <c r="P43" s="102"/>
    </row>
    <row r="44" spans="1:16">
      <c r="A44" s="101"/>
      <c r="B44" s="101"/>
      <c r="O44" s="102"/>
      <c r="P44" s="102"/>
    </row>
    <row r="45" spans="1:16">
      <c r="A45" s="101"/>
      <c r="B45" s="101"/>
      <c r="O45" s="102"/>
      <c r="P45" s="102"/>
    </row>
    <row r="46" spans="1:16">
      <c r="A46" s="101"/>
      <c r="B46" s="101"/>
      <c r="O46" s="102"/>
      <c r="P46" s="102"/>
    </row>
    <row r="47" spans="1:16">
      <c r="A47" s="101"/>
      <c r="B47" s="101"/>
      <c r="O47" s="102"/>
      <c r="P47" s="102"/>
    </row>
    <row r="48" spans="1:16">
      <c r="A48" s="101"/>
      <c r="B48" s="101"/>
      <c r="O48" s="102"/>
      <c r="P48" s="102"/>
    </row>
    <row r="49" spans="1:16">
      <c r="A49" s="101"/>
      <c r="B49" s="101"/>
      <c r="O49" s="102"/>
      <c r="P49" s="102"/>
    </row>
    <row r="50" spans="1:16">
      <c r="A50" s="101"/>
      <c r="B50" s="116"/>
      <c r="C50" s="117"/>
      <c r="D50" s="117"/>
      <c r="E50" s="117"/>
      <c r="F50" s="117"/>
      <c r="G50" s="117"/>
      <c r="H50" s="117"/>
      <c r="I50" s="117"/>
      <c r="J50" s="117"/>
      <c r="K50" s="117"/>
      <c r="L50" s="117"/>
      <c r="M50" s="117"/>
      <c r="N50" s="117"/>
      <c r="O50" s="118"/>
      <c r="P50" s="102"/>
    </row>
    <row r="51" spans="1:16">
      <c r="A51" s="101"/>
      <c r="P51" s="102"/>
    </row>
    <row r="52" spans="1:16">
      <c r="A52" s="99"/>
      <c r="B52" s="204" t="s">
        <v>13</v>
      </c>
      <c r="C52" s="199"/>
      <c r="D52" s="199"/>
      <c r="E52" s="199"/>
      <c r="F52" s="199"/>
      <c r="G52" s="199"/>
      <c r="H52" s="199"/>
      <c r="I52" s="199"/>
      <c r="J52" s="199"/>
      <c r="K52" s="199"/>
      <c r="L52" s="199"/>
      <c r="M52" s="199"/>
      <c r="N52" s="199"/>
      <c r="O52" s="205"/>
      <c r="P52" s="100"/>
    </row>
    <row r="53" spans="1:16">
      <c r="A53" s="206" t="s">
        <v>14</v>
      </c>
      <c r="B53" s="207"/>
      <c r="C53" s="207"/>
      <c r="D53" s="207"/>
      <c r="E53" s="207"/>
      <c r="F53" s="207"/>
      <c r="G53" s="207"/>
      <c r="H53" s="207"/>
      <c r="I53" s="207"/>
      <c r="J53" s="207"/>
      <c r="K53" s="207"/>
      <c r="L53" s="207"/>
      <c r="M53" s="207"/>
      <c r="N53" s="207"/>
      <c r="O53" s="207"/>
      <c r="P53" s="208"/>
    </row>
    <row r="54" spans="1:16" ht="15.75">
      <c r="A54" s="99"/>
      <c r="B54" s="209" t="s">
        <v>15</v>
      </c>
      <c r="C54" s="210"/>
      <c r="D54" s="210"/>
      <c r="E54" s="210"/>
      <c r="F54" s="210"/>
      <c r="G54" s="210"/>
      <c r="H54" s="210"/>
      <c r="I54" s="210"/>
      <c r="J54" s="210"/>
      <c r="K54" s="210"/>
      <c r="L54" s="210"/>
      <c r="M54" s="210"/>
      <c r="N54" s="210"/>
      <c r="O54" s="211"/>
      <c r="P54" s="100"/>
    </row>
    <row r="55" spans="1:16" ht="14.45" customHeight="1">
      <c r="A55" s="99" t="s">
        <v>16</v>
      </c>
      <c r="B55" s="178" t="s">
        <v>17</v>
      </c>
      <c r="C55" s="184"/>
      <c r="D55" s="184"/>
      <c r="E55" s="184"/>
      <c r="F55" s="184"/>
      <c r="G55" s="184"/>
      <c r="H55" s="184"/>
      <c r="I55" s="184"/>
      <c r="J55" s="184"/>
      <c r="K55" s="184"/>
      <c r="L55" s="184"/>
      <c r="M55" s="184"/>
      <c r="N55" s="184"/>
      <c r="O55" s="185"/>
      <c r="P55" s="100"/>
    </row>
    <row r="56" spans="1:16">
      <c r="A56" s="101"/>
      <c r="B56" s="101"/>
      <c r="O56" s="102"/>
      <c r="P56" s="102"/>
    </row>
    <row r="57" spans="1:16">
      <c r="A57" s="101"/>
      <c r="B57" s="101"/>
      <c r="O57" s="102"/>
      <c r="P57" s="102"/>
    </row>
    <row r="58" spans="1:16">
      <c r="A58" s="101"/>
      <c r="B58" s="101"/>
      <c r="O58" s="102"/>
      <c r="P58" s="102"/>
    </row>
    <row r="59" spans="1:16">
      <c r="A59" s="101"/>
      <c r="B59" s="101"/>
      <c r="O59" s="102"/>
      <c r="P59" s="102"/>
    </row>
    <row r="60" spans="1:16">
      <c r="A60" s="101"/>
      <c r="B60" s="101"/>
      <c r="O60" s="102"/>
      <c r="P60" s="102"/>
    </row>
    <row r="61" spans="1:16">
      <c r="A61" s="101"/>
      <c r="B61" s="101"/>
      <c r="O61" s="102"/>
      <c r="P61" s="102"/>
    </row>
    <row r="62" spans="1:16">
      <c r="A62" s="101"/>
      <c r="B62" s="101"/>
      <c r="O62" s="102"/>
      <c r="P62" s="102"/>
    </row>
    <row r="63" spans="1:16">
      <c r="A63" s="101"/>
      <c r="B63" s="101"/>
      <c r="O63" s="102"/>
      <c r="P63" s="102"/>
    </row>
    <row r="64" spans="1:16">
      <c r="A64" s="101"/>
      <c r="B64" s="101"/>
      <c r="O64" s="102"/>
      <c r="P64" s="102"/>
    </row>
    <row r="65" spans="1:16">
      <c r="A65" s="101"/>
      <c r="B65" s="101"/>
      <c r="O65" s="102"/>
      <c r="P65" s="102"/>
    </row>
    <row r="66" spans="1:16">
      <c r="A66" s="101"/>
      <c r="B66" s="101"/>
      <c r="O66" s="102"/>
      <c r="P66" s="102"/>
    </row>
    <row r="67" spans="1:16">
      <c r="A67" s="101"/>
      <c r="B67" s="101"/>
      <c r="O67" s="102"/>
      <c r="P67" s="102"/>
    </row>
    <row r="68" spans="1:16" ht="42.6" customHeight="1">
      <c r="A68" s="101"/>
      <c r="B68" s="178" t="s">
        <v>369</v>
      </c>
      <c r="C68" s="179"/>
      <c r="D68" s="179"/>
      <c r="E68" s="179"/>
      <c r="F68" s="179"/>
      <c r="G68" s="179"/>
      <c r="H68" s="179"/>
      <c r="I68" s="179"/>
      <c r="J68" s="179"/>
      <c r="K68" s="179"/>
      <c r="L68" s="179"/>
      <c r="M68" s="179"/>
      <c r="N68" s="179"/>
      <c r="O68" s="180"/>
      <c r="P68" s="102"/>
    </row>
    <row r="69" spans="1:16">
      <c r="A69" s="101"/>
      <c r="B69" s="101"/>
      <c r="O69" s="102"/>
      <c r="P69" s="102"/>
    </row>
    <row r="70" spans="1:16">
      <c r="A70" s="101"/>
      <c r="B70" s="101"/>
      <c r="O70" s="102"/>
      <c r="P70" s="102"/>
    </row>
    <row r="71" spans="1:16">
      <c r="A71" s="101"/>
      <c r="B71" s="101"/>
      <c r="O71" s="102"/>
      <c r="P71" s="102"/>
    </row>
    <row r="72" spans="1:16">
      <c r="A72" s="101"/>
      <c r="B72" s="101"/>
      <c r="O72" s="102"/>
      <c r="P72" s="102"/>
    </row>
    <row r="73" spans="1:16">
      <c r="A73" s="101"/>
      <c r="B73" s="116"/>
      <c r="C73" s="117"/>
      <c r="D73" s="117"/>
      <c r="E73" s="117"/>
      <c r="F73" s="117"/>
      <c r="G73" s="117"/>
      <c r="H73" s="117"/>
      <c r="I73" s="117"/>
      <c r="J73" s="117"/>
      <c r="K73" s="117"/>
      <c r="L73" s="117"/>
      <c r="M73" s="117"/>
      <c r="N73" s="117"/>
      <c r="O73" s="118"/>
      <c r="P73" s="102"/>
    </row>
    <row r="74" spans="1:16" ht="12" customHeight="1">
      <c r="A74" s="101"/>
      <c r="P74" s="102"/>
    </row>
    <row r="75" spans="1:16" ht="21" customHeight="1">
      <c r="A75" s="181" t="s">
        <v>18</v>
      </c>
      <c r="B75" s="182"/>
      <c r="C75" s="182"/>
      <c r="D75" s="182"/>
      <c r="E75" s="182"/>
      <c r="F75" s="182"/>
      <c r="G75" s="182"/>
      <c r="H75" s="182"/>
      <c r="I75" s="182"/>
      <c r="J75" s="182"/>
      <c r="K75" s="182"/>
      <c r="L75" s="182"/>
      <c r="M75" s="182"/>
      <c r="N75" s="182"/>
      <c r="O75" s="182"/>
      <c r="P75" s="183"/>
    </row>
    <row r="76" spans="1:16" ht="21" customHeight="1">
      <c r="A76" s="107" t="s">
        <v>19</v>
      </c>
      <c r="B76" s="108"/>
      <c r="C76" s="108"/>
      <c r="D76" s="108"/>
      <c r="E76" s="108"/>
      <c r="F76" s="108"/>
      <c r="G76" s="108"/>
      <c r="H76" s="108"/>
      <c r="I76" s="108"/>
      <c r="J76" s="108"/>
      <c r="K76" s="108"/>
      <c r="L76" s="108"/>
      <c r="M76" s="108"/>
      <c r="N76" s="108"/>
      <c r="O76" s="108"/>
      <c r="P76" s="109"/>
    </row>
    <row r="77" spans="1:16" ht="18.75" customHeight="1">
      <c r="A77" s="107" t="s">
        <v>20</v>
      </c>
      <c r="B77" s="108"/>
      <c r="C77" s="108"/>
      <c r="D77" s="108"/>
      <c r="E77" s="108"/>
      <c r="F77" s="108"/>
      <c r="G77" s="108"/>
      <c r="H77" s="108"/>
      <c r="I77" s="108"/>
      <c r="J77" s="108"/>
      <c r="K77" s="108"/>
      <c r="L77" s="108"/>
      <c r="M77" s="108"/>
      <c r="N77" s="108"/>
      <c r="O77" s="108"/>
      <c r="P77" s="109"/>
    </row>
    <row r="78" spans="1:16" ht="40.9" customHeight="1">
      <c r="A78" s="103"/>
      <c r="B78" s="104"/>
      <c r="C78" s="104"/>
      <c r="D78" s="104"/>
      <c r="E78" s="104"/>
      <c r="F78" s="104"/>
      <c r="G78" s="104"/>
      <c r="H78" s="104"/>
      <c r="I78" s="104"/>
      <c r="J78" s="104"/>
      <c r="K78" s="104"/>
      <c r="L78" s="104"/>
      <c r="M78" s="104"/>
      <c r="N78" s="104"/>
      <c r="O78" s="104"/>
      <c r="P78" s="105"/>
    </row>
    <row r="79" spans="1:16" ht="21" customHeight="1">
      <c r="A79" s="110" t="s">
        <v>21</v>
      </c>
      <c r="B79" s="111"/>
      <c r="C79" s="111"/>
      <c r="D79" s="111"/>
      <c r="E79" s="111"/>
      <c r="F79" s="111"/>
      <c r="G79" s="111"/>
      <c r="H79" s="111"/>
      <c r="I79" s="111"/>
      <c r="J79" s="111"/>
      <c r="K79" s="111"/>
      <c r="L79" s="111"/>
      <c r="M79" s="111"/>
      <c r="N79" s="111"/>
      <c r="O79" s="111"/>
      <c r="P79" s="112"/>
    </row>
  </sheetData>
  <sheetProtection sheet="1" objects="1" scenarios="1"/>
  <mergeCells count="12">
    <mergeCell ref="B68:O68"/>
    <mergeCell ref="A75:P75"/>
    <mergeCell ref="B55:O55"/>
    <mergeCell ref="A17:P17"/>
    <mergeCell ref="A18:P18"/>
    <mergeCell ref="A19:P19"/>
    <mergeCell ref="B20:O20"/>
    <mergeCell ref="B21:O21"/>
    <mergeCell ref="B36:O36"/>
    <mergeCell ref="B52:O52"/>
    <mergeCell ref="A53:P53"/>
    <mergeCell ref="B54:O54"/>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44C92-43A1-4603-8A91-66B8F6BE7F35}">
  <dimension ref="A1:G17"/>
  <sheetViews>
    <sheetView zoomScaleNormal="100" workbookViewId="0">
      <selection sqref="A1:B1"/>
    </sheetView>
  </sheetViews>
  <sheetFormatPr defaultColWidth="8.85546875" defaultRowHeight="15"/>
  <cols>
    <col min="1" max="1" width="36.28515625" style="12" bestFit="1" customWidth="1"/>
    <col min="2" max="2" width="78" style="12" customWidth="1"/>
    <col min="3" max="3" width="17.42578125" style="12" bestFit="1" customWidth="1"/>
    <col min="4" max="4" width="16.5703125" style="12" bestFit="1" customWidth="1"/>
    <col min="5" max="5" width="5.28515625" style="12" customWidth="1"/>
    <col min="6" max="16384" width="8.85546875" style="12"/>
  </cols>
  <sheetData>
    <row r="1" spans="1:7" ht="15.75">
      <c r="A1" s="215" t="s">
        <v>22</v>
      </c>
      <c r="B1" s="216"/>
      <c r="C1" s="10"/>
      <c r="D1" s="10"/>
      <c r="E1" s="10"/>
      <c r="F1" s="10"/>
      <c r="G1" s="11"/>
    </row>
    <row r="3" spans="1:7" ht="30">
      <c r="A3" s="13" t="s">
        <v>23</v>
      </c>
      <c r="B3" s="135" t="s">
        <v>24</v>
      </c>
      <c r="C3" s="136"/>
      <c r="D3" s="136"/>
      <c r="E3" s="136"/>
    </row>
    <row r="4" spans="1:7" ht="30">
      <c r="A4" s="13" t="s">
        <v>25</v>
      </c>
      <c r="B4" s="135" t="s">
        <v>26</v>
      </c>
      <c r="C4" s="136"/>
      <c r="D4" s="136"/>
      <c r="E4" s="136"/>
    </row>
    <row r="5" spans="1:7" ht="45">
      <c r="A5" s="13" t="s">
        <v>27</v>
      </c>
      <c r="B5" s="135" t="s">
        <v>28</v>
      </c>
      <c r="C5" s="136"/>
      <c r="D5" s="136"/>
      <c r="E5" s="136"/>
    </row>
    <row r="6" spans="1:7" ht="45">
      <c r="A6" s="13" t="s">
        <v>29</v>
      </c>
      <c r="B6" s="135" t="s">
        <v>30</v>
      </c>
      <c r="C6" s="136"/>
      <c r="D6" s="136"/>
      <c r="E6" s="136"/>
    </row>
    <row r="7" spans="1:7" ht="45">
      <c r="A7" s="13" t="s">
        <v>31</v>
      </c>
      <c r="B7" s="135" t="s">
        <v>32</v>
      </c>
      <c r="C7" s="136"/>
      <c r="D7" s="136"/>
      <c r="E7" s="136"/>
    </row>
    <row r="8" spans="1:7" ht="45">
      <c r="A8" s="13" t="s">
        <v>33</v>
      </c>
      <c r="B8" s="135" t="s">
        <v>34</v>
      </c>
      <c r="C8" s="136"/>
      <c r="D8" s="136"/>
      <c r="E8" s="136"/>
    </row>
    <row r="9" spans="1:7">
      <c r="E9" s="14"/>
    </row>
    <row r="10" spans="1:7" ht="38.25">
      <c r="B10" s="16" t="s">
        <v>35</v>
      </c>
    </row>
    <row r="12" spans="1:7" ht="18.75">
      <c r="A12" s="214" t="s">
        <v>36</v>
      </c>
      <c r="B12" s="214"/>
      <c r="C12" s="214"/>
      <c r="D12" s="214"/>
    </row>
    <row r="13" spans="1:7">
      <c r="A13" s="212" t="s">
        <v>37</v>
      </c>
      <c r="B13" s="15" t="s">
        <v>38</v>
      </c>
      <c r="C13" s="18" t="s">
        <v>39</v>
      </c>
      <c r="D13" s="42" t="s">
        <v>40</v>
      </c>
    </row>
    <row r="14" spans="1:7">
      <c r="A14" s="212"/>
      <c r="B14" s="15" t="s">
        <v>41</v>
      </c>
      <c r="C14" s="213" t="s">
        <v>42</v>
      </c>
      <c r="D14" s="213"/>
    </row>
    <row r="15" spans="1:7">
      <c r="A15" s="212"/>
      <c r="B15" s="15" t="s">
        <v>43</v>
      </c>
      <c r="C15" s="18" t="s">
        <v>44</v>
      </c>
      <c r="D15" s="18" t="s">
        <v>45</v>
      </c>
    </row>
    <row r="16" spans="1:7">
      <c r="A16" s="212"/>
      <c r="B16" s="15" t="s">
        <v>46</v>
      </c>
      <c r="C16" s="213" t="s">
        <v>47</v>
      </c>
      <c r="D16" s="213"/>
    </row>
    <row r="17" spans="1:1">
      <c r="A17" s="17" t="s">
        <v>48</v>
      </c>
    </row>
  </sheetData>
  <sheetProtection algorithmName="SHA-512" hashValue="cdUyrlp/zOLhEQC/uyFgqdT8xGhKdmwflAPTkQxE6I8fzYg4W/wTg3x7RnKpSzhoI9FziUKyZMCg5vYJLp1CFA==" saltValue="fm/i5z9DvdyYMWSpNI22xw==" spinCount="100000" sheet="1" objects="1" scenarios="1"/>
  <mergeCells count="5">
    <mergeCell ref="A13:A16"/>
    <mergeCell ref="C16:D16"/>
    <mergeCell ref="C14:D14"/>
    <mergeCell ref="A12:D12"/>
    <mergeCell ref="A1:B1"/>
  </mergeCells>
  <hyperlinks>
    <hyperlink ref="C13" r:id="rId1" xr:uid="{047B8AA6-FFCA-4D6C-9E9F-B12DF3163DFC}"/>
    <hyperlink ref="C16:D16" r:id="rId2" display="Toon Boon" xr:uid="{B69A4841-9167-42D3-99C3-21C09F553E19}"/>
    <hyperlink ref="D15" r:id="rId3" xr:uid="{867EB638-355C-4681-BC8A-4879DF279734}"/>
    <hyperlink ref="C15" r:id="rId4" xr:uid="{44845F4A-D328-4A35-B210-F63DCC0F9C72}"/>
    <hyperlink ref="C14:D14" r:id="rId5" display="Nicole Berx" xr:uid="{9B3525BE-0F22-45CE-8898-0B56AE4317D6}"/>
    <hyperlink ref="D13" r:id="rId6" xr:uid="{8BF3C80F-2FC5-4599-887B-5BE055ECEF20}"/>
  </hyperlinks>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8"/>
  <sheetViews>
    <sheetView showGridLines="0" topLeftCell="A8" zoomScaleNormal="100" workbookViewId="0">
      <selection activeCell="C28" sqref="C28"/>
    </sheetView>
  </sheetViews>
  <sheetFormatPr defaultColWidth="14.42578125" defaultRowHeight="15"/>
  <cols>
    <col min="1" max="1" width="12.28515625" style="8" bestFit="1" customWidth="1"/>
    <col min="2" max="2" width="19.42578125" style="8" customWidth="1"/>
    <col min="3" max="3" width="25.42578125" style="8" bestFit="1" customWidth="1"/>
    <col min="4" max="4" width="27.42578125" style="8" customWidth="1"/>
    <col min="5" max="5" width="27.28515625" style="8" bestFit="1" customWidth="1"/>
    <col min="6" max="6" width="35.7109375" style="8" bestFit="1" customWidth="1"/>
    <col min="7" max="7" width="16.140625" style="8" bestFit="1" customWidth="1"/>
    <col min="8" max="8" width="13.28515625" style="8" bestFit="1" customWidth="1"/>
    <col min="9" max="9" width="17" style="8" customWidth="1"/>
    <col min="10" max="10" width="1" style="8" customWidth="1"/>
    <col min="11" max="11" width="2" style="8" hidden="1" customWidth="1"/>
    <col min="12" max="12" width="0.42578125" style="8" customWidth="1"/>
    <col min="13" max="13" width="1.140625" style="8" customWidth="1"/>
    <col min="14" max="14" width="17.5703125" style="8" hidden="1" customWidth="1"/>
    <col min="15" max="26" width="8.7109375" style="8" customWidth="1"/>
    <col min="27" max="16384" width="14.42578125" style="8"/>
  </cols>
  <sheetData>
    <row r="1" spans="1:26">
      <c r="A1" s="220" t="s">
        <v>49</v>
      </c>
      <c r="B1" s="221"/>
      <c r="C1" s="221"/>
      <c r="D1" s="221"/>
      <c r="E1" s="221"/>
      <c r="F1" s="221"/>
      <c r="G1" s="222"/>
      <c r="H1" s="137"/>
      <c r="I1" s="137"/>
      <c r="J1" s="29">
        <v>1</v>
      </c>
      <c r="K1" s="29">
        <v>2</v>
      </c>
      <c r="L1" s="29">
        <v>3</v>
      </c>
      <c r="M1" s="29">
        <v>4</v>
      </c>
      <c r="N1" s="137"/>
      <c r="O1" s="137"/>
      <c r="P1" s="137"/>
      <c r="Q1" s="137"/>
      <c r="R1" s="137"/>
      <c r="S1" s="137"/>
      <c r="T1" s="137"/>
      <c r="U1" s="137"/>
      <c r="V1" s="137"/>
      <c r="W1" s="137"/>
      <c r="X1" s="137"/>
      <c r="Y1" s="137"/>
      <c r="Z1" s="137"/>
    </row>
    <row r="2" spans="1:26" ht="45">
      <c r="A2" s="223" t="s">
        <v>50</v>
      </c>
      <c r="B2" s="222"/>
      <c r="C2" s="24" t="s">
        <v>51</v>
      </c>
      <c r="D2" s="24" t="s">
        <v>52</v>
      </c>
      <c r="E2" s="24" t="s">
        <v>53</v>
      </c>
      <c r="F2" s="24" t="s">
        <v>54</v>
      </c>
      <c r="G2" s="25" t="s">
        <v>55</v>
      </c>
      <c r="H2" s="29"/>
      <c r="I2" s="29"/>
      <c r="J2" s="29"/>
      <c r="K2" s="29"/>
      <c r="L2" s="29"/>
      <c r="M2" s="29"/>
      <c r="N2" s="29"/>
      <c r="O2" s="29"/>
      <c r="P2" s="29"/>
      <c r="Q2" s="29"/>
      <c r="R2" s="29"/>
      <c r="S2" s="29"/>
      <c r="T2" s="29"/>
      <c r="U2" s="29"/>
      <c r="V2" s="29"/>
      <c r="W2" s="29"/>
      <c r="X2" s="29"/>
      <c r="Y2" s="29"/>
      <c r="Z2" s="29"/>
    </row>
    <row r="3" spans="1:26" ht="60">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90">
      <c r="A4" s="224" t="s">
        <v>63</v>
      </c>
      <c r="B4" s="23" t="s">
        <v>64</v>
      </c>
      <c r="C4" s="24" t="s">
        <v>65</v>
      </c>
      <c r="D4" s="24" t="s">
        <v>66</v>
      </c>
      <c r="E4" s="24" t="s">
        <v>67</v>
      </c>
      <c r="F4" s="24" t="s">
        <v>68</v>
      </c>
      <c r="G4" s="128">
        <v>2</v>
      </c>
      <c r="H4" s="30"/>
      <c r="I4" s="29"/>
      <c r="J4" s="29"/>
      <c r="K4" s="29"/>
      <c r="L4" s="29"/>
      <c r="M4" s="29"/>
      <c r="N4" s="29"/>
      <c r="O4" s="29"/>
      <c r="P4" s="29"/>
      <c r="Q4" s="29"/>
      <c r="R4" s="29"/>
      <c r="S4" s="29"/>
      <c r="T4" s="29"/>
      <c r="U4" s="29"/>
      <c r="V4" s="29"/>
      <c r="W4" s="29"/>
      <c r="X4" s="29"/>
      <c r="Y4" s="29"/>
      <c r="Z4" s="29"/>
    </row>
    <row r="5" spans="1:26" ht="75">
      <c r="A5" s="225"/>
      <c r="B5" s="23" t="s">
        <v>69</v>
      </c>
      <c r="C5" s="24" t="s">
        <v>70</v>
      </c>
      <c r="D5" s="24" t="s">
        <v>71</v>
      </c>
      <c r="E5" s="24" t="s">
        <v>72</v>
      </c>
      <c r="F5" s="24" t="s">
        <v>73</v>
      </c>
      <c r="G5" s="128">
        <v>2</v>
      </c>
      <c r="H5" s="30"/>
      <c r="I5" s="29"/>
      <c r="J5" s="29"/>
      <c r="K5" s="29"/>
      <c r="L5" s="29"/>
      <c r="M5" s="29"/>
      <c r="N5" s="29"/>
      <c r="O5" s="29"/>
      <c r="P5" s="29"/>
      <c r="Q5" s="29"/>
      <c r="R5" s="29"/>
      <c r="S5" s="29"/>
      <c r="T5" s="29"/>
      <c r="U5" s="29"/>
      <c r="V5" s="29"/>
      <c r="W5" s="29"/>
      <c r="X5" s="29"/>
      <c r="Y5" s="29"/>
      <c r="Z5" s="29"/>
    </row>
    <row r="6" spans="1:26" ht="75">
      <c r="A6" s="224" t="s">
        <v>74</v>
      </c>
      <c r="B6" s="23" t="s">
        <v>75</v>
      </c>
      <c r="C6" s="24" t="s">
        <v>76</v>
      </c>
      <c r="D6" s="24" t="s">
        <v>77</v>
      </c>
      <c r="E6" s="24" t="s">
        <v>78</v>
      </c>
      <c r="F6" s="24" t="s">
        <v>79</v>
      </c>
      <c r="G6" s="128">
        <v>3</v>
      </c>
      <c r="H6" s="30"/>
      <c r="I6" s="29"/>
      <c r="J6" s="29"/>
      <c r="K6" s="29"/>
      <c r="L6" s="29"/>
      <c r="M6" s="29"/>
      <c r="N6" s="29"/>
      <c r="O6" s="29"/>
      <c r="P6" s="29"/>
      <c r="Q6" s="29"/>
      <c r="R6" s="29"/>
      <c r="S6" s="29"/>
      <c r="T6" s="29"/>
      <c r="U6" s="29"/>
      <c r="V6" s="29"/>
      <c r="W6" s="29"/>
      <c r="X6" s="29"/>
      <c r="Y6" s="29"/>
      <c r="Z6" s="29"/>
    </row>
    <row r="7" spans="1:26" ht="75">
      <c r="A7" s="226"/>
      <c r="B7" s="23" t="s">
        <v>80</v>
      </c>
      <c r="C7" s="24" t="s">
        <v>81</v>
      </c>
      <c r="D7" s="24" t="s">
        <v>82</v>
      </c>
      <c r="E7" s="24" t="s">
        <v>83</v>
      </c>
      <c r="F7" s="24" t="s">
        <v>84</v>
      </c>
      <c r="G7" s="128">
        <v>4</v>
      </c>
      <c r="H7" s="30"/>
      <c r="I7" s="137"/>
      <c r="J7" s="137"/>
      <c r="K7" s="137"/>
      <c r="L7" s="137"/>
      <c r="M7" s="137"/>
      <c r="N7" s="137"/>
      <c r="O7" s="137"/>
      <c r="P7" s="137"/>
      <c r="Q7" s="137"/>
      <c r="R7" s="137"/>
      <c r="S7" s="137"/>
      <c r="T7" s="137"/>
      <c r="U7" s="137"/>
      <c r="V7" s="137"/>
      <c r="W7" s="137"/>
      <c r="X7" s="137"/>
      <c r="Y7" s="137"/>
      <c r="Z7" s="137"/>
    </row>
    <row r="8" spans="1:26" ht="75">
      <c r="A8" s="226"/>
      <c r="B8" s="23" t="s">
        <v>85</v>
      </c>
      <c r="C8" s="24" t="s">
        <v>86</v>
      </c>
      <c r="D8" s="24" t="s">
        <v>87</v>
      </c>
      <c r="E8" s="24" t="s">
        <v>88</v>
      </c>
      <c r="F8" s="24" t="s">
        <v>89</v>
      </c>
      <c r="G8" s="128">
        <v>3</v>
      </c>
      <c r="H8" s="137"/>
      <c r="I8" s="137"/>
      <c r="J8" s="137"/>
      <c r="K8" s="137"/>
      <c r="L8" s="137"/>
      <c r="M8" s="137"/>
      <c r="N8" s="137"/>
      <c r="O8" s="137"/>
      <c r="P8" s="137"/>
      <c r="Q8" s="137"/>
      <c r="R8" s="137"/>
      <c r="S8" s="137"/>
      <c r="T8" s="137"/>
      <c r="U8" s="137"/>
      <c r="V8" s="137"/>
      <c r="W8" s="137"/>
      <c r="X8" s="137"/>
      <c r="Y8" s="137"/>
      <c r="Z8" s="137"/>
    </row>
    <row r="9" spans="1:26" ht="75">
      <c r="A9" s="225"/>
      <c r="B9" s="23" t="s">
        <v>90</v>
      </c>
      <c r="C9" s="24" t="s">
        <v>91</v>
      </c>
      <c r="D9" s="24" t="s">
        <v>92</v>
      </c>
      <c r="E9" s="24" t="s">
        <v>93</v>
      </c>
      <c r="F9" s="24" t="s">
        <v>94</v>
      </c>
      <c r="G9" s="128">
        <v>2</v>
      </c>
      <c r="H9" s="137"/>
      <c r="I9" s="137"/>
      <c r="J9" s="137"/>
      <c r="K9" s="137"/>
      <c r="L9" s="137"/>
      <c r="M9" s="137"/>
      <c r="N9" s="137"/>
      <c r="O9" s="137"/>
      <c r="P9" s="137"/>
      <c r="Q9" s="137"/>
      <c r="R9" s="137"/>
      <c r="S9" s="137"/>
      <c r="T9" s="137"/>
      <c r="U9" s="137"/>
      <c r="V9" s="137"/>
      <c r="W9" s="137"/>
      <c r="X9" s="137"/>
      <c r="Y9" s="137"/>
      <c r="Z9" s="137"/>
    </row>
    <row r="10" spans="1:26">
      <c r="A10" s="137"/>
      <c r="B10" s="137"/>
      <c r="C10" s="137"/>
      <c r="D10" s="137"/>
      <c r="E10" s="137"/>
      <c r="F10" s="29"/>
      <c r="G10" s="137"/>
      <c r="H10" s="137"/>
      <c r="I10" s="137"/>
      <c r="J10" s="137"/>
      <c r="K10" s="137"/>
      <c r="L10" s="137"/>
      <c r="M10" s="137"/>
      <c r="N10" s="137"/>
      <c r="O10" s="137"/>
      <c r="P10" s="137"/>
      <c r="Q10" s="137"/>
      <c r="R10" s="137"/>
      <c r="S10" s="137"/>
      <c r="T10" s="137"/>
      <c r="U10" s="137"/>
      <c r="V10" s="137"/>
      <c r="W10" s="137"/>
      <c r="X10" s="137"/>
      <c r="Y10" s="137"/>
      <c r="Z10" s="137"/>
    </row>
    <row r="11" spans="1:26">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8" customHeight="1">
      <c r="A12" s="137"/>
      <c r="B12" s="217" t="s">
        <v>95</v>
      </c>
      <c r="C12" s="218"/>
      <c r="D12" s="219"/>
      <c r="E12" s="137"/>
      <c r="F12" s="137"/>
      <c r="G12" s="137"/>
      <c r="H12" s="137"/>
      <c r="I12" s="137"/>
      <c r="J12" s="137"/>
      <c r="K12" s="137"/>
      <c r="L12" s="137"/>
      <c r="M12" s="137"/>
      <c r="N12" s="137"/>
      <c r="O12" s="137"/>
      <c r="P12" s="137"/>
      <c r="Q12" s="137"/>
      <c r="R12" s="137"/>
      <c r="S12" s="137"/>
      <c r="T12" s="137"/>
      <c r="U12" s="137"/>
      <c r="V12" s="137"/>
      <c r="W12" s="137"/>
      <c r="X12" s="137"/>
      <c r="Y12" s="137"/>
      <c r="Z12" s="137"/>
    </row>
    <row r="13" spans="1:26" ht="15.6" customHeight="1">
      <c r="A13" s="137"/>
      <c r="B13" s="44" t="s">
        <v>96</v>
      </c>
      <c r="C13" s="44" t="s">
        <v>97</v>
      </c>
      <c r="D13" s="45" t="s">
        <v>98</v>
      </c>
      <c r="E13" s="137"/>
      <c r="F13" s="137"/>
      <c r="G13" s="137"/>
      <c r="H13" s="137"/>
      <c r="I13" s="137"/>
      <c r="J13" s="1"/>
      <c r="K13" s="137"/>
      <c r="L13" s="137"/>
      <c r="M13" s="137"/>
      <c r="N13" s="137"/>
      <c r="O13" s="137"/>
      <c r="P13" s="137"/>
      <c r="Q13" s="137"/>
      <c r="R13" s="137"/>
      <c r="S13" s="137"/>
      <c r="T13" s="137"/>
      <c r="U13" s="137"/>
      <c r="V13" s="137"/>
      <c r="W13" s="137"/>
      <c r="X13" s="137"/>
      <c r="Y13" s="137"/>
      <c r="Z13" s="137"/>
    </row>
    <row r="14" spans="1:26" ht="15.6" customHeight="1">
      <c r="A14" s="137"/>
      <c r="B14" s="63" t="s">
        <v>64</v>
      </c>
      <c r="C14" s="129">
        <v>2</v>
      </c>
      <c r="D14" s="64" t="s">
        <v>69</v>
      </c>
      <c r="E14" s="137"/>
      <c r="F14" s="137"/>
      <c r="G14" s="137"/>
      <c r="H14" s="137"/>
      <c r="I14" s="137"/>
      <c r="J14" s="1"/>
      <c r="K14" s="137"/>
      <c r="L14" s="137"/>
      <c r="M14" s="137"/>
      <c r="N14" s="137"/>
      <c r="O14" s="137"/>
      <c r="P14" s="137"/>
      <c r="Q14" s="137"/>
      <c r="R14" s="137"/>
      <c r="S14" s="137"/>
      <c r="T14" s="137"/>
      <c r="U14" s="137"/>
      <c r="V14" s="137"/>
      <c r="W14" s="137"/>
      <c r="X14" s="137"/>
      <c r="Y14" s="137"/>
      <c r="Z14" s="137"/>
    </row>
    <row r="15" spans="1:26" ht="15.6" customHeight="1">
      <c r="A15" s="137"/>
      <c r="B15" s="65" t="s">
        <v>64</v>
      </c>
      <c r="C15" s="129">
        <v>0.33333333333333331</v>
      </c>
      <c r="D15" s="64" t="s">
        <v>75</v>
      </c>
      <c r="E15" s="137"/>
      <c r="F15" s="137"/>
      <c r="G15" s="19"/>
      <c r="H15" s="137"/>
      <c r="I15" s="137"/>
      <c r="J15" s="137"/>
      <c r="K15" s="137"/>
      <c r="L15" s="137"/>
      <c r="M15" s="137"/>
      <c r="N15" s="137"/>
      <c r="O15" s="137"/>
      <c r="P15" s="137"/>
      <c r="Q15" s="137"/>
      <c r="R15" s="137"/>
      <c r="S15" s="137"/>
      <c r="T15" s="137"/>
      <c r="U15" s="137"/>
      <c r="V15" s="137"/>
      <c r="W15" s="137"/>
      <c r="X15" s="137"/>
      <c r="Y15" s="137"/>
      <c r="Z15" s="137"/>
    </row>
    <row r="16" spans="1:26" ht="15.6" customHeight="1">
      <c r="A16" s="137"/>
      <c r="B16" s="65" t="s">
        <v>64</v>
      </c>
      <c r="C16" s="129">
        <v>0.16666666666666666</v>
      </c>
      <c r="D16" s="64" t="s">
        <v>80</v>
      </c>
      <c r="E16" s="137"/>
      <c r="F16" s="137"/>
      <c r="G16" s="137"/>
      <c r="H16" s="137"/>
      <c r="I16" s="137"/>
      <c r="J16" s="137"/>
      <c r="K16" s="137"/>
      <c r="L16" s="137"/>
      <c r="M16" s="137"/>
      <c r="N16" s="137"/>
      <c r="O16" s="137"/>
      <c r="P16" s="137"/>
      <c r="Q16" s="137"/>
      <c r="R16" s="137"/>
      <c r="S16" s="137"/>
      <c r="T16" s="137"/>
      <c r="U16" s="137"/>
      <c r="V16" s="137"/>
      <c r="W16" s="137"/>
      <c r="X16" s="137"/>
      <c r="Y16" s="137"/>
      <c r="Z16" s="137"/>
    </row>
    <row r="17" spans="2:6" ht="15.6" customHeight="1">
      <c r="B17" s="65" t="s">
        <v>64</v>
      </c>
      <c r="C17" s="129">
        <v>1</v>
      </c>
      <c r="D17" s="64" t="s">
        <v>85</v>
      </c>
      <c r="E17" s="137"/>
      <c r="F17" s="137"/>
    </row>
    <row r="18" spans="2:6" ht="15.6" customHeight="1">
      <c r="B18" s="65" t="s">
        <v>64</v>
      </c>
      <c r="C18" s="129">
        <v>2</v>
      </c>
      <c r="D18" s="64" t="s">
        <v>90</v>
      </c>
      <c r="E18" s="137"/>
      <c r="F18" s="137"/>
    </row>
    <row r="19" spans="2:6" ht="15.6" customHeight="1">
      <c r="B19" s="63" t="s">
        <v>69</v>
      </c>
      <c r="C19" s="129">
        <v>2</v>
      </c>
      <c r="D19" s="64" t="s">
        <v>75</v>
      </c>
      <c r="E19" s="137"/>
      <c r="F19" s="137"/>
    </row>
    <row r="20" spans="2:6" ht="15.6" customHeight="1">
      <c r="B20" s="63" t="s">
        <v>69</v>
      </c>
      <c r="C20" s="129">
        <v>0.2</v>
      </c>
      <c r="D20" s="64" t="s">
        <v>80</v>
      </c>
      <c r="E20" s="137"/>
      <c r="F20" s="137"/>
    </row>
    <row r="21" spans="2:6" ht="15.6" customHeight="1">
      <c r="B21" s="63" t="s">
        <v>69</v>
      </c>
      <c r="C21" s="129">
        <v>0.33333333333333331</v>
      </c>
      <c r="D21" s="64" t="s">
        <v>85</v>
      </c>
      <c r="E21" s="137"/>
      <c r="F21" s="137"/>
    </row>
    <row r="22" spans="2:6" ht="15.6" customHeight="1">
      <c r="B22" s="66" t="s">
        <v>69</v>
      </c>
      <c r="C22" s="130">
        <v>0.33333333333333331</v>
      </c>
      <c r="D22" s="67" t="s">
        <v>90</v>
      </c>
      <c r="E22" s="137"/>
      <c r="F22" s="137"/>
    </row>
    <row r="23" spans="2:6" ht="15.6" customHeight="1">
      <c r="B23" s="68" t="s">
        <v>75</v>
      </c>
      <c r="C23" s="131">
        <v>0.33333333333333331</v>
      </c>
      <c r="D23" s="68" t="s">
        <v>80</v>
      </c>
      <c r="E23" s="137"/>
      <c r="F23" s="137"/>
    </row>
    <row r="24" spans="2:6" ht="15.6" customHeight="1">
      <c r="B24" s="68" t="s">
        <v>75</v>
      </c>
      <c r="C24" s="131">
        <v>1</v>
      </c>
      <c r="D24" s="68" t="s">
        <v>85</v>
      </c>
      <c r="E24" s="137"/>
      <c r="F24" s="137"/>
    </row>
    <row r="25" spans="2:6" ht="15.6" customHeight="1">
      <c r="B25" s="68" t="s">
        <v>75</v>
      </c>
      <c r="C25" s="131">
        <v>0.33333333333333331</v>
      </c>
      <c r="D25" s="68" t="s">
        <v>90</v>
      </c>
      <c r="E25" s="137"/>
      <c r="F25" s="137"/>
    </row>
    <row r="26" spans="2:6" ht="15.6" customHeight="1">
      <c r="B26" s="69" t="s">
        <v>80</v>
      </c>
      <c r="C26" s="132">
        <v>3</v>
      </c>
      <c r="D26" s="70" t="s">
        <v>85</v>
      </c>
      <c r="E26" s="137"/>
      <c r="F26" s="137"/>
    </row>
    <row r="27" spans="2:6" ht="15.6" customHeight="1">
      <c r="B27" s="63" t="s">
        <v>80</v>
      </c>
      <c r="C27" s="129">
        <v>3</v>
      </c>
      <c r="D27" s="64" t="s">
        <v>90</v>
      </c>
      <c r="E27" s="137"/>
      <c r="F27" s="137"/>
    </row>
    <row r="28" spans="2:6" ht="15.6" customHeight="1">
      <c r="B28" s="63" t="s">
        <v>85</v>
      </c>
      <c r="C28" s="129">
        <v>1</v>
      </c>
      <c r="D28" s="64" t="s">
        <v>90</v>
      </c>
      <c r="E28" s="137"/>
      <c r="F28" s="137"/>
    </row>
    <row r="29" spans="2:6">
      <c r="B29" s="137"/>
      <c r="C29" s="137"/>
      <c r="D29" s="137"/>
      <c r="E29" s="137"/>
      <c r="F29" s="137"/>
    </row>
    <row r="32" spans="2:6" ht="18.75">
      <c r="B32" s="217" t="s">
        <v>99</v>
      </c>
      <c r="C32" s="218"/>
      <c r="D32" s="218"/>
      <c r="E32" s="218"/>
      <c r="F32" s="219"/>
    </row>
    <row r="33" spans="2:6" ht="45">
      <c r="B33" s="227" t="s">
        <v>100</v>
      </c>
      <c r="C33" s="230" t="s">
        <v>63</v>
      </c>
      <c r="D33" s="230" t="s">
        <v>101</v>
      </c>
      <c r="E33" s="35" t="s">
        <v>102</v>
      </c>
      <c r="F33" s="36" t="s">
        <v>103</v>
      </c>
    </row>
    <row r="34" spans="2:6" ht="45.75" thickBot="1">
      <c r="B34" s="228"/>
      <c r="C34" s="231"/>
      <c r="D34" s="231"/>
      <c r="E34" s="35" t="s">
        <v>104</v>
      </c>
      <c r="F34" s="36" t="s">
        <v>105</v>
      </c>
    </row>
    <row r="35" spans="2:6" ht="30">
      <c r="B35" s="228"/>
      <c r="C35" s="232" t="s">
        <v>74</v>
      </c>
      <c r="D35" s="232" t="s">
        <v>106</v>
      </c>
      <c r="E35" s="35" t="s">
        <v>107</v>
      </c>
      <c r="F35" s="36" t="s">
        <v>108</v>
      </c>
    </row>
    <row r="36" spans="2:6" ht="45.75" thickBot="1">
      <c r="B36" s="228"/>
      <c r="C36" s="233"/>
      <c r="D36" s="233"/>
      <c r="E36" s="35" t="s">
        <v>109</v>
      </c>
      <c r="F36" s="36" t="s">
        <v>110</v>
      </c>
    </row>
    <row r="37" spans="2:6" ht="45.75" thickBot="1">
      <c r="B37" s="228"/>
      <c r="C37" s="233"/>
      <c r="D37" s="233"/>
      <c r="E37" s="35" t="s">
        <v>111</v>
      </c>
      <c r="F37" s="36" t="s">
        <v>112</v>
      </c>
    </row>
    <row r="38" spans="2:6" ht="30.75" thickBot="1">
      <c r="B38" s="229"/>
      <c r="C38" s="231"/>
      <c r="D38" s="231"/>
      <c r="E38" s="35" t="s">
        <v>113</v>
      </c>
      <c r="F38" s="36" t="s">
        <v>114</v>
      </c>
    </row>
  </sheetData>
  <sheetProtection algorithmName="SHA-512" hashValue="aY6uBsGfpbiwLbeQaFOoEvw4+XTCP144DrwzxtJ1PzvCutK391usF5/P6tPfW2U4TkJk01QXUB4thqtNWB5Ilg==" saltValue="FQkv1OcuZcYAJkxMJz+zaQ==" spinCount="100000" sheet="1" objects="1" scenarios="1"/>
  <mergeCells count="11">
    <mergeCell ref="B33:B38"/>
    <mergeCell ref="C33:C34"/>
    <mergeCell ref="D33:D34"/>
    <mergeCell ref="C35:C38"/>
    <mergeCell ref="D35:D38"/>
    <mergeCell ref="B32:F32"/>
    <mergeCell ref="A1:G1"/>
    <mergeCell ref="A2:B2"/>
    <mergeCell ref="A4:A5"/>
    <mergeCell ref="A6:A9"/>
    <mergeCell ref="B12:D12"/>
  </mergeCells>
  <conditionalFormatting sqref="G4:G9">
    <cfRule type="cellIs" dxfId="17" priority="1" operator="between">
      <formula>1</formula>
      <formula>4</formula>
    </cfRule>
  </conditionalFormatting>
  <conditionalFormatting sqref="G4:G9">
    <cfRule type="cellIs" dxfId="16" priority="2" operator="between">
      <formula>1</formula>
      <formula>4</formula>
    </cfRule>
  </conditionalFormatting>
  <dataValidations count="1">
    <dataValidation type="list" allowBlank="1" showInputMessage="1" showErrorMessage="1" prompt="Please enter a value of 1, 2, 3 or 4" sqref="G4:G9" xr:uid="{00000000-0002-0000-01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91E9D21-9D7E-4435-889D-944C31070BFD}">
          <x14:formula1>
            <xm:f>'5.Human'!$A$65:$A$82</xm:f>
          </x14:formula1>
          <xm:sqref>C14:C28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2"/>
  <sheetViews>
    <sheetView showGridLines="0" topLeftCell="A5" zoomScaleNormal="100" workbookViewId="0">
      <selection activeCell="C15" sqref="C15"/>
    </sheetView>
  </sheetViews>
  <sheetFormatPr defaultColWidth="14.42578125" defaultRowHeight="15"/>
  <cols>
    <col min="1" max="1" width="10.5703125" style="8" customWidth="1"/>
    <col min="2" max="2" width="18.7109375" style="8" bestFit="1" customWidth="1"/>
    <col min="3" max="3" width="27.7109375" style="8" bestFit="1" customWidth="1"/>
    <col min="4" max="4" width="25.28515625" style="8" bestFit="1" customWidth="1"/>
    <col min="5" max="5" width="28.28515625" style="8" customWidth="1"/>
    <col min="6" max="6" width="34.42578125" style="8" customWidth="1"/>
    <col min="7" max="7" width="18.85546875" style="8" customWidth="1"/>
    <col min="8" max="8" width="25.28515625" style="8" customWidth="1"/>
    <col min="9" max="9" width="25.85546875" style="8" customWidth="1"/>
    <col min="10" max="11" width="2" style="8" bestFit="1" customWidth="1"/>
    <col min="12" max="12" width="12.5703125" style="8" bestFit="1" customWidth="1"/>
    <col min="13" max="13" width="2" style="8" bestFit="1" customWidth="1"/>
    <col min="14" max="14" width="24.85546875" style="8" customWidth="1"/>
    <col min="15" max="26" width="8.7109375" style="8" customWidth="1"/>
    <col min="27" max="16384" width="14.42578125" style="8"/>
  </cols>
  <sheetData>
    <row r="1" spans="1:26">
      <c r="A1" s="220" t="s">
        <v>115</v>
      </c>
      <c r="B1" s="221"/>
      <c r="C1" s="221"/>
      <c r="D1" s="221"/>
      <c r="E1" s="221"/>
      <c r="F1" s="221"/>
      <c r="G1" s="222"/>
      <c r="H1" s="137"/>
      <c r="I1" s="137"/>
      <c r="J1" s="29">
        <v>1</v>
      </c>
      <c r="K1" s="29">
        <v>2</v>
      </c>
      <c r="L1" s="29">
        <v>3</v>
      </c>
      <c r="M1" s="29">
        <v>4</v>
      </c>
      <c r="N1" s="137"/>
      <c r="O1" s="137"/>
      <c r="P1" s="137"/>
      <c r="Q1" s="137"/>
      <c r="R1" s="137"/>
      <c r="S1" s="137"/>
      <c r="T1" s="137"/>
      <c r="U1" s="137"/>
      <c r="V1" s="137"/>
      <c r="W1" s="137"/>
      <c r="X1" s="137"/>
      <c r="Y1" s="137"/>
      <c r="Z1" s="137"/>
    </row>
    <row r="2" spans="1:26" ht="45">
      <c r="A2" s="223" t="s">
        <v>50</v>
      </c>
      <c r="B2" s="222"/>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60">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57.6" customHeight="1">
      <c r="A4" s="224" t="s">
        <v>117</v>
      </c>
      <c r="B4" s="23" t="s">
        <v>118</v>
      </c>
      <c r="C4" s="24" t="s">
        <v>119</v>
      </c>
      <c r="D4" s="24" t="s">
        <v>120</v>
      </c>
      <c r="E4" s="24" t="s">
        <v>121</v>
      </c>
      <c r="F4" s="24" t="s">
        <v>122</v>
      </c>
      <c r="G4" s="128">
        <v>1</v>
      </c>
      <c r="H4" s="30"/>
      <c r="I4" s="29"/>
      <c r="J4" s="29"/>
      <c r="K4" s="29"/>
      <c r="L4" s="29"/>
      <c r="M4" s="29"/>
      <c r="N4" s="29"/>
      <c r="O4" s="29"/>
      <c r="P4" s="29"/>
      <c r="Q4" s="29"/>
      <c r="R4" s="29"/>
      <c r="S4" s="29"/>
      <c r="T4" s="29"/>
      <c r="U4" s="29"/>
      <c r="V4" s="29"/>
      <c r="W4" s="29"/>
      <c r="X4" s="29"/>
      <c r="Y4" s="29"/>
      <c r="Z4" s="29"/>
    </row>
    <row r="5" spans="1:26" ht="77.45" customHeight="1">
      <c r="A5" s="225"/>
      <c r="B5" s="23" t="s">
        <v>123</v>
      </c>
      <c r="C5" s="24" t="s">
        <v>124</v>
      </c>
      <c r="D5" s="24" t="s">
        <v>125</v>
      </c>
      <c r="E5" s="24" t="s">
        <v>126</v>
      </c>
      <c r="F5" s="24" t="s">
        <v>127</v>
      </c>
      <c r="G5" s="128">
        <v>2</v>
      </c>
      <c r="H5" s="30"/>
      <c r="I5" s="29"/>
      <c r="J5" s="29"/>
      <c r="K5" s="29"/>
      <c r="L5" s="29"/>
      <c r="M5" s="29"/>
      <c r="N5" s="29"/>
      <c r="O5" s="29"/>
      <c r="P5" s="29"/>
      <c r="Q5" s="29"/>
      <c r="R5" s="29"/>
      <c r="S5" s="29"/>
      <c r="T5" s="29"/>
      <c r="U5" s="29"/>
      <c r="V5" s="29"/>
      <c r="W5" s="29"/>
      <c r="X5" s="29"/>
      <c r="Y5" s="29"/>
      <c r="Z5" s="29"/>
    </row>
    <row r="6" spans="1:26" ht="114" customHeight="1">
      <c r="A6" s="23" t="s">
        <v>128</v>
      </c>
      <c r="B6" s="23" t="s">
        <v>129</v>
      </c>
      <c r="C6" s="24" t="s">
        <v>130</v>
      </c>
      <c r="D6" s="24" t="s">
        <v>131</v>
      </c>
      <c r="E6" s="24" t="s">
        <v>132</v>
      </c>
      <c r="F6" s="24" t="s">
        <v>133</v>
      </c>
      <c r="G6" s="128">
        <v>3</v>
      </c>
      <c r="H6" s="30"/>
      <c r="I6" s="29"/>
      <c r="J6" s="29"/>
      <c r="K6" s="29"/>
      <c r="L6" s="29"/>
      <c r="M6" s="29"/>
      <c r="N6" s="29"/>
      <c r="O6" s="29"/>
      <c r="P6" s="29"/>
      <c r="Q6" s="29"/>
      <c r="R6" s="29"/>
      <c r="S6" s="29"/>
      <c r="T6" s="29"/>
      <c r="U6" s="29"/>
      <c r="V6" s="29"/>
      <c r="W6" s="29"/>
      <c r="X6" s="29"/>
      <c r="Y6" s="29"/>
      <c r="Z6" s="29"/>
    </row>
    <row r="7" spans="1:26" ht="75">
      <c r="A7" s="23" t="s">
        <v>134</v>
      </c>
      <c r="B7" s="23" t="s">
        <v>135</v>
      </c>
      <c r="C7" s="24" t="s">
        <v>136</v>
      </c>
      <c r="D7" s="24" t="s">
        <v>137</v>
      </c>
      <c r="E7" s="24" t="s">
        <v>138</v>
      </c>
      <c r="F7" s="24" t="s">
        <v>139</v>
      </c>
      <c r="G7" s="128">
        <v>1</v>
      </c>
      <c r="H7" s="30"/>
      <c r="I7" s="137"/>
      <c r="J7" s="137"/>
      <c r="K7" s="137"/>
      <c r="L7" s="137"/>
      <c r="M7" s="137"/>
      <c r="N7" s="29"/>
      <c r="O7" s="29"/>
      <c r="P7" s="29"/>
      <c r="Q7" s="29"/>
      <c r="R7" s="29"/>
      <c r="S7" s="29"/>
      <c r="T7" s="29"/>
      <c r="U7" s="29"/>
      <c r="V7" s="29"/>
      <c r="W7" s="29"/>
      <c r="X7" s="29"/>
      <c r="Y7" s="29"/>
      <c r="Z7" s="29"/>
    </row>
    <row r="8" spans="1:26">
      <c r="A8" s="137"/>
      <c r="B8" s="137"/>
      <c r="C8" s="137"/>
      <c r="D8" s="137"/>
      <c r="E8" s="137"/>
      <c r="F8" s="29"/>
      <c r="G8" s="137"/>
      <c r="H8" s="137"/>
      <c r="I8" s="137"/>
      <c r="J8" s="137"/>
      <c r="K8" s="137"/>
      <c r="L8" s="137"/>
      <c r="M8" s="137"/>
      <c r="N8" s="137"/>
      <c r="O8" s="137"/>
      <c r="P8" s="137"/>
      <c r="Q8" s="137"/>
      <c r="R8" s="137"/>
      <c r="S8" s="137"/>
      <c r="T8" s="137"/>
      <c r="U8" s="137"/>
      <c r="V8" s="137"/>
      <c r="W8" s="137"/>
      <c r="X8" s="137"/>
      <c r="Y8" s="137"/>
      <c r="Z8" s="137"/>
    </row>
    <row r="9" spans="1:26" ht="18.75">
      <c r="A9" s="137"/>
      <c r="B9" s="236" t="s">
        <v>95</v>
      </c>
      <c r="C9" s="237"/>
      <c r="D9" s="238"/>
      <c r="E9" s="137"/>
      <c r="F9" s="137"/>
      <c r="G9" s="137"/>
      <c r="H9" s="137"/>
      <c r="I9" s="137"/>
      <c r="J9" s="137"/>
      <c r="K9" s="137"/>
      <c r="L9" s="137"/>
      <c r="M9" s="137"/>
      <c r="N9" s="137"/>
      <c r="O9" s="137"/>
      <c r="P9" s="137"/>
      <c r="Q9" s="137"/>
      <c r="R9" s="137"/>
      <c r="S9" s="137"/>
      <c r="T9" s="137"/>
      <c r="U9" s="137"/>
      <c r="V9" s="137"/>
      <c r="W9" s="137"/>
      <c r="X9" s="137"/>
      <c r="Y9" s="137"/>
      <c r="Z9" s="137"/>
    </row>
    <row r="10" spans="1:26" ht="15.75">
      <c r="A10" s="137"/>
      <c r="B10" s="46" t="s">
        <v>96</v>
      </c>
      <c r="C10" s="46" t="s">
        <v>97</v>
      </c>
      <c r="D10" s="46" t="s">
        <v>98</v>
      </c>
      <c r="E10" s="137"/>
      <c r="F10" s="137"/>
      <c r="G10" s="137"/>
      <c r="H10" s="137"/>
      <c r="I10" s="137"/>
      <c r="J10" s="137"/>
      <c r="K10" s="137"/>
      <c r="L10" s="137"/>
      <c r="M10" s="137"/>
      <c r="N10" s="137"/>
      <c r="O10" s="137"/>
      <c r="P10" s="137"/>
      <c r="Q10" s="137"/>
      <c r="R10" s="137"/>
      <c r="S10" s="137"/>
      <c r="T10" s="137"/>
      <c r="U10" s="137"/>
      <c r="V10" s="137"/>
      <c r="W10" s="137"/>
      <c r="X10" s="137"/>
      <c r="Y10" s="137"/>
      <c r="Z10" s="137"/>
    </row>
    <row r="11" spans="1:26" ht="15.75">
      <c r="A11" s="137"/>
      <c r="B11" s="47" t="s">
        <v>118</v>
      </c>
      <c r="C11" s="133">
        <v>0.33333333333333331</v>
      </c>
      <c r="D11" s="47" t="s">
        <v>123</v>
      </c>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5.75">
      <c r="A12" s="137"/>
      <c r="B12" s="47" t="s">
        <v>118</v>
      </c>
      <c r="C12" s="133">
        <v>0.2</v>
      </c>
      <c r="D12" s="47" t="s">
        <v>129</v>
      </c>
      <c r="E12" s="1"/>
      <c r="F12" s="137"/>
      <c r="G12" s="137"/>
      <c r="H12" s="137"/>
      <c r="I12" s="137"/>
      <c r="J12" s="137"/>
      <c r="K12" s="137"/>
      <c r="L12" s="137"/>
      <c r="M12" s="137"/>
      <c r="N12" s="137"/>
      <c r="O12" s="137"/>
      <c r="P12" s="137"/>
      <c r="Q12" s="137"/>
      <c r="R12" s="137"/>
      <c r="S12" s="137"/>
      <c r="T12" s="137"/>
      <c r="U12" s="137"/>
      <c r="V12" s="137"/>
      <c r="W12" s="137"/>
      <c r="X12" s="137"/>
      <c r="Y12" s="137"/>
      <c r="Z12" s="137"/>
    </row>
    <row r="13" spans="1:26" ht="15.75">
      <c r="A13" s="137"/>
      <c r="B13" s="47" t="s">
        <v>118</v>
      </c>
      <c r="C13" s="133">
        <v>1</v>
      </c>
      <c r="D13" s="47" t="s">
        <v>135</v>
      </c>
      <c r="E13" s="1"/>
      <c r="F13" s="1"/>
      <c r="G13" s="1"/>
      <c r="H13" s="137"/>
      <c r="I13" s="138"/>
      <c r="J13" s="234"/>
      <c r="K13" s="234"/>
      <c r="L13" s="43"/>
      <c r="M13" s="138"/>
      <c r="N13" s="1"/>
      <c r="O13" s="137"/>
      <c r="P13" s="137"/>
      <c r="Q13" s="137"/>
      <c r="R13" s="137"/>
      <c r="S13" s="137"/>
      <c r="T13" s="137"/>
      <c r="U13" s="137"/>
      <c r="V13" s="137"/>
      <c r="W13" s="137"/>
      <c r="X13" s="137"/>
      <c r="Y13" s="137"/>
      <c r="Z13" s="137"/>
    </row>
    <row r="14" spans="1:26" ht="15.75">
      <c r="A14" s="137"/>
      <c r="B14" s="47" t="s">
        <v>123</v>
      </c>
      <c r="C14" s="133">
        <v>0.25</v>
      </c>
      <c r="D14" s="47" t="s">
        <v>129</v>
      </c>
      <c r="E14" s="137"/>
      <c r="F14" s="137"/>
      <c r="G14" s="137"/>
      <c r="H14" s="137"/>
      <c r="I14" s="137"/>
      <c r="J14" s="137"/>
      <c r="K14" s="137"/>
      <c r="L14" s="137"/>
      <c r="M14" s="137"/>
      <c r="N14" s="1"/>
      <c r="O14" s="137"/>
      <c r="P14" s="137"/>
      <c r="Q14" s="137"/>
      <c r="R14" s="137"/>
      <c r="S14" s="137"/>
      <c r="T14" s="137"/>
      <c r="U14" s="137"/>
      <c r="V14" s="137"/>
      <c r="W14" s="137"/>
      <c r="X14" s="137"/>
      <c r="Y14" s="137"/>
      <c r="Z14" s="137"/>
    </row>
    <row r="15" spans="1:26" ht="15.75">
      <c r="A15" s="137"/>
      <c r="B15" s="47" t="s">
        <v>123</v>
      </c>
      <c r="C15" s="133">
        <v>2</v>
      </c>
      <c r="D15" s="47" t="s">
        <v>135</v>
      </c>
      <c r="E15" s="137"/>
      <c r="F15" s="137"/>
      <c r="G15" s="137"/>
      <c r="H15" s="137"/>
      <c r="I15" s="137"/>
      <c r="J15" s="137"/>
      <c r="K15" s="137"/>
      <c r="L15" s="137"/>
      <c r="M15" s="137"/>
      <c r="N15" s="20"/>
      <c r="O15" s="137"/>
      <c r="P15" s="137"/>
      <c r="Q15" s="137"/>
      <c r="R15" s="137"/>
      <c r="S15" s="137"/>
      <c r="T15" s="137"/>
      <c r="U15" s="137"/>
      <c r="V15" s="137"/>
      <c r="W15" s="137"/>
      <c r="X15" s="137"/>
      <c r="Y15" s="137"/>
      <c r="Z15" s="137"/>
    </row>
    <row r="16" spans="1:26" ht="15.75">
      <c r="A16" s="137"/>
      <c r="B16" s="47" t="s">
        <v>129</v>
      </c>
      <c r="C16" s="133">
        <v>4</v>
      </c>
      <c r="D16" s="47" t="s">
        <v>135</v>
      </c>
      <c r="E16" s="137"/>
      <c r="F16" s="137"/>
      <c r="G16" s="137"/>
      <c r="H16" s="137"/>
      <c r="I16" s="137"/>
      <c r="J16" s="137"/>
      <c r="K16" s="137"/>
      <c r="L16" s="137"/>
      <c r="M16" s="137"/>
      <c r="N16" s="20"/>
      <c r="O16" s="137"/>
      <c r="P16" s="137"/>
      <c r="Q16" s="137"/>
      <c r="R16" s="137"/>
      <c r="S16" s="137"/>
      <c r="T16" s="137"/>
      <c r="U16" s="137"/>
      <c r="V16" s="137"/>
      <c r="W16" s="137"/>
      <c r="X16" s="137"/>
      <c r="Y16" s="137"/>
      <c r="Z16" s="137"/>
    </row>
    <row r="17" spans="1:7">
      <c r="A17" s="137"/>
      <c r="B17" s="137"/>
      <c r="C17" s="137"/>
      <c r="D17" s="137"/>
      <c r="E17" s="20"/>
      <c r="F17" s="137"/>
      <c r="G17" s="137"/>
    </row>
    <row r="18" spans="1:7">
      <c r="A18" s="137"/>
      <c r="B18" s="137"/>
      <c r="C18" s="137"/>
      <c r="D18" s="137"/>
      <c r="E18" s="20"/>
      <c r="F18" s="137"/>
      <c r="G18" s="137"/>
    </row>
    <row r="19" spans="1:7">
      <c r="A19" s="137"/>
      <c r="B19" s="137"/>
      <c r="C19" s="137"/>
      <c r="D19" s="137"/>
      <c r="E19" s="20"/>
      <c r="F19" s="137"/>
      <c r="G19" s="137"/>
    </row>
    <row r="23" spans="1:7">
      <c r="A23" s="137"/>
      <c r="B23" s="137"/>
      <c r="C23" s="137"/>
      <c r="D23" s="137"/>
      <c r="E23" s="137"/>
      <c r="F23" s="137"/>
      <c r="G23" s="137"/>
    </row>
    <row r="24" spans="1:7" ht="14.45" customHeight="1">
      <c r="A24" s="137"/>
      <c r="B24" s="235" t="s">
        <v>140</v>
      </c>
      <c r="C24" s="235"/>
      <c r="D24" s="235"/>
      <c r="E24" s="235"/>
      <c r="F24" s="235"/>
      <c r="G24" s="137"/>
    </row>
    <row r="25" spans="1:7" ht="84.75" customHeight="1">
      <c r="A25" s="137"/>
      <c r="B25" s="239" t="s">
        <v>141</v>
      </c>
      <c r="C25" s="241" t="s">
        <v>117</v>
      </c>
      <c r="D25" s="241" t="s">
        <v>142</v>
      </c>
      <c r="E25" s="241" t="s">
        <v>143</v>
      </c>
      <c r="F25" s="96" t="s">
        <v>144</v>
      </c>
      <c r="G25" s="137"/>
    </row>
    <row r="26" spans="1:7" ht="93" customHeight="1">
      <c r="A26" s="137"/>
      <c r="B26" s="240"/>
      <c r="C26" s="242"/>
      <c r="D26" s="242"/>
      <c r="E26" s="242"/>
      <c r="F26" s="86" t="s">
        <v>145</v>
      </c>
      <c r="G26" s="137"/>
    </row>
    <row r="27" spans="1:7" ht="60">
      <c r="A27" s="137"/>
      <c r="B27" s="240"/>
      <c r="C27" s="242"/>
      <c r="D27" s="242"/>
      <c r="E27" s="242"/>
      <c r="F27" s="21" t="s">
        <v>146</v>
      </c>
      <c r="G27" s="137"/>
    </row>
    <row r="28" spans="1:7" ht="78.75" customHeight="1">
      <c r="A28" s="137"/>
      <c r="B28" s="240"/>
      <c r="C28" s="242"/>
      <c r="D28" s="242"/>
      <c r="E28" s="242"/>
      <c r="F28" s="86" t="s">
        <v>147</v>
      </c>
      <c r="G28" s="137"/>
    </row>
    <row r="29" spans="1:7" ht="90">
      <c r="A29" s="137"/>
      <c r="B29" s="240"/>
      <c r="C29" s="242"/>
      <c r="D29" s="242"/>
      <c r="E29" s="21" t="s">
        <v>148</v>
      </c>
      <c r="F29" s="86" t="s">
        <v>149</v>
      </c>
      <c r="G29" s="139"/>
    </row>
    <row r="30" spans="1:7" ht="103.5" customHeight="1">
      <c r="A30" s="137"/>
      <c r="B30" s="240"/>
      <c r="C30" s="21" t="s">
        <v>128</v>
      </c>
      <c r="D30" s="21" t="s">
        <v>150</v>
      </c>
      <c r="E30" s="21" t="s">
        <v>151</v>
      </c>
      <c r="F30" s="21" t="s">
        <v>152</v>
      </c>
      <c r="G30" s="139"/>
    </row>
    <row r="31" spans="1:7" ht="90">
      <c r="A31" s="137"/>
      <c r="B31" s="240"/>
      <c r="C31" s="21" t="s">
        <v>134</v>
      </c>
      <c r="D31" s="21" t="s">
        <v>153</v>
      </c>
      <c r="E31" s="21" t="s">
        <v>154</v>
      </c>
      <c r="F31" s="21" t="s">
        <v>155</v>
      </c>
      <c r="G31" s="139"/>
    </row>
    <row r="32" spans="1:7">
      <c r="A32" s="137"/>
      <c r="B32" s="137"/>
      <c r="C32" s="137"/>
      <c r="D32" s="137"/>
      <c r="E32" s="137"/>
      <c r="F32" s="137"/>
      <c r="G32" s="139"/>
    </row>
    <row r="33" spans="7:7">
      <c r="G33" s="139"/>
    </row>
    <row r="34" spans="7:7">
      <c r="G34" s="139"/>
    </row>
    <row r="35" spans="7:7">
      <c r="G35" s="139"/>
    </row>
    <row r="36" spans="7:7">
      <c r="G36" s="139"/>
    </row>
    <row r="37" spans="7:7">
      <c r="G37" s="139"/>
    </row>
    <row r="38" spans="7:7">
      <c r="G38" s="139"/>
    </row>
    <row r="39" spans="7:7">
      <c r="G39" s="139"/>
    </row>
    <row r="40" spans="7:7">
      <c r="G40" s="139"/>
    </row>
    <row r="65" spans="1:1">
      <c r="A65" s="140">
        <v>1</v>
      </c>
    </row>
    <row r="66" spans="1:1">
      <c r="A66" s="140">
        <v>2</v>
      </c>
    </row>
    <row r="67" spans="1:1">
      <c r="A67" s="140">
        <v>3</v>
      </c>
    </row>
    <row r="68" spans="1:1">
      <c r="A68" s="140">
        <v>4</v>
      </c>
    </row>
    <row r="69" spans="1:1">
      <c r="A69" s="140">
        <v>5</v>
      </c>
    </row>
    <row r="70" spans="1:1">
      <c r="A70" s="140">
        <v>6</v>
      </c>
    </row>
    <row r="71" spans="1:1">
      <c r="A71" s="140">
        <v>7</v>
      </c>
    </row>
    <row r="72" spans="1:1">
      <c r="A72" s="140">
        <v>8</v>
      </c>
    </row>
    <row r="73" spans="1:1">
      <c r="A73" s="140">
        <v>9</v>
      </c>
    </row>
    <row r="74" spans="1:1">
      <c r="A74" s="140">
        <v>1</v>
      </c>
    </row>
    <row r="75" spans="1:1">
      <c r="A75" s="141">
        <v>0.5</v>
      </c>
    </row>
    <row r="76" spans="1:1">
      <c r="A76" s="141">
        <v>0.33333333333333331</v>
      </c>
    </row>
    <row r="77" spans="1:1">
      <c r="A77" s="141">
        <v>0.25</v>
      </c>
    </row>
    <row r="78" spans="1:1">
      <c r="A78" s="141">
        <v>0.2</v>
      </c>
    </row>
    <row r="79" spans="1:1">
      <c r="A79" s="141">
        <v>0.16666666666666666</v>
      </c>
    </row>
    <row r="80" spans="1:1">
      <c r="A80" s="141">
        <v>0.14285714285714285</v>
      </c>
    </row>
    <row r="81" spans="1:1">
      <c r="A81" s="141">
        <v>0.125</v>
      </c>
    </row>
    <row r="82" spans="1:1">
      <c r="A82" s="141">
        <v>0.1111111111111111</v>
      </c>
    </row>
  </sheetData>
  <sheetProtection algorithmName="SHA-512" hashValue="IGNvfLw3ECKlX+ydjeajpvGfz8AAt6vc2c1Td+fYz1yxENy5Md+vIpsbU9BxAHKHceLNm7assdlC7aGjIH0+7A==" saltValue="n/HdCmV0XA06/wnbK4tkZw==" spinCount="100000" sheet="1" objects="1" scenarios="1"/>
  <mergeCells count="10">
    <mergeCell ref="B25:B31"/>
    <mergeCell ref="C25:C29"/>
    <mergeCell ref="D25:D29"/>
    <mergeCell ref="E25:E28"/>
    <mergeCell ref="J13:K13"/>
    <mergeCell ref="B24:F24"/>
    <mergeCell ref="A1:G1"/>
    <mergeCell ref="A2:B2"/>
    <mergeCell ref="A4:A5"/>
    <mergeCell ref="B9:D9"/>
  </mergeCells>
  <conditionalFormatting sqref="G4:G7">
    <cfRule type="cellIs" dxfId="15" priority="1" operator="between">
      <formula>1</formula>
      <formula>4</formula>
    </cfRule>
  </conditionalFormatting>
  <conditionalFormatting sqref="G4:G7">
    <cfRule type="cellIs" dxfId="14" priority="2" operator="between">
      <formula>1</formula>
      <formula>4</formula>
    </cfRule>
  </conditionalFormatting>
  <dataValidations count="2">
    <dataValidation type="list" allowBlank="1" showErrorMessage="1" sqref="G4:G7" xr:uid="{00000000-0002-0000-0200-000000000000}">
      <formula1>$J$1:$M$1</formula1>
    </dataValidation>
    <dataValidation type="list" allowBlank="1" showInputMessage="1" showErrorMessage="1" sqref="C11:C16" xr:uid="{D474C14A-1797-4D77-B10F-39F4F99135CF}">
      <formula1>$A$65:$A$82</formula1>
    </dataValidation>
  </dataValidations>
  <pageMargins left="0.25" right="0.25" top="0.75" bottom="0.75" header="0" footer="0"/>
  <pageSetup scale="9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5"/>
  <sheetViews>
    <sheetView showGridLines="0" topLeftCell="A6" zoomScaleNormal="100" workbookViewId="0">
      <selection activeCell="C16" sqref="C16"/>
    </sheetView>
  </sheetViews>
  <sheetFormatPr defaultColWidth="14.42578125" defaultRowHeight="15"/>
  <cols>
    <col min="1" max="1" width="13.140625" style="8" bestFit="1" customWidth="1"/>
    <col min="2" max="2" width="19.140625" style="8" bestFit="1" customWidth="1"/>
    <col min="3" max="3" width="25.28515625" style="8" bestFit="1" customWidth="1"/>
    <col min="4" max="4" width="25.85546875" style="8" bestFit="1" customWidth="1"/>
    <col min="5" max="5" width="25.5703125" style="8" customWidth="1"/>
    <col min="6" max="6" width="31.7109375" style="8" bestFit="1" customWidth="1"/>
    <col min="7" max="7" width="20.5703125" style="8" bestFit="1" customWidth="1"/>
    <col min="8" max="8" width="29" style="8" customWidth="1"/>
    <col min="9" max="9" width="23.85546875" style="8" customWidth="1"/>
    <col min="10" max="13" width="2" style="8" bestFit="1" customWidth="1"/>
    <col min="14" max="26" width="8.7109375" style="8" customWidth="1"/>
    <col min="27" max="16384" width="14.42578125" style="8"/>
  </cols>
  <sheetData>
    <row r="1" spans="1:26">
      <c r="A1" s="220" t="s">
        <v>156</v>
      </c>
      <c r="B1" s="221"/>
      <c r="C1" s="221"/>
      <c r="D1" s="221"/>
      <c r="E1" s="221"/>
      <c r="F1" s="221"/>
      <c r="G1" s="222"/>
      <c r="H1" s="137"/>
      <c r="I1" s="137"/>
      <c r="J1" s="29">
        <v>1</v>
      </c>
      <c r="K1" s="29">
        <v>2</v>
      </c>
      <c r="L1" s="29">
        <v>3</v>
      </c>
      <c r="M1" s="29">
        <v>4</v>
      </c>
      <c r="N1" s="137"/>
      <c r="O1" s="137"/>
      <c r="P1" s="137"/>
      <c r="Q1" s="137"/>
      <c r="R1" s="137"/>
      <c r="S1" s="137"/>
      <c r="T1" s="137"/>
      <c r="U1" s="137"/>
      <c r="V1" s="137"/>
      <c r="W1" s="137"/>
      <c r="X1" s="137"/>
      <c r="Y1" s="137"/>
      <c r="Z1" s="137"/>
    </row>
    <row r="2" spans="1:26" ht="45">
      <c r="A2" s="223" t="s">
        <v>50</v>
      </c>
      <c r="B2" s="222"/>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60">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90">
      <c r="A4" s="224" t="s">
        <v>157</v>
      </c>
      <c r="B4" s="23" t="s">
        <v>158</v>
      </c>
      <c r="C4" s="24" t="s">
        <v>159</v>
      </c>
      <c r="D4" s="24" t="s">
        <v>160</v>
      </c>
      <c r="E4" s="24" t="s">
        <v>161</v>
      </c>
      <c r="F4" s="24" t="s">
        <v>162</v>
      </c>
      <c r="G4" s="128">
        <v>2</v>
      </c>
      <c r="H4" s="30"/>
      <c r="I4" s="29"/>
      <c r="J4" s="29"/>
      <c r="K4" s="29"/>
      <c r="L4" s="29"/>
      <c r="M4" s="29"/>
      <c r="N4" s="29"/>
      <c r="O4" s="29"/>
      <c r="P4" s="29"/>
      <c r="Q4" s="29"/>
      <c r="R4" s="29"/>
      <c r="S4" s="29"/>
      <c r="T4" s="29"/>
      <c r="U4" s="29"/>
      <c r="V4" s="29"/>
      <c r="W4" s="29"/>
      <c r="X4" s="29"/>
      <c r="Y4" s="29"/>
      <c r="Z4" s="29"/>
    </row>
    <row r="5" spans="1:26" ht="105">
      <c r="A5" s="226"/>
      <c r="B5" s="23" t="s">
        <v>163</v>
      </c>
      <c r="C5" s="24" t="s">
        <v>164</v>
      </c>
      <c r="D5" s="24" t="s">
        <v>165</v>
      </c>
      <c r="E5" s="24" t="s">
        <v>166</v>
      </c>
      <c r="F5" s="24" t="s">
        <v>167</v>
      </c>
      <c r="G5" s="128">
        <v>3</v>
      </c>
      <c r="H5" s="30"/>
      <c r="I5" s="29"/>
      <c r="J5" s="29"/>
      <c r="K5" s="29"/>
      <c r="L5" s="29"/>
      <c r="M5" s="29"/>
      <c r="N5" s="29"/>
      <c r="O5" s="29"/>
      <c r="P5" s="29"/>
      <c r="Q5" s="29"/>
      <c r="R5" s="29"/>
      <c r="S5" s="29"/>
      <c r="T5" s="29"/>
      <c r="U5" s="29"/>
      <c r="V5" s="29"/>
      <c r="W5" s="29"/>
      <c r="X5" s="29"/>
      <c r="Y5" s="29"/>
      <c r="Z5" s="29"/>
    </row>
    <row r="6" spans="1:26" ht="105">
      <c r="A6" s="226"/>
      <c r="B6" s="23" t="s">
        <v>168</v>
      </c>
      <c r="C6" s="24" t="s">
        <v>169</v>
      </c>
      <c r="D6" s="24" t="s">
        <v>170</v>
      </c>
      <c r="E6" s="24" t="s">
        <v>171</v>
      </c>
      <c r="F6" s="24" t="s">
        <v>172</v>
      </c>
      <c r="G6" s="128">
        <v>3</v>
      </c>
      <c r="H6" s="30"/>
      <c r="I6" s="29"/>
      <c r="J6" s="29"/>
      <c r="K6" s="29"/>
      <c r="L6" s="29"/>
      <c r="M6" s="29"/>
      <c r="N6" s="29"/>
      <c r="O6" s="29"/>
      <c r="P6" s="29"/>
      <c r="Q6" s="29"/>
      <c r="R6" s="29"/>
      <c r="S6" s="29"/>
      <c r="T6" s="29"/>
      <c r="U6" s="29"/>
      <c r="V6" s="29"/>
      <c r="W6" s="29"/>
      <c r="X6" s="29"/>
      <c r="Y6" s="29"/>
      <c r="Z6" s="29"/>
    </row>
    <row r="7" spans="1:26" ht="105">
      <c r="A7" s="21" t="s">
        <v>173</v>
      </c>
      <c r="B7" s="31" t="s">
        <v>168</v>
      </c>
      <c r="C7" s="24" t="s">
        <v>174</v>
      </c>
      <c r="D7" s="24" t="s">
        <v>175</v>
      </c>
      <c r="E7" s="24" t="s">
        <v>176</v>
      </c>
      <c r="F7" s="24" t="s">
        <v>177</v>
      </c>
      <c r="G7" s="128">
        <v>1</v>
      </c>
      <c r="H7" s="30"/>
      <c r="I7" s="137"/>
      <c r="J7" s="137"/>
      <c r="K7" s="137"/>
      <c r="L7" s="137"/>
      <c r="M7" s="137"/>
      <c r="N7" s="29"/>
      <c r="O7" s="29"/>
      <c r="P7" s="29"/>
      <c r="Q7" s="29"/>
      <c r="R7" s="29"/>
      <c r="S7" s="29"/>
      <c r="T7" s="29"/>
      <c r="U7" s="29"/>
      <c r="V7" s="29"/>
      <c r="W7" s="29"/>
      <c r="X7" s="29"/>
      <c r="Y7" s="29"/>
      <c r="Z7" s="29"/>
    </row>
    <row r="8" spans="1:26">
      <c r="A8" s="137"/>
      <c r="B8" s="137"/>
      <c r="C8" s="137"/>
      <c r="D8" s="137"/>
      <c r="E8" s="137"/>
      <c r="F8" s="29"/>
      <c r="G8" s="137"/>
      <c r="H8" s="137"/>
      <c r="I8" s="137"/>
      <c r="J8" s="137"/>
      <c r="K8" s="137"/>
      <c r="L8" s="137"/>
      <c r="M8" s="137"/>
      <c r="N8" s="137"/>
      <c r="O8" s="137"/>
      <c r="P8" s="137"/>
      <c r="Q8" s="137"/>
      <c r="R8" s="137"/>
      <c r="S8" s="137"/>
      <c r="T8" s="137"/>
      <c r="U8" s="137"/>
      <c r="V8" s="137"/>
      <c r="W8" s="137"/>
      <c r="X8" s="137"/>
      <c r="Y8" s="137"/>
      <c r="Z8" s="137"/>
    </row>
    <row r="9" spans="1:26" ht="18.75">
      <c r="A9" s="137"/>
      <c r="B9" s="236" t="s">
        <v>95</v>
      </c>
      <c r="C9" s="237"/>
      <c r="D9" s="238"/>
      <c r="E9" s="137"/>
      <c r="F9" s="137"/>
      <c r="G9" s="137"/>
      <c r="H9" s="137"/>
      <c r="I9" s="137"/>
      <c r="J9" s="137"/>
      <c r="K9" s="137"/>
      <c r="L9" s="137"/>
      <c r="M9" s="137"/>
      <c r="N9" s="137"/>
      <c r="O9" s="137"/>
      <c r="P9" s="137"/>
      <c r="Q9" s="137"/>
      <c r="R9" s="137"/>
      <c r="S9" s="137"/>
      <c r="T9" s="137"/>
      <c r="U9" s="137"/>
      <c r="V9" s="137"/>
      <c r="W9" s="137"/>
      <c r="X9" s="137"/>
      <c r="Y9" s="137"/>
      <c r="Z9" s="137"/>
    </row>
    <row r="10" spans="1:26" ht="15.75">
      <c r="A10" s="137"/>
      <c r="B10" s="46" t="s">
        <v>96</v>
      </c>
      <c r="C10" s="46" t="s">
        <v>97</v>
      </c>
      <c r="D10" s="46" t="s">
        <v>98</v>
      </c>
      <c r="E10" s="1"/>
      <c r="F10" s="137"/>
      <c r="G10" s="137"/>
      <c r="H10" s="137"/>
      <c r="I10" s="137"/>
      <c r="J10" s="137"/>
      <c r="K10" s="137"/>
      <c r="L10" s="137"/>
      <c r="M10" s="137"/>
      <c r="N10" s="137"/>
      <c r="O10" s="137"/>
      <c r="P10" s="137"/>
      <c r="Q10" s="137"/>
      <c r="R10" s="137"/>
      <c r="S10" s="137"/>
      <c r="T10" s="137"/>
      <c r="U10" s="137"/>
      <c r="V10" s="137"/>
      <c r="W10" s="137"/>
      <c r="X10" s="137"/>
      <c r="Y10" s="137"/>
      <c r="Z10" s="137"/>
    </row>
    <row r="11" spans="1:26" ht="31.5">
      <c r="A11" s="137"/>
      <c r="B11" s="47" t="s">
        <v>158</v>
      </c>
      <c r="C11" s="133">
        <v>0.5</v>
      </c>
      <c r="D11" s="47" t="s">
        <v>163</v>
      </c>
      <c r="E11" s="1"/>
      <c r="F11" s="1"/>
      <c r="G11" s="1"/>
      <c r="H11" s="137"/>
      <c r="I11" s="137"/>
      <c r="J11" s="1"/>
      <c r="K11" s="1"/>
      <c r="L11" s="1"/>
      <c r="M11" s="137"/>
      <c r="N11" s="1"/>
      <c r="O11" s="137"/>
      <c r="P11" s="137"/>
      <c r="Q11" s="137"/>
      <c r="R11" s="137"/>
      <c r="S11" s="137"/>
      <c r="T11" s="137"/>
      <c r="U11" s="137"/>
      <c r="V11" s="137"/>
      <c r="W11" s="137"/>
      <c r="X11" s="137"/>
      <c r="Y11" s="137"/>
      <c r="Z11" s="137"/>
    </row>
    <row r="12" spans="1:26" ht="31.5">
      <c r="A12" s="137"/>
      <c r="B12" s="47" t="s">
        <v>158</v>
      </c>
      <c r="C12" s="133">
        <v>0.5</v>
      </c>
      <c r="D12" s="47" t="s">
        <v>178</v>
      </c>
      <c r="E12" s="137"/>
      <c r="F12" s="137"/>
      <c r="G12" s="137"/>
      <c r="H12" s="137"/>
      <c r="I12" s="137"/>
      <c r="J12" s="1"/>
      <c r="K12" s="137"/>
      <c r="L12" s="137"/>
      <c r="M12" s="137"/>
      <c r="N12" s="137"/>
      <c r="O12" s="137"/>
      <c r="P12" s="137"/>
      <c r="Q12" s="137"/>
      <c r="R12" s="137"/>
      <c r="S12" s="137"/>
      <c r="T12" s="137"/>
      <c r="U12" s="137"/>
      <c r="V12" s="137"/>
      <c r="W12" s="137"/>
      <c r="X12" s="137"/>
      <c r="Y12" s="137"/>
      <c r="Z12" s="137"/>
    </row>
    <row r="13" spans="1:26" ht="31.5">
      <c r="A13" s="137"/>
      <c r="B13" s="47" t="s">
        <v>158</v>
      </c>
      <c r="C13" s="133">
        <v>2</v>
      </c>
      <c r="D13" s="47" t="s">
        <v>179</v>
      </c>
      <c r="E13" s="142"/>
      <c r="F13" s="142"/>
      <c r="G13" s="137"/>
      <c r="H13" s="137"/>
      <c r="I13" s="137"/>
      <c r="J13" s="137"/>
      <c r="K13" s="137"/>
      <c r="L13" s="137"/>
      <c r="M13" s="137"/>
      <c r="N13" s="137"/>
      <c r="O13" s="137"/>
      <c r="P13" s="137"/>
      <c r="Q13" s="137"/>
      <c r="R13" s="137"/>
      <c r="S13" s="137"/>
      <c r="T13" s="137"/>
      <c r="U13" s="137"/>
      <c r="V13" s="137"/>
      <c r="W13" s="137"/>
      <c r="X13" s="137"/>
      <c r="Y13" s="137"/>
      <c r="Z13" s="137"/>
    </row>
    <row r="14" spans="1:26" ht="31.5">
      <c r="A14" s="137"/>
      <c r="B14" s="47" t="s">
        <v>163</v>
      </c>
      <c r="C14" s="133">
        <v>2</v>
      </c>
      <c r="D14" s="47" t="s">
        <v>178</v>
      </c>
      <c r="E14" s="20"/>
      <c r="F14" s="137"/>
      <c r="G14" s="137"/>
      <c r="H14" s="137"/>
      <c r="I14" s="137"/>
      <c r="J14" s="137"/>
      <c r="K14" s="137"/>
      <c r="L14" s="137"/>
      <c r="M14" s="137"/>
      <c r="N14" s="137"/>
      <c r="O14" s="137"/>
      <c r="P14" s="137"/>
      <c r="Q14" s="137"/>
      <c r="R14" s="137"/>
      <c r="S14" s="137"/>
      <c r="T14" s="137"/>
      <c r="U14" s="137"/>
      <c r="V14" s="137"/>
      <c r="W14" s="137"/>
      <c r="X14" s="137"/>
      <c r="Y14" s="137"/>
      <c r="Z14" s="137"/>
    </row>
    <row r="15" spans="1:26" ht="31.5">
      <c r="A15" s="137"/>
      <c r="B15" s="47" t="s">
        <v>163</v>
      </c>
      <c r="C15" s="133">
        <v>2</v>
      </c>
      <c r="D15" s="47" t="s">
        <v>179</v>
      </c>
      <c r="E15" s="20"/>
      <c r="F15" s="137"/>
      <c r="G15" s="137"/>
      <c r="H15" s="137"/>
      <c r="I15" s="137"/>
      <c r="J15" s="137"/>
      <c r="K15" s="143"/>
      <c r="L15" s="137"/>
      <c r="M15" s="137"/>
      <c r="N15" s="137"/>
      <c r="O15" s="137"/>
      <c r="P15" s="137"/>
      <c r="Q15" s="137"/>
      <c r="R15" s="137"/>
      <c r="S15" s="137"/>
      <c r="T15" s="137"/>
      <c r="U15" s="137"/>
      <c r="V15" s="137"/>
      <c r="W15" s="137"/>
      <c r="X15" s="137"/>
      <c r="Y15" s="137"/>
      <c r="Z15" s="137"/>
    </row>
    <row r="16" spans="1:26" ht="47.25">
      <c r="A16" s="137"/>
      <c r="B16" s="47" t="s">
        <v>178</v>
      </c>
      <c r="C16" s="133">
        <v>2</v>
      </c>
      <c r="D16" s="47" t="s">
        <v>179</v>
      </c>
      <c r="E16" s="20"/>
      <c r="F16" s="137"/>
      <c r="G16" s="137"/>
      <c r="H16" s="137"/>
      <c r="I16" s="137"/>
      <c r="J16" s="137"/>
      <c r="K16" s="137"/>
      <c r="L16" s="137"/>
      <c r="M16" s="137"/>
      <c r="N16" s="137"/>
      <c r="O16" s="137"/>
      <c r="P16" s="137"/>
      <c r="Q16" s="137"/>
      <c r="R16" s="137"/>
      <c r="S16" s="137"/>
      <c r="T16" s="137"/>
      <c r="U16" s="137"/>
      <c r="V16" s="137"/>
      <c r="W16" s="137"/>
      <c r="X16" s="137"/>
      <c r="Y16" s="137"/>
      <c r="Z16" s="137"/>
    </row>
    <row r="17" spans="1:9">
      <c r="A17" s="137"/>
      <c r="B17" s="137"/>
      <c r="C17" s="137"/>
      <c r="D17" s="137"/>
      <c r="E17" s="20"/>
      <c r="F17" s="137"/>
      <c r="G17" s="137"/>
      <c r="H17" s="137"/>
      <c r="I17" s="137"/>
    </row>
    <row r="18" spans="1:9" ht="18.75">
      <c r="A18" s="137"/>
      <c r="B18" s="250" t="s">
        <v>140</v>
      </c>
      <c r="C18" s="251"/>
      <c r="D18" s="251"/>
      <c r="E18" s="251"/>
      <c r="F18" s="252"/>
      <c r="G18" s="137"/>
      <c r="H18" s="137"/>
      <c r="I18" s="137"/>
    </row>
    <row r="19" spans="1:9" ht="45">
      <c r="A19" s="137"/>
      <c r="B19" s="243" t="s">
        <v>180</v>
      </c>
      <c r="C19" s="244" t="s">
        <v>157</v>
      </c>
      <c r="D19" s="247" t="s">
        <v>181</v>
      </c>
      <c r="E19" s="35" t="s">
        <v>182</v>
      </c>
      <c r="F19" s="87" t="s">
        <v>183</v>
      </c>
      <c r="G19" s="137"/>
      <c r="H19" s="137"/>
      <c r="I19" s="137"/>
    </row>
    <row r="20" spans="1:9" ht="45">
      <c r="A20" s="137"/>
      <c r="B20" s="228"/>
      <c r="C20" s="245"/>
      <c r="D20" s="248"/>
      <c r="E20" s="35" t="s">
        <v>184</v>
      </c>
      <c r="F20" s="87" t="s">
        <v>185</v>
      </c>
      <c r="G20" s="137"/>
      <c r="H20" s="137"/>
      <c r="I20" s="137"/>
    </row>
    <row r="21" spans="1:9" ht="45.75" thickBot="1">
      <c r="A21" s="137"/>
      <c r="B21" s="228"/>
      <c r="C21" s="246"/>
      <c r="D21" s="249"/>
      <c r="E21" s="88" t="s">
        <v>186</v>
      </c>
      <c r="F21" s="89" t="s">
        <v>187</v>
      </c>
      <c r="G21" s="137"/>
      <c r="H21" s="140"/>
      <c r="I21" s="137"/>
    </row>
    <row r="22" spans="1:9" ht="90">
      <c r="A22" s="137"/>
      <c r="B22" s="229"/>
      <c r="C22" s="35" t="s">
        <v>173</v>
      </c>
      <c r="D22" s="35" t="s">
        <v>188</v>
      </c>
      <c r="E22" s="35" t="s">
        <v>189</v>
      </c>
      <c r="F22" s="36" t="s">
        <v>190</v>
      </c>
      <c r="G22" s="137"/>
      <c r="H22" s="137"/>
      <c r="I22" s="137"/>
    </row>
    <row r="23" spans="1:9">
      <c r="A23" s="137"/>
      <c r="B23" s="137"/>
      <c r="C23" s="137"/>
      <c r="D23" s="137"/>
      <c r="E23" s="137"/>
      <c r="F23" s="137"/>
      <c r="G23" s="137"/>
      <c r="H23" s="137"/>
      <c r="I23" s="139"/>
    </row>
    <row r="27" spans="1:9">
      <c r="A27" s="137"/>
      <c r="B27" s="137"/>
      <c r="C27" s="137"/>
      <c r="D27" s="137"/>
      <c r="E27" s="137"/>
      <c r="F27" s="137"/>
      <c r="G27" s="137"/>
      <c r="H27" s="137"/>
      <c r="I27" s="139"/>
    </row>
    <row r="28" spans="1:9">
      <c r="A28" s="137"/>
      <c r="B28" s="137"/>
      <c r="C28" s="137"/>
      <c r="D28" s="137"/>
      <c r="E28" s="137"/>
      <c r="F28" s="137"/>
      <c r="G28" s="137"/>
      <c r="H28" s="137"/>
      <c r="I28" s="139"/>
    </row>
    <row r="29" spans="1:9">
      <c r="A29" s="137"/>
      <c r="B29" s="137"/>
      <c r="C29" s="137"/>
      <c r="D29" s="137"/>
      <c r="E29" s="137"/>
      <c r="F29" s="137"/>
      <c r="G29" s="137"/>
      <c r="H29" s="137"/>
      <c r="I29" s="139"/>
    </row>
    <row r="30" spans="1:9">
      <c r="A30" s="137"/>
      <c r="B30" s="137"/>
      <c r="C30" s="137"/>
      <c r="D30" s="137"/>
      <c r="E30" s="137"/>
      <c r="F30" s="137"/>
      <c r="G30" s="137"/>
      <c r="H30" s="137"/>
      <c r="I30" s="139"/>
    </row>
    <row r="31" spans="1:9">
      <c r="A31" s="137"/>
      <c r="B31" s="137"/>
      <c r="C31" s="137"/>
      <c r="D31" s="137"/>
      <c r="E31" s="137"/>
      <c r="F31" s="137"/>
      <c r="G31" s="137"/>
      <c r="H31" s="137"/>
      <c r="I31" s="139"/>
    </row>
    <row r="32" spans="1:9">
      <c r="A32" s="137"/>
      <c r="B32" s="137"/>
      <c r="C32" s="137"/>
      <c r="D32" s="137"/>
      <c r="E32" s="137"/>
      <c r="F32" s="137"/>
      <c r="G32" s="137"/>
      <c r="H32" s="137"/>
      <c r="I32" s="139"/>
    </row>
    <row r="33" spans="9:9">
      <c r="I33" s="139"/>
    </row>
    <row r="34" spans="9:9">
      <c r="I34" s="139"/>
    </row>
    <row r="35" spans="9:9">
      <c r="I35" s="139"/>
    </row>
  </sheetData>
  <sheetProtection algorithmName="SHA-512" hashValue="pcjPr9tqwGCc7uR6EpNzgcc0MCHAN0YKi0ACl6Y56wPTh1wS+Pxw9ce1iL/gxJloHM+5sK0LeW7FVlea8Srg1Q==" saltValue="RXxF0yDtSij4FfbNEtON8A==" spinCount="100000" sheet="1" objects="1" scenarios="1"/>
  <mergeCells count="8">
    <mergeCell ref="A1:G1"/>
    <mergeCell ref="A2:B2"/>
    <mergeCell ref="A4:A6"/>
    <mergeCell ref="B9:D9"/>
    <mergeCell ref="B19:B22"/>
    <mergeCell ref="C19:C21"/>
    <mergeCell ref="D19:D21"/>
    <mergeCell ref="B18:F18"/>
  </mergeCells>
  <conditionalFormatting sqref="G4:G7">
    <cfRule type="cellIs" dxfId="13" priority="1" operator="between">
      <formula>1</formula>
      <formula>4</formula>
    </cfRule>
  </conditionalFormatting>
  <conditionalFormatting sqref="G4:G7">
    <cfRule type="cellIs" dxfId="12" priority="2" operator="between">
      <formula>1</formula>
      <formula>4</formula>
    </cfRule>
  </conditionalFormatting>
  <dataValidations count="1">
    <dataValidation type="list" allowBlank="1" showErrorMessage="1" sqref="G4:G7"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5CB42CB-46F7-40C3-84B9-224DF4CC41AD}">
          <x14:formula1>
            <xm:f>'5.Human'!$A$65:$A$82</xm:f>
          </x14:formula1>
          <xm:sqref>C11:C16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4"/>
  <sheetViews>
    <sheetView showGridLines="0" topLeftCell="A16" zoomScaleNormal="100" workbookViewId="0">
      <selection activeCell="C35" sqref="C35"/>
    </sheetView>
  </sheetViews>
  <sheetFormatPr defaultColWidth="14.42578125" defaultRowHeight="15"/>
  <cols>
    <col min="1" max="1" width="12.7109375" style="8" bestFit="1" customWidth="1"/>
    <col min="2" max="2" width="18.28515625" style="8" customWidth="1"/>
    <col min="3" max="3" width="26.7109375" style="8" customWidth="1"/>
    <col min="4" max="4" width="28.5703125" style="8" customWidth="1"/>
    <col min="5" max="5" width="27.42578125" style="8" bestFit="1" customWidth="1"/>
    <col min="6" max="6" width="33.140625" style="8" customWidth="1"/>
    <col min="7" max="7" width="20.5703125" style="8" bestFit="1" customWidth="1"/>
    <col min="8" max="8" width="20.28515625" style="8" customWidth="1"/>
    <col min="9" max="9" width="28.85546875" style="8" customWidth="1"/>
    <col min="10" max="13" width="2" style="8" bestFit="1" customWidth="1"/>
    <col min="14" max="14" width="15.7109375" style="8" customWidth="1"/>
    <col min="15" max="26" width="8.7109375" style="8" customWidth="1"/>
    <col min="27" max="16384" width="14.42578125" style="8"/>
  </cols>
  <sheetData>
    <row r="1" spans="1:26">
      <c r="A1" s="220" t="s">
        <v>191</v>
      </c>
      <c r="B1" s="221"/>
      <c r="C1" s="221"/>
      <c r="D1" s="221"/>
      <c r="E1" s="221"/>
      <c r="F1" s="221"/>
      <c r="G1" s="222"/>
      <c r="H1" s="137"/>
      <c r="I1" s="137"/>
      <c r="J1" s="29">
        <v>1</v>
      </c>
      <c r="K1" s="29">
        <v>2</v>
      </c>
      <c r="L1" s="29">
        <v>3</v>
      </c>
      <c r="M1" s="29">
        <v>4</v>
      </c>
      <c r="N1" s="137"/>
      <c r="O1" s="137"/>
      <c r="P1" s="137"/>
      <c r="Q1" s="137"/>
      <c r="R1" s="137"/>
      <c r="S1" s="137"/>
      <c r="T1" s="137"/>
      <c r="U1" s="137"/>
      <c r="V1" s="137"/>
      <c r="W1" s="137"/>
      <c r="X1" s="137"/>
      <c r="Y1" s="137"/>
      <c r="Z1" s="137"/>
    </row>
    <row r="2" spans="1:26" ht="45">
      <c r="A2" s="223" t="s">
        <v>50</v>
      </c>
      <c r="B2" s="222"/>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60">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75">
      <c r="A4" s="224" t="s">
        <v>192</v>
      </c>
      <c r="B4" s="23" t="s">
        <v>193</v>
      </c>
      <c r="C4" s="24" t="s">
        <v>194</v>
      </c>
      <c r="D4" s="24" t="s">
        <v>195</v>
      </c>
      <c r="E4" s="24" t="s">
        <v>196</v>
      </c>
      <c r="F4" s="24" t="s">
        <v>197</v>
      </c>
      <c r="G4" s="128">
        <v>4</v>
      </c>
      <c r="H4" s="30"/>
      <c r="I4" s="29"/>
      <c r="J4" s="29"/>
      <c r="K4" s="29"/>
      <c r="L4" s="29"/>
      <c r="M4" s="29"/>
      <c r="N4" s="29"/>
      <c r="O4" s="29"/>
      <c r="P4" s="29"/>
      <c r="Q4" s="29"/>
      <c r="R4" s="29"/>
      <c r="S4" s="29"/>
      <c r="T4" s="29"/>
      <c r="U4" s="29"/>
      <c r="V4" s="29"/>
      <c r="W4" s="29"/>
      <c r="X4" s="29"/>
      <c r="Y4" s="29"/>
      <c r="Z4" s="29"/>
    </row>
    <row r="5" spans="1:26" ht="135">
      <c r="A5" s="225"/>
      <c r="B5" s="23" t="s">
        <v>198</v>
      </c>
      <c r="C5" s="24" t="s">
        <v>199</v>
      </c>
      <c r="D5" s="24" t="s">
        <v>200</v>
      </c>
      <c r="E5" s="24" t="s">
        <v>201</v>
      </c>
      <c r="F5" s="24" t="s">
        <v>202</v>
      </c>
      <c r="G5" s="128">
        <v>3</v>
      </c>
      <c r="H5" s="30"/>
      <c r="I5" s="29"/>
      <c r="J5" s="29"/>
      <c r="K5" s="29"/>
      <c r="L5" s="29"/>
      <c r="M5" s="29"/>
      <c r="N5" s="29"/>
      <c r="O5" s="29"/>
      <c r="P5" s="29"/>
      <c r="Q5" s="29"/>
      <c r="R5" s="29"/>
      <c r="S5" s="29"/>
      <c r="T5" s="29"/>
      <c r="U5" s="29"/>
      <c r="V5" s="29"/>
      <c r="W5" s="29"/>
      <c r="X5" s="29"/>
      <c r="Y5" s="29"/>
      <c r="Z5" s="29"/>
    </row>
    <row r="6" spans="1:26" ht="90">
      <c r="A6" s="255" t="s">
        <v>203</v>
      </c>
      <c r="B6" s="23" t="s">
        <v>204</v>
      </c>
      <c r="C6" s="24" t="s">
        <v>205</v>
      </c>
      <c r="D6" s="24" t="s">
        <v>206</v>
      </c>
      <c r="E6" s="24" t="s">
        <v>207</v>
      </c>
      <c r="F6" s="24" t="s">
        <v>208</v>
      </c>
      <c r="G6" s="128">
        <v>2</v>
      </c>
      <c r="H6" s="30"/>
      <c r="I6" s="29"/>
      <c r="J6" s="29"/>
      <c r="K6" s="29"/>
      <c r="L6" s="29"/>
      <c r="M6" s="29"/>
      <c r="N6" s="29"/>
      <c r="O6" s="29"/>
      <c r="P6" s="29"/>
      <c r="Q6" s="29"/>
      <c r="R6" s="29"/>
      <c r="S6" s="29"/>
      <c r="T6" s="29"/>
      <c r="U6" s="29"/>
      <c r="V6" s="29"/>
      <c r="W6" s="29"/>
      <c r="X6" s="29"/>
      <c r="Y6" s="29"/>
      <c r="Z6" s="29"/>
    </row>
    <row r="7" spans="1:26" ht="75">
      <c r="A7" s="226"/>
      <c r="B7" s="23" t="s">
        <v>209</v>
      </c>
      <c r="C7" s="24" t="s">
        <v>210</v>
      </c>
      <c r="D7" s="24" t="s">
        <v>211</v>
      </c>
      <c r="E7" s="24" t="s">
        <v>212</v>
      </c>
      <c r="F7" s="24" t="s">
        <v>213</v>
      </c>
      <c r="G7" s="128">
        <v>1</v>
      </c>
      <c r="H7" s="30"/>
      <c r="I7" s="137"/>
      <c r="J7" s="137"/>
      <c r="K7" s="137"/>
      <c r="L7" s="137"/>
      <c r="M7" s="137"/>
      <c r="N7" s="137"/>
      <c r="O7" s="137"/>
      <c r="P7" s="137"/>
      <c r="Q7" s="137"/>
      <c r="R7" s="137"/>
      <c r="S7" s="137"/>
      <c r="T7" s="137"/>
      <c r="U7" s="137"/>
      <c r="V7" s="137"/>
      <c r="W7" s="137"/>
      <c r="X7" s="137"/>
      <c r="Y7" s="137"/>
      <c r="Z7" s="137"/>
    </row>
    <row r="8" spans="1:26" ht="105">
      <c r="A8" s="226"/>
      <c r="B8" s="23" t="s">
        <v>214</v>
      </c>
      <c r="C8" s="24" t="s">
        <v>215</v>
      </c>
      <c r="D8" s="24" t="s">
        <v>216</v>
      </c>
      <c r="E8" s="24" t="s">
        <v>217</v>
      </c>
      <c r="F8" s="24" t="s">
        <v>218</v>
      </c>
      <c r="G8" s="128">
        <v>2</v>
      </c>
      <c r="H8" s="137"/>
      <c r="I8" s="137"/>
      <c r="J8" s="137"/>
      <c r="K8" s="137"/>
      <c r="L8" s="137"/>
      <c r="M8" s="137"/>
      <c r="N8" s="137"/>
      <c r="O8" s="137"/>
      <c r="P8" s="137"/>
      <c r="Q8" s="137"/>
      <c r="R8" s="137"/>
      <c r="S8" s="137"/>
      <c r="T8" s="137"/>
      <c r="U8" s="137"/>
      <c r="V8" s="137"/>
      <c r="W8" s="137"/>
      <c r="X8" s="137"/>
      <c r="Y8" s="137"/>
      <c r="Z8" s="137"/>
    </row>
    <row r="9" spans="1:26" ht="120">
      <c r="A9" s="226"/>
      <c r="B9" s="23" t="s">
        <v>219</v>
      </c>
      <c r="C9" s="24" t="s">
        <v>220</v>
      </c>
      <c r="D9" s="24" t="s">
        <v>221</v>
      </c>
      <c r="E9" s="24" t="s">
        <v>222</v>
      </c>
      <c r="F9" s="24" t="s">
        <v>223</v>
      </c>
      <c r="G9" s="128">
        <v>1</v>
      </c>
      <c r="H9" s="137"/>
      <c r="I9" s="137"/>
      <c r="J9" s="137"/>
      <c r="K9" s="137"/>
      <c r="L9" s="137"/>
      <c r="M9" s="137"/>
      <c r="N9" s="137"/>
      <c r="O9" s="137"/>
      <c r="P9" s="137"/>
      <c r="Q9" s="137"/>
      <c r="R9" s="137"/>
      <c r="S9" s="137"/>
      <c r="T9" s="137"/>
      <c r="U9" s="137"/>
      <c r="V9" s="137"/>
      <c r="W9" s="137"/>
      <c r="X9" s="137"/>
      <c r="Y9" s="137"/>
      <c r="Z9" s="137"/>
    </row>
    <row r="10" spans="1:26" ht="90">
      <c r="A10" s="225"/>
      <c r="B10" s="23" t="s">
        <v>224</v>
      </c>
      <c r="C10" s="24" t="s">
        <v>225</v>
      </c>
      <c r="D10" s="24" t="s">
        <v>226</v>
      </c>
      <c r="E10" s="24" t="s">
        <v>227</v>
      </c>
      <c r="F10" s="24" t="s">
        <v>228</v>
      </c>
      <c r="G10" s="128">
        <v>3</v>
      </c>
      <c r="H10" s="137"/>
      <c r="I10" s="137"/>
      <c r="J10" s="137"/>
      <c r="K10" s="137"/>
      <c r="L10" s="137"/>
      <c r="M10" s="137"/>
      <c r="N10" s="137"/>
      <c r="O10" s="137"/>
      <c r="P10" s="137"/>
      <c r="Q10" s="137"/>
      <c r="R10" s="137"/>
      <c r="S10" s="137"/>
      <c r="T10" s="137"/>
      <c r="U10" s="137"/>
      <c r="V10" s="137"/>
      <c r="W10" s="137"/>
      <c r="X10" s="137"/>
      <c r="Y10" s="137"/>
      <c r="Z10" s="137"/>
    </row>
    <row r="11" spans="1:26">
      <c r="A11" s="137"/>
      <c r="B11" s="137"/>
      <c r="C11" s="137"/>
      <c r="D11" s="137"/>
      <c r="E11" s="137"/>
      <c r="F11" s="29"/>
      <c r="G11" s="137"/>
      <c r="H11" s="137"/>
      <c r="I11" s="137"/>
      <c r="J11" s="137"/>
      <c r="K11" s="137"/>
      <c r="L11" s="137"/>
      <c r="M11" s="137"/>
      <c r="N11" s="137"/>
      <c r="O11" s="137"/>
      <c r="P11" s="137"/>
      <c r="Q11" s="137"/>
      <c r="R11" s="137"/>
      <c r="S11" s="137"/>
      <c r="T11" s="137"/>
      <c r="U11" s="137"/>
      <c r="V11" s="137"/>
      <c r="W11" s="137"/>
      <c r="X11" s="137"/>
      <c r="Y11" s="137"/>
      <c r="Z11" s="137"/>
    </row>
    <row r="13" spans="1:26" ht="18.75">
      <c r="A13" s="137"/>
      <c r="B13" s="235" t="s">
        <v>95</v>
      </c>
      <c r="C13" s="235"/>
      <c r="D13" s="235"/>
      <c r="E13" s="1"/>
      <c r="F13" s="1"/>
      <c r="G13" s="1"/>
      <c r="H13" s="137"/>
      <c r="I13" s="137"/>
      <c r="J13" s="137"/>
      <c r="K13" s="137"/>
      <c r="L13" s="137"/>
      <c r="M13" s="137"/>
      <c r="N13" s="137"/>
      <c r="O13" s="137"/>
      <c r="P13" s="137"/>
      <c r="Q13" s="137"/>
      <c r="R13" s="137"/>
      <c r="S13" s="137"/>
      <c r="T13" s="137"/>
      <c r="U13" s="137"/>
      <c r="V13" s="137"/>
      <c r="W13" s="137"/>
      <c r="X13" s="137"/>
      <c r="Y13" s="137"/>
      <c r="Z13" s="137"/>
    </row>
    <row r="14" spans="1:26" ht="15.75">
      <c r="A14" s="137"/>
      <c r="B14" s="46" t="s">
        <v>229</v>
      </c>
      <c r="C14" s="46" t="s">
        <v>97</v>
      </c>
      <c r="D14" s="46" t="s">
        <v>98</v>
      </c>
      <c r="E14" s="1"/>
      <c r="F14" s="1"/>
      <c r="G14" s="1"/>
      <c r="H14" s="137"/>
      <c r="I14" s="137"/>
      <c r="J14" s="1"/>
      <c r="K14" s="1"/>
      <c r="L14" s="1"/>
      <c r="M14" s="1"/>
      <c r="N14" s="1"/>
      <c r="O14" s="137"/>
      <c r="P14" s="137"/>
      <c r="Q14" s="137"/>
      <c r="R14" s="137"/>
      <c r="S14" s="137"/>
      <c r="T14" s="137"/>
      <c r="U14" s="137"/>
      <c r="V14" s="137"/>
      <c r="W14" s="137"/>
      <c r="X14" s="137"/>
      <c r="Y14" s="137"/>
      <c r="Z14" s="137"/>
    </row>
    <row r="15" spans="1:26" ht="15.75">
      <c r="A15" s="137"/>
      <c r="B15" s="47" t="s">
        <v>193</v>
      </c>
      <c r="C15" s="133">
        <v>2</v>
      </c>
      <c r="D15" s="47" t="s">
        <v>198</v>
      </c>
      <c r="E15" s="137"/>
      <c r="F15" s="137"/>
      <c r="G15" s="137"/>
      <c r="H15" s="137"/>
      <c r="I15" s="137"/>
      <c r="J15" s="1"/>
      <c r="K15" s="1"/>
      <c r="L15" s="1"/>
      <c r="M15" s="1"/>
      <c r="N15" s="1"/>
      <c r="O15" s="137"/>
      <c r="P15" s="137"/>
      <c r="Q15" s="137"/>
      <c r="R15" s="137"/>
      <c r="S15" s="137"/>
      <c r="T15" s="137"/>
      <c r="U15" s="137"/>
      <c r="V15" s="137"/>
      <c r="W15" s="137"/>
      <c r="X15" s="137"/>
      <c r="Y15" s="137"/>
      <c r="Z15" s="137"/>
    </row>
    <row r="16" spans="1:26" ht="15.75">
      <c r="A16" s="137"/>
      <c r="B16" s="47" t="s">
        <v>193</v>
      </c>
      <c r="C16" s="133">
        <v>3</v>
      </c>
      <c r="D16" s="47" t="s">
        <v>204</v>
      </c>
      <c r="E16" s="20"/>
      <c r="F16" s="137"/>
      <c r="G16" s="137"/>
      <c r="H16" s="137"/>
      <c r="I16" s="137"/>
      <c r="J16" s="137"/>
      <c r="K16" s="137"/>
      <c r="L16" s="137"/>
      <c r="M16" s="137"/>
      <c r="N16" s="137"/>
      <c r="O16" s="137"/>
      <c r="P16" s="137"/>
      <c r="Q16" s="137"/>
      <c r="R16" s="137"/>
      <c r="S16" s="137"/>
      <c r="T16" s="137"/>
      <c r="U16" s="137"/>
      <c r="V16" s="137"/>
      <c r="W16" s="137"/>
      <c r="X16" s="137"/>
      <c r="Y16" s="137"/>
      <c r="Z16" s="137"/>
    </row>
    <row r="17" spans="2:5" ht="15.75">
      <c r="B17" s="47" t="s">
        <v>193</v>
      </c>
      <c r="C17" s="133">
        <v>4</v>
      </c>
      <c r="D17" s="47" t="s">
        <v>209</v>
      </c>
      <c r="E17" s="20"/>
    </row>
    <row r="18" spans="2:5" ht="15.75">
      <c r="B18" s="47" t="s">
        <v>193</v>
      </c>
      <c r="C18" s="133">
        <v>4</v>
      </c>
      <c r="D18" s="47" t="s">
        <v>214</v>
      </c>
      <c r="E18" s="20"/>
    </row>
    <row r="19" spans="2:5" ht="15.75">
      <c r="B19" s="47" t="s">
        <v>193</v>
      </c>
      <c r="C19" s="133">
        <v>2</v>
      </c>
      <c r="D19" s="47" t="s">
        <v>219</v>
      </c>
      <c r="E19" s="20"/>
    </row>
    <row r="20" spans="2:5" ht="15.75">
      <c r="B20" s="47" t="s">
        <v>193</v>
      </c>
      <c r="C20" s="133">
        <v>4</v>
      </c>
      <c r="D20" s="47" t="s">
        <v>224</v>
      </c>
      <c r="E20" s="20"/>
    </row>
    <row r="21" spans="2:5" ht="15.75">
      <c r="B21" s="47" t="s">
        <v>198</v>
      </c>
      <c r="C21" s="133">
        <v>2</v>
      </c>
      <c r="D21" s="47" t="s">
        <v>204</v>
      </c>
      <c r="E21" s="20"/>
    </row>
    <row r="22" spans="2:5" ht="15.75">
      <c r="B22" s="47" t="s">
        <v>198</v>
      </c>
      <c r="C22" s="133">
        <v>2</v>
      </c>
      <c r="D22" s="47" t="s">
        <v>209</v>
      </c>
      <c r="E22" s="20"/>
    </row>
    <row r="23" spans="2:5" ht="15.75">
      <c r="B23" s="47" t="s">
        <v>198</v>
      </c>
      <c r="C23" s="133">
        <v>2</v>
      </c>
      <c r="D23" s="47" t="s">
        <v>214</v>
      </c>
      <c r="E23" s="20"/>
    </row>
    <row r="24" spans="2:5" ht="15.75">
      <c r="B24" s="47" t="s">
        <v>198</v>
      </c>
      <c r="C24" s="133">
        <v>1</v>
      </c>
      <c r="D24" s="47" t="s">
        <v>219</v>
      </c>
      <c r="E24" s="20"/>
    </row>
    <row r="25" spans="2:5" ht="15.75">
      <c r="B25" s="47" t="s">
        <v>198</v>
      </c>
      <c r="C25" s="133">
        <v>2</v>
      </c>
      <c r="D25" s="47" t="s">
        <v>224</v>
      </c>
      <c r="E25" s="20"/>
    </row>
    <row r="26" spans="2:5" ht="15.75">
      <c r="B26" s="47" t="s">
        <v>204</v>
      </c>
      <c r="C26" s="133">
        <v>0.33333333333333331</v>
      </c>
      <c r="D26" s="47" t="s">
        <v>209</v>
      </c>
      <c r="E26" s="20"/>
    </row>
    <row r="27" spans="2:5" ht="15.75">
      <c r="B27" s="47" t="s">
        <v>204</v>
      </c>
      <c r="C27" s="133">
        <v>0.33333333333333331</v>
      </c>
      <c r="D27" s="47" t="s">
        <v>214</v>
      </c>
      <c r="E27" s="20"/>
    </row>
    <row r="28" spans="2:5" ht="15.75">
      <c r="B28" s="47" t="s">
        <v>204</v>
      </c>
      <c r="C28" s="133">
        <v>0.25</v>
      </c>
      <c r="D28" s="47" t="s">
        <v>219</v>
      </c>
      <c r="E28" s="20"/>
    </row>
    <row r="29" spans="2:5" ht="15.75">
      <c r="B29" s="47" t="s">
        <v>204</v>
      </c>
      <c r="C29" s="133">
        <v>1</v>
      </c>
      <c r="D29" s="47" t="s">
        <v>224</v>
      </c>
      <c r="E29" s="20"/>
    </row>
    <row r="30" spans="2:5" ht="15.75">
      <c r="B30" s="47" t="s">
        <v>209</v>
      </c>
      <c r="C30" s="133">
        <v>0.33333333333333331</v>
      </c>
      <c r="D30" s="47" t="s">
        <v>214</v>
      </c>
      <c r="E30" s="20"/>
    </row>
    <row r="31" spans="2:5" ht="15.75">
      <c r="B31" s="47" t="s">
        <v>209</v>
      </c>
      <c r="C31" s="133">
        <v>0.33333333333333331</v>
      </c>
      <c r="D31" s="47" t="s">
        <v>219</v>
      </c>
      <c r="E31" s="20"/>
    </row>
    <row r="32" spans="2:5" ht="15.75">
      <c r="B32" s="47" t="s">
        <v>209</v>
      </c>
      <c r="C32" s="133">
        <v>0.33333333333333331</v>
      </c>
      <c r="D32" s="47" t="s">
        <v>224</v>
      </c>
      <c r="E32" s="20"/>
    </row>
    <row r="33" spans="1:7" ht="31.5">
      <c r="A33" s="137"/>
      <c r="B33" s="47" t="s">
        <v>214</v>
      </c>
      <c r="C33" s="133">
        <v>1</v>
      </c>
      <c r="D33" s="47" t="s">
        <v>219</v>
      </c>
      <c r="E33" s="20"/>
      <c r="F33" s="137"/>
      <c r="G33" s="137"/>
    </row>
    <row r="34" spans="1:7" ht="31.5">
      <c r="A34" s="137"/>
      <c r="B34" s="47" t="s">
        <v>214</v>
      </c>
      <c r="C34" s="133">
        <v>3</v>
      </c>
      <c r="D34" s="47" t="s">
        <v>224</v>
      </c>
      <c r="E34" s="20"/>
      <c r="F34" s="137"/>
      <c r="G34" s="137"/>
    </row>
    <row r="35" spans="1:7" ht="15.75">
      <c r="A35" s="137"/>
      <c r="B35" s="47" t="s">
        <v>219</v>
      </c>
      <c r="C35" s="133">
        <v>2</v>
      </c>
      <c r="D35" s="47" t="s">
        <v>224</v>
      </c>
      <c r="E35" s="20"/>
      <c r="F35" s="137"/>
      <c r="G35" s="137"/>
    </row>
    <row r="36" spans="1:7">
      <c r="A36" s="137"/>
      <c r="B36" s="137"/>
      <c r="C36" s="137"/>
      <c r="D36" s="137"/>
      <c r="E36" s="137"/>
      <c r="F36" s="137"/>
      <c r="G36" s="137"/>
    </row>
    <row r="37" spans="1:7" ht="18.75">
      <c r="A37" s="137"/>
      <c r="B37" s="235" t="s">
        <v>230</v>
      </c>
      <c r="C37" s="235"/>
      <c r="D37" s="235"/>
      <c r="E37" s="235"/>
      <c r="F37" s="235"/>
      <c r="G37" s="137"/>
    </row>
    <row r="38" spans="1:7" ht="90">
      <c r="A38" s="137"/>
      <c r="B38" s="253" t="s">
        <v>231</v>
      </c>
      <c r="C38" s="254" t="s">
        <v>192</v>
      </c>
      <c r="D38" s="244" t="s">
        <v>232</v>
      </c>
      <c r="E38" s="97" t="s">
        <v>233</v>
      </c>
      <c r="F38" s="98" t="s">
        <v>234</v>
      </c>
      <c r="G38" s="137"/>
    </row>
    <row r="39" spans="1:7" ht="105">
      <c r="A39" s="137"/>
      <c r="B39" s="228"/>
      <c r="C39" s="231"/>
      <c r="D39" s="231"/>
      <c r="E39" s="35" t="s">
        <v>235</v>
      </c>
      <c r="F39" s="36" t="s">
        <v>236</v>
      </c>
      <c r="G39" s="137"/>
    </row>
    <row r="40" spans="1:7" ht="132" customHeight="1" thickBot="1">
      <c r="A40" s="137"/>
      <c r="B40" s="228"/>
      <c r="C40" s="232" t="s">
        <v>203</v>
      </c>
      <c r="D40" s="39"/>
      <c r="E40" s="35" t="s">
        <v>237</v>
      </c>
      <c r="F40" s="36" t="s">
        <v>238</v>
      </c>
      <c r="G40" s="137"/>
    </row>
    <row r="41" spans="1:7" ht="69" customHeight="1" thickBot="1">
      <c r="A41" s="137"/>
      <c r="B41" s="228"/>
      <c r="C41" s="233"/>
      <c r="D41" s="39" t="s">
        <v>239</v>
      </c>
      <c r="E41" s="35" t="s">
        <v>240</v>
      </c>
      <c r="F41" s="36" t="s">
        <v>241</v>
      </c>
      <c r="G41" s="137"/>
    </row>
    <row r="42" spans="1:7" ht="148.5" customHeight="1" thickBot="1">
      <c r="A42" s="137"/>
      <c r="B42" s="228"/>
      <c r="C42" s="231"/>
      <c r="D42" s="39"/>
      <c r="E42" s="35" t="s">
        <v>242</v>
      </c>
      <c r="F42" s="36" t="s">
        <v>243</v>
      </c>
      <c r="G42" s="137"/>
    </row>
    <row r="43" spans="1:7" ht="82.5" customHeight="1" thickBot="1">
      <c r="A43" s="137"/>
      <c r="B43" s="228"/>
      <c r="C43" s="35" t="s">
        <v>219</v>
      </c>
      <c r="D43" s="39"/>
      <c r="E43" s="35" t="s">
        <v>244</v>
      </c>
      <c r="F43" s="36" t="s">
        <v>245</v>
      </c>
      <c r="G43" s="137"/>
    </row>
    <row r="44" spans="1:7" ht="60.75" thickBot="1">
      <c r="A44" s="137"/>
      <c r="B44" s="229"/>
      <c r="C44" s="35" t="s">
        <v>224</v>
      </c>
      <c r="D44" s="40"/>
      <c r="E44" s="35" t="s">
        <v>246</v>
      </c>
      <c r="F44" s="36" t="s">
        <v>247</v>
      </c>
      <c r="G44" s="137"/>
    </row>
  </sheetData>
  <sheetProtection algorithmName="SHA-512" hashValue="oX8HMlR3iyo5qnh9MYVVAJde+RQSYAdEXFFiKqhDChfISObd4kloYlFUWknWaAFRFIs0SuRvvXx+HyULuyEqUw==" saltValue="QVb/t4q/bi9iPjL6zikwkg==" spinCount="100000" sheet="1" objects="1" scenarios="1"/>
  <mergeCells count="10">
    <mergeCell ref="B38:B44"/>
    <mergeCell ref="C38:C39"/>
    <mergeCell ref="D38:D39"/>
    <mergeCell ref="C40:C42"/>
    <mergeCell ref="A1:G1"/>
    <mergeCell ref="A2:B2"/>
    <mergeCell ref="A4:A5"/>
    <mergeCell ref="A6:A10"/>
    <mergeCell ref="B13:D13"/>
    <mergeCell ref="B37:F37"/>
  </mergeCells>
  <conditionalFormatting sqref="G4:G10">
    <cfRule type="cellIs" dxfId="11" priority="1" operator="between">
      <formula>1</formula>
      <formula>4</formula>
    </cfRule>
  </conditionalFormatting>
  <conditionalFormatting sqref="G4:G10">
    <cfRule type="cellIs" dxfId="10" priority="2" operator="between">
      <formula>1</formula>
      <formula>4</formula>
    </cfRule>
  </conditionalFormatting>
  <dataValidations count="1">
    <dataValidation type="list" allowBlank="1" showErrorMessage="1" sqref="G4:G10" xr:uid="{00000000-0002-0000-0400-000000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5C27EBB-07AC-434D-A049-FDBFF3AC2844}">
          <x14:formula1>
            <xm:f>'5.Human'!$A$65:$A$82</xm:f>
          </x14:formula1>
          <xm:sqref>C15:C35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
  <sheetViews>
    <sheetView showGridLines="0" topLeftCell="A3" zoomScaleNormal="100" workbookViewId="0">
      <selection activeCell="C10" sqref="C10"/>
    </sheetView>
  </sheetViews>
  <sheetFormatPr defaultColWidth="14.42578125" defaultRowHeight="15"/>
  <cols>
    <col min="1" max="1" width="9.28515625" style="8" bestFit="1" customWidth="1"/>
    <col min="2" max="2" width="18.28515625" style="8" customWidth="1"/>
    <col min="3" max="3" width="24.7109375" style="8" bestFit="1" customWidth="1"/>
    <col min="4" max="6" width="25.140625" style="8" bestFit="1" customWidth="1"/>
    <col min="7" max="7" width="12.85546875" style="8" bestFit="1" customWidth="1"/>
    <col min="8" max="8" width="7.85546875" style="8" customWidth="1"/>
    <col min="9" max="9" width="20.7109375" style="8" bestFit="1" customWidth="1"/>
    <col min="10" max="10" width="6.5703125" style="8" bestFit="1" customWidth="1"/>
    <col min="11" max="11" width="4" style="8" bestFit="1" customWidth="1"/>
    <col min="12" max="13" width="2" style="8" bestFit="1" customWidth="1"/>
    <col min="14" max="26" width="8.7109375" style="8" customWidth="1"/>
    <col min="27" max="16384" width="14.42578125" style="8"/>
  </cols>
  <sheetData>
    <row r="1" spans="1:26">
      <c r="A1" s="220" t="s">
        <v>248</v>
      </c>
      <c r="B1" s="221"/>
      <c r="C1" s="221"/>
      <c r="D1" s="221"/>
      <c r="E1" s="221"/>
      <c r="F1" s="221"/>
      <c r="G1" s="222"/>
      <c r="H1" s="137"/>
      <c r="I1" s="137"/>
      <c r="J1" s="29">
        <v>1</v>
      </c>
      <c r="K1" s="29">
        <v>2</v>
      </c>
      <c r="L1" s="29">
        <v>3</v>
      </c>
      <c r="M1" s="29">
        <v>4</v>
      </c>
      <c r="N1" s="137"/>
      <c r="O1" s="137"/>
      <c r="P1" s="137"/>
      <c r="Q1" s="137"/>
      <c r="R1" s="137"/>
      <c r="S1" s="137"/>
      <c r="T1" s="137"/>
      <c r="U1" s="137"/>
      <c r="V1" s="137"/>
      <c r="W1" s="137"/>
      <c r="X1" s="137"/>
      <c r="Y1" s="137"/>
      <c r="Z1" s="137"/>
    </row>
    <row r="2" spans="1:26" ht="45">
      <c r="A2" s="223" t="s">
        <v>50</v>
      </c>
      <c r="B2" s="222"/>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90">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90">
      <c r="A4" s="224" t="s">
        <v>249</v>
      </c>
      <c r="B4" s="23" t="s">
        <v>250</v>
      </c>
      <c r="C4" s="24" t="s">
        <v>251</v>
      </c>
      <c r="D4" s="24" t="s">
        <v>252</v>
      </c>
      <c r="E4" s="24" t="s">
        <v>253</v>
      </c>
      <c r="F4" s="24" t="s">
        <v>254</v>
      </c>
      <c r="G4" s="128">
        <v>3</v>
      </c>
      <c r="H4" s="30"/>
      <c r="I4" s="29"/>
      <c r="J4" s="29"/>
      <c r="K4" s="29"/>
      <c r="L4" s="29"/>
      <c r="M4" s="29"/>
      <c r="N4" s="29"/>
      <c r="O4" s="29"/>
      <c r="P4" s="29"/>
      <c r="Q4" s="29"/>
      <c r="R4" s="29"/>
      <c r="S4" s="29"/>
      <c r="T4" s="29"/>
      <c r="U4" s="29"/>
      <c r="V4" s="29"/>
      <c r="W4" s="29"/>
      <c r="X4" s="29"/>
      <c r="Y4" s="29"/>
      <c r="Z4" s="29"/>
    </row>
    <row r="5" spans="1:26" ht="105">
      <c r="A5" s="225"/>
      <c r="B5" s="23" t="s">
        <v>255</v>
      </c>
      <c r="C5" s="24" t="s">
        <v>256</v>
      </c>
      <c r="D5" s="24" t="s">
        <v>257</v>
      </c>
      <c r="E5" s="24" t="s">
        <v>258</v>
      </c>
      <c r="F5" s="24" t="s">
        <v>259</v>
      </c>
      <c r="G5" s="128">
        <v>1</v>
      </c>
      <c r="H5" s="30"/>
      <c r="I5" s="49"/>
      <c r="J5" s="29"/>
      <c r="K5" s="29"/>
      <c r="L5" s="29"/>
      <c r="M5" s="29"/>
      <c r="N5" s="29"/>
      <c r="O5" s="29"/>
      <c r="P5" s="29"/>
      <c r="Q5" s="29"/>
      <c r="R5" s="29"/>
      <c r="S5" s="29"/>
      <c r="T5" s="29"/>
      <c r="U5" s="29"/>
      <c r="V5" s="29"/>
      <c r="W5" s="29"/>
      <c r="X5" s="29"/>
      <c r="Y5" s="29"/>
      <c r="Z5" s="29"/>
    </row>
    <row r="6" spans="1:26">
      <c r="A6" s="137"/>
      <c r="B6" s="137"/>
      <c r="C6" s="137"/>
      <c r="D6" s="137"/>
      <c r="E6" s="137"/>
      <c r="F6" s="29"/>
      <c r="G6" s="137"/>
      <c r="H6" s="30"/>
      <c r="I6" s="29"/>
      <c r="J6" s="29"/>
      <c r="K6" s="29"/>
      <c r="L6" s="29"/>
      <c r="M6" s="29"/>
      <c r="N6" s="137"/>
      <c r="O6" s="137"/>
      <c r="P6" s="137"/>
      <c r="Q6" s="137"/>
      <c r="R6" s="137"/>
      <c r="S6" s="137"/>
      <c r="T6" s="137"/>
      <c r="U6" s="137"/>
      <c r="V6" s="137"/>
      <c r="W6" s="137"/>
      <c r="X6" s="137"/>
      <c r="Y6" s="137"/>
      <c r="Z6" s="137"/>
    </row>
    <row r="7" spans="1:26">
      <c r="A7" s="137"/>
      <c r="B7" s="137"/>
      <c r="C7" s="137"/>
      <c r="D7" s="137"/>
      <c r="E7" s="137"/>
      <c r="F7" s="137"/>
      <c r="G7" s="137"/>
      <c r="H7" s="30"/>
      <c r="I7" s="137"/>
      <c r="J7" s="137"/>
      <c r="K7" s="137"/>
      <c r="L7" s="137"/>
      <c r="M7" s="137"/>
      <c r="N7" s="137"/>
      <c r="O7" s="137"/>
      <c r="P7" s="137"/>
      <c r="Q7" s="137"/>
      <c r="R7" s="137"/>
      <c r="S7" s="137"/>
      <c r="T7" s="137"/>
      <c r="U7" s="137"/>
      <c r="V7" s="137"/>
      <c r="W7" s="137"/>
      <c r="X7" s="137"/>
      <c r="Y7" s="137"/>
      <c r="Z7" s="137"/>
    </row>
    <row r="8" spans="1:26" ht="18.75">
      <c r="A8" s="137"/>
      <c r="B8" s="217" t="s">
        <v>95</v>
      </c>
      <c r="C8" s="218"/>
      <c r="D8" s="219"/>
      <c r="E8" s="1"/>
      <c r="F8" s="137"/>
      <c r="G8" s="137"/>
      <c r="H8" s="137"/>
      <c r="I8" s="137"/>
      <c r="J8" s="137"/>
      <c r="K8" s="137"/>
      <c r="L8" s="137"/>
      <c r="M8" s="137"/>
      <c r="N8" s="137"/>
      <c r="O8" s="137"/>
      <c r="P8" s="137"/>
      <c r="Q8" s="137"/>
      <c r="R8" s="137"/>
      <c r="S8" s="137"/>
      <c r="T8" s="137"/>
      <c r="U8" s="137"/>
      <c r="V8" s="137"/>
      <c r="W8" s="137"/>
      <c r="X8" s="137"/>
      <c r="Y8" s="137"/>
      <c r="Z8" s="137"/>
    </row>
    <row r="9" spans="1:26" ht="15.75">
      <c r="A9" s="137"/>
      <c r="B9" s="44" t="s">
        <v>96</v>
      </c>
      <c r="C9" s="44" t="s">
        <v>97</v>
      </c>
      <c r="D9" s="44" t="s">
        <v>98</v>
      </c>
      <c r="E9" s="1"/>
      <c r="F9" s="137"/>
      <c r="G9" s="137"/>
      <c r="H9" s="137"/>
      <c r="I9" s="137"/>
      <c r="J9" s="137"/>
      <c r="K9" s="137"/>
      <c r="L9" s="137"/>
      <c r="M9" s="137"/>
      <c r="N9" s="137"/>
      <c r="O9" s="137"/>
      <c r="P9" s="137"/>
      <c r="Q9" s="137"/>
      <c r="R9" s="137"/>
      <c r="S9" s="137"/>
      <c r="T9" s="137"/>
      <c r="U9" s="137"/>
      <c r="V9" s="137"/>
      <c r="W9" s="137"/>
      <c r="X9" s="137"/>
      <c r="Y9" s="137"/>
      <c r="Z9" s="137"/>
    </row>
    <row r="10" spans="1:26" ht="15.75">
      <c r="A10" s="137"/>
      <c r="B10" s="48" t="s">
        <v>250</v>
      </c>
      <c r="C10" s="134">
        <v>2</v>
      </c>
      <c r="D10" s="48" t="s">
        <v>255</v>
      </c>
      <c r="E10" s="20"/>
      <c r="F10" s="137"/>
      <c r="G10" s="137"/>
      <c r="H10" s="137"/>
      <c r="I10" s="137"/>
      <c r="J10" s="137"/>
      <c r="K10" s="137"/>
      <c r="L10" s="137"/>
      <c r="M10" s="137"/>
      <c r="N10" s="137"/>
      <c r="O10" s="137"/>
      <c r="P10" s="137"/>
      <c r="Q10" s="137"/>
      <c r="R10" s="137"/>
      <c r="S10" s="137"/>
      <c r="T10" s="137"/>
      <c r="U10" s="137"/>
      <c r="V10" s="137"/>
      <c r="W10" s="137"/>
      <c r="X10" s="137"/>
      <c r="Y10" s="137"/>
      <c r="Z10" s="137"/>
    </row>
    <row r="19" spans="1:7">
      <c r="A19" s="137"/>
      <c r="B19" s="137"/>
      <c r="C19" s="137"/>
      <c r="D19" s="137"/>
      <c r="E19" s="137"/>
      <c r="F19" s="137"/>
      <c r="G19" s="137"/>
    </row>
    <row r="20" spans="1:7" ht="18.75">
      <c r="A20" s="137"/>
      <c r="B20" s="235" t="s">
        <v>140</v>
      </c>
      <c r="C20" s="235"/>
      <c r="D20" s="235"/>
      <c r="E20" s="235"/>
      <c r="F20" s="235"/>
      <c r="G20" s="137"/>
    </row>
    <row r="21" spans="1:7" ht="90">
      <c r="A21" s="137"/>
      <c r="B21" s="256" t="s">
        <v>260</v>
      </c>
      <c r="C21" s="106" t="s">
        <v>250</v>
      </c>
      <c r="D21" s="106"/>
      <c r="E21" s="106" t="s">
        <v>261</v>
      </c>
      <c r="F21" s="106" t="s">
        <v>262</v>
      </c>
      <c r="G21" s="137"/>
    </row>
    <row r="22" spans="1:7" ht="90">
      <c r="A22" s="137"/>
      <c r="B22" s="257"/>
      <c r="C22" s="23" t="s">
        <v>255</v>
      </c>
      <c r="D22" s="23"/>
      <c r="E22" s="23" t="s">
        <v>263</v>
      </c>
      <c r="F22" s="23" t="s">
        <v>264</v>
      </c>
      <c r="G22" s="137"/>
    </row>
    <row r="23" spans="1:7">
      <c r="A23" s="137"/>
      <c r="B23" s="137"/>
      <c r="C23" s="137"/>
      <c r="D23" s="137"/>
      <c r="E23" s="137"/>
      <c r="F23" s="137"/>
      <c r="G23" s="137"/>
    </row>
  </sheetData>
  <sheetProtection algorithmName="SHA-512" hashValue="C62NjfelywxjNpkduLpQ/sdxaQZ+MWnD7k9oBSF73l6Lz7bbK+WMqPEGh5YBi3NbURz4MB2PD8G+yj04/5HvdQ==" saltValue="bEj4roB1dM8+7vMxAC/YlA==" spinCount="100000" sheet="1" objects="1" scenarios="1"/>
  <mergeCells count="6">
    <mergeCell ref="A1:G1"/>
    <mergeCell ref="A2:B2"/>
    <mergeCell ref="A4:A5"/>
    <mergeCell ref="B8:D8"/>
    <mergeCell ref="B21:B22"/>
    <mergeCell ref="B20:F20"/>
  </mergeCells>
  <conditionalFormatting sqref="G4:G5">
    <cfRule type="cellIs" dxfId="9" priority="1" operator="between">
      <formula>1</formula>
      <formula>4</formula>
    </cfRule>
  </conditionalFormatting>
  <conditionalFormatting sqref="G4:G5">
    <cfRule type="cellIs" dxfId="8" priority="2" operator="between">
      <formula>1</formula>
      <formula>4</formula>
    </cfRule>
  </conditionalFormatting>
  <dataValidations count="1">
    <dataValidation type="list" allowBlank="1" showErrorMessage="1" sqref="G4:G5" xr:uid="{00000000-0002-0000-0500-000000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37073A9-EA35-42C3-9734-3A59CA0BF69E}">
          <x14:formula1>
            <xm:f>'5.Human'!$A$65:$A$82</xm:f>
          </x14:formula1>
          <xm:sqref>C10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76A4-333D-4D2F-AD86-45A4C276A124}">
  <dimension ref="A1:H45"/>
  <sheetViews>
    <sheetView showGridLines="0" zoomScaleNormal="100" workbookViewId="0">
      <selection activeCell="C13" sqref="C13"/>
    </sheetView>
  </sheetViews>
  <sheetFormatPr defaultColWidth="8.85546875" defaultRowHeight="15"/>
  <cols>
    <col min="1" max="1" width="6.7109375" style="8" customWidth="1"/>
    <col min="2" max="2" width="32.7109375" style="8" bestFit="1" customWidth="1"/>
    <col min="3" max="3" width="21.42578125" style="8" customWidth="1"/>
    <col min="4" max="4" width="43.7109375" style="8" customWidth="1"/>
    <col min="5" max="5" width="13.5703125" style="8" bestFit="1" customWidth="1"/>
    <col min="6" max="6" width="44.7109375" style="8" customWidth="1"/>
    <col min="7" max="7" width="8.85546875" style="8"/>
    <col min="8" max="12" width="8.85546875" style="8" customWidth="1"/>
    <col min="13" max="16384" width="8.85546875" style="8"/>
  </cols>
  <sheetData>
    <row r="1" spans="2:8" ht="21">
      <c r="B1" s="262" t="s">
        <v>265</v>
      </c>
      <c r="C1" s="263"/>
      <c r="D1" s="263"/>
      <c r="E1" s="137"/>
      <c r="F1" s="137"/>
      <c r="G1" s="137"/>
      <c r="H1" s="137"/>
    </row>
    <row r="2" spans="2:8" ht="18.75">
      <c r="B2" s="217" t="s">
        <v>95</v>
      </c>
      <c r="C2" s="264"/>
      <c r="D2" s="265"/>
      <c r="E2" s="137"/>
      <c r="F2" s="137"/>
      <c r="G2" s="137"/>
      <c r="H2" s="137"/>
    </row>
    <row r="3" spans="2:8" ht="15.75">
      <c r="B3" s="44" t="s">
        <v>266</v>
      </c>
      <c r="C3" s="44" t="s">
        <v>97</v>
      </c>
      <c r="D3" s="45" t="s">
        <v>98</v>
      </c>
      <c r="E3" s="137"/>
      <c r="F3" s="137"/>
      <c r="G3" s="137"/>
      <c r="H3" s="137"/>
    </row>
    <row r="4" spans="2:8" ht="15.75">
      <c r="B4" s="53" t="s">
        <v>267</v>
      </c>
      <c r="C4" s="149">
        <v>0.25</v>
      </c>
      <c r="D4" s="53" t="s">
        <v>268</v>
      </c>
      <c r="E4" s="137"/>
      <c r="F4" s="2"/>
      <c r="G4" s="2"/>
      <c r="H4" s="2"/>
    </row>
    <row r="5" spans="2:8" ht="15.75">
      <c r="B5" s="53" t="s">
        <v>267</v>
      </c>
      <c r="C5" s="149">
        <v>0.5</v>
      </c>
      <c r="D5" s="53" t="s">
        <v>269</v>
      </c>
      <c r="E5" s="137"/>
      <c r="F5" s="137"/>
      <c r="G5" s="137"/>
      <c r="H5" s="137"/>
    </row>
    <row r="6" spans="2:8" ht="15.75">
      <c r="B6" s="53" t="s">
        <v>267</v>
      </c>
      <c r="C6" s="149">
        <v>0.5</v>
      </c>
      <c r="D6" s="53" t="s">
        <v>270</v>
      </c>
      <c r="E6" s="137"/>
      <c r="F6" s="137"/>
      <c r="G6" s="137"/>
      <c r="H6" s="137"/>
    </row>
    <row r="7" spans="2:8" ht="15.75">
      <c r="B7" s="53" t="s">
        <v>271</v>
      </c>
      <c r="C7" s="149">
        <v>0.5</v>
      </c>
      <c r="D7" s="53" t="s">
        <v>249</v>
      </c>
      <c r="E7" s="137"/>
      <c r="F7" s="137"/>
      <c r="G7" s="137"/>
      <c r="H7" s="137"/>
    </row>
    <row r="8" spans="2:8" ht="15.75">
      <c r="B8" s="53" t="s">
        <v>268</v>
      </c>
      <c r="C8" s="149">
        <v>3</v>
      </c>
      <c r="D8" s="53" t="s">
        <v>269</v>
      </c>
      <c r="E8" s="137"/>
      <c r="F8" s="137"/>
      <c r="G8" s="137"/>
      <c r="H8" s="137"/>
    </row>
    <row r="9" spans="2:8" ht="15.75">
      <c r="B9" s="53" t="s">
        <v>268</v>
      </c>
      <c r="C9" s="149">
        <v>4</v>
      </c>
      <c r="D9" s="53" t="s">
        <v>270</v>
      </c>
      <c r="E9" s="137"/>
      <c r="F9" s="137"/>
      <c r="G9" s="137"/>
      <c r="H9" s="137"/>
    </row>
    <row r="10" spans="2:8" ht="15.75">
      <c r="B10" s="53" t="s">
        <v>268</v>
      </c>
      <c r="C10" s="149">
        <v>5</v>
      </c>
      <c r="D10" s="53" t="s">
        <v>249</v>
      </c>
      <c r="E10" s="137"/>
      <c r="F10" s="137"/>
      <c r="G10" s="137"/>
      <c r="H10" s="137"/>
    </row>
    <row r="11" spans="2:8" ht="15.75">
      <c r="B11" s="53" t="s">
        <v>269</v>
      </c>
      <c r="C11" s="149">
        <v>2</v>
      </c>
      <c r="D11" s="53" t="s">
        <v>270</v>
      </c>
      <c r="E11" s="137"/>
      <c r="F11" s="137"/>
      <c r="G11" s="137"/>
      <c r="H11" s="137"/>
    </row>
    <row r="12" spans="2:8" ht="15.75">
      <c r="B12" s="53" t="s">
        <v>269</v>
      </c>
      <c r="C12" s="149">
        <v>2</v>
      </c>
      <c r="D12" s="53" t="s">
        <v>249</v>
      </c>
      <c r="E12" s="137"/>
      <c r="F12" s="137"/>
      <c r="G12" s="137"/>
      <c r="H12" s="137"/>
    </row>
    <row r="13" spans="2:8" ht="15.75">
      <c r="B13" s="53" t="s">
        <v>270</v>
      </c>
      <c r="C13" s="149">
        <v>2</v>
      </c>
      <c r="D13" s="53" t="s">
        <v>249</v>
      </c>
      <c r="E13" s="137"/>
      <c r="F13" s="137"/>
      <c r="G13" s="137"/>
      <c r="H13" s="137"/>
    </row>
    <row r="16" spans="2:8">
      <c r="B16" s="137"/>
      <c r="C16" s="137"/>
      <c r="D16" s="137"/>
      <c r="E16" s="137"/>
      <c r="F16" s="137"/>
      <c r="G16" s="137"/>
      <c r="H16" s="137"/>
    </row>
    <row r="17" spans="1:7" ht="18.75">
      <c r="A17" s="137"/>
      <c r="B17" s="268" t="s">
        <v>140</v>
      </c>
      <c r="C17" s="269"/>
      <c r="D17" s="269"/>
      <c r="E17" s="269"/>
      <c r="F17" s="269"/>
      <c r="G17" s="137"/>
    </row>
    <row r="18" spans="1:7">
      <c r="A18" s="137"/>
      <c r="B18" s="113" t="s">
        <v>272</v>
      </c>
      <c r="C18" s="114" t="s">
        <v>56</v>
      </c>
      <c r="D18" s="114" t="s">
        <v>273</v>
      </c>
      <c r="E18" s="114" t="s">
        <v>57</v>
      </c>
      <c r="F18" s="115" t="s">
        <v>273</v>
      </c>
      <c r="G18" s="137"/>
    </row>
    <row r="19" spans="1:7" ht="60">
      <c r="A19" s="137"/>
      <c r="B19" s="266" t="s">
        <v>141</v>
      </c>
      <c r="C19" s="230" t="s">
        <v>117</v>
      </c>
      <c r="D19" s="230" t="s">
        <v>142</v>
      </c>
      <c r="E19" s="230" t="s">
        <v>143</v>
      </c>
      <c r="F19" s="32" t="s">
        <v>144</v>
      </c>
      <c r="G19" s="137"/>
    </row>
    <row r="20" spans="1:7" ht="60">
      <c r="A20" s="137"/>
      <c r="B20" s="228"/>
      <c r="C20" s="233"/>
      <c r="D20" s="233"/>
      <c r="E20" s="233"/>
      <c r="F20" s="32" t="s">
        <v>145</v>
      </c>
      <c r="G20" s="137"/>
    </row>
    <row r="21" spans="1:7" ht="45">
      <c r="A21" s="137"/>
      <c r="B21" s="228"/>
      <c r="C21" s="233"/>
      <c r="D21" s="233"/>
      <c r="E21" s="233"/>
      <c r="F21" s="33" t="s">
        <v>146</v>
      </c>
      <c r="G21" s="137"/>
    </row>
    <row r="22" spans="1:7" ht="60">
      <c r="A22" s="137"/>
      <c r="B22" s="228"/>
      <c r="C22" s="233"/>
      <c r="D22" s="233"/>
      <c r="E22" s="231"/>
      <c r="F22" s="34" t="s">
        <v>147</v>
      </c>
      <c r="G22" s="137"/>
    </row>
    <row r="23" spans="1:7" ht="75">
      <c r="A23" s="137"/>
      <c r="B23" s="228"/>
      <c r="C23" s="231"/>
      <c r="D23" s="231"/>
      <c r="E23" s="35" t="s">
        <v>148</v>
      </c>
      <c r="F23" s="34" t="s">
        <v>149</v>
      </c>
      <c r="G23" s="137"/>
    </row>
    <row r="24" spans="1:7" ht="75.75" thickBot="1">
      <c r="A24" s="137"/>
      <c r="B24" s="228"/>
      <c r="C24" s="35" t="s">
        <v>128</v>
      </c>
      <c r="D24" s="35" t="s">
        <v>150</v>
      </c>
      <c r="E24" s="35" t="s">
        <v>151</v>
      </c>
      <c r="F24" s="36" t="s">
        <v>152</v>
      </c>
      <c r="G24" s="137"/>
    </row>
    <row r="25" spans="1:7" ht="45.75" thickBot="1">
      <c r="A25" s="137"/>
      <c r="B25" s="267"/>
      <c r="C25" s="37" t="s">
        <v>134</v>
      </c>
      <c r="D25" s="37" t="s">
        <v>153</v>
      </c>
      <c r="E25" s="37" t="s">
        <v>154</v>
      </c>
      <c r="F25" s="38" t="s">
        <v>155</v>
      </c>
      <c r="G25" s="137"/>
    </row>
    <row r="26" spans="1:7" ht="45">
      <c r="A26" s="137"/>
      <c r="B26" s="227" t="s">
        <v>274</v>
      </c>
      <c r="C26" s="230" t="s">
        <v>63</v>
      </c>
      <c r="D26" s="230" t="s">
        <v>101</v>
      </c>
      <c r="E26" s="35" t="s">
        <v>102</v>
      </c>
      <c r="F26" s="36" t="s">
        <v>103</v>
      </c>
      <c r="G26" s="137"/>
    </row>
    <row r="27" spans="1:7" ht="30.75" thickBot="1">
      <c r="A27" s="137"/>
      <c r="B27" s="228"/>
      <c r="C27" s="231"/>
      <c r="D27" s="231"/>
      <c r="E27" s="35" t="s">
        <v>104</v>
      </c>
      <c r="F27" s="36" t="s">
        <v>105</v>
      </c>
      <c r="G27" s="137"/>
    </row>
    <row r="28" spans="1:7" ht="30">
      <c r="A28" s="137"/>
      <c r="B28" s="228"/>
      <c r="C28" s="232" t="s">
        <v>74</v>
      </c>
      <c r="D28" s="232" t="s">
        <v>106</v>
      </c>
      <c r="E28" s="35" t="s">
        <v>107</v>
      </c>
      <c r="F28" s="36" t="s">
        <v>108</v>
      </c>
      <c r="G28" s="137"/>
    </row>
    <row r="29" spans="1:7" ht="45.75" thickBot="1">
      <c r="A29" s="137"/>
      <c r="B29" s="228"/>
      <c r="C29" s="233"/>
      <c r="D29" s="233"/>
      <c r="E29" s="35" t="s">
        <v>109</v>
      </c>
      <c r="F29" s="36" t="s">
        <v>110</v>
      </c>
      <c r="G29" s="137"/>
    </row>
    <row r="30" spans="1:7" ht="30.75" thickBot="1">
      <c r="A30" s="137"/>
      <c r="B30" s="228"/>
      <c r="C30" s="233"/>
      <c r="D30" s="233"/>
      <c r="E30" s="35" t="s">
        <v>111</v>
      </c>
      <c r="F30" s="36" t="s">
        <v>112</v>
      </c>
      <c r="G30" s="137"/>
    </row>
    <row r="31" spans="1:7" ht="45.75" thickBot="1">
      <c r="A31" s="137"/>
      <c r="B31" s="229"/>
      <c r="C31" s="231"/>
      <c r="D31" s="231"/>
      <c r="E31" s="35" t="s">
        <v>113</v>
      </c>
      <c r="F31" s="36" t="s">
        <v>114</v>
      </c>
      <c r="G31" s="137"/>
    </row>
    <row r="32" spans="1:7" ht="30.75" thickBot="1">
      <c r="A32" s="137"/>
      <c r="B32" s="260" t="s">
        <v>275</v>
      </c>
      <c r="C32" s="232" t="s">
        <v>157</v>
      </c>
      <c r="D32" s="232" t="s">
        <v>181</v>
      </c>
      <c r="E32" s="35" t="s">
        <v>182</v>
      </c>
      <c r="F32" s="36" t="s">
        <v>183</v>
      </c>
      <c r="G32" s="137"/>
    </row>
    <row r="33" spans="2:6" ht="30.75" thickBot="1">
      <c r="B33" s="228"/>
      <c r="C33" s="233"/>
      <c r="D33" s="233"/>
      <c r="E33" s="35" t="s">
        <v>184</v>
      </c>
      <c r="F33" s="36" t="s">
        <v>185</v>
      </c>
    </row>
    <row r="34" spans="2:6" ht="45.75" thickBot="1">
      <c r="B34" s="228"/>
      <c r="C34" s="231"/>
      <c r="D34" s="231"/>
      <c r="E34" s="35" t="s">
        <v>186</v>
      </c>
      <c r="F34" s="36" t="s">
        <v>187</v>
      </c>
    </row>
    <row r="35" spans="2:6" ht="60">
      <c r="B35" s="229"/>
      <c r="C35" s="35" t="s">
        <v>173</v>
      </c>
      <c r="D35" s="35" t="s">
        <v>188</v>
      </c>
      <c r="E35" s="35" t="s">
        <v>189</v>
      </c>
      <c r="F35" s="36" t="s">
        <v>190</v>
      </c>
    </row>
    <row r="36" spans="2:6" ht="77.25" customHeight="1" thickBot="1">
      <c r="B36" s="261" t="s">
        <v>276</v>
      </c>
      <c r="C36" s="232" t="s">
        <v>192</v>
      </c>
      <c r="D36" s="232" t="s">
        <v>232</v>
      </c>
      <c r="E36" s="35" t="s">
        <v>233</v>
      </c>
      <c r="F36" s="36" t="s">
        <v>234</v>
      </c>
    </row>
    <row r="37" spans="2:6" ht="75.75" thickBot="1">
      <c r="B37" s="228"/>
      <c r="C37" s="231"/>
      <c r="D37" s="231"/>
      <c r="E37" s="35" t="s">
        <v>235</v>
      </c>
      <c r="F37" s="36" t="s">
        <v>236</v>
      </c>
    </row>
    <row r="38" spans="2:6" ht="90">
      <c r="B38" s="228"/>
      <c r="C38" s="232" t="s">
        <v>203</v>
      </c>
      <c r="D38" s="39"/>
      <c r="E38" s="35" t="s">
        <v>237</v>
      </c>
      <c r="F38" s="36" t="s">
        <v>238</v>
      </c>
    </row>
    <row r="39" spans="2:6" ht="45.75" thickBot="1">
      <c r="B39" s="228"/>
      <c r="C39" s="233"/>
      <c r="D39" s="39" t="s">
        <v>239</v>
      </c>
      <c r="E39" s="35" t="s">
        <v>240</v>
      </c>
      <c r="F39" s="36" t="s">
        <v>241</v>
      </c>
    </row>
    <row r="40" spans="2:6" ht="103.5" customHeight="1" thickBot="1">
      <c r="B40" s="228"/>
      <c r="C40" s="231"/>
      <c r="D40" s="39"/>
      <c r="E40" s="35" t="s">
        <v>242</v>
      </c>
      <c r="F40" s="36" t="s">
        <v>243</v>
      </c>
    </row>
    <row r="41" spans="2:6" ht="60.75" thickBot="1">
      <c r="B41" s="228"/>
      <c r="C41" s="35" t="s">
        <v>219</v>
      </c>
      <c r="D41" s="39"/>
      <c r="E41" s="35" t="s">
        <v>244</v>
      </c>
      <c r="F41" s="36" t="s">
        <v>245</v>
      </c>
    </row>
    <row r="42" spans="2:6" ht="45.75" thickBot="1">
      <c r="B42" s="229"/>
      <c r="C42" s="35" t="s">
        <v>224</v>
      </c>
      <c r="D42" s="40"/>
      <c r="E42" s="35" t="s">
        <v>246</v>
      </c>
      <c r="F42" s="36" t="s">
        <v>247</v>
      </c>
    </row>
    <row r="43" spans="2:6" ht="45.75" thickBot="1">
      <c r="B43" s="258" t="s">
        <v>260</v>
      </c>
      <c r="C43" s="35" t="s">
        <v>250</v>
      </c>
      <c r="D43" s="35"/>
      <c r="E43" s="35" t="s">
        <v>261</v>
      </c>
      <c r="F43" s="36" t="s">
        <v>262</v>
      </c>
    </row>
    <row r="44" spans="2:6" ht="45">
      <c r="B44" s="259"/>
      <c r="C44" s="37" t="s">
        <v>255</v>
      </c>
      <c r="D44" s="37"/>
      <c r="E44" s="37" t="s">
        <v>263</v>
      </c>
      <c r="F44" s="38" t="s">
        <v>264</v>
      </c>
    </row>
    <row r="45" spans="2:6" ht="15.75" thickTop="1">
      <c r="B45" s="137"/>
      <c r="C45" s="137"/>
      <c r="D45" s="137"/>
      <c r="E45" s="137"/>
      <c r="F45" s="137"/>
    </row>
  </sheetData>
  <sheetProtection algorithmName="SHA-512" hashValue="uNM1oDtB5JQb4aC3cqQMjTpYqGiDzUSVCdrMKhmSB297gJzViUPWF+AYk3TwRdAODejFBTB2J1iDar+au+7h+w==" saltValue="mQwCenHMp7hwcfqU3xNcOA==" spinCount="100000" sheet="1" objects="1" scenarios="1"/>
  <mergeCells count="20">
    <mergeCell ref="B1:D1"/>
    <mergeCell ref="B2:D2"/>
    <mergeCell ref="B19:B25"/>
    <mergeCell ref="C19:C23"/>
    <mergeCell ref="D19:D23"/>
    <mergeCell ref="B17:F17"/>
    <mergeCell ref="E19:E22"/>
    <mergeCell ref="B26:B31"/>
    <mergeCell ref="C26:C27"/>
    <mergeCell ref="D26:D27"/>
    <mergeCell ref="C28:C31"/>
    <mergeCell ref="D28:D31"/>
    <mergeCell ref="B43:B44"/>
    <mergeCell ref="B32:B35"/>
    <mergeCell ref="C32:C34"/>
    <mergeCell ref="D32:D34"/>
    <mergeCell ref="B36:B42"/>
    <mergeCell ref="C36:C37"/>
    <mergeCell ref="D36:D37"/>
    <mergeCell ref="C38:C40"/>
  </mergeCell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ADDF9F8E-769E-4C1A-8659-5655897BB719}">
          <x14:formula1>
            <xm:f>'5.Human'!$A$65:$A$82</xm:f>
          </x14:formula1>
          <xm:sqref>C4:C13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0F3D-1B3C-46B4-ADD0-52B48DC4E868}">
  <dimension ref="A1:I51"/>
  <sheetViews>
    <sheetView showGridLines="0" topLeftCell="A20" zoomScaleNormal="100" workbookViewId="0">
      <selection activeCell="F22" sqref="F22"/>
    </sheetView>
  </sheetViews>
  <sheetFormatPr defaultColWidth="8.85546875" defaultRowHeight="15"/>
  <cols>
    <col min="1" max="1" width="9.140625" style="7" customWidth="1"/>
    <col min="2" max="2" width="44" style="7" bestFit="1" customWidth="1"/>
    <col min="3" max="3" width="20.85546875" style="7" bestFit="1" customWidth="1"/>
    <col min="4" max="4" width="42.28515625" style="7" customWidth="1"/>
    <col min="5" max="5" width="13.85546875" style="7" customWidth="1"/>
    <col min="6" max="6" width="37" style="7" customWidth="1"/>
    <col min="7" max="7" width="31" style="7" customWidth="1"/>
    <col min="8" max="16384" width="8.85546875" style="7"/>
  </cols>
  <sheetData>
    <row r="1" spans="1:9" ht="18.75">
      <c r="A1" s="54"/>
      <c r="B1" s="286" t="s">
        <v>277</v>
      </c>
      <c r="C1" s="287"/>
      <c r="D1" s="287"/>
      <c r="E1" s="85"/>
      <c r="F1" s="85"/>
      <c r="G1" s="85"/>
      <c r="H1" s="85"/>
      <c r="I1" s="85"/>
    </row>
    <row r="2" spans="1:9" ht="16.5" thickBot="1">
      <c r="A2" s="55"/>
      <c r="B2" s="56" t="s">
        <v>96</v>
      </c>
      <c r="C2" s="56" t="s">
        <v>97</v>
      </c>
      <c r="D2" s="57" t="s">
        <v>98</v>
      </c>
      <c r="E2" s="85"/>
      <c r="F2" s="85"/>
      <c r="G2" s="85"/>
      <c r="H2" s="85"/>
      <c r="I2" s="85"/>
    </row>
    <row r="3" spans="1:9" ht="15.75">
      <c r="A3" s="280" t="s">
        <v>278</v>
      </c>
      <c r="B3" s="71" t="s">
        <v>279</v>
      </c>
      <c r="C3" s="150">
        <v>0.33333333333333331</v>
      </c>
      <c r="D3" s="71" t="s">
        <v>280</v>
      </c>
      <c r="E3" s="144"/>
      <c r="F3" s="50"/>
      <c r="G3" s="52"/>
      <c r="H3" s="50"/>
      <c r="I3" s="51"/>
    </row>
    <row r="4" spans="1:9" ht="15.75">
      <c r="A4" s="281"/>
      <c r="B4" s="73" t="s">
        <v>281</v>
      </c>
      <c r="C4" s="134">
        <v>3</v>
      </c>
      <c r="D4" s="72" t="s">
        <v>282</v>
      </c>
      <c r="E4" s="144"/>
      <c r="F4" s="144"/>
      <c r="G4" s="145"/>
      <c r="H4" s="85"/>
      <c r="I4" s="85"/>
    </row>
    <row r="5" spans="1:9" ht="15.75">
      <c r="A5" s="281"/>
      <c r="B5" s="78" t="s">
        <v>283</v>
      </c>
      <c r="C5" s="134">
        <v>0.25</v>
      </c>
      <c r="D5" s="73" t="s">
        <v>284</v>
      </c>
      <c r="E5" s="144"/>
      <c r="F5" s="137"/>
      <c r="G5" s="145"/>
      <c r="H5" s="85"/>
      <c r="I5" s="85"/>
    </row>
    <row r="6" spans="1:9" ht="15.75">
      <c r="A6" s="281"/>
      <c r="B6" s="73" t="s">
        <v>285</v>
      </c>
      <c r="C6" s="134">
        <v>2</v>
      </c>
      <c r="D6" s="72" t="s">
        <v>286</v>
      </c>
      <c r="E6" s="144"/>
      <c r="F6" s="144"/>
      <c r="G6" s="145"/>
      <c r="H6" s="85"/>
      <c r="I6" s="85"/>
    </row>
    <row r="7" spans="1:9" ht="16.5" thickBot="1">
      <c r="A7" s="282"/>
      <c r="B7" s="79" t="s">
        <v>287</v>
      </c>
      <c r="C7" s="151">
        <v>4</v>
      </c>
      <c r="D7" s="74" t="s">
        <v>288</v>
      </c>
      <c r="E7" s="144"/>
      <c r="F7" s="144"/>
      <c r="G7" s="145"/>
      <c r="H7" s="85"/>
      <c r="I7" s="85"/>
    </row>
    <row r="8" spans="1:9" ht="15.75">
      <c r="A8" s="283" t="s">
        <v>289</v>
      </c>
      <c r="B8" s="71" t="s">
        <v>290</v>
      </c>
      <c r="C8" s="150">
        <v>0.33333333333333331</v>
      </c>
      <c r="D8" s="73" t="s">
        <v>284</v>
      </c>
      <c r="E8" s="144"/>
      <c r="F8" s="137"/>
      <c r="G8" s="145"/>
      <c r="H8" s="85"/>
      <c r="I8" s="85"/>
    </row>
    <row r="9" spans="1:9" ht="15.75">
      <c r="A9" s="284"/>
      <c r="B9" s="78" t="s">
        <v>291</v>
      </c>
      <c r="C9" s="134">
        <v>2</v>
      </c>
      <c r="D9" s="72" t="s">
        <v>292</v>
      </c>
      <c r="E9" s="144"/>
      <c r="F9" s="137"/>
      <c r="G9" s="145"/>
      <c r="H9" s="85"/>
      <c r="I9" s="85"/>
    </row>
    <row r="10" spans="1:9" ht="15.75">
      <c r="A10" s="284"/>
      <c r="B10" s="73" t="s">
        <v>293</v>
      </c>
      <c r="C10" s="134">
        <v>2</v>
      </c>
      <c r="D10" s="72" t="s">
        <v>294</v>
      </c>
      <c r="E10" s="144"/>
      <c r="F10" s="137"/>
      <c r="G10" s="145"/>
      <c r="H10" s="85"/>
      <c r="I10" s="85"/>
    </row>
    <row r="11" spans="1:9" ht="15.75">
      <c r="A11" s="284"/>
      <c r="B11" s="73" t="s">
        <v>284</v>
      </c>
      <c r="C11" s="134">
        <v>3</v>
      </c>
      <c r="D11" s="75" t="s">
        <v>295</v>
      </c>
      <c r="E11" s="144"/>
      <c r="F11" s="137"/>
      <c r="G11" s="145"/>
      <c r="H11" s="85"/>
      <c r="I11" s="85"/>
    </row>
    <row r="12" spans="1:9" ht="16.5" thickBot="1">
      <c r="A12" s="285"/>
      <c r="B12" s="80" t="s">
        <v>296</v>
      </c>
      <c r="C12" s="151">
        <v>3</v>
      </c>
      <c r="D12" s="76" t="s">
        <v>297</v>
      </c>
      <c r="E12" s="144"/>
      <c r="F12" s="137"/>
      <c r="G12" s="146"/>
      <c r="H12" s="85"/>
      <c r="I12" s="85"/>
    </row>
    <row r="13" spans="1:9" ht="15.75">
      <c r="A13" s="283" t="s">
        <v>298</v>
      </c>
      <c r="B13" s="71" t="s">
        <v>280</v>
      </c>
      <c r="C13" s="152">
        <v>0.25</v>
      </c>
      <c r="D13" s="77" t="s">
        <v>299</v>
      </c>
      <c r="E13" s="144"/>
      <c r="F13" s="137"/>
      <c r="G13" s="145"/>
      <c r="H13" s="85"/>
      <c r="I13" s="85"/>
    </row>
    <row r="14" spans="1:9" ht="16.5" thickBot="1">
      <c r="A14" s="284"/>
      <c r="B14" s="80" t="s">
        <v>296</v>
      </c>
      <c r="C14" s="134">
        <v>3</v>
      </c>
      <c r="D14" s="75" t="s">
        <v>295</v>
      </c>
      <c r="E14" s="144"/>
      <c r="F14" s="137"/>
      <c r="G14" s="145"/>
      <c r="H14" s="85"/>
      <c r="I14" s="85"/>
    </row>
    <row r="15" spans="1:9" ht="15.75">
      <c r="A15" s="284"/>
      <c r="B15" s="73" t="s">
        <v>300</v>
      </c>
      <c r="C15" s="134">
        <v>4</v>
      </c>
      <c r="D15" s="72" t="s">
        <v>301</v>
      </c>
      <c r="E15" s="144"/>
      <c r="F15" s="137"/>
      <c r="G15" s="145"/>
      <c r="H15" s="85"/>
      <c r="I15" s="85"/>
    </row>
    <row r="16" spans="1:9" ht="15.75">
      <c r="A16" s="284"/>
      <c r="B16" s="73" t="s">
        <v>279</v>
      </c>
      <c r="C16" s="134">
        <v>3</v>
      </c>
      <c r="D16" s="72" t="s">
        <v>282</v>
      </c>
      <c r="E16" s="144"/>
      <c r="F16" s="137"/>
      <c r="G16" s="145"/>
      <c r="H16" s="85"/>
      <c r="I16" s="85"/>
    </row>
    <row r="17" spans="1:7" ht="16.5" thickBot="1">
      <c r="A17" s="285"/>
      <c r="B17" s="80" t="s">
        <v>302</v>
      </c>
      <c r="C17" s="151">
        <v>2</v>
      </c>
      <c r="D17" s="76" t="s">
        <v>303</v>
      </c>
      <c r="E17" s="144"/>
      <c r="F17" s="137"/>
      <c r="G17" s="146"/>
    </row>
    <row r="18" spans="1:7">
      <c r="A18" s="85"/>
      <c r="B18" s="85"/>
      <c r="C18" s="85"/>
      <c r="D18" s="85"/>
      <c r="E18" s="85"/>
      <c r="F18" s="85"/>
      <c r="G18" s="85"/>
    </row>
    <row r="19" spans="1:7">
      <c r="A19" s="85"/>
      <c r="B19" s="147"/>
      <c r="C19" s="94" t="s">
        <v>304</v>
      </c>
      <c r="D19" s="148" t="s">
        <v>305</v>
      </c>
      <c r="E19" s="85"/>
      <c r="F19" s="85"/>
      <c r="G19" s="85"/>
    </row>
    <row r="20" spans="1:7">
      <c r="A20" s="85"/>
      <c r="B20" s="124" t="s">
        <v>306</v>
      </c>
      <c r="C20" s="153">
        <v>34</v>
      </c>
      <c r="D20" s="124" t="s">
        <v>307</v>
      </c>
      <c r="E20" s="85"/>
      <c r="F20" s="85"/>
      <c r="G20" s="85"/>
    </row>
    <row r="21" spans="1:7">
      <c r="A21" s="85"/>
      <c r="B21" s="85"/>
      <c r="C21" s="85"/>
      <c r="D21" s="85"/>
      <c r="E21" s="85"/>
      <c r="F21" s="85"/>
      <c r="G21" s="85"/>
    </row>
    <row r="22" spans="1:7" ht="66.75" customHeight="1">
      <c r="A22" s="85"/>
      <c r="B22" s="85"/>
      <c r="C22" s="85"/>
      <c r="D22" s="85"/>
      <c r="E22" s="85"/>
      <c r="F22" s="85"/>
      <c r="G22" s="85"/>
    </row>
    <row r="23" spans="1:7" ht="20.25" customHeight="1">
      <c r="A23" s="85"/>
      <c r="B23" s="288" t="s">
        <v>99</v>
      </c>
      <c r="C23" s="289"/>
      <c r="D23" s="289"/>
      <c r="E23" s="289"/>
      <c r="F23" s="289"/>
      <c r="G23" s="85"/>
    </row>
    <row r="24" spans="1:7" ht="57.6" customHeight="1">
      <c r="A24" s="85"/>
      <c r="B24" s="113" t="s">
        <v>272</v>
      </c>
      <c r="C24" s="114" t="s">
        <v>56</v>
      </c>
      <c r="D24" s="114" t="s">
        <v>273</v>
      </c>
      <c r="E24" s="114" t="s">
        <v>57</v>
      </c>
      <c r="F24" s="123" t="s">
        <v>273</v>
      </c>
      <c r="G24" s="85"/>
    </row>
    <row r="25" spans="1:7" ht="156" customHeight="1">
      <c r="A25" s="85"/>
      <c r="B25" s="270" t="s">
        <v>308</v>
      </c>
      <c r="C25" s="82" t="s">
        <v>117</v>
      </c>
      <c r="D25" s="230" t="s">
        <v>142</v>
      </c>
      <c r="E25" s="273" t="s">
        <v>143</v>
      </c>
      <c r="F25" s="24" t="s">
        <v>144</v>
      </c>
      <c r="G25" s="85"/>
    </row>
    <row r="26" spans="1:7" ht="94.5" customHeight="1">
      <c r="A26" s="85"/>
      <c r="B26" s="271"/>
      <c r="C26" s="83"/>
      <c r="D26" s="254"/>
      <c r="E26" s="274"/>
      <c r="F26" s="24" t="s">
        <v>145</v>
      </c>
      <c r="G26" s="85"/>
    </row>
    <row r="27" spans="1:7" ht="72.599999999999994" customHeight="1">
      <c r="A27" s="85"/>
      <c r="B27" s="271"/>
      <c r="C27" s="83"/>
      <c r="D27" s="254"/>
      <c r="E27" s="274"/>
      <c r="F27" s="23" t="s">
        <v>146</v>
      </c>
      <c r="G27" s="85"/>
    </row>
    <row r="28" spans="1:7" ht="75">
      <c r="A28" s="85"/>
      <c r="B28" s="271"/>
      <c r="C28" s="83"/>
      <c r="D28" s="254"/>
      <c r="E28" s="275"/>
      <c r="F28" s="24" t="s">
        <v>147</v>
      </c>
      <c r="G28" s="85"/>
    </row>
    <row r="29" spans="1:7" ht="97.5" customHeight="1">
      <c r="A29" s="85"/>
      <c r="B29" s="271"/>
      <c r="C29" s="84"/>
      <c r="D29" s="272"/>
      <c r="E29" s="35" t="s">
        <v>148</v>
      </c>
      <c r="F29" s="34" t="s">
        <v>149</v>
      </c>
      <c r="G29" s="85"/>
    </row>
    <row r="30" spans="1:7" ht="110.25" customHeight="1">
      <c r="A30" s="85"/>
      <c r="B30" s="271"/>
      <c r="C30" s="35" t="s">
        <v>128</v>
      </c>
      <c r="D30" s="35" t="s">
        <v>150</v>
      </c>
      <c r="E30" s="35" t="s">
        <v>151</v>
      </c>
      <c r="F30" s="36" t="s">
        <v>152</v>
      </c>
      <c r="G30" s="85"/>
    </row>
    <row r="31" spans="1:7" ht="60.75" customHeight="1">
      <c r="A31" s="85"/>
      <c r="B31" s="271"/>
      <c r="C31" s="37" t="s">
        <v>134</v>
      </c>
      <c r="D31" s="37" t="s">
        <v>153</v>
      </c>
      <c r="E31" s="37" t="s">
        <v>154</v>
      </c>
      <c r="F31" s="38" t="s">
        <v>155</v>
      </c>
      <c r="G31" s="85"/>
    </row>
    <row r="32" spans="1:7" ht="50.25" customHeight="1">
      <c r="A32" s="85"/>
      <c r="B32" s="292" t="s">
        <v>309</v>
      </c>
      <c r="C32" s="119" t="s">
        <v>63</v>
      </c>
      <c r="D32" s="82" t="s">
        <v>101</v>
      </c>
      <c r="E32" s="35" t="s">
        <v>102</v>
      </c>
      <c r="F32" s="36" t="s">
        <v>103</v>
      </c>
      <c r="G32" s="85"/>
    </row>
    <row r="33" spans="1:6" ht="54" customHeight="1">
      <c r="A33" s="85"/>
      <c r="B33" s="279"/>
      <c r="C33" s="120"/>
      <c r="D33" s="84"/>
      <c r="E33" s="35" t="s">
        <v>104</v>
      </c>
      <c r="F33" s="36" t="s">
        <v>105</v>
      </c>
    </row>
    <row r="34" spans="1:6" ht="45" customHeight="1">
      <c r="A34" s="85"/>
      <c r="B34" s="279"/>
      <c r="C34" s="121" t="s">
        <v>74</v>
      </c>
      <c r="D34" s="232" t="s">
        <v>106</v>
      </c>
      <c r="E34" s="35" t="s">
        <v>107</v>
      </c>
      <c r="F34" s="36" t="s">
        <v>108</v>
      </c>
    </row>
    <row r="35" spans="1:6" ht="48.75" customHeight="1">
      <c r="A35" s="85"/>
      <c r="B35" s="279"/>
      <c r="C35" s="122"/>
      <c r="D35" s="254"/>
      <c r="E35" s="35" t="s">
        <v>109</v>
      </c>
      <c r="F35" s="36" t="s">
        <v>110</v>
      </c>
    </row>
    <row r="36" spans="1:6" ht="44.25" customHeight="1">
      <c r="A36" s="85"/>
      <c r="B36" s="279"/>
      <c r="C36" s="122"/>
      <c r="D36" s="254"/>
      <c r="E36" s="35" t="s">
        <v>111</v>
      </c>
      <c r="F36" s="36" t="s">
        <v>112</v>
      </c>
    </row>
    <row r="37" spans="1:6" ht="43.5" customHeight="1">
      <c r="A37" s="85"/>
      <c r="B37" s="279"/>
      <c r="C37" s="120"/>
      <c r="D37" s="272"/>
      <c r="E37" s="35" t="s">
        <v>113</v>
      </c>
      <c r="F37" s="36" t="s">
        <v>114</v>
      </c>
    </row>
    <row r="38" spans="1:6" ht="43.9" customHeight="1">
      <c r="A38" s="85"/>
      <c r="B38" s="276" t="s">
        <v>310</v>
      </c>
      <c r="C38" s="121" t="s">
        <v>157</v>
      </c>
      <c r="D38" s="232" t="s">
        <v>181</v>
      </c>
      <c r="E38" s="35" t="s">
        <v>182</v>
      </c>
      <c r="F38" s="36" t="s">
        <v>183</v>
      </c>
    </row>
    <row r="39" spans="1:6" ht="58.15" customHeight="1">
      <c r="A39" s="85"/>
      <c r="B39" s="277"/>
      <c r="C39" s="122"/>
      <c r="D39" s="254"/>
      <c r="E39" s="35" t="s">
        <v>184</v>
      </c>
      <c r="F39" s="36" t="s">
        <v>185</v>
      </c>
    </row>
    <row r="40" spans="1:6" ht="72.599999999999994" customHeight="1">
      <c r="A40" s="85"/>
      <c r="B40" s="277"/>
      <c r="C40" s="120"/>
      <c r="D40" s="272"/>
      <c r="E40" s="35" t="s">
        <v>186</v>
      </c>
      <c r="F40" s="36" t="s">
        <v>187</v>
      </c>
    </row>
    <row r="41" spans="1:6" ht="87" customHeight="1">
      <c r="A41" s="85"/>
      <c r="B41" s="278"/>
      <c r="C41" s="35" t="s">
        <v>173</v>
      </c>
      <c r="D41" s="35" t="s">
        <v>188</v>
      </c>
      <c r="E41" s="35" t="s">
        <v>189</v>
      </c>
      <c r="F41" s="36" t="s">
        <v>190</v>
      </c>
    </row>
    <row r="42" spans="1:6" ht="101.45" customHeight="1">
      <c r="A42" s="85"/>
      <c r="B42" s="279" t="s">
        <v>311</v>
      </c>
      <c r="C42" s="121" t="s">
        <v>192</v>
      </c>
      <c r="D42" s="232" t="s">
        <v>232</v>
      </c>
      <c r="E42" s="35" t="s">
        <v>233</v>
      </c>
      <c r="F42" s="36" t="s">
        <v>234</v>
      </c>
    </row>
    <row r="43" spans="1:6" ht="105" customHeight="1">
      <c r="A43" s="85"/>
      <c r="B43" s="279"/>
      <c r="C43" s="120"/>
      <c r="D43" s="272"/>
      <c r="E43" s="35" t="s">
        <v>235</v>
      </c>
      <c r="F43" s="36" t="s">
        <v>236</v>
      </c>
    </row>
    <row r="44" spans="1:6" ht="123" customHeight="1">
      <c r="A44" s="85"/>
      <c r="B44" s="279"/>
      <c r="C44" s="121" t="s">
        <v>203</v>
      </c>
      <c r="D44" s="232" t="s">
        <v>239</v>
      </c>
      <c r="E44" s="35" t="s">
        <v>237</v>
      </c>
      <c r="F44" s="36" t="s">
        <v>238</v>
      </c>
    </row>
    <row r="45" spans="1:6" ht="74.25" customHeight="1">
      <c r="A45" s="85"/>
      <c r="B45" s="279"/>
      <c r="C45" s="122"/>
      <c r="D45" s="254"/>
      <c r="E45" s="35" t="s">
        <v>240</v>
      </c>
      <c r="F45" s="36" t="s">
        <v>241</v>
      </c>
    </row>
    <row r="46" spans="1:6" ht="142.5" customHeight="1">
      <c r="A46" s="85"/>
      <c r="B46" s="279"/>
      <c r="C46" s="120"/>
      <c r="D46" s="254"/>
      <c r="E46" s="35" t="s">
        <v>242</v>
      </c>
      <c r="F46" s="36" t="s">
        <v>243</v>
      </c>
    </row>
    <row r="47" spans="1:6" ht="82.5" customHeight="1">
      <c r="A47" s="85"/>
      <c r="B47" s="279"/>
      <c r="C47" s="35" t="s">
        <v>219</v>
      </c>
      <c r="D47" s="39"/>
      <c r="E47" s="35" t="s">
        <v>244</v>
      </c>
      <c r="F47" s="36" t="s">
        <v>245</v>
      </c>
    </row>
    <row r="48" spans="1:6" ht="71.25" customHeight="1">
      <c r="A48" s="85"/>
      <c r="B48" s="279"/>
      <c r="C48" s="39" t="s">
        <v>224</v>
      </c>
      <c r="D48" s="125"/>
      <c r="E48" s="35" t="s">
        <v>246</v>
      </c>
      <c r="F48" s="36" t="s">
        <v>247</v>
      </c>
    </row>
    <row r="49" spans="1:6" ht="60.75" customHeight="1">
      <c r="A49" s="85"/>
      <c r="B49" s="290" t="s">
        <v>312</v>
      </c>
      <c r="C49" s="23" t="s">
        <v>250</v>
      </c>
      <c r="D49" s="23"/>
      <c r="E49" s="35" t="s">
        <v>261</v>
      </c>
      <c r="F49" s="36" t="s">
        <v>262</v>
      </c>
    </row>
    <row r="50" spans="1:6" ht="78.75" customHeight="1">
      <c r="A50" s="85"/>
      <c r="B50" s="291"/>
      <c r="C50" s="23" t="s">
        <v>255</v>
      </c>
      <c r="D50" s="23"/>
      <c r="E50" s="37" t="s">
        <v>263</v>
      </c>
      <c r="F50" s="38" t="s">
        <v>264</v>
      </c>
    </row>
    <row r="51" spans="1:6">
      <c r="A51" s="85"/>
      <c r="B51" s="85"/>
      <c r="C51" s="85"/>
      <c r="D51" s="85"/>
      <c r="E51" s="85"/>
      <c r="F51" s="85"/>
    </row>
  </sheetData>
  <sheetProtection algorithmName="SHA-512" hashValue="knvwzIN8fQdzr3q4D8/sWCNhq+s0dNGEpQ/FBgrdkmyRjfSikHL4KGBX/sZ20BsVXg/DV3r3s5cFz7gePS3R2w==" saltValue="e69mcG4b0lbn+n/ybphbUw==" spinCount="100000" sheet="1" objects="1" scenarios="1"/>
  <mergeCells count="16">
    <mergeCell ref="B49:B50"/>
    <mergeCell ref="D34:D37"/>
    <mergeCell ref="D38:D40"/>
    <mergeCell ref="D42:D43"/>
    <mergeCell ref="D44:D46"/>
    <mergeCell ref="B32:B37"/>
    <mergeCell ref="A3:A7"/>
    <mergeCell ref="A8:A12"/>
    <mergeCell ref="A13:A17"/>
    <mergeCell ref="B1:D1"/>
    <mergeCell ref="B23:F23"/>
    <mergeCell ref="B25:B31"/>
    <mergeCell ref="D25:D29"/>
    <mergeCell ref="E25:E28"/>
    <mergeCell ref="B38:B41"/>
    <mergeCell ref="B42:B48"/>
  </mergeCells>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6D8A8E1-044B-4D58-AD91-4E844FB1196B}">
          <x14:formula1>
            <xm:f>'5.Human'!$A$65:$A$82</xm:f>
          </x14:formula1>
          <xm:sqref>C3:C17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D206B-2959-4DE7-B6C1-B2C29B763547}">
  <dimension ref="A1:Q141"/>
  <sheetViews>
    <sheetView zoomScaleNormal="100" workbookViewId="0">
      <selection activeCell="G14" sqref="G14"/>
    </sheetView>
  </sheetViews>
  <sheetFormatPr defaultColWidth="9.140625" defaultRowHeight="15"/>
  <cols>
    <col min="1" max="1" width="15.140625" style="2" bestFit="1" customWidth="1"/>
    <col min="2" max="2" width="24.5703125" style="2" bestFit="1" customWidth="1"/>
    <col min="3" max="3" width="23.140625" style="2" bestFit="1" customWidth="1"/>
    <col min="4" max="4" width="17.5703125" style="2" bestFit="1" customWidth="1"/>
    <col min="5" max="6" width="15.28515625" style="2" bestFit="1" customWidth="1"/>
    <col min="7" max="7" width="16.7109375" style="2" bestFit="1" customWidth="1"/>
    <col min="8" max="8" width="10.28515625" style="2" bestFit="1" customWidth="1"/>
    <col min="9" max="9" width="16.140625" style="2" bestFit="1" customWidth="1"/>
    <col min="10" max="10" width="15.7109375" style="2" bestFit="1" customWidth="1"/>
    <col min="11" max="11" width="16.7109375" style="2" bestFit="1" customWidth="1"/>
    <col min="12" max="12" width="15" style="2" bestFit="1" customWidth="1"/>
    <col min="13" max="13" width="8.140625" style="2" bestFit="1" customWidth="1"/>
    <col min="14" max="16" width="18.28515625" style="2" bestFit="1" customWidth="1"/>
    <col min="17" max="17" width="15.5703125" style="2" bestFit="1" customWidth="1"/>
    <col min="18" max="16384" width="9.140625" style="2"/>
  </cols>
  <sheetData>
    <row r="1" spans="1:8">
      <c r="A1" s="294" t="s">
        <v>313</v>
      </c>
      <c r="B1" s="295"/>
      <c r="C1" s="295"/>
      <c r="D1" s="295"/>
      <c r="E1" s="295"/>
      <c r="F1" s="295"/>
      <c r="G1" s="296"/>
    </row>
    <row r="3" spans="1:8">
      <c r="A3" s="3" t="s">
        <v>314</v>
      </c>
      <c r="B3" s="4" t="s">
        <v>315</v>
      </c>
      <c r="C3" s="5" t="s">
        <v>316</v>
      </c>
      <c r="D3" s="4" t="s">
        <v>317</v>
      </c>
      <c r="F3" s="158" t="s">
        <v>318</v>
      </c>
      <c r="G3" s="158">
        <f>'10.Inter-dimensional Comparison'!C20</f>
        <v>34</v>
      </c>
      <c r="H3" s="158" t="s">
        <v>319</v>
      </c>
    </row>
    <row r="4" spans="1:8">
      <c r="A4" s="41" t="s">
        <v>320</v>
      </c>
      <c r="B4" s="159">
        <f>O53</f>
        <v>3.5080768720843758E-2</v>
      </c>
      <c r="C4" s="160" t="s">
        <v>321</v>
      </c>
      <c r="D4" s="61" t="s">
        <v>321</v>
      </c>
    </row>
    <row r="5" spans="1:8">
      <c r="A5" s="161" t="s">
        <v>267</v>
      </c>
      <c r="B5" s="159">
        <f>P98</f>
        <v>0.26548449377801009</v>
      </c>
      <c r="C5" s="160">
        <f>N45</f>
        <v>8.2977609821872106E-2</v>
      </c>
      <c r="D5" s="61">
        <f>AVERAGE('4.Technology'!G4:G9)</f>
        <v>2.6666666666666665</v>
      </c>
    </row>
    <row r="6" spans="1:8">
      <c r="A6" s="161" t="s">
        <v>268</v>
      </c>
      <c r="B6" s="159">
        <f>N74</f>
        <v>3.4471237594901567E-2</v>
      </c>
      <c r="C6" s="160">
        <f>N46</f>
        <v>0.47541693279398195</v>
      </c>
      <c r="D6" s="61">
        <f>AVERAGE('5.Human'!G4:G7)</f>
        <v>1.75</v>
      </c>
    </row>
    <row r="7" spans="1:8">
      <c r="A7" s="161" t="s">
        <v>322</v>
      </c>
      <c r="B7" s="159">
        <f>N116</f>
        <v>4.5083920882489852E-2</v>
      </c>
      <c r="C7" s="160">
        <f>N47</f>
        <v>0.19360939606841249</v>
      </c>
      <c r="D7" s="61">
        <f>AVERAGE('6.Workspace'!G4:G7)</f>
        <v>2.25</v>
      </c>
    </row>
    <row r="8" spans="1:8">
      <c r="A8" s="161" t="s">
        <v>323</v>
      </c>
      <c r="B8" s="159">
        <f>Q141</f>
        <v>7.1428098592569891E-2</v>
      </c>
      <c r="C8" s="160">
        <f>N48</f>
        <v>0.14223085657511886</v>
      </c>
      <c r="D8" s="61">
        <f>AVERAGE('7.Enterprise'!G4:G10)</f>
        <v>2.2857142857142856</v>
      </c>
    </row>
    <row r="9" spans="1:8">
      <c r="A9" s="162" t="s">
        <v>249</v>
      </c>
      <c r="B9" s="163" t="s">
        <v>321</v>
      </c>
      <c r="C9" s="164">
        <f>N49</f>
        <v>0.10576520474061457</v>
      </c>
      <c r="D9" s="61">
        <f>AVERAGE('8.External'!G4:G5)</f>
        <v>2</v>
      </c>
    </row>
    <row r="11" spans="1:8" ht="45" customHeight="1">
      <c r="B11" s="81" t="s">
        <v>324</v>
      </c>
      <c r="C11" s="81" t="s">
        <v>370</v>
      </c>
      <c r="D11" s="81" t="s">
        <v>325</v>
      </c>
      <c r="E11" s="293"/>
      <c r="F11" s="293"/>
      <c r="G11" s="293"/>
    </row>
    <row r="12" spans="1:8" ht="60">
      <c r="A12" s="1"/>
      <c r="B12" s="81" t="s">
        <v>326</v>
      </c>
      <c r="C12" s="60"/>
      <c r="E12" s="165"/>
      <c r="F12" s="165"/>
      <c r="G12" s="165"/>
    </row>
    <row r="13" spans="1:8">
      <c r="A13" s="165"/>
      <c r="E13" s="165"/>
    </row>
    <row r="14" spans="1:8">
      <c r="A14" s="165"/>
      <c r="E14" s="165"/>
    </row>
    <row r="15" spans="1:8">
      <c r="A15" s="165"/>
      <c r="E15" s="165"/>
    </row>
    <row r="16" spans="1:8">
      <c r="A16" s="165"/>
      <c r="E16" s="165"/>
    </row>
    <row r="17" spans="1:7">
      <c r="A17" s="165"/>
    </row>
    <row r="18" spans="1:7">
      <c r="A18" s="165"/>
    </row>
    <row r="19" spans="1:7">
      <c r="E19" s="293"/>
      <c r="F19" s="293"/>
      <c r="G19" s="293"/>
    </row>
    <row r="21" spans="1:7">
      <c r="E21" s="166"/>
    </row>
    <row r="22" spans="1:7">
      <c r="E22" s="166"/>
    </row>
    <row r="23" spans="1:7">
      <c r="E23" s="166"/>
    </row>
    <row r="24" spans="1:7">
      <c r="E24" s="166"/>
    </row>
    <row r="34" spans="7:15">
      <c r="G34" s="297" t="s">
        <v>320</v>
      </c>
      <c r="H34" s="297"/>
      <c r="I34" s="297"/>
      <c r="J34" s="297"/>
      <c r="K34" s="297"/>
      <c r="L34" s="297"/>
    </row>
    <row r="35" spans="7:15">
      <c r="G35" s="9" t="s">
        <v>327</v>
      </c>
      <c r="H35" s="158" t="s">
        <v>267</v>
      </c>
      <c r="I35" s="158" t="s">
        <v>268</v>
      </c>
      <c r="J35" s="158" t="s">
        <v>328</v>
      </c>
      <c r="K35" s="158" t="s">
        <v>323</v>
      </c>
      <c r="L35" s="158" t="s">
        <v>249</v>
      </c>
    </row>
    <row r="36" spans="7:15">
      <c r="G36" s="158" t="s">
        <v>267</v>
      </c>
      <c r="H36" s="58">
        <v>1</v>
      </c>
      <c r="I36" s="58">
        <f>'9.Dimensions'!C4</f>
        <v>0.25</v>
      </c>
      <c r="J36" s="58">
        <f>'9.Dimensions'!C5</f>
        <v>0.5</v>
      </c>
      <c r="K36" s="58">
        <f>'9.Dimensions'!C6</f>
        <v>0.5</v>
      </c>
      <c r="L36" s="58">
        <f>'9.Dimensions'!C7</f>
        <v>0.5</v>
      </c>
    </row>
    <row r="37" spans="7:15">
      <c r="G37" s="158" t="s">
        <v>268</v>
      </c>
      <c r="H37" s="58">
        <f>1/I36</f>
        <v>4</v>
      </c>
      <c r="I37" s="58">
        <v>1</v>
      </c>
      <c r="J37" s="58">
        <f>'9.Dimensions'!C8</f>
        <v>3</v>
      </c>
      <c r="K37" s="58">
        <f>'9.Dimensions'!C9</f>
        <v>4</v>
      </c>
      <c r="L37" s="58">
        <f>'9.Dimensions'!C10</f>
        <v>5</v>
      </c>
    </row>
    <row r="38" spans="7:15">
      <c r="G38" s="158" t="s">
        <v>328</v>
      </c>
      <c r="H38" s="58">
        <f>1/J36</f>
        <v>2</v>
      </c>
      <c r="I38" s="58">
        <f>1/J37</f>
        <v>0.33333333333333331</v>
      </c>
      <c r="J38" s="58">
        <v>1</v>
      </c>
      <c r="K38" s="58">
        <f>'9.Dimensions'!C11</f>
        <v>2</v>
      </c>
      <c r="L38" s="58">
        <f>'9.Dimensions'!C12</f>
        <v>2</v>
      </c>
    </row>
    <row r="39" spans="7:15">
      <c r="G39" s="158" t="s">
        <v>323</v>
      </c>
      <c r="H39" s="58">
        <f>1/K36</f>
        <v>2</v>
      </c>
      <c r="I39" s="58">
        <f>1/K37</f>
        <v>0.25</v>
      </c>
      <c r="J39" s="58">
        <f>1/K38</f>
        <v>0.5</v>
      </c>
      <c r="K39" s="58">
        <v>1</v>
      </c>
      <c r="L39" s="58">
        <f>'9.Dimensions'!C13</f>
        <v>2</v>
      </c>
    </row>
    <row r="40" spans="7:15">
      <c r="G40" s="158" t="s">
        <v>249</v>
      </c>
      <c r="H40" s="58">
        <f>1/L36</f>
        <v>2</v>
      </c>
      <c r="I40" s="58">
        <f>1/L37</f>
        <v>0.2</v>
      </c>
      <c r="J40" s="58">
        <f>1/L38</f>
        <v>0.5</v>
      </c>
      <c r="K40" s="58">
        <f>1/L39</f>
        <v>0.5</v>
      </c>
      <c r="L40" s="58">
        <v>1</v>
      </c>
    </row>
    <row r="41" spans="7:15">
      <c r="G41" s="1" t="s">
        <v>329</v>
      </c>
      <c r="H41" s="61">
        <f>SUM(H36:H40)</f>
        <v>11</v>
      </c>
      <c r="I41" s="61">
        <f>SUM(I36:I40)</f>
        <v>2.0333333333333332</v>
      </c>
      <c r="J41" s="61">
        <f>SUM(J36:J40)</f>
        <v>5.5</v>
      </c>
      <c r="K41" s="61">
        <f>SUM(K36:K40)</f>
        <v>8</v>
      </c>
      <c r="L41" s="61">
        <f>SUM(L36:L40)</f>
        <v>10.5</v>
      </c>
    </row>
    <row r="43" spans="7:15">
      <c r="G43" s="293" t="s">
        <v>330</v>
      </c>
      <c r="H43" s="293"/>
      <c r="I43" s="293"/>
      <c r="J43" s="293"/>
      <c r="K43" s="293"/>
      <c r="L43" s="293"/>
    </row>
    <row r="44" spans="7:15">
      <c r="G44" s="9" t="s">
        <v>327</v>
      </c>
      <c r="H44" s="158" t="s">
        <v>267</v>
      </c>
      <c r="I44" s="158" t="s">
        <v>268</v>
      </c>
      <c r="J44" s="158" t="s">
        <v>328</v>
      </c>
      <c r="K44" s="158" t="s">
        <v>323</v>
      </c>
      <c r="L44" s="158" t="s">
        <v>249</v>
      </c>
      <c r="M44" s="158" t="s">
        <v>329</v>
      </c>
      <c r="N44" s="158" t="s">
        <v>331</v>
      </c>
      <c r="O44" s="158" t="s">
        <v>332</v>
      </c>
    </row>
    <row r="45" spans="7:15">
      <c r="G45" s="158" t="s">
        <v>267</v>
      </c>
      <c r="H45" s="59">
        <f>H36/$H$41</f>
        <v>9.0909090909090912E-2</v>
      </c>
      <c r="I45" s="59">
        <f>I36/$I$41</f>
        <v>0.12295081967213116</v>
      </c>
      <c r="J45" s="59">
        <f>J36/$J$41</f>
        <v>9.0909090909090912E-2</v>
      </c>
      <c r="K45" s="59">
        <f>K36/$K$41</f>
        <v>6.25E-2</v>
      </c>
      <c r="L45" s="59">
        <f>L36/$L$41</f>
        <v>4.7619047619047616E-2</v>
      </c>
      <c r="M45" s="59">
        <f>SUM(H45:L45)</f>
        <v>0.41488804910936056</v>
      </c>
      <c r="N45" s="59">
        <f>AVERAGE(H45:L45)</f>
        <v>8.2977609821872106E-2</v>
      </c>
      <c r="O45" s="58" cm="1">
        <f t="array" ref="O45">MMULT(H36:L36,$N$45:$N$49)/N45</f>
        <v>5.0933567816632639</v>
      </c>
    </row>
    <row r="46" spans="7:15">
      <c r="G46" s="158" t="s">
        <v>268</v>
      </c>
      <c r="H46" s="59">
        <f>H37/$H$41</f>
        <v>0.36363636363636365</v>
      </c>
      <c r="I46" s="59">
        <f>I37/$I$41</f>
        <v>0.49180327868852464</v>
      </c>
      <c r="J46" s="59">
        <f>J37/$J$41</f>
        <v>0.54545454545454541</v>
      </c>
      <c r="K46" s="59">
        <f>K37/$K$41</f>
        <v>0.5</v>
      </c>
      <c r="L46" s="59">
        <f>L37/$L$41</f>
        <v>0.47619047619047616</v>
      </c>
      <c r="M46" s="59">
        <f>SUM(H46:L46)</f>
        <v>2.3770846639699097</v>
      </c>
      <c r="N46" s="59">
        <f>AVERAGE(H46:L46)</f>
        <v>0.47541693279398195</v>
      </c>
      <c r="O46" s="58" cm="1">
        <f t="array" ref="O46">MMULT(H37:L37,$N$45:$N$49)/N46</f>
        <v>5.2288945529996571</v>
      </c>
    </row>
    <row r="47" spans="7:15">
      <c r="G47" s="158" t="s">
        <v>328</v>
      </c>
      <c r="H47" s="59">
        <f>H38/$H$41</f>
        <v>0.18181818181818182</v>
      </c>
      <c r="I47" s="59">
        <f>I38/$I$41</f>
        <v>0.16393442622950818</v>
      </c>
      <c r="J47" s="59">
        <f>J38/$J$41</f>
        <v>0.18181818181818182</v>
      </c>
      <c r="K47" s="59">
        <f>K38/$K$41</f>
        <v>0.25</v>
      </c>
      <c r="L47" s="59">
        <f>L38/$L$41</f>
        <v>0.19047619047619047</v>
      </c>
      <c r="M47" s="59">
        <f>SUM(H47:L47)</f>
        <v>0.96804698034206238</v>
      </c>
      <c r="N47" s="59">
        <f>AVERAGE(H47:L47)</f>
        <v>0.19360939606841249</v>
      </c>
      <c r="O47" s="58" cm="1">
        <f t="array" ref="O47">MMULT(H38:L38,$N$45:$N$49)/N47</f>
        <v>5.2374991599924234</v>
      </c>
    </row>
    <row r="48" spans="7:15">
      <c r="G48" s="158" t="s">
        <v>323</v>
      </c>
      <c r="H48" s="59">
        <f>H39/$H$41</f>
        <v>0.18181818181818182</v>
      </c>
      <c r="I48" s="59">
        <f>I39/$I$41</f>
        <v>0.12295081967213116</v>
      </c>
      <c r="J48" s="59">
        <f>J39/$J$41</f>
        <v>9.0909090909090912E-2</v>
      </c>
      <c r="K48" s="59">
        <f>K39/$K$41</f>
        <v>0.125</v>
      </c>
      <c r="L48" s="59">
        <f>L39/$L$41</f>
        <v>0.19047619047619047</v>
      </c>
      <c r="M48" s="59">
        <f>SUM(H48:L48)</f>
        <v>0.71115428287559435</v>
      </c>
      <c r="N48" s="59">
        <f>AVERAGE(H48:L48)</f>
        <v>0.14223085657511886</v>
      </c>
      <c r="O48" s="58" cm="1">
        <f t="array" ref="O48">MMULT(H39:L39,$N$45:$N$49)/N48</f>
        <v>5.1702945102099367</v>
      </c>
    </row>
    <row r="49" spans="7:15">
      <c r="G49" s="158" t="s">
        <v>249</v>
      </c>
      <c r="H49" s="59">
        <f>H40/$H$41</f>
        <v>0.18181818181818182</v>
      </c>
      <c r="I49" s="59">
        <f>I40/$I$41</f>
        <v>9.836065573770493E-2</v>
      </c>
      <c r="J49" s="59">
        <f>J40/$J$41</f>
        <v>9.0909090909090912E-2</v>
      </c>
      <c r="K49" s="59">
        <f>K40/$K$41</f>
        <v>6.25E-2</v>
      </c>
      <c r="L49" s="59">
        <f>L40/$L$41</f>
        <v>9.5238095238095233E-2</v>
      </c>
      <c r="M49" s="59">
        <f>SUM(H49:L49)</f>
        <v>0.52882602370307286</v>
      </c>
      <c r="N49" s="59">
        <f>AVERAGE(H49:L49)</f>
        <v>0.10576520474061457</v>
      </c>
      <c r="O49" s="58" cm="1">
        <f t="array" ref="O49">MMULT(H40:L40,$N$45:$N$49)/N49</f>
        <v>5.0557642144816191</v>
      </c>
    </row>
    <row r="51" spans="7:15">
      <c r="N51" s="165" t="s">
        <v>333</v>
      </c>
      <c r="O51" s="60">
        <f>(AVERAGE(O45:O49)-5)/4</f>
        <v>3.9290460967345009E-2</v>
      </c>
    </row>
    <row r="52" spans="7:15">
      <c r="N52" s="165" t="s">
        <v>334</v>
      </c>
      <c r="O52" s="2">
        <v>1.1200000000000001</v>
      </c>
    </row>
    <row r="53" spans="7:15">
      <c r="N53" s="165" t="s">
        <v>335</v>
      </c>
      <c r="O53" s="60">
        <f>O51/O52</f>
        <v>3.5080768720843758E-2</v>
      </c>
    </row>
    <row r="56" spans="7:15">
      <c r="G56" s="297" t="s">
        <v>268</v>
      </c>
      <c r="H56" s="297"/>
      <c r="I56" s="297"/>
      <c r="J56" s="297"/>
      <c r="K56" s="297"/>
    </row>
    <row r="57" spans="7:15">
      <c r="G57" s="9" t="s">
        <v>327</v>
      </c>
      <c r="H57" s="158" t="s">
        <v>118</v>
      </c>
      <c r="I57" s="158" t="s">
        <v>123</v>
      </c>
      <c r="J57" s="158" t="s">
        <v>336</v>
      </c>
      <c r="K57" s="158" t="s">
        <v>135</v>
      </c>
    </row>
    <row r="58" spans="7:15">
      <c r="G58" s="158" t="s">
        <v>118</v>
      </c>
      <c r="H58" s="6">
        <v>1</v>
      </c>
      <c r="I58" s="6">
        <f>'5.Human'!C11</f>
        <v>0.33333333333333331</v>
      </c>
      <c r="J58" s="6">
        <f>'5.Human'!C12</f>
        <v>0.2</v>
      </c>
      <c r="K58" s="6">
        <f>'5.Human'!C13</f>
        <v>1</v>
      </c>
    </row>
    <row r="59" spans="7:15">
      <c r="G59" s="158" t="s">
        <v>337</v>
      </c>
      <c r="H59" s="6">
        <f>1/I58</f>
        <v>3</v>
      </c>
      <c r="I59" s="6">
        <v>1</v>
      </c>
      <c r="J59" s="6">
        <f>'5.Human'!C14</f>
        <v>0.25</v>
      </c>
      <c r="K59" s="6">
        <f>'5.Human'!C15</f>
        <v>2</v>
      </c>
    </row>
    <row r="60" spans="7:15">
      <c r="G60" s="158" t="s">
        <v>338</v>
      </c>
      <c r="H60" s="6">
        <f>1/J58</f>
        <v>5</v>
      </c>
      <c r="I60" s="6">
        <f>1/J59</f>
        <v>4</v>
      </c>
      <c r="J60" s="6">
        <v>1</v>
      </c>
      <c r="K60" s="6">
        <f>'5.Human'!C16</f>
        <v>4</v>
      </c>
    </row>
    <row r="61" spans="7:15">
      <c r="G61" s="158" t="s">
        <v>135</v>
      </c>
      <c r="H61" s="6">
        <f>1/K58</f>
        <v>1</v>
      </c>
      <c r="I61" s="6">
        <f>1/K59</f>
        <v>0.5</v>
      </c>
      <c r="J61" s="6">
        <f>1/K60</f>
        <v>0.25</v>
      </c>
      <c r="K61" s="6">
        <v>1</v>
      </c>
    </row>
    <row r="62" spans="7:15">
      <c r="G62" s="165" t="s">
        <v>329</v>
      </c>
      <c r="H62" s="2">
        <f>SUM(H58:H61)</f>
        <v>10</v>
      </c>
      <c r="I62" s="2">
        <f>SUM(I58:I61)</f>
        <v>5.833333333333333</v>
      </c>
      <c r="J62" s="2">
        <f>SUM(J58:J61)</f>
        <v>1.7</v>
      </c>
      <c r="K62" s="2">
        <f>SUM(K58:K61)</f>
        <v>8</v>
      </c>
    </row>
    <row r="65" spans="7:14">
      <c r="G65" s="293" t="s">
        <v>330</v>
      </c>
      <c r="H65" s="293"/>
      <c r="I65" s="293"/>
      <c r="J65" s="293"/>
      <c r="K65" s="293"/>
    </row>
    <row r="66" spans="7:14">
      <c r="G66" s="9" t="s">
        <v>327</v>
      </c>
      <c r="H66" s="158" t="s">
        <v>118</v>
      </c>
      <c r="I66" s="158" t="s">
        <v>123</v>
      </c>
      <c r="J66" s="158" t="s">
        <v>336</v>
      </c>
      <c r="K66" s="158" t="s">
        <v>135</v>
      </c>
      <c r="L66" s="158" t="s">
        <v>339</v>
      </c>
      <c r="M66" s="158" t="s">
        <v>331</v>
      </c>
      <c r="N66" s="158" t="s">
        <v>332</v>
      </c>
    </row>
    <row r="67" spans="7:14">
      <c r="G67" s="158" t="s">
        <v>118</v>
      </c>
      <c r="H67" s="6">
        <f t="shared" ref="H67:K70" si="0">H58/H$62</f>
        <v>0.1</v>
      </c>
      <c r="I67" s="6">
        <f t="shared" si="0"/>
        <v>5.7142857142857141E-2</v>
      </c>
      <c r="J67" s="6">
        <f t="shared" si="0"/>
        <v>0.11764705882352942</v>
      </c>
      <c r="K67" s="6">
        <f t="shared" si="0"/>
        <v>0.125</v>
      </c>
      <c r="L67" s="6">
        <f>SUM(H67:K67)</f>
        <v>0.39978991596638658</v>
      </c>
      <c r="M67" s="6">
        <f>AVERAGE(H67:K67)</f>
        <v>9.9947478991596644E-2</v>
      </c>
      <c r="N67" s="6" cm="1">
        <f t="array" ref="N67">MMULT(H58:K58,$M$67:$M$70)/M67</f>
        <v>4.0067262217551232</v>
      </c>
    </row>
    <row r="68" spans="7:14">
      <c r="G68" s="158" t="s">
        <v>337</v>
      </c>
      <c r="H68" s="6">
        <f t="shared" si="0"/>
        <v>0.3</v>
      </c>
      <c r="I68" s="6">
        <f t="shared" si="0"/>
        <v>0.17142857142857143</v>
      </c>
      <c r="J68" s="6">
        <f t="shared" si="0"/>
        <v>0.14705882352941177</v>
      </c>
      <c r="K68" s="6">
        <f t="shared" si="0"/>
        <v>0.25</v>
      </c>
      <c r="L68" s="6">
        <f>SUM(H68:K68)</f>
        <v>0.86848739495798322</v>
      </c>
      <c r="M68" s="6">
        <f>AVERAGE(H68:K68)</f>
        <v>0.2171218487394958</v>
      </c>
      <c r="N68" s="6" cm="1">
        <f t="array" ref="N68">MMULT(H59:K59,$M$67:$M$70)/M68</f>
        <v>4.0897435897435903</v>
      </c>
    </row>
    <row r="69" spans="7:14">
      <c r="G69" s="158" t="s">
        <v>338</v>
      </c>
      <c r="H69" s="6">
        <f t="shared" si="0"/>
        <v>0.5</v>
      </c>
      <c r="I69" s="6">
        <f t="shared" si="0"/>
        <v>0.68571428571428572</v>
      </c>
      <c r="J69" s="6">
        <f t="shared" si="0"/>
        <v>0.58823529411764708</v>
      </c>
      <c r="K69" s="6">
        <f t="shared" si="0"/>
        <v>0.5</v>
      </c>
      <c r="L69" s="6">
        <f>SUM(H69:K69)</f>
        <v>2.2739495798319327</v>
      </c>
      <c r="M69" s="6">
        <f>AVERAGE(H69:K69)</f>
        <v>0.56848739495798317</v>
      </c>
      <c r="N69" s="6" cm="1">
        <f t="array" ref="N69">MMULT(H60:K60,$M$67:$M$70)/M69</f>
        <v>4.2120288248337028</v>
      </c>
    </row>
    <row r="70" spans="7:14">
      <c r="G70" s="158" t="s">
        <v>135</v>
      </c>
      <c r="H70" s="6">
        <f t="shared" si="0"/>
        <v>0.1</v>
      </c>
      <c r="I70" s="6">
        <f t="shared" si="0"/>
        <v>8.5714285714285715E-2</v>
      </c>
      <c r="J70" s="6">
        <f t="shared" si="0"/>
        <v>0.14705882352941177</v>
      </c>
      <c r="K70" s="6">
        <f t="shared" si="0"/>
        <v>0.125</v>
      </c>
      <c r="L70" s="6">
        <f>SUM(H70:K70)</f>
        <v>0.45777310924369752</v>
      </c>
      <c r="M70" s="6">
        <f>AVERAGE(H70:K70)</f>
        <v>0.11444327731092438</v>
      </c>
      <c r="N70" s="6" cm="1">
        <f t="array" ref="N70">MMULT(H61:K61,$M$67:$M$70)/M70</f>
        <v>4.0637907296925189</v>
      </c>
    </row>
    <row r="71" spans="7:14">
      <c r="G71" s="165"/>
    </row>
    <row r="72" spans="7:14">
      <c r="M72" s="165" t="s">
        <v>333</v>
      </c>
      <c r="N72" s="2">
        <f>(AVERAGE(N67:N70)-4)/3</f>
        <v>3.1024113835411409E-2</v>
      </c>
    </row>
    <row r="73" spans="7:14">
      <c r="M73" s="165" t="s">
        <v>334</v>
      </c>
      <c r="N73" s="2">
        <v>0.9</v>
      </c>
    </row>
    <row r="74" spans="7:14">
      <c r="M74" s="165" t="s">
        <v>335</v>
      </c>
      <c r="N74" s="2">
        <f>N72/N73</f>
        <v>3.4471237594901567E-2</v>
      </c>
    </row>
    <row r="77" spans="7:14">
      <c r="G77" s="293" t="s">
        <v>267</v>
      </c>
      <c r="H77" s="293"/>
      <c r="I77" s="293"/>
      <c r="J77" s="293"/>
      <c r="K77" s="293"/>
      <c r="L77" s="293"/>
      <c r="M77" s="293"/>
    </row>
    <row r="78" spans="7:14">
      <c r="G78" s="158" t="s">
        <v>327</v>
      </c>
      <c r="H78" s="158" t="s">
        <v>64</v>
      </c>
      <c r="I78" s="158" t="s">
        <v>69</v>
      </c>
      <c r="J78" s="158" t="s">
        <v>75</v>
      </c>
      <c r="K78" s="158" t="s">
        <v>80</v>
      </c>
      <c r="L78" s="158" t="s">
        <v>85</v>
      </c>
      <c r="M78" s="158" t="s">
        <v>340</v>
      </c>
    </row>
    <row r="79" spans="7:14">
      <c r="G79" s="158" t="s">
        <v>64</v>
      </c>
      <c r="H79" s="6">
        <v>1</v>
      </c>
      <c r="I79" s="6">
        <f>'4.Technology'!C14</f>
        <v>2</v>
      </c>
      <c r="J79" s="6">
        <f>'4.Technology'!C15</f>
        <v>0.33333333333333331</v>
      </c>
      <c r="K79" s="6">
        <f>'4.Technology'!C16</f>
        <v>0.16666666666666666</v>
      </c>
      <c r="L79" s="6">
        <f>'4.Technology'!C17</f>
        <v>1</v>
      </c>
      <c r="M79" s="6">
        <f>'4.Technology'!C18</f>
        <v>2</v>
      </c>
    </row>
    <row r="80" spans="7:14">
      <c r="G80" s="158" t="s">
        <v>69</v>
      </c>
      <c r="H80" s="6">
        <f>1/I79</f>
        <v>0.5</v>
      </c>
      <c r="I80" s="6">
        <v>1</v>
      </c>
      <c r="J80" s="6">
        <f>'4.Technology'!C19</f>
        <v>2</v>
      </c>
      <c r="K80" s="6">
        <f>'4.Technology'!C20</f>
        <v>0.2</v>
      </c>
      <c r="L80" s="6">
        <f>'4.Technology'!C21</f>
        <v>0.33333333333333331</v>
      </c>
      <c r="M80" s="6">
        <f>'4.Technology'!C22</f>
        <v>0.33333333333333331</v>
      </c>
    </row>
    <row r="81" spans="7:16">
      <c r="G81" s="158" t="s">
        <v>75</v>
      </c>
      <c r="H81" s="6">
        <f>1/J79</f>
        <v>3</v>
      </c>
      <c r="I81" s="6">
        <f>1/J80</f>
        <v>0.5</v>
      </c>
      <c r="J81" s="6">
        <v>1</v>
      </c>
      <c r="K81" s="6">
        <f>'4.Technology'!C26</f>
        <v>3</v>
      </c>
      <c r="L81" s="6">
        <f>'4.Technology'!C27</f>
        <v>3</v>
      </c>
      <c r="M81" s="6">
        <f>'4.Technology'!C28</f>
        <v>1</v>
      </c>
    </row>
    <row r="82" spans="7:16">
      <c r="G82" s="158" t="s">
        <v>80</v>
      </c>
      <c r="H82" s="6">
        <f>1/K79</f>
        <v>6</v>
      </c>
      <c r="I82" s="6">
        <f>1/K80</f>
        <v>5</v>
      </c>
      <c r="J82" s="6">
        <f>1/K81</f>
        <v>0.33333333333333331</v>
      </c>
      <c r="K82" s="6">
        <v>1</v>
      </c>
      <c r="L82" s="6">
        <f>'4.Technology'!C26</f>
        <v>3</v>
      </c>
      <c r="M82" s="6">
        <f>'4.Technology'!C27</f>
        <v>3</v>
      </c>
    </row>
    <row r="83" spans="7:16">
      <c r="G83" s="158" t="s">
        <v>85</v>
      </c>
      <c r="H83" s="6">
        <f>1/L79</f>
        <v>1</v>
      </c>
      <c r="I83" s="6">
        <f>1/L80</f>
        <v>3</v>
      </c>
      <c r="J83" s="6">
        <f>1/L81</f>
        <v>0.33333333333333331</v>
      </c>
      <c r="K83" s="6">
        <f>1/L82</f>
        <v>0.33333333333333331</v>
      </c>
      <c r="L83" s="6">
        <v>1</v>
      </c>
      <c r="M83" s="6">
        <f>'4.Technology'!C28</f>
        <v>1</v>
      </c>
    </row>
    <row r="84" spans="7:16">
      <c r="G84" s="158" t="s">
        <v>340</v>
      </c>
      <c r="H84" s="6">
        <f>1/M79</f>
        <v>0.5</v>
      </c>
      <c r="I84" s="6">
        <f>1/M80</f>
        <v>3</v>
      </c>
      <c r="J84" s="6">
        <f>1/M81</f>
        <v>1</v>
      </c>
      <c r="K84" s="6">
        <f>1/M82</f>
        <v>0.33333333333333331</v>
      </c>
      <c r="L84" s="6">
        <f>1/M83</f>
        <v>1</v>
      </c>
      <c r="M84" s="6">
        <v>1</v>
      </c>
    </row>
    <row r="85" spans="7:16">
      <c r="G85" s="165" t="s">
        <v>339</v>
      </c>
      <c r="H85" s="2">
        <f t="shared" ref="H85:M85" si="1">SUM(H79:H84)</f>
        <v>12</v>
      </c>
      <c r="I85" s="2">
        <f t="shared" si="1"/>
        <v>14.5</v>
      </c>
      <c r="J85" s="2">
        <f t="shared" si="1"/>
        <v>5</v>
      </c>
      <c r="K85" s="2">
        <f t="shared" si="1"/>
        <v>5.0333333333333332</v>
      </c>
      <c r="L85" s="2">
        <f t="shared" si="1"/>
        <v>9.3333333333333321</v>
      </c>
      <c r="M85" s="2">
        <f t="shared" si="1"/>
        <v>8.3333333333333339</v>
      </c>
    </row>
    <row r="87" spans="7:16">
      <c r="G87" s="293" t="s">
        <v>341</v>
      </c>
      <c r="H87" s="293"/>
      <c r="I87" s="293"/>
      <c r="J87" s="293"/>
      <c r="K87" s="293"/>
      <c r="L87" s="293"/>
      <c r="M87" s="293"/>
    </row>
    <row r="88" spans="7:16">
      <c r="G88" s="158" t="s">
        <v>327</v>
      </c>
      <c r="H88" s="158" t="s">
        <v>64</v>
      </c>
      <c r="I88" s="158" t="s">
        <v>69</v>
      </c>
      <c r="J88" s="158" t="s">
        <v>75</v>
      </c>
      <c r="K88" s="158" t="s">
        <v>80</v>
      </c>
      <c r="L88" s="158" t="s">
        <v>85</v>
      </c>
      <c r="M88" s="158" t="s">
        <v>340</v>
      </c>
      <c r="N88" s="165" t="s">
        <v>329</v>
      </c>
      <c r="O88" s="165" t="s">
        <v>331</v>
      </c>
      <c r="P88" s="165" t="s">
        <v>332</v>
      </c>
    </row>
    <row r="89" spans="7:16">
      <c r="G89" s="158" t="s">
        <v>64</v>
      </c>
      <c r="H89" s="6">
        <f t="shared" ref="H89:M94" si="2">H79/H$85</f>
        <v>8.3333333333333329E-2</v>
      </c>
      <c r="I89" s="6">
        <f t="shared" si="2"/>
        <v>0.13793103448275862</v>
      </c>
      <c r="J89" s="6">
        <f t="shared" si="2"/>
        <v>6.6666666666666666E-2</v>
      </c>
      <c r="K89" s="6">
        <f t="shared" si="2"/>
        <v>3.3112582781456949E-2</v>
      </c>
      <c r="L89" s="6">
        <f t="shared" si="2"/>
        <v>0.10714285714285715</v>
      </c>
      <c r="M89" s="6">
        <f t="shared" si="2"/>
        <v>0.24</v>
      </c>
      <c r="N89" s="2">
        <f t="shared" ref="N89:N94" si="3">SUM(H89:M89)</f>
        <v>0.66818647440707268</v>
      </c>
      <c r="O89" s="2">
        <f t="shared" ref="O89:O94" si="4">AVERAGE(H89:M89)</f>
        <v>0.11136441240117878</v>
      </c>
      <c r="P89" s="2" cm="1">
        <f t="array" ref="P89">MMULT(H79:M79,$O$89:$O$94)/O89</f>
        <v>7.274000869493138</v>
      </c>
    </row>
    <row r="90" spans="7:16">
      <c r="G90" s="158" t="s">
        <v>69</v>
      </c>
      <c r="H90" s="6">
        <f t="shared" si="2"/>
        <v>4.1666666666666664E-2</v>
      </c>
      <c r="I90" s="6">
        <f t="shared" si="2"/>
        <v>6.8965517241379309E-2</v>
      </c>
      <c r="J90" s="6">
        <f t="shared" si="2"/>
        <v>0.4</v>
      </c>
      <c r="K90" s="6">
        <f t="shared" si="2"/>
        <v>3.9735099337748346E-2</v>
      </c>
      <c r="L90" s="6">
        <f t="shared" si="2"/>
        <v>3.5714285714285719E-2</v>
      </c>
      <c r="M90" s="6">
        <f t="shared" si="2"/>
        <v>3.9999999999999994E-2</v>
      </c>
      <c r="N90" s="2">
        <f t="shared" si="3"/>
        <v>0.62608156896008005</v>
      </c>
      <c r="O90" s="2">
        <f t="shared" si="4"/>
        <v>0.10434692816001334</v>
      </c>
      <c r="P90" s="2" cm="1">
        <f t="array" ref="P90">MMULT(H80:M80,$O$89:$O$94)/O90</f>
        <v>7.708956183539506</v>
      </c>
    </row>
    <row r="91" spans="7:16">
      <c r="G91" s="158" t="s">
        <v>75</v>
      </c>
      <c r="H91" s="6">
        <f t="shared" si="2"/>
        <v>0.25</v>
      </c>
      <c r="I91" s="6">
        <f t="shared" si="2"/>
        <v>3.4482758620689655E-2</v>
      </c>
      <c r="J91" s="6">
        <f t="shared" si="2"/>
        <v>0.2</v>
      </c>
      <c r="K91" s="6">
        <f t="shared" si="2"/>
        <v>0.59602649006622521</v>
      </c>
      <c r="L91" s="6">
        <f t="shared" si="2"/>
        <v>0.32142857142857145</v>
      </c>
      <c r="M91" s="6">
        <f t="shared" si="2"/>
        <v>0.12</v>
      </c>
      <c r="N91" s="2">
        <f t="shared" si="3"/>
        <v>1.5219378201154861</v>
      </c>
      <c r="O91" s="2">
        <f t="shared" si="4"/>
        <v>0.25365630335258099</v>
      </c>
      <c r="P91" s="2" cm="1">
        <f t="array" ref="P91">MMULT(H81:M81,$O$89:$O$94)/O91</f>
        <v>7.8236165747376969</v>
      </c>
    </row>
    <row r="92" spans="7:16">
      <c r="G92" s="158" t="s">
        <v>80</v>
      </c>
      <c r="H92" s="6">
        <f t="shared" si="2"/>
        <v>0.5</v>
      </c>
      <c r="I92" s="6">
        <f t="shared" si="2"/>
        <v>0.34482758620689657</v>
      </c>
      <c r="J92" s="6">
        <f t="shared" si="2"/>
        <v>6.6666666666666666E-2</v>
      </c>
      <c r="K92" s="6">
        <f t="shared" si="2"/>
        <v>0.19867549668874174</v>
      </c>
      <c r="L92" s="6">
        <f t="shared" si="2"/>
        <v>0.32142857142857145</v>
      </c>
      <c r="M92" s="6">
        <f t="shared" si="2"/>
        <v>0.36</v>
      </c>
      <c r="N92" s="2">
        <f t="shared" si="3"/>
        <v>1.7915983209908766</v>
      </c>
      <c r="O92" s="2">
        <f t="shared" si="4"/>
        <v>0.29859972016514608</v>
      </c>
      <c r="P92" s="2" cm="1">
        <f t="array" ref="P92">MMULT(H82:M82,$O$89:$O$94)/O92</f>
        <v>7.5993736464255486</v>
      </c>
    </row>
    <row r="93" spans="7:16">
      <c r="G93" s="158" t="s">
        <v>85</v>
      </c>
      <c r="H93" s="6">
        <f t="shared" si="2"/>
        <v>8.3333333333333329E-2</v>
      </c>
      <c r="I93" s="6">
        <f t="shared" si="2"/>
        <v>0.20689655172413793</v>
      </c>
      <c r="J93" s="6">
        <f t="shared" si="2"/>
        <v>6.6666666666666666E-2</v>
      </c>
      <c r="K93" s="6">
        <f t="shared" si="2"/>
        <v>6.6225165562913899E-2</v>
      </c>
      <c r="L93" s="6">
        <f t="shared" si="2"/>
        <v>0.10714285714285715</v>
      </c>
      <c r="M93" s="6">
        <f t="shared" si="2"/>
        <v>0.12</v>
      </c>
      <c r="N93" s="2">
        <f t="shared" si="3"/>
        <v>0.65026457442990904</v>
      </c>
      <c r="O93" s="2">
        <f t="shared" si="4"/>
        <v>0.1083774290716515</v>
      </c>
      <c r="P93" s="2" cm="1">
        <f t="array" ref="P93">MMULT(H83:M83,$O$89:$O$94)/O93</f>
        <v>7.7555186644922234</v>
      </c>
    </row>
    <row r="94" spans="7:16">
      <c r="G94" s="158" t="s">
        <v>340</v>
      </c>
      <c r="H94" s="6">
        <f t="shared" si="2"/>
        <v>4.1666666666666664E-2</v>
      </c>
      <c r="I94" s="6">
        <f t="shared" si="2"/>
        <v>0.20689655172413793</v>
      </c>
      <c r="J94" s="6">
        <f t="shared" si="2"/>
        <v>0.2</v>
      </c>
      <c r="K94" s="6">
        <f t="shared" si="2"/>
        <v>6.6225165562913899E-2</v>
      </c>
      <c r="L94" s="6">
        <f t="shared" si="2"/>
        <v>0.10714285714285715</v>
      </c>
      <c r="M94" s="6">
        <f t="shared" si="2"/>
        <v>0.12</v>
      </c>
      <c r="N94" s="2">
        <f t="shared" si="3"/>
        <v>0.7419312410965756</v>
      </c>
      <c r="O94" s="2">
        <f t="shared" si="4"/>
        <v>0.12365520684942927</v>
      </c>
      <c r="P94" s="2" cm="1">
        <f t="array" ref="P94">MMULT(H84:M84,$O$89:$O$94)/O94</f>
        <v>7.7145572298538667</v>
      </c>
    </row>
    <row r="96" spans="7:16">
      <c r="O96" s="165" t="s">
        <v>333</v>
      </c>
      <c r="P96" s="2">
        <f>(AVERAGE(P89:P94)-6)/5</f>
        <v>0.32920077228473249</v>
      </c>
    </row>
    <row r="97" spans="7:16">
      <c r="O97" s="165" t="s">
        <v>334</v>
      </c>
      <c r="P97" s="2">
        <v>1.24</v>
      </c>
    </row>
    <row r="98" spans="7:16">
      <c r="O98" s="165" t="s">
        <v>342</v>
      </c>
      <c r="P98" s="2">
        <f>P96/P97</f>
        <v>0.26548449377801009</v>
      </c>
    </row>
    <row r="99" spans="7:16">
      <c r="G99" s="293" t="s">
        <v>328</v>
      </c>
      <c r="H99" s="293"/>
      <c r="I99" s="293"/>
      <c r="J99" s="293"/>
      <c r="K99" s="293"/>
    </row>
    <row r="100" spans="7:16">
      <c r="G100" s="158" t="s">
        <v>327</v>
      </c>
      <c r="H100" s="158" t="s">
        <v>343</v>
      </c>
      <c r="I100" s="158" t="s">
        <v>163</v>
      </c>
      <c r="J100" s="158" t="s">
        <v>344</v>
      </c>
      <c r="K100" s="158" t="s">
        <v>345</v>
      </c>
    </row>
    <row r="101" spans="7:16">
      <c r="G101" s="158" t="s">
        <v>343</v>
      </c>
      <c r="H101" s="6">
        <v>1</v>
      </c>
      <c r="I101" s="6">
        <f>'6.Workspace'!C11</f>
        <v>0.5</v>
      </c>
      <c r="J101" s="6">
        <f>'6.Workspace'!C12</f>
        <v>0.5</v>
      </c>
      <c r="K101" s="6">
        <f>'6.Workspace'!C13</f>
        <v>2</v>
      </c>
    </row>
    <row r="102" spans="7:16">
      <c r="G102" s="158" t="s">
        <v>163</v>
      </c>
      <c r="H102" s="6">
        <f>1/I101</f>
        <v>2</v>
      </c>
      <c r="I102" s="6">
        <v>1</v>
      </c>
      <c r="J102" s="6">
        <f>'6.Workspace'!C14</f>
        <v>2</v>
      </c>
      <c r="K102" s="6">
        <f>'6.Workspace'!C15</f>
        <v>2</v>
      </c>
    </row>
    <row r="103" spans="7:16">
      <c r="G103" s="158" t="s">
        <v>344</v>
      </c>
      <c r="H103" s="6">
        <f>1/J101</f>
        <v>2</v>
      </c>
      <c r="I103" s="6">
        <f>1/J102</f>
        <v>0.5</v>
      </c>
      <c r="J103" s="6">
        <v>1</v>
      </c>
      <c r="K103" s="6">
        <f>'6.Workspace'!C16</f>
        <v>2</v>
      </c>
    </row>
    <row r="104" spans="7:16">
      <c r="G104" s="158" t="s">
        <v>345</v>
      </c>
      <c r="H104" s="6">
        <f>1/K101</f>
        <v>0.5</v>
      </c>
      <c r="I104" s="6">
        <f>1/K102</f>
        <v>0.5</v>
      </c>
      <c r="J104" s="6">
        <f>1/K103</f>
        <v>0.5</v>
      </c>
      <c r="K104" s="6">
        <v>1</v>
      </c>
    </row>
    <row r="105" spans="7:16">
      <c r="G105" s="158" t="s">
        <v>339</v>
      </c>
      <c r="H105" s="6">
        <f>SUM(H101:H104)</f>
        <v>5.5</v>
      </c>
      <c r="I105" s="6">
        <f>SUM(I101:I104)</f>
        <v>2.5</v>
      </c>
      <c r="J105" s="6">
        <f>SUM(J101:J104)</f>
        <v>4</v>
      </c>
      <c r="K105" s="6">
        <f>SUM(K101:K104)</f>
        <v>7</v>
      </c>
    </row>
    <row r="107" spans="7:16">
      <c r="G107" s="293" t="s">
        <v>341</v>
      </c>
      <c r="H107" s="293"/>
      <c r="I107" s="293"/>
      <c r="J107" s="293"/>
      <c r="K107" s="293"/>
      <c r="L107" s="167"/>
      <c r="M107" s="167"/>
    </row>
    <row r="108" spans="7:16">
      <c r="G108" s="158" t="s">
        <v>327</v>
      </c>
      <c r="H108" s="158" t="s">
        <v>343</v>
      </c>
      <c r="I108" s="158" t="s">
        <v>163</v>
      </c>
      <c r="J108" s="158" t="s">
        <v>344</v>
      </c>
      <c r="K108" s="158" t="s">
        <v>345</v>
      </c>
      <c r="L108" s="158" t="s">
        <v>339</v>
      </c>
      <c r="M108" s="158" t="s">
        <v>346</v>
      </c>
      <c r="N108" s="158" t="s">
        <v>347</v>
      </c>
    </row>
    <row r="109" spans="7:16">
      <c r="G109" s="158" t="s">
        <v>343</v>
      </c>
      <c r="H109" s="6">
        <f t="shared" ref="H109:K112" si="5">H101/H$105</f>
        <v>0.18181818181818182</v>
      </c>
      <c r="I109" s="6">
        <f t="shared" si="5"/>
        <v>0.2</v>
      </c>
      <c r="J109" s="6">
        <f t="shared" si="5"/>
        <v>0.125</v>
      </c>
      <c r="K109" s="6">
        <f t="shared" si="5"/>
        <v>0.2857142857142857</v>
      </c>
      <c r="L109" s="6">
        <f>SUM(H109:K109)</f>
        <v>0.79253246753246753</v>
      </c>
      <c r="M109" s="6">
        <f>AVERAGE(H109:K109)</f>
        <v>0.19813311688311688</v>
      </c>
      <c r="N109" s="6" cm="1">
        <f t="array" ref="N109">MMULT(H101:K101,$M$109:$M$112)/M109</f>
        <v>4.0811142974190906</v>
      </c>
    </row>
    <row r="110" spans="7:16">
      <c r="G110" s="158" t="s">
        <v>163</v>
      </c>
      <c r="H110" s="6">
        <f t="shared" si="5"/>
        <v>0.36363636363636365</v>
      </c>
      <c r="I110" s="6">
        <f t="shared" si="5"/>
        <v>0.4</v>
      </c>
      <c r="J110" s="6">
        <f t="shared" si="5"/>
        <v>0.5</v>
      </c>
      <c r="K110" s="6">
        <f t="shared" si="5"/>
        <v>0.2857142857142857</v>
      </c>
      <c r="L110" s="6">
        <f>SUM(H110:K110)</f>
        <v>1.5493506493506493</v>
      </c>
      <c r="M110" s="6">
        <f>AVERAGE(H110:K110)</f>
        <v>0.38733766233766231</v>
      </c>
      <c r="N110" s="6" cm="1">
        <f t="array" ref="N110">MMULT(H102:K102,$M$109:$M$112)/M110</f>
        <v>4.163453478625315</v>
      </c>
    </row>
    <row r="111" spans="7:16">
      <c r="G111" s="158" t="s">
        <v>344</v>
      </c>
      <c r="H111" s="6">
        <f t="shared" si="5"/>
        <v>0.36363636363636365</v>
      </c>
      <c r="I111" s="6">
        <f t="shared" si="5"/>
        <v>0.2</v>
      </c>
      <c r="J111" s="6">
        <f t="shared" si="5"/>
        <v>0.25</v>
      </c>
      <c r="K111" s="6">
        <f t="shared" si="5"/>
        <v>0.2857142857142857</v>
      </c>
      <c r="L111" s="6">
        <f>SUM(H111:K111)</f>
        <v>1.0993506493506495</v>
      </c>
      <c r="M111" s="6">
        <f>AVERAGE(H111:K111)</f>
        <v>0.27483766233766238</v>
      </c>
      <c r="N111" s="6" cm="1">
        <f t="array" ref="N111">MMULT(H103:K103,$M$109:$M$112)/M111</f>
        <v>4.1630242173656233</v>
      </c>
    </row>
    <row r="112" spans="7:16">
      <c r="G112" s="158" t="s">
        <v>345</v>
      </c>
      <c r="H112" s="6">
        <f t="shared" si="5"/>
        <v>9.0909090909090912E-2</v>
      </c>
      <c r="I112" s="6">
        <f t="shared" si="5"/>
        <v>0.2</v>
      </c>
      <c r="J112" s="6">
        <f t="shared" si="5"/>
        <v>0.125</v>
      </c>
      <c r="K112" s="6">
        <f t="shared" si="5"/>
        <v>0.14285714285714285</v>
      </c>
      <c r="L112" s="6">
        <f>SUM(H112:K112)</f>
        <v>0.5587662337662338</v>
      </c>
      <c r="M112" s="6">
        <f>AVERAGE(H112:K112)</f>
        <v>0.13969155844155845</v>
      </c>
      <c r="N112" s="6" cm="1">
        <f t="array" ref="N112">MMULT(H104:K104,$M$109:$M$112)/M112</f>
        <v>4.0793143521208597</v>
      </c>
    </row>
    <row r="113" spans="7:14">
      <c r="G113" s="165"/>
    </row>
    <row r="114" spans="7:14">
      <c r="M114" s="165" t="s">
        <v>333</v>
      </c>
      <c r="N114" s="2">
        <f>(AVERAGE(N109:N112)-4)/3</f>
        <v>4.0575528794240867E-2</v>
      </c>
    </row>
    <row r="115" spans="7:14">
      <c r="M115" s="165" t="s">
        <v>334</v>
      </c>
      <c r="N115" s="2">
        <v>0.9</v>
      </c>
    </row>
    <row r="116" spans="7:14">
      <c r="M116" s="165" t="s">
        <v>348</v>
      </c>
      <c r="N116" s="2">
        <f>N114/N115</f>
        <v>4.5083920882489852E-2</v>
      </c>
    </row>
    <row r="118" spans="7:14">
      <c r="G118" s="293" t="s">
        <v>323</v>
      </c>
      <c r="H118" s="293"/>
      <c r="I118" s="293"/>
      <c r="J118" s="293"/>
      <c r="K118" s="293"/>
      <c r="L118" s="293"/>
      <c r="M118" s="293"/>
      <c r="N118" s="293"/>
    </row>
    <row r="119" spans="7:14">
      <c r="G119" s="165" t="s">
        <v>327</v>
      </c>
      <c r="H119" s="158" t="s">
        <v>193</v>
      </c>
      <c r="I119" s="158" t="s">
        <v>349</v>
      </c>
      <c r="J119" s="158" t="s">
        <v>350</v>
      </c>
      <c r="K119" s="158" t="s">
        <v>351</v>
      </c>
      <c r="L119" s="158" t="s">
        <v>352</v>
      </c>
      <c r="M119" s="158" t="s">
        <v>353</v>
      </c>
      <c r="N119" s="158" t="s">
        <v>354</v>
      </c>
    </row>
    <row r="120" spans="7:14">
      <c r="G120" s="165" t="s">
        <v>193</v>
      </c>
      <c r="H120" s="6">
        <v>1</v>
      </c>
      <c r="I120" s="6">
        <f>'7.Enterprise'!C15</f>
        <v>2</v>
      </c>
      <c r="J120" s="6">
        <f>'7.Enterprise'!C16</f>
        <v>3</v>
      </c>
      <c r="K120" s="6">
        <f>'7.Enterprise'!C17</f>
        <v>4</v>
      </c>
      <c r="L120" s="6">
        <f>'7.Enterprise'!C18</f>
        <v>4</v>
      </c>
      <c r="M120" s="6">
        <f>'7.Enterprise'!C19</f>
        <v>2</v>
      </c>
      <c r="N120" s="6">
        <f>'7.Enterprise'!C20</f>
        <v>4</v>
      </c>
    </row>
    <row r="121" spans="7:14">
      <c r="G121" s="158" t="s">
        <v>349</v>
      </c>
      <c r="H121" s="6">
        <f>1/I120</f>
        <v>0.5</v>
      </c>
      <c r="I121" s="6">
        <v>1</v>
      </c>
      <c r="J121" s="6">
        <f>'7.Enterprise'!C21</f>
        <v>2</v>
      </c>
      <c r="K121" s="6">
        <f>'7.Enterprise'!C22</f>
        <v>2</v>
      </c>
      <c r="L121" s="6">
        <f>'7.Enterprise'!C23</f>
        <v>2</v>
      </c>
      <c r="M121" s="6">
        <f>'7.Enterprise'!C24</f>
        <v>1</v>
      </c>
      <c r="N121" s="6">
        <f>'7.Enterprise'!C25</f>
        <v>2</v>
      </c>
    </row>
    <row r="122" spans="7:14">
      <c r="G122" s="158" t="s">
        <v>350</v>
      </c>
      <c r="H122" s="6">
        <f>1/J120</f>
        <v>0.33333333333333331</v>
      </c>
      <c r="I122" s="6">
        <f>1/J121</f>
        <v>0.5</v>
      </c>
      <c r="J122" s="6">
        <v>1</v>
      </c>
      <c r="K122" s="6">
        <f>'7.Enterprise'!C26</f>
        <v>0.33333333333333331</v>
      </c>
      <c r="L122" s="6">
        <f>'7.Enterprise'!C27</f>
        <v>0.33333333333333331</v>
      </c>
      <c r="M122" s="6">
        <f>'7.Enterprise'!C28</f>
        <v>0.25</v>
      </c>
      <c r="N122" s="6">
        <f>'7.Enterprise'!C29</f>
        <v>1</v>
      </c>
    </row>
    <row r="123" spans="7:14">
      <c r="G123" s="158" t="s">
        <v>351</v>
      </c>
      <c r="H123" s="6">
        <f>1/K120</f>
        <v>0.25</v>
      </c>
      <c r="I123" s="6">
        <f>1/K121</f>
        <v>0.5</v>
      </c>
      <c r="J123" s="6">
        <f>1/K122</f>
        <v>3</v>
      </c>
      <c r="K123" s="6">
        <v>1</v>
      </c>
      <c r="L123" s="6">
        <f>'7.Enterprise'!C30</f>
        <v>0.33333333333333331</v>
      </c>
      <c r="M123" s="6">
        <f>'7.Enterprise'!C31</f>
        <v>0.33333333333333331</v>
      </c>
      <c r="N123" s="6">
        <f>'7.Enterprise'!C32</f>
        <v>0.33333333333333331</v>
      </c>
    </row>
    <row r="124" spans="7:14">
      <c r="G124" s="158" t="s">
        <v>352</v>
      </c>
      <c r="H124" s="6">
        <f>1/L120</f>
        <v>0.25</v>
      </c>
      <c r="I124" s="6">
        <f>1/L121</f>
        <v>0.5</v>
      </c>
      <c r="J124" s="6">
        <f>1/L122</f>
        <v>3</v>
      </c>
      <c r="K124" s="6">
        <f>1/L123</f>
        <v>3</v>
      </c>
      <c r="L124" s="6">
        <v>1</v>
      </c>
      <c r="M124" s="6">
        <f>'7.Enterprise'!C33</f>
        <v>1</v>
      </c>
      <c r="N124" s="6">
        <f>'7.Enterprise'!C34</f>
        <v>3</v>
      </c>
    </row>
    <row r="125" spans="7:14">
      <c r="G125" s="158" t="s">
        <v>353</v>
      </c>
      <c r="H125" s="6">
        <f>1/M120</f>
        <v>0.5</v>
      </c>
      <c r="I125" s="6">
        <f>1/M121</f>
        <v>1</v>
      </c>
      <c r="J125" s="6">
        <f>1/M122</f>
        <v>4</v>
      </c>
      <c r="K125" s="6">
        <f>1/M123</f>
        <v>3</v>
      </c>
      <c r="L125" s="6">
        <f>1/M124</f>
        <v>1</v>
      </c>
      <c r="M125" s="6">
        <v>1</v>
      </c>
      <c r="N125" s="6">
        <f>'7.Enterprise'!C35</f>
        <v>2</v>
      </c>
    </row>
    <row r="126" spans="7:14">
      <c r="G126" s="158" t="s">
        <v>354</v>
      </c>
      <c r="H126" s="6">
        <f>1/N120</f>
        <v>0.25</v>
      </c>
      <c r="I126" s="6">
        <f>1/N121</f>
        <v>0.5</v>
      </c>
      <c r="J126" s="6">
        <f>1/N122</f>
        <v>1</v>
      </c>
      <c r="K126" s="6">
        <f>1/N123</f>
        <v>3</v>
      </c>
      <c r="L126" s="6">
        <f>1/N124</f>
        <v>0.33333333333333331</v>
      </c>
      <c r="M126" s="6">
        <f>1/N125</f>
        <v>0.5</v>
      </c>
      <c r="N126" s="6">
        <v>1</v>
      </c>
    </row>
    <row r="127" spans="7:14">
      <c r="G127" s="165" t="s">
        <v>355</v>
      </c>
      <c r="H127" s="2">
        <f t="shared" ref="H127:N127" si="6">SUM(H120:H126)</f>
        <v>3.083333333333333</v>
      </c>
      <c r="I127" s="2">
        <f t="shared" si="6"/>
        <v>6</v>
      </c>
      <c r="J127" s="2">
        <f t="shared" si="6"/>
        <v>17</v>
      </c>
      <c r="K127" s="2">
        <f t="shared" si="6"/>
        <v>16.333333333333332</v>
      </c>
      <c r="L127" s="2">
        <f t="shared" si="6"/>
        <v>9</v>
      </c>
      <c r="M127" s="2">
        <f t="shared" si="6"/>
        <v>6.0833333333333339</v>
      </c>
      <c r="N127" s="2">
        <f t="shared" si="6"/>
        <v>13.333333333333332</v>
      </c>
    </row>
    <row r="130" spans="7:17">
      <c r="G130" s="165" t="s">
        <v>327</v>
      </c>
      <c r="H130" s="158" t="s">
        <v>193</v>
      </c>
      <c r="I130" s="158" t="s">
        <v>349</v>
      </c>
      <c r="J130" s="158" t="s">
        <v>350</v>
      </c>
      <c r="K130" s="158" t="s">
        <v>351</v>
      </c>
      <c r="L130" s="158" t="s">
        <v>352</v>
      </c>
      <c r="M130" s="158" t="s">
        <v>353</v>
      </c>
      <c r="N130" s="158" t="s">
        <v>354</v>
      </c>
      <c r="O130" s="165" t="s">
        <v>329</v>
      </c>
      <c r="P130" s="165" t="s">
        <v>331</v>
      </c>
      <c r="Q130" s="165" t="s">
        <v>356</v>
      </c>
    </row>
    <row r="131" spans="7:17">
      <c r="G131" s="165" t="s">
        <v>193</v>
      </c>
      <c r="H131" s="6">
        <f t="shared" ref="H131:N137" si="7">H120/H$127</f>
        <v>0.32432432432432434</v>
      </c>
      <c r="I131" s="6">
        <f t="shared" si="7"/>
        <v>0.33333333333333331</v>
      </c>
      <c r="J131" s="6">
        <f t="shared" si="7"/>
        <v>0.17647058823529413</v>
      </c>
      <c r="K131" s="6">
        <f t="shared" si="7"/>
        <v>0.24489795918367349</v>
      </c>
      <c r="L131" s="6">
        <f t="shared" si="7"/>
        <v>0.44444444444444442</v>
      </c>
      <c r="M131" s="6">
        <f t="shared" si="7"/>
        <v>0.32876712328767121</v>
      </c>
      <c r="N131" s="6">
        <f t="shared" si="7"/>
        <v>0.30000000000000004</v>
      </c>
      <c r="O131" s="2">
        <f t="shared" ref="O131:O137" si="8">SUM(H131:N131)</f>
        <v>2.152237772808741</v>
      </c>
      <c r="P131" s="2">
        <f t="shared" ref="P131:P137" si="9">AVERAGE(H131:N131)</f>
        <v>0.30746253897267728</v>
      </c>
      <c r="Q131" s="2" cm="1">
        <f t="array" ref="Q131">MMULT(H120:N120,$P$131:$P$137)/P131</f>
        <v>7.6951707426525857</v>
      </c>
    </row>
    <row r="132" spans="7:17">
      <c r="G132" s="158" t="s">
        <v>349</v>
      </c>
      <c r="H132" s="6">
        <f t="shared" si="7"/>
        <v>0.16216216216216217</v>
      </c>
      <c r="I132" s="6">
        <f t="shared" si="7"/>
        <v>0.16666666666666666</v>
      </c>
      <c r="J132" s="6">
        <f t="shared" si="7"/>
        <v>0.11764705882352941</v>
      </c>
      <c r="K132" s="6">
        <f t="shared" si="7"/>
        <v>0.12244897959183675</v>
      </c>
      <c r="L132" s="6">
        <f t="shared" si="7"/>
        <v>0.22222222222222221</v>
      </c>
      <c r="M132" s="6">
        <f t="shared" si="7"/>
        <v>0.16438356164383561</v>
      </c>
      <c r="N132" s="6">
        <f t="shared" si="7"/>
        <v>0.15000000000000002</v>
      </c>
      <c r="O132" s="2">
        <f t="shared" si="8"/>
        <v>1.1055306511102527</v>
      </c>
      <c r="P132" s="2">
        <f t="shared" si="9"/>
        <v>0.15793295015860753</v>
      </c>
      <c r="Q132" s="2" cm="1">
        <f t="array" ref="Q132">MMULT(H121:N121,$P$131:$P$137)/P132</f>
        <v>7.6821222392422595</v>
      </c>
    </row>
    <row r="133" spans="7:17">
      <c r="G133" s="158" t="s">
        <v>350</v>
      </c>
      <c r="H133" s="6">
        <f t="shared" si="7"/>
        <v>0.10810810810810811</v>
      </c>
      <c r="I133" s="6">
        <f t="shared" si="7"/>
        <v>8.3333333333333329E-2</v>
      </c>
      <c r="J133" s="6">
        <f t="shared" si="7"/>
        <v>5.8823529411764705E-2</v>
      </c>
      <c r="K133" s="6">
        <f t="shared" si="7"/>
        <v>2.0408163265306124E-2</v>
      </c>
      <c r="L133" s="6">
        <f t="shared" si="7"/>
        <v>3.7037037037037035E-2</v>
      </c>
      <c r="M133" s="6">
        <f t="shared" si="7"/>
        <v>4.1095890410958902E-2</v>
      </c>
      <c r="N133" s="6">
        <f t="shared" si="7"/>
        <v>7.5000000000000011E-2</v>
      </c>
      <c r="O133" s="2">
        <f t="shared" si="8"/>
        <v>0.42380606156650824</v>
      </c>
      <c r="P133" s="2">
        <f t="shared" si="9"/>
        <v>6.054372308092975E-2</v>
      </c>
      <c r="Q133" s="2" cm="1">
        <f t="array" ref="Q133">MMULT(H122:N122,$P$131:$P$137)/P133</f>
        <v>7.3220088014388089</v>
      </c>
    </row>
    <row r="134" spans="7:17">
      <c r="G134" s="158" t="s">
        <v>351</v>
      </c>
      <c r="H134" s="6">
        <f t="shared" si="7"/>
        <v>8.1081081081081086E-2</v>
      </c>
      <c r="I134" s="6">
        <f t="shared" si="7"/>
        <v>8.3333333333333329E-2</v>
      </c>
      <c r="J134" s="6">
        <f t="shared" si="7"/>
        <v>0.17647058823529413</v>
      </c>
      <c r="K134" s="6">
        <f t="shared" si="7"/>
        <v>6.1224489795918373E-2</v>
      </c>
      <c r="L134" s="6">
        <f t="shared" si="7"/>
        <v>3.7037037037037035E-2</v>
      </c>
      <c r="M134" s="6">
        <f t="shared" si="7"/>
        <v>5.4794520547945195E-2</v>
      </c>
      <c r="N134" s="6">
        <f t="shared" si="7"/>
        <v>2.5000000000000001E-2</v>
      </c>
      <c r="O134" s="2">
        <f t="shared" si="8"/>
        <v>0.5189410500306092</v>
      </c>
      <c r="P134" s="2">
        <f t="shared" si="9"/>
        <v>7.4134435718658451E-2</v>
      </c>
      <c r="Q134" s="2" cm="1">
        <f t="array" ref="Q134">MMULT(H123:N123,$P$131:$P$137)/P134</f>
        <v>7.3502481474991361</v>
      </c>
    </row>
    <row r="135" spans="7:17">
      <c r="G135" s="158" t="s">
        <v>352</v>
      </c>
      <c r="H135" s="6">
        <f t="shared" si="7"/>
        <v>8.1081081081081086E-2</v>
      </c>
      <c r="I135" s="6">
        <f t="shared" si="7"/>
        <v>8.3333333333333329E-2</v>
      </c>
      <c r="J135" s="6">
        <f t="shared" si="7"/>
        <v>0.17647058823529413</v>
      </c>
      <c r="K135" s="6">
        <f t="shared" si="7"/>
        <v>0.18367346938775511</v>
      </c>
      <c r="L135" s="6">
        <f t="shared" si="7"/>
        <v>0.1111111111111111</v>
      </c>
      <c r="M135" s="6">
        <f t="shared" si="7"/>
        <v>0.16438356164383561</v>
      </c>
      <c r="N135" s="6">
        <f t="shared" si="7"/>
        <v>0.22500000000000003</v>
      </c>
      <c r="O135" s="2">
        <f t="shared" si="8"/>
        <v>1.0250531447924105</v>
      </c>
      <c r="P135" s="2">
        <f t="shared" si="9"/>
        <v>0.14643616354177294</v>
      </c>
      <c r="Q135" s="2" cm="1">
        <f t="array" ref="Q135">MMULT(H124:N124,$P$131:$P$137)/P135</f>
        <v>7.7272393830686941</v>
      </c>
    </row>
    <row r="136" spans="7:17">
      <c r="G136" s="158" t="s">
        <v>353</v>
      </c>
      <c r="H136" s="6">
        <f t="shared" si="7"/>
        <v>0.16216216216216217</v>
      </c>
      <c r="I136" s="6">
        <f t="shared" si="7"/>
        <v>0.16666666666666666</v>
      </c>
      <c r="J136" s="6">
        <f t="shared" si="7"/>
        <v>0.23529411764705882</v>
      </c>
      <c r="K136" s="6">
        <f t="shared" si="7"/>
        <v>0.18367346938775511</v>
      </c>
      <c r="L136" s="6">
        <f t="shared" si="7"/>
        <v>0.1111111111111111</v>
      </c>
      <c r="M136" s="6">
        <f t="shared" si="7"/>
        <v>0.16438356164383561</v>
      </c>
      <c r="N136" s="6">
        <f t="shared" si="7"/>
        <v>0.15000000000000002</v>
      </c>
      <c r="O136" s="2">
        <f t="shared" si="8"/>
        <v>1.1732910886185897</v>
      </c>
      <c r="P136" s="2">
        <f t="shared" si="9"/>
        <v>0.16761301265979853</v>
      </c>
      <c r="Q136" s="2" cm="1">
        <f t="array" ref="Q136">MMULT(H125:N125,$P$131:$P$137)/P136</f>
        <v>7.5295224817829496</v>
      </c>
    </row>
    <row r="137" spans="7:17">
      <c r="G137" s="158" t="s">
        <v>354</v>
      </c>
      <c r="H137" s="6">
        <f t="shared" si="7"/>
        <v>8.1081081081081086E-2</v>
      </c>
      <c r="I137" s="6">
        <f t="shared" si="7"/>
        <v>8.3333333333333329E-2</v>
      </c>
      <c r="J137" s="6">
        <f t="shared" si="7"/>
        <v>5.8823529411764705E-2</v>
      </c>
      <c r="K137" s="6">
        <f t="shared" si="7"/>
        <v>0.18367346938775511</v>
      </c>
      <c r="L137" s="6">
        <f t="shared" si="7"/>
        <v>3.7037037037037035E-2</v>
      </c>
      <c r="M137" s="6">
        <f t="shared" si="7"/>
        <v>8.2191780821917804E-2</v>
      </c>
      <c r="N137" s="6">
        <f t="shared" si="7"/>
        <v>7.5000000000000011E-2</v>
      </c>
      <c r="O137" s="2">
        <f t="shared" si="8"/>
        <v>0.60114023107288905</v>
      </c>
      <c r="P137" s="2">
        <f t="shared" si="9"/>
        <v>8.5877175867555583E-2</v>
      </c>
      <c r="Q137" s="2" cm="1">
        <f t="array" ref="Q137">MMULT(H126:N126,$P$131:$P$137)/P137</f>
        <v>7.6536619902876426</v>
      </c>
    </row>
    <row r="138" spans="7:17">
      <c r="G138" s="158"/>
      <c r="I138" s="6"/>
      <c r="J138" s="6"/>
      <c r="K138" s="6"/>
      <c r="L138" s="6"/>
      <c r="M138" s="6"/>
      <c r="N138" s="6"/>
    </row>
    <row r="139" spans="7:17">
      <c r="P139" s="165" t="s">
        <v>333</v>
      </c>
      <c r="Q139" s="2">
        <f>(AVERAGE(Q131:Q137)-7)/6</f>
        <v>9.428509014219226E-2</v>
      </c>
    </row>
    <row r="140" spans="7:17">
      <c r="P140" s="165" t="s">
        <v>334</v>
      </c>
      <c r="Q140" s="2">
        <v>1.32</v>
      </c>
    </row>
    <row r="141" spans="7:17">
      <c r="P141" s="165" t="s">
        <v>342</v>
      </c>
      <c r="Q141" s="2">
        <f>Q139/Q140</f>
        <v>7.1428098592569891E-2</v>
      </c>
    </row>
  </sheetData>
  <mergeCells count="12">
    <mergeCell ref="G118:N118"/>
    <mergeCell ref="A1:G1"/>
    <mergeCell ref="E11:G11"/>
    <mergeCell ref="E19:G19"/>
    <mergeCell ref="G34:L34"/>
    <mergeCell ref="G43:L43"/>
    <mergeCell ref="G56:K56"/>
    <mergeCell ref="G65:K65"/>
    <mergeCell ref="G77:M77"/>
    <mergeCell ref="G87:M87"/>
    <mergeCell ref="G99:K99"/>
    <mergeCell ref="G107:K107"/>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E9E1-1034-44CE-9DD7-5A0C43F9875B}">
  <dimension ref="B1:C14"/>
  <sheetViews>
    <sheetView tabSelected="1" workbookViewId="0">
      <selection activeCell="D35" sqref="D35"/>
    </sheetView>
  </sheetViews>
  <sheetFormatPr defaultRowHeight="15"/>
  <cols>
    <col min="2" max="2" width="59.28515625" style="62" bestFit="1" customWidth="1"/>
    <col min="3" max="3" width="129.85546875" customWidth="1"/>
  </cols>
  <sheetData>
    <row r="1" spans="2:3" ht="15.75">
      <c r="B1" s="126" t="s">
        <v>357</v>
      </c>
      <c r="C1" s="127" t="s">
        <v>358</v>
      </c>
    </row>
    <row r="2" spans="2:3">
      <c r="B2" s="90" t="s">
        <v>359</v>
      </c>
      <c r="C2" s="155" t="s">
        <v>371</v>
      </c>
    </row>
    <row r="3" spans="2:3">
      <c r="B3" s="91" t="s">
        <v>360</v>
      </c>
      <c r="C3" s="156" t="s">
        <v>372</v>
      </c>
    </row>
    <row r="4" spans="2:3">
      <c r="B4" s="91" t="s">
        <v>361</v>
      </c>
      <c r="C4" s="156" t="s">
        <v>373</v>
      </c>
    </row>
    <row r="5" spans="2:3" ht="30">
      <c r="B5" s="91" t="s">
        <v>362</v>
      </c>
      <c r="C5" s="156" t="s">
        <v>374</v>
      </c>
    </row>
    <row r="6" spans="2:3">
      <c r="B6" s="91" t="s">
        <v>363</v>
      </c>
      <c r="C6" s="156" t="s">
        <v>375</v>
      </c>
    </row>
    <row r="7" spans="2:3">
      <c r="B7" s="91" t="s">
        <v>364</v>
      </c>
      <c r="C7" s="156" t="s">
        <v>375</v>
      </c>
    </row>
    <row r="8" spans="2:3">
      <c r="B8" s="91" t="s">
        <v>365</v>
      </c>
      <c r="C8" s="156" t="s">
        <v>375</v>
      </c>
    </row>
    <row r="9" spans="2:3">
      <c r="B9" s="92" t="s">
        <v>366</v>
      </c>
      <c r="C9" s="157" t="s">
        <v>376</v>
      </c>
    </row>
    <row r="10" spans="2:3">
      <c r="C10" s="62"/>
    </row>
    <row r="11" spans="2:3">
      <c r="B11" s="93" t="s">
        <v>367</v>
      </c>
      <c r="C11" s="154" t="s">
        <v>377</v>
      </c>
    </row>
    <row r="12" spans="2:3">
      <c r="C12" s="62"/>
    </row>
    <row r="13" spans="2:3">
      <c r="C13" s="62"/>
    </row>
    <row r="14" spans="2:3">
      <c r="C14" s="62"/>
    </row>
  </sheetData>
  <sheetProtection algorithmName="SHA-512" hashValue="6SF7UWoTNyoFKvFXLaSYTY1T5eJb/GP4IqYWT8kssg2YVWjA7bh5O6gBFHbx9CuQOhF4XR5cHu0fXWaV+VybNw==" saltValue="oOpu65XKhTJPBAyanSpPrw==" spinCount="100000" sheet="1" objects="1" scenario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1.Start</vt:lpstr>
      <vt:lpstr>2.Instructions </vt:lpstr>
      <vt:lpstr>3.Privacy policy</vt:lpstr>
      <vt:lpstr>4.Technology</vt:lpstr>
      <vt:lpstr>5.Human</vt:lpstr>
      <vt:lpstr>6.Workspace</vt:lpstr>
      <vt:lpstr>7.Enterprise</vt:lpstr>
      <vt:lpstr>8.External</vt:lpstr>
      <vt:lpstr>9.Dimensions</vt:lpstr>
      <vt:lpstr>10.Inter-dimensional Comparison</vt:lpstr>
      <vt:lpstr>Results</vt:lpstr>
      <vt:lpstr>Q&amp;A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Bluebeel</cp:lastModifiedBy>
  <cp:revision/>
  <dcterms:created xsi:type="dcterms:W3CDTF">2022-06-27T12:33:57Z</dcterms:created>
  <dcterms:modified xsi:type="dcterms:W3CDTF">2023-01-07T18:04:23Z</dcterms:modified>
  <cp:category/>
  <cp:contentStatus/>
</cp:coreProperties>
</file>