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FDR-Katalon-Regression\Data Files\Regression-Voucher\"/>
    </mc:Choice>
  </mc:AlternateContent>
  <xr:revisionPtr revIDLastSave="0" documentId="13_ncr:1_{6D62E542-DC09-4FC6-B142-ADB86E2C52C8}" xr6:coauthVersionLast="45" xr6:coauthVersionMax="45" xr10:uidLastSave="{00000000-0000-0000-0000-000000000000}"/>
  <bookViews>
    <workbookView xWindow="-120" yWindow="-120" windowWidth="29040" windowHeight="15225" xr2:uid="{0E06ACD6-6E3B-FF4A-9DD5-148BBE59C4CD}"/>
  </bookViews>
  <sheets>
    <sheet name="Global Variables" sheetId="1" r:id="rId1"/>
    <sheet name="Voucher1" sheetId="2" r:id="rId2"/>
    <sheet name="Voucher2" sheetId="3" r:id="rId3"/>
    <sheet name="Voucher3" sheetId="4" r:id="rId4"/>
    <sheet name="Voucher4" sheetId="5" r:id="rId5"/>
    <sheet name="Voucher5" sheetId="6" r:id="rId6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12" i="5" l="1"/>
  <c r="B11" i="5"/>
  <c r="B10" i="5"/>
  <c r="B9" i="5"/>
  <c r="B8" i="5"/>
  <c r="B7" i="5"/>
  <c r="B6" i="5"/>
  <c r="B5" i="5"/>
  <c r="B4" i="5"/>
  <c r="B3" i="5"/>
  <c r="B2" i="5"/>
  <c r="A12" i="5"/>
  <c r="A11" i="5"/>
  <c r="A10" i="5"/>
  <c r="A9" i="5"/>
  <c r="A8" i="5"/>
  <c r="A7" i="5"/>
  <c r="A6" i="5"/>
  <c r="A5" i="5"/>
  <c r="A4" i="5"/>
  <c r="A3" i="5"/>
  <c r="A2" i="5"/>
  <c r="B13" i="6" l="1"/>
  <c r="B12" i="6"/>
  <c r="B11" i="6"/>
  <c r="B10" i="6"/>
  <c r="B9" i="6"/>
  <c r="B8" i="6"/>
  <c r="B7" i="6"/>
  <c r="B6" i="6"/>
  <c r="B5" i="6"/>
  <c r="B4" i="6"/>
  <c r="B3" i="6"/>
  <c r="B2" i="6"/>
  <c r="A13" i="6"/>
  <c r="A12" i="6"/>
  <c r="A11" i="6"/>
  <c r="A10" i="6"/>
  <c r="A9" i="6"/>
  <c r="A8" i="6"/>
  <c r="A7" i="6"/>
  <c r="A6" i="6"/>
  <c r="A5" i="6"/>
  <c r="A4" i="6"/>
  <c r="A3" i="6"/>
  <c r="A2" i="6"/>
  <c r="B13" i="4"/>
  <c r="B12" i="4"/>
  <c r="B11" i="4"/>
  <c r="B10" i="4"/>
  <c r="B9" i="4"/>
  <c r="B8" i="4"/>
  <c r="B7" i="4"/>
  <c r="B6" i="4"/>
  <c r="B5" i="4"/>
  <c r="B4" i="4"/>
  <c r="B3" i="4"/>
  <c r="B2" i="4"/>
  <c r="A13" i="4"/>
  <c r="A12" i="4"/>
  <c r="A11" i="4"/>
  <c r="A10" i="4"/>
  <c r="A9" i="4"/>
  <c r="A8" i="4"/>
  <c r="A7" i="4"/>
  <c r="A6" i="4"/>
  <c r="A5" i="4"/>
  <c r="A4" i="4"/>
  <c r="A3" i="4"/>
  <c r="A2" i="4"/>
  <c r="B13" i="3"/>
  <c r="B11" i="3"/>
  <c r="B12" i="3"/>
  <c r="B10" i="3"/>
  <c r="B9" i="3"/>
  <c r="B8" i="3"/>
  <c r="B7" i="3"/>
  <c r="B6" i="3"/>
  <c r="B5" i="3"/>
  <c r="B4" i="3"/>
  <c r="B3" i="3"/>
  <c r="B2" i="3"/>
  <c r="A13" i="3"/>
  <c r="A12" i="3"/>
  <c r="A11" i="3"/>
  <c r="A10" i="3"/>
  <c r="A9" i="3"/>
  <c r="A8" i="3"/>
  <c r="A7" i="3"/>
  <c r="A6" i="3"/>
  <c r="A5" i="3"/>
  <c r="A4" i="3"/>
  <c r="A3" i="3"/>
  <c r="A2" i="3"/>
  <c r="A2" i="2"/>
  <c r="B5" i="2"/>
  <c r="B4" i="2"/>
  <c r="B3" i="2"/>
  <c r="B2" i="2"/>
  <c r="A5" i="2"/>
  <c r="A4" i="2"/>
  <c r="A3" i="2"/>
  <c r="AG13" i="6" l="1"/>
  <c r="AF13" i="6"/>
  <c r="AG12" i="6"/>
  <c r="AF12" i="6"/>
  <c r="AG11" i="6"/>
  <c r="AF11" i="6"/>
  <c r="AG10" i="6"/>
  <c r="AF10" i="6"/>
  <c r="AG9" i="6"/>
  <c r="AF9" i="6"/>
  <c r="AG8" i="6"/>
  <c r="AH8" i="6" s="1"/>
  <c r="AF8" i="6"/>
  <c r="AG7" i="6"/>
  <c r="AF7" i="6"/>
  <c r="AG6" i="6"/>
  <c r="AH6" i="6" s="1"/>
  <c r="AF6" i="6"/>
  <c r="AG5" i="6"/>
  <c r="AF5" i="6"/>
  <c r="AG4" i="6"/>
  <c r="AF4" i="6"/>
  <c r="AG3" i="6"/>
  <c r="AH3" i="6" s="1"/>
  <c r="AF3" i="6"/>
  <c r="AG2" i="6"/>
  <c r="AF2" i="6"/>
  <c r="AG12" i="5"/>
  <c r="AF12" i="5"/>
  <c r="AG11" i="5"/>
  <c r="AF11" i="5"/>
  <c r="AG10" i="5"/>
  <c r="AF10" i="5"/>
  <c r="AG9" i="5"/>
  <c r="AF9" i="5"/>
  <c r="AG8" i="5"/>
  <c r="AF8" i="5"/>
  <c r="AG7" i="5"/>
  <c r="AF7" i="5"/>
  <c r="AG6" i="5"/>
  <c r="AF6" i="5"/>
  <c r="AG5" i="5"/>
  <c r="AF5" i="5"/>
  <c r="AG4" i="5"/>
  <c r="AF4" i="5"/>
  <c r="AG3" i="5"/>
  <c r="AF3" i="5"/>
  <c r="AG2" i="5"/>
  <c r="AF2" i="5"/>
  <c r="AG13" i="4"/>
  <c r="AF13" i="4"/>
  <c r="AH13" i="4" s="1"/>
  <c r="AG12" i="4"/>
  <c r="AF12" i="4"/>
  <c r="AG11" i="4"/>
  <c r="AF11" i="4"/>
  <c r="AG10" i="4"/>
  <c r="AH10" i="4" s="1"/>
  <c r="AF10" i="4"/>
  <c r="AG9" i="4"/>
  <c r="AF9" i="4"/>
  <c r="AG8" i="4"/>
  <c r="AF8" i="4"/>
  <c r="AG7" i="4"/>
  <c r="AF7" i="4"/>
  <c r="AG6" i="4"/>
  <c r="AF6" i="4"/>
  <c r="AG5" i="4"/>
  <c r="AF5" i="4"/>
  <c r="AG4" i="4"/>
  <c r="AF4" i="4"/>
  <c r="AG3" i="4"/>
  <c r="AF3" i="4"/>
  <c r="AG2" i="4"/>
  <c r="AH2" i="4" s="1"/>
  <c r="AF2" i="4"/>
  <c r="AG13" i="3"/>
  <c r="AF13" i="3"/>
  <c r="AG12" i="3"/>
  <c r="AF12" i="3"/>
  <c r="AG11" i="3"/>
  <c r="AF11" i="3"/>
  <c r="AG10" i="3"/>
  <c r="AH10" i="3" s="1"/>
  <c r="AF10" i="3"/>
  <c r="AG9" i="3"/>
  <c r="AF9" i="3"/>
  <c r="AH9" i="3" s="1"/>
  <c r="AG8" i="3"/>
  <c r="AF8" i="3"/>
  <c r="AG7" i="3"/>
  <c r="AF7" i="3"/>
  <c r="AG6" i="3"/>
  <c r="AF6" i="3"/>
  <c r="AG5" i="3"/>
  <c r="AF5" i="3"/>
  <c r="AH5" i="3" s="1"/>
  <c r="AG4" i="3"/>
  <c r="AF4" i="3"/>
  <c r="AG3" i="3"/>
  <c r="AF3" i="3"/>
  <c r="AH3" i="3" s="1"/>
  <c r="AG2" i="3"/>
  <c r="AH2" i="3" s="1"/>
  <c r="AF2" i="3"/>
  <c r="AG5" i="2"/>
  <c r="AF5" i="2"/>
  <c r="AG4" i="2"/>
  <c r="AF4" i="2"/>
  <c r="AG3" i="2"/>
  <c r="AF3" i="2"/>
  <c r="AG2" i="2"/>
  <c r="AH2" i="2" s="1"/>
  <c r="AF2" i="2"/>
  <c r="AH3" i="5" l="1"/>
  <c r="AH7" i="5"/>
  <c r="AH11" i="5"/>
  <c r="AH10" i="5"/>
  <c r="AH5" i="5"/>
  <c r="AH3" i="2"/>
  <c r="AH9" i="5"/>
  <c r="AH2" i="6"/>
  <c r="AH10" i="6"/>
  <c r="AH5" i="6"/>
  <c r="AH11" i="6"/>
  <c r="AH8" i="5"/>
  <c r="AH4" i="5"/>
  <c r="AH12" i="5"/>
  <c r="AH6" i="5"/>
  <c r="AH13" i="3"/>
  <c r="AH11" i="3"/>
  <c r="AH5" i="2"/>
  <c r="AH6" i="3"/>
  <c r="AH8" i="3"/>
  <c r="AH12" i="3"/>
  <c r="AH12" i="6"/>
  <c r="AH9" i="6"/>
  <c r="AH7" i="6"/>
  <c r="AH13" i="6"/>
  <c r="AH7" i="4"/>
  <c r="AH4" i="2"/>
  <c r="AH4" i="3"/>
  <c r="AH4" i="6"/>
  <c r="AH2" i="5"/>
  <c r="AH12" i="4"/>
  <c r="AH3" i="4"/>
  <c r="AH5" i="4"/>
  <c r="AH9" i="4"/>
  <c r="AH11" i="4"/>
  <c r="AH4" i="4"/>
  <c r="AH6" i="4"/>
  <c r="AH8" i="4"/>
  <c r="AH7" i="3"/>
</calcChain>
</file>

<file path=xl/sharedStrings.xml><?xml version="1.0" encoding="utf-8"?>
<sst xmlns="http://schemas.openxmlformats.org/spreadsheetml/2006/main" count="1437" uniqueCount="124">
  <si>
    <t>Draw Date</t>
  </si>
  <si>
    <t>Pay Date</t>
  </si>
  <si>
    <t>Program Type</t>
  </si>
  <si>
    <t>Invoice Type</t>
  </si>
  <si>
    <t>FundCode</t>
  </si>
  <si>
    <t>Supplier ID #</t>
  </si>
  <si>
    <t>Seq</t>
  </si>
  <si>
    <t>C/O Dept. of Social Services</t>
  </si>
  <si>
    <t>Contract #</t>
  </si>
  <si>
    <t>Vendor Message</t>
  </si>
  <si>
    <t>Primary Contact</t>
  </si>
  <si>
    <t>Secondary Contact</t>
  </si>
  <si>
    <t>Supplier Name</t>
  </si>
  <si>
    <t>Invoice Number</t>
  </si>
  <si>
    <t>Report Qtr</t>
  </si>
  <si>
    <t>Invoice Date</t>
  </si>
  <si>
    <t>Original Warrant Date</t>
  </si>
  <si>
    <t>Service Date ( To)</t>
  </si>
  <si>
    <t>Service Date ( From)</t>
  </si>
  <si>
    <t>Amount</t>
  </si>
  <si>
    <t>Waiver Type</t>
  </si>
  <si>
    <t>Waiver Name</t>
  </si>
  <si>
    <t>Funding Source</t>
  </si>
  <si>
    <t>Fund Ratio</t>
  </si>
  <si>
    <t>Non-Federal Fund</t>
  </si>
  <si>
    <t>Account</t>
  </si>
  <si>
    <t>Alt Account</t>
  </si>
  <si>
    <t>Service Category</t>
  </si>
  <si>
    <t>Increase/Decrease Line</t>
  </si>
  <si>
    <t xml:space="preserve">Index </t>
  </si>
  <si>
    <t>Service Location</t>
  </si>
  <si>
    <t>Total Amount</t>
  </si>
  <si>
    <t>Fed Total Amount</t>
  </si>
  <si>
    <t>State Total Amount</t>
  </si>
  <si>
    <t>Medical Assistance (MA)</t>
  </si>
  <si>
    <t>CAP</t>
  </si>
  <si>
    <t>Health Care Deposit Fund (0912)</t>
  </si>
  <si>
    <t>TRUE</t>
  </si>
  <si>
    <t>Regression Scenario 1 Voucher 1</t>
  </si>
  <si>
    <t>Vivian Ly</t>
  </si>
  <si>
    <t>Aung Lin</t>
  </si>
  <si>
    <t>Skywalker Health Plan</t>
  </si>
  <si>
    <t>MC0000001</t>
  </si>
  <si>
    <t>06/01/2020</t>
  </si>
  <si>
    <t>07/25/2020</t>
  </si>
  <si>
    <t>06/30/2020</t>
  </si>
  <si>
    <t>2020</t>
  </si>
  <si>
    <t>A-FamilyU TPM/GMC</t>
  </si>
  <si>
    <t>IHSS</t>
  </si>
  <si>
    <t>56/44</t>
  </si>
  <si>
    <t>0001</t>
  </si>
  <si>
    <t>5442000</t>
  </si>
  <si>
    <t>5442000022</t>
  </si>
  <si>
    <t>18A3</t>
  </si>
  <si>
    <t>1: New (service Period is current quarter and never been claimed)</t>
  </si>
  <si>
    <t>A-FamilyR TPM/GMC</t>
  </si>
  <si>
    <t>HQAF</t>
  </si>
  <si>
    <t>50/50</t>
  </si>
  <si>
    <t>3158</t>
  </si>
  <si>
    <t>5432000</t>
  </si>
  <si>
    <t>5432000018</t>
  </si>
  <si>
    <t>18A1</t>
  </si>
  <si>
    <t>2: New (service Period is prior quarter and never been claimed)</t>
  </si>
  <si>
    <t>56.2/43.8</t>
  </si>
  <si>
    <t>3: Receipts or any decrease</t>
  </si>
  <si>
    <t>6: New (service period is current quarter and never been claimed)</t>
  </si>
  <si>
    <t>02</t>
  </si>
  <si>
    <t>FALSE</t>
  </si>
  <si>
    <t>Regression Scenario 1 Voucher 2</t>
  </si>
  <si>
    <t>MC0000002</t>
  </si>
  <si>
    <t>ACA</t>
  </si>
  <si>
    <t>Waiver</t>
  </si>
  <si>
    <t>Family Planning Services</t>
  </si>
  <si>
    <t>5432000032</t>
  </si>
  <si>
    <t>18A</t>
  </si>
  <si>
    <t>Other</t>
  </si>
  <si>
    <t>90/10</t>
  </si>
  <si>
    <t>Non-Waiver</t>
  </si>
  <si>
    <t>MC0000003</t>
  </si>
  <si>
    <t>07/01/2020</t>
  </si>
  <si>
    <t>1115</t>
  </si>
  <si>
    <t>CBAS</t>
  </si>
  <si>
    <t>Pace</t>
  </si>
  <si>
    <t>5442000089</t>
  </si>
  <si>
    <t>22</t>
  </si>
  <si>
    <t>Families COHS</t>
  </si>
  <si>
    <t>65/35</t>
  </si>
  <si>
    <t>Exp Family COHS</t>
  </si>
  <si>
    <t>76.5/23.5</t>
  </si>
  <si>
    <t>MC0000004</t>
  </si>
  <si>
    <t>11/01/2020</t>
  </si>
  <si>
    <t>11/30/2020</t>
  </si>
  <si>
    <t>MCHIP</t>
  </si>
  <si>
    <t>1A</t>
  </si>
  <si>
    <t>94/6</t>
  </si>
  <si>
    <t>95/5</t>
  </si>
  <si>
    <t>Regression Scenario 1 Voucher 3</t>
  </si>
  <si>
    <t>MC0000005</t>
  </si>
  <si>
    <t>No Waiver</t>
  </si>
  <si>
    <t>MC0000006</t>
  </si>
  <si>
    <t>18B1</t>
  </si>
  <si>
    <t>MC0000007</t>
  </si>
  <si>
    <t>A-SPD COHS</t>
  </si>
  <si>
    <t>BCCTP</t>
  </si>
  <si>
    <t>69.34/30.66</t>
  </si>
  <si>
    <t>Regression Scenario 1 Voucher 4</t>
  </si>
  <si>
    <t>Baoson Dang</t>
  </si>
  <si>
    <t>MC0000008</t>
  </si>
  <si>
    <t>MC0000009</t>
  </si>
  <si>
    <t>MC0000010</t>
  </si>
  <si>
    <t>01</t>
  </si>
  <si>
    <t>Regression Scenario 1 Voucher 5</t>
  </si>
  <si>
    <t>MC0000011</t>
  </si>
  <si>
    <t>PCP Bump</t>
  </si>
  <si>
    <t>Dental</t>
  </si>
  <si>
    <t>A-FamilyU COHS</t>
  </si>
  <si>
    <t>A-Families TPM/GMC</t>
  </si>
  <si>
    <t>0000007690</t>
  </si>
  <si>
    <t>24</t>
  </si>
  <si>
    <t>0000007954</t>
  </si>
  <si>
    <t>0000008024</t>
  </si>
  <si>
    <t>07-65815</t>
  </si>
  <si>
    <t>08-85213</t>
  </si>
  <si>
    <t>07-65707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</si>
</sst>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%_);\(0.00%\)"/>
    <numFmt numFmtId="165" formatCode="m/d/yyyy;@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4"/>
      <color theme="1"/>
      <name val="Helvetica"/>
      <family val="2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36">
    <xf numFmtId="0" fontId="0" fillId="0" borderId="0" xfId="0"/>
    <xf numFmtId="49" fontId="0" fillId="0" borderId="0" xfId="0" applyNumberFormat="1"/>
    <xf numFmtId="0" fontId="2" fillId="2" borderId="0" xfId="0" applyFont="1" applyFill="1"/>
    <xf numFmtId="0" fontId="4" fillId="2" borderId="0" xfId="2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44" fontId="5" fillId="4" borderId="0" xfId="1" applyFont="1" applyFill="1"/>
    <xf numFmtId="0" fontId="5" fillId="4" borderId="0" xfId="0" applyFont="1" applyFill="1" applyAlignment="1">
      <alignment horizontal="center"/>
    </xf>
    <xf numFmtId="0" fontId="6" fillId="0" borderId="0" xfId="0" applyFont="1"/>
    <xf numFmtId="49" fontId="3" fillId="0" borderId="0" xfId="2" applyNumberFormat="1"/>
    <xf numFmtId="44" fontId="3" fillId="0" borderId="0" xfId="1" applyFont="1"/>
    <xf numFmtId="49" fontId="3" fillId="0" borderId="0" xfId="2" quotePrefix="1" applyNumberFormat="1" applyAlignment="1">
      <alignment horizontal="center"/>
    </xf>
    <xf numFmtId="49" fontId="3" fillId="0" borderId="0" xfId="2" applyNumberFormat="1" applyAlignment="1">
      <alignment horizontal="center"/>
    </xf>
    <xf numFmtId="0" fontId="3" fillId="0" borderId="0" xfId="2" applyAlignment="1">
      <alignment horizontal="center"/>
    </xf>
    <xf numFmtId="164" fontId="3" fillId="0" borderId="0" xfId="2" applyNumberFormat="1" applyAlignment="1">
      <alignment horizontal="center"/>
    </xf>
    <xf numFmtId="49" fontId="7" fillId="0" borderId="0" xfId="0" applyNumberFormat="1" applyFont="1"/>
    <xf numFmtId="1" fontId="3" fillId="0" borderId="0" xfId="2" quotePrefix="1" applyNumberFormat="1" applyAlignment="1">
      <alignment horizontal="center"/>
    </xf>
    <xf numFmtId="1" fontId="3" fillId="0" borderId="0" xfId="2" applyNumberFormat="1" applyAlignment="1">
      <alignment horizontal="center"/>
    </xf>
    <xf numFmtId="39" fontId="3" fillId="0" borderId="0" xfId="1" applyNumberFormat="1" applyFont="1"/>
    <xf numFmtId="1" fontId="5" fillId="4" borderId="0" xfId="0" applyNumberFormat="1" applyFont="1" applyFill="1" applyAlignment="1">
      <alignment horizontal="center"/>
    </xf>
    <xf numFmtId="1" fontId="0" fillId="0" borderId="0" xfId="0" applyNumberFormat="1"/>
    <xf numFmtId="0" fontId="2" fillId="2" borderId="0" xfId="0" applyFont="1" applyFill="1" applyAlignment="1">
      <alignment horizontal="left"/>
    </xf>
    <xf numFmtId="0" fontId="4" fillId="2" borderId="0" xfId="2" applyFont="1" applyFill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  <xf numFmtId="14" fontId="0" fillId="0" borderId="0" xfId="0" applyNumberFormat="1"/>
    <xf numFmtId="14" fontId="2" fillId="2" borderId="0" xfId="0" applyNumberFormat="1" applyFont="1" applyFill="1"/>
    <xf numFmtId="165" fontId="0" fillId="0" borderId="0" xfId="0" applyNumberFormat="1"/>
    <xf numFmtId="165" fontId="2" fillId="2" borderId="0" xfId="0" applyNumberFormat="1" applyFont="1" applyFill="1" applyAlignment="1">
      <alignment horizontal="left" vertical="top"/>
    </xf>
    <xf numFmtId="165" fontId="0" fillId="0" borderId="0" xfId="0" applyNumberFormat="1" applyAlignment="1">
      <alignment horizontal="left" vertical="top"/>
    </xf>
    <xf numFmtId="165" fontId="2" fillId="2" borderId="0" xfId="0" applyNumberFormat="1" applyFont="1" applyFill="1" applyAlignment="1">
      <alignment horizontal="left"/>
    </xf>
    <xf numFmtId="165" fontId="2" fillId="2" borderId="0" xfId="0" applyNumberFormat="1" applyFont="1" applyFill="1"/>
    <xf numFmtId="165" fontId="0" fillId="0" borderId="0" xfId="0" applyNumberFormat="1" applyAlignment="1">
      <alignment horizontal="left"/>
    </xf>
    <xf numFmtId="165" fontId="8" fillId="0" borderId="0" xfId="0" applyNumberFormat="1" applyFont="1"/>
  </cellXfs>
  <cellStyles count="3">
    <cellStyle name="Currency" xfId="1" builtinId="4"/>
    <cellStyle name="Normal" xfId="0" builtinId="0"/>
    <cellStyle name="Normal 2" xfId="2" xr:uid="{ED17EBBE-5AE3-7F43-94D2-D5DE2F7D4C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2F83B-A4E4-6E4D-B7A7-F09172A8C8A5}">
  <dimension ref="A1:B2"/>
  <sheetViews>
    <sheetView tabSelected="1" workbookViewId="0">
      <selection activeCell="B2" sqref="B2"/>
    </sheetView>
  </sheetViews>
  <sheetFormatPr defaultColWidth="11" defaultRowHeight="15.75" x14ac:dyDescent="0.25"/>
  <cols>
    <col min="2" max="2" width="11" style="29"/>
  </cols>
  <sheetData>
    <row r="1" spans="1:2" x14ac:dyDescent="0.25">
      <c r="A1" t="s">
        <v>0</v>
      </c>
      <c r="B1" s="29">
        <v>44118</v>
      </c>
    </row>
    <row r="2" spans="1:2" x14ac:dyDescent="0.25">
      <c r="A2" t="s">
        <v>1</v>
      </c>
      <c r="B2" s="29">
        <f>B1+2</f>
        <v>44120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DC52D-8F10-9A44-AA0B-257816EA388F}">
  <dimension ref="A1:AH5"/>
  <sheetViews>
    <sheetView workbookViewId="0">
      <selection activeCell="G14" sqref="G14"/>
    </sheetView>
  </sheetViews>
  <sheetFormatPr defaultColWidth="11" defaultRowHeight="15.75" x14ac:dyDescent="0.25"/>
  <cols>
    <col min="1" max="2" width="10.375" style="31" bestFit="1" customWidth="1"/>
    <col min="3" max="3" width="21.5" style="24" bestFit="1" customWidth="1"/>
    <col min="4" max="11" width="11" style="24"/>
    <col min="17" max="17" width="18" bestFit="1" customWidth="1"/>
    <col min="18" max="18" width="14.5" bestFit="1" customWidth="1"/>
    <col min="19" max="19" width="16.625" bestFit="1" customWidth="1"/>
    <col min="30" max="30" width="11" style="21"/>
  </cols>
  <sheetData>
    <row r="1" spans="1:34" x14ac:dyDescent="0.25">
      <c r="A1" s="30" t="s">
        <v>0</v>
      </c>
      <c r="B1" s="30" t="s">
        <v>1</v>
      </c>
      <c r="C1" s="22" t="s">
        <v>2</v>
      </c>
      <c r="D1" s="22" t="s">
        <v>3</v>
      </c>
      <c r="E1" s="22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 t="s">
        <v>18</v>
      </c>
      <c r="T1" s="7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20" t="s">
        <v>29</v>
      </c>
      <c r="AE1" s="8" t="s">
        <v>30</v>
      </c>
      <c r="AF1" s="7" t="s">
        <v>31</v>
      </c>
      <c r="AG1" s="7" t="s">
        <v>32</v>
      </c>
      <c r="AH1" s="7" t="s">
        <v>33</v>
      </c>
    </row>
    <row r="2" spans="1:34" x14ac:dyDescent="0.25">
      <c r="A2" s="31">
        <f>'Global Variables'!B1</f>
        <v>44118</v>
      </c>
      <c r="B2" s="31">
        <f>'Global Variables'!B2</f>
        <v>44120</v>
      </c>
      <c r="C2" s="24" t="s">
        <v>34</v>
      </c>
      <c r="D2" s="24" t="s">
        <v>35</v>
      </c>
      <c r="E2" s="24" t="s">
        <v>36</v>
      </c>
      <c r="F2" s="25" t="s">
        <v>117</v>
      </c>
      <c r="G2" s="25" t="s">
        <v>118</v>
      </c>
      <c r="H2" s="25" t="s">
        <v>37</v>
      </c>
      <c r="I2" s="26" t="s">
        <v>121</v>
      </c>
      <c r="J2" s="24" t="s">
        <v>38</v>
      </c>
      <c r="K2" s="25" t="s">
        <v>39</v>
      </c>
      <c r="L2" t="s">
        <v>40</v>
      </c>
      <c r="M2" t="s">
        <v>41</v>
      </c>
      <c r="N2" s="10" t="s">
        <v>42</v>
      </c>
      <c r="O2" s="10"/>
      <c r="P2" s="10" t="s">
        <v>43</v>
      </c>
      <c r="Q2" s="10" t="s">
        <v>44</v>
      </c>
      <c r="R2" s="10" t="s">
        <v>43</v>
      </c>
      <c r="S2" s="10" t="s">
        <v>45</v>
      </c>
      <c r="T2" s="19">
        <v>76000</v>
      </c>
      <c r="U2" s="12" t="s">
        <v>46</v>
      </c>
      <c r="V2" s="13" t="s">
        <v>47</v>
      </c>
      <c r="W2" s="14" t="s">
        <v>48</v>
      </c>
      <c r="X2" s="14" t="s">
        <v>49</v>
      </c>
      <c r="Y2" s="13" t="s">
        <v>50</v>
      </c>
      <c r="Z2" s="13" t="s">
        <v>51</v>
      </c>
      <c r="AA2" s="13" t="s">
        <v>52</v>
      </c>
      <c r="AB2" s="14" t="s">
        <v>53</v>
      </c>
      <c r="AC2" s="15" t="s">
        <v>54</v>
      </c>
      <c r="AD2" s="18">
        <v>1155</v>
      </c>
      <c r="AE2" s="15"/>
      <c r="AF2" s="11">
        <f>T2</f>
        <v>76000</v>
      </c>
      <c r="AG2" s="11">
        <f>(MID(X2,1,FIND("/",X2)-1)/100)*T2</f>
        <v>42560.000000000007</v>
      </c>
      <c r="AH2" s="11">
        <f>AF2-AG2</f>
        <v>33439.999999999993</v>
      </c>
    </row>
    <row r="3" spans="1:34" x14ac:dyDescent="0.25">
      <c r="A3" s="31">
        <f>'Global Variables'!B1</f>
        <v>44118</v>
      </c>
      <c r="B3" s="31">
        <f>'Global Variables'!B2</f>
        <v>44120</v>
      </c>
      <c r="C3" s="24" t="s">
        <v>34</v>
      </c>
      <c r="D3" s="24" t="s">
        <v>35</v>
      </c>
      <c r="E3" s="24" t="s">
        <v>36</v>
      </c>
      <c r="F3" s="25" t="s">
        <v>117</v>
      </c>
      <c r="G3" s="25" t="s">
        <v>118</v>
      </c>
      <c r="H3" s="25" t="s">
        <v>37</v>
      </c>
      <c r="I3" s="26" t="s">
        <v>121</v>
      </c>
      <c r="J3" s="24" t="s">
        <v>38</v>
      </c>
      <c r="K3" s="25" t="s">
        <v>39</v>
      </c>
      <c r="L3" t="s">
        <v>40</v>
      </c>
      <c r="N3" s="10" t="s">
        <v>42</v>
      </c>
      <c r="O3" s="10"/>
      <c r="P3" s="10" t="s">
        <v>43</v>
      </c>
      <c r="Q3" s="10" t="s">
        <v>44</v>
      </c>
      <c r="R3" s="16" t="s">
        <v>43</v>
      </c>
      <c r="S3" s="10" t="s">
        <v>45</v>
      </c>
      <c r="T3" s="19">
        <v>35000</v>
      </c>
      <c r="U3" s="12" t="s">
        <v>46</v>
      </c>
      <c r="V3" s="13" t="s">
        <v>55</v>
      </c>
      <c r="W3" s="14" t="s">
        <v>56</v>
      </c>
      <c r="X3" s="14" t="s">
        <v>57</v>
      </c>
      <c r="Y3" s="13" t="s">
        <v>58</v>
      </c>
      <c r="Z3" s="13" t="s">
        <v>59</v>
      </c>
      <c r="AA3" s="13" t="s">
        <v>60</v>
      </c>
      <c r="AB3" s="14" t="s">
        <v>61</v>
      </c>
      <c r="AC3" s="15" t="s">
        <v>62</v>
      </c>
      <c r="AD3" s="18">
        <v>1155</v>
      </c>
      <c r="AE3" s="15"/>
      <c r="AF3" s="11">
        <f t="shared" ref="AF3:AF5" si="0">T3</f>
        <v>35000</v>
      </c>
      <c r="AG3" s="11">
        <f t="shared" ref="AG3:AG5" si="1">(MID(X3,1,FIND("/",X3)-1)/100)*T3</f>
        <v>17500</v>
      </c>
      <c r="AH3" s="11">
        <f t="shared" ref="AH3:AH5" si="2">AF3-AG3</f>
        <v>17500</v>
      </c>
    </row>
    <row r="4" spans="1:34" x14ac:dyDescent="0.25">
      <c r="A4" s="31">
        <f>'Global Variables'!B1</f>
        <v>44118</v>
      </c>
      <c r="B4" s="31">
        <f>'Global Variables'!B2</f>
        <v>44120</v>
      </c>
      <c r="C4" s="24" t="s">
        <v>34</v>
      </c>
      <c r="D4" s="24" t="s">
        <v>35</v>
      </c>
      <c r="E4" s="24" t="s">
        <v>36</v>
      </c>
      <c r="F4" s="25" t="s">
        <v>119</v>
      </c>
      <c r="G4" s="25" t="s">
        <v>118</v>
      </c>
      <c r="H4" s="25" t="s">
        <v>37</v>
      </c>
      <c r="I4" s="26" t="s">
        <v>123</v>
      </c>
      <c r="J4" s="24" t="s">
        <v>38</v>
      </c>
      <c r="K4" s="25" t="s">
        <v>39</v>
      </c>
      <c r="L4" t="s">
        <v>40</v>
      </c>
      <c r="M4" t="s">
        <v>41</v>
      </c>
      <c r="N4" s="10" t="s">
        <v>42</v>
      </c>
      <c r="O4" s="10"/>
      <c r="P4" s="10" t="s">
        <v>43</v>
      </c>
      <c r="Q4" s="10" t="s">
        <v>44</v>
      </c>
      <c r="R4" s="16" t="s">
        <v>43</v>
      </c>
      <c r="S4" s="10" t="s">
        <v>45</v>
      </c>
      <c r="T4" s="19">
        <v>76000</v>
      </c>
      <c r="U4" s="12" t="s">
        <v>46</v>
      </c>
      <c r="V4" s="13" t="s">
        <v>47</v>
      </c>
      <c r="W4" s="14" t="s">
        <v>56</v>
      </c>
      <c r="X4" s="14" t="s">
        <v>63</v>
      </c>
      <c r="Y4" s="13" t="s">
        <v>58</v>
      </c>
      <c r="Z4" s="13" t="s">
        <v>51</v>
      </c>
      <c r="AA4" s="13" t="s">
        <v>52</v>
      </c>
      <c r="AB4" s="14" t="s">
        <v>53</v>
      </c>
      <c r="AC4" s="15" t="s">
        <v>64</v>
      </c>
      <c r="AD4" s="18">
        <v>1155</v>
      </c>
      <c r="AE4" s="15"/>
      <c r="AF4" s="11">
        <f t="shared" si="0"/>
        <v>76000</v>
      </c>
      <c r="AG4" s="11">
        <f t="shared" si="1"/>
        <v>42712.000000000007</v>
      </c>
      <c r="AH4" s="11">
        <f t="shared" si="2"/>
        <v>33287.999999999993</v>
      </c>
    </row>
    <row r="5" spans="1:34" x14ac:dyDescent="0.25">
      <c r="A5" s="31">
        <f>'Global Variables'!B1</f>
        <v>44118</v>
      </c>
      <c r="B5" s="31">
        <f>'Global Variables'!B2</f>
        <v>44120</v>
      </c>
      <c r="C5" s="24" t="s">
        <v>34</v>
      </c>
      <c r="D5" s="24" t="s">
        <v>35</v>
      </c>
      <c r="E5" s="24" t="s">
        <v>36</v>
      </c>
      <c r="F5" s="25" t="s">
        <v>119</v>
      </c>
      <c r="G5" s="25" t="s">
        <v>118</v>
      </c>
      <c r="H5" s="25" t="s">
        <v>37</v>
      </c>
      <c r="I5" s="26" t="s">
        <v>123</v>
      </c>
      <c r="J5" s="24" t="s">
        <v>38</v>
      </c>
      <c r="K5" s="25" t="s">
        <v>39</v>
      </c>
      <c r="L5" t="s">
        <v>40</v>
      </c>
      <c r="M5" t="s">
        <v>41</v>
      </c>
      <c r="N5" s="10" t="s">
        <v>42</v>
      </c>
      <c r="O5" s="10"/>
      <c r="P5" s="10" t="s">
        <v>43</v>
      </c>
      <c r="Q5" s="10" t="s">
        <v>44</v>
      </c>
      <c r="R5" s="16" t="s">
        <v>43</v>
      </c>
      <c r="S5" s="10" t="s">
        <v>45</v>
      </c>
      <c r="T5" s="19">
        <v>76000</v>
      </c>
      <c r="U5" s="12" t="s">
        <v>46</v>
      </c>
      <c r="V5" s="13" t="s">
        <v>47</v>
      </c>
      <c r="W5" s="14" t="s">
        <v>48</v>
      </c>
      <c r="X5" s="14" t="s">
        <v>63</v>
      </c>
      <c r="Y5" s="13" t="s">
        <v>50</v>
      </c>
      <c r="Z5" s="13" t="s">
        <v>51</v>
      </c>
      <c r="AA5" s="13" t="s">
        <v>52</v>
      </c>
      <c r="AB5" s="14" t="s">
        <v>53</v>
      </c>
      <c r="AC5" s="15" t="s">
        <v>65</v>
      </c>
      <c r="AD5" s="18">
        <v>1155</v>
      </c>
      <c r="AE5" s="15"/>
      <c r="AF5" s="11">
        <f t="shared" si="0"/>
        <v>76000</v>
      </c>
      <c r="AG5" s="11">
        <f t="shared" si="1"/>
        <v>42712.000000000007</v>
      </c>
      <c r="AH5" s="11">
        <f t="shared" si="2"/>
        <v>33287.999999999993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83BCE-AC02-B048-9235-B334D1754F39}">
  <dimension ref="A1:AH13"/>
  <sheetViews>
    <sheetView workbookViewId="0">
      <selection sqref="A1:B1048576"/>
    </sheetView>
  </sheetViews>
  <sheetFormatPr defaultColWidth="11" defaultRowHeight="15.75" x14ac:dyDescent="0.25"/>
  <cols>
    <col min="1" max="1" width="19.25" style="34" bestFit="1" customWidth="1"/>
    <col min="2" max="2" width="11" style="29"/>
    <col min="3" max="3" width="21.5" bestFit="1" customWidth="1"/>
    <col min="13" max="13" width="13.875" customWidth="1"/>
    <col min="20" max="20" width="19.625" customWidth="1"/>
    <col min="30" max="30" width="11" style="21"/>
    <col min="32" max="32" width="13.375" customWidth="1"/>
  </cols>
  <sheetData>
    <row r="1" spans="1:34" x14ac:dyDescent="0.25">
      <c r="A1" s="32" t="s">
        <v>0</v>
      </c>
      <c r="B1" s="33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 t="s">
        <v>18</v>
      </c>
      <c r="T1" s="7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20" t="s">
        <v>29</v>
      </c>
      <c r="AE1" s="8" t="s">
        <v>30</v>
      </c>
      <c r="AF1" s="7" t="s">
        <v>31</v>
      </c>
      <c r="AG1" s="7" t="s">
        <v>32</v>
      </c>
      <c r="AH1" s="7" t="s">
        <v>33</v>
      </c>
    </row>
    <row r="2" spans="1:34" x14ac:dyDescent="0.25">
      <c r="A2" s="34">
        <f>'Global Variables'!B1</f>
        <v>44118</v>
      </c>
      <c r="B2" s="29">
        <f>'Global Variables'!B2</f>
        <v>44120</v>
      </c>
      <c r="C2" t="s">
        <v>34</v>
      </c>
      <c r="D2" t="s">
        <v>35</v>
      </c>
      <c r="E2" t="s">
        <v>36</v>
      </c>
      <c r="F2" s="1" t="s">
        <v>119</v>
      </c>
      <c r="G2" s="1" t="s">
        <v>110</v>
      </c>
      <c r="H2" s="1" t="s">
        <v>67</v>
      </c>
      <c r="I2" t="s">
        <v>123</v>
      </c>
      <c r="J2" t="s">
        <v>68</v>
      </c>
      <c r="K2" s="1" t="s">
        <v>39</v>
      </c>
      <c r="L2" t="s">
        <v>40</v>
      </c>
      <c r="M2" s="1" t="s">
        <v>41</v>
      </c>
      <c r="N2" s="10" t="s">
        <v>69</v>
      </c>
      <c r="O2" s="10"/>
      <c r="P2" s="10" t="s">
        <v>43</v>
      </c>
      <c r="Q2" s="10" t="s">
        <v>45</v>
      </c>
      <c r="R2" s="10" t="s">
        <v>43</v>
      </c>
      <c r="S2" s="10" t="s">
        <v>45</v>
      </c>
      <c r="T2" s="19">
        <v>323423.23</v>
      </c>
      <c r="U2" s="14" t="s">
        <v>70</v>
      </c>
      <c r="V2" s="13" t="s">
        <v>71</v>
      </c>
      <c r="W2" s="13" t="s">
        <v>72</v>
      </c>
      <c r="X2" s="14" t="s">
        <v>57</v>
      </c>
      <c r="Y2" s="13" t="s">
        <v>50</v>
      </c>
      <c r="Z2" s="13" t="s">
        <v>59</v>
      </c>
      <c r="AA2" s="13" t="s">
        <v>73</v>
      </c>
      <c r="AB2" s="14" t="s">
        <v>74</v>
      </c>
      <c r="AC2" s="15" t="s">
        <v>54</v>
      </c>
      <c r="AD2" s="18">
        <v>1155</v>
      </c>
      <c r="AE2" s="15"/>
      <c r="AF2" s="11">
        <f>T2</f>
        <v>323423.23</v>
      </c>
      <c r="AG2" s="11">
        <f>(MID(X2,1,FIND("/",X2)-1)/100)*T2</f>
        <v>161711.61499999999</v>
      </c>
      <c r="AH2" s="11">
        <f>AF2-AG2</f>
        <v>161711.61499999999</v>
      </c>
    </row>
    <row r="3" spans="1:34" x14ac:dyDescent="0.25">
      <c r="A3" s="34">
        <f>'Global Variables'!B1</f>
        <v>44118</v>
      </c>
      <c r="B3" s="29">
        <f>'Global Variables'!B2</f>
        <v>44120</v>
      </c>
      <c r="C3" t="s">
        <v>34</v>
      </c>
      <c r="D3" t="s">
        <v>35</v>
      </c>
      <c r="E3" t="s">
        <v>36</v>
      </c>
      <c r="F3" s="1" t="s">
        <v>119</v>
      </c>
      <c r="G3" s="1" t="s">
        <v>110</v>
      </c>
      <c r="H3" s="1" t="s">
        <v>67</v>
      </c>
      <c r="I3" t="s">
        <v>123</v>
      </c>
      <c r="J3" t="s">
        <v>68</v>
      </c>
      <c r="K3" s="1" t="s">
        <v>39</v>
      </c>
      <c r="L3" t="s">
        <v>40</v>
      </c>
      <c r="N3" s="10" t="s">
        <v>69</v>
      </c>
      <c r="O3" s="10"/>
      <c r="P3" s="10" t="s">
        <v>43</v>
      </c>
      <c r="Q3" s="10" t="s">
        <v>45</v>
      </c>
      <c r="R3" s="10" t="s">
        <v>43</v>
      </c>
      <c r="S3" s="10" t="s">
        <v>45</v>
      </c>
      <c r="T3" s="19">
        <v>23423.55</v>
      </c>
      <c r="U3" s="14" t="s">
        <v>70</v>
      </c>
      <c r="V3" s="13" t="s">
        <v>71</v>
      </c>
      <c r="W3" s="13" t="s">
        <v>75</v>
      </c>
      <c r="X3" s="14" t="s">
        <v>76</v>
      </c>
      <c r="Y3" s="13" t="s">
        <v>50</v>
      </c>
      <c r="Z3" s="13" t="s">
        <v>59</v>
      </c>
      <c r="AA3" s="13" t="s">
        <v>73</v>
      </c>
      <c r="AB3" s="14" t="s">
        <v>74</v>
      </c>
      <c r="AC3" s="15" t="s">
        <v>62</v>
      </c>
      <c r="AD3" s="18">
        <v>1155</v>
      </c>
      <c r="AE3" s="15"/>
      <c r="AF3" s="11">
        <f t="shared" ref="AF3:AF5" si="0">T3</f>
        <v>23423.55</v>
      </c>
      <c r="AG3" s="11">
        <f t="shared" ref="AG3:AG5" si="1">(MID(X3,1,FIND("/",X3)-1)/100)*T3</f>
        <v>21081.195</v>
      </c>
      <c r="AH3" s="11">
        <f t="shared" ref="AH3:AH5" si="2">AF3-AG3</f>
        <v>2342.3549999999996</v>
      </c>
    </row>
    <row r="4" spans="1:34" x14ac:dyDescent="0.25">
      <c r="A4" s="34">
        <f>'Global Variables'!B1</f>
        <v>44118</v>
      </c>
      <c r="B4" s="29">
        <f>'Global Variables'!B2</f>
        <v>44120</v>
      </c>
      <c r="C4" t="s">
        <v>34</v>
      </c>
      <c r="D4" t="s">
        <v>35</v>
      </c>
      <c r="E4" t="s">
        <v>36</v>
      </c>
      <c r="F4" s="1" t="s">
        <v>120</v>
      </c>
      <c r="G4" s="1" t="s">
        <v>66</v>
      </c>
      <c r="H4" s="1" t="s">
        <v>67</v>
      </c>
      <c r="I4" t="s">
        <v>122</v>
      </c>
      <c r="J4" t="s">
        <v>68</v>
      </c>
      <c r="K4" s="1" t="s">
        <v>39</v>
      </c>
      <c r="L4" t="s">
        <v>40</v>
      </c>
      <c r="M4" s="1" t="s">
        <v>41</v>
      </c>
      <c r="N4" s="10" t="s">
        <v>69</v>
      </c>
      <c r="O4" s="10"/>
      <c r="P4" s="10" t="s">
        <v>43</v>
      </c>
      <c r="Q4" s="10" t="s">
        <v>45</v>
      </c>
      <c r="R4" s="10" t="s">
        <v>43</v>
      </c>
      <c r="S4" s="10" t="s">
        <v>45</v>
      </c>
      <c r="T4" s="19">
        <v>656.33</v>
      </c>
      <c r="U4" s="14" t="s">
        <v>70</v>
      </c>
      <c r="V4" s="13" t="s">
        <v>77</v>
      </c>
      <c r="W4" s="13" t="s">
        <v>72</v>
      </c>
      <c r="X4" s="14" t="s">
        <v>63</v>
      </c>
      <c r="Y4" s="13" t="s">
        <v>50</v>
      </c>
      <c r="Z4" s="13" t="s">
        <v>59</v>
      </c>
      <c r="AA4" s="13" t="s">
        <v>73</v>
      </c>
      <c r="AB4" s="14" t="s">
        <v>74</v>
      </c>
      <c r="AC4" s="15" t="s">
        <v>64</v>
      </c>
      <c r="AD4" s="18">
        <v>1155</v>
      </c>
      <c r="AE4" s="15"/>
      <c r="AF4" s="11">
        <f t="shared" si="0"/>
        <v>656.33</v>
      </c>
      <c r="AG4" s="11">
        <f t="shared" si="1"/>
        <v>368.85746000000006</v>
      </c>
      <c r="AH4" s="11">
        <f t="shared" si="2"/>
        <v>287.47253999999998</v>
      </c>
    </row>
    <row r="5" spans="1:34" x14ac:dyDescent="0.25">
      <c r="A5" s="34">
        <f>'Global Variables'!B1</f>
        <v>44118</v>
      </c>
      <c r="B5" s="29">
        <f>'Global Variables'!B2</f>
        <v>44120</v>
      </c>
      <c r="C5" t="s">
        <v>34</v>
      </c>
      <c r="D5" t="s">
        <v>35</v>
      </c>
      <c r="E5" t="s">
        <v>36</v>
      </c>
      <c r="F5" s="1" t="s">
        <v>120</v>
      </c>
      <c r="G5" s="1" t="s">
        <v>66</v>
      </c>
      <c r="H5" s="1" t="s">
        <v>67</v>
      </c>
      <c r="I5" t="s">
        <v>122</v>
      </c>
      <c r="J5" t="s">
        <v>68</v>
      </c>
      <c r="K5" s="1" t="s">
        <v>39</v>
      </c>
      <c r="L5" t="s">
        <v>40</v>
      </c>
      <c r="M5" s="1" t="s">
        <v>41</v>
      </c>
      <c r="N5" s="10" t="s">
        <v>69</v>
      </c>
      <c r="O5" s="10"/>
      <c r="P5" s="10" t="s">
        <v>43</v>
      </c>
      <c r="Q5" s="10" t="s">
        <v>45</v>
      </c>
      <c r="R5" s="10" t="s">
        <v>43</v>
      </c>
      <c r="S5" s="10" t="s">
        <v>45</v>
      </c>
      <c r="T5" s="19">
        <v>3411.41</v>
      </c>
      <c r="U5" s="14" t="s">
        <v>70</v>
      </c>
      <c r="V5" s="13" t="s">
        <v>77</v>
      </c>
      <c r="W5" s="13" t="s">
        <v>75</v>
      </c>
      <c r="X5" s="14" t="s">
        <v>49</v>
      </c>
      <c r="Y5" s="13" t="s">
        <v>50</v>
      </c>
      <c r="Z5" s="13" t="s">
        <v>59</v>
      </c>
      <c r="AA5" s="13" t="s">
        <v>73</v>
      </c>
      <c r="AB5" s="14" t="s">
        <v>74</v>
      </c>
      <c r="AC5" s="15" t="s">
        <v>65</v>
      </c>
      <c r="AD5" s="18">
        <v>1155</v>
      </c>
      <c r="AE5" s="15"/>
      <c r="AF5" s="11">
        <f t="shared" si="0"/>
        <v>3411.41</v>
      </c>
      <c r="AG5" s="11">
        <f t="shared" si="1"/>
        <v>1910.3896000000002</v>
      </c>
      <c r="AH5" s="11">
        <f t="shared" si="2"/>
        <v>1501.0203999999997</v>
      </c>
    </row>
    <row r="6" spans="1:34" x14ac:dyDescent="0.25">
      <c r="A6" s="34">
        <f>'Global Variables'!B1</f>
        <v>44118</v>
      </c>
      <c r="B6" s="29">
        <f>'Global Variables'!B2</f>
        <v>44120</v>
      </c>
      <c r="C6" t="s">
        <v>34</v>
      </c>
      <c r="D6" t="s">
        <v>35</v>
      </c>
      <c r="E6" t="s">
        <v>36</v>
      </c>
      <c r="F6" s="1" t="s">
        <v>120</v>
      </c>
      <c r="G6" s="1" t="s">
        <v>66</v>
      </c>
      <c r="H6" s="1" t="s">
        <v>67</v>
      </c>
      <c r="I6" t="s">
        <v>122</v>
      </c>
      <c r="J6" t="s">
        <v>68</v>
      </c>
      <c r="K6" s="1" t="s">
        <v>39</v>
      </c>
      <c r="L6" t="s">
        <v>40</v>
      </c>
      <c r="M6" s="1" t="s">
        <v>41</v>
      </c>
      <c r="N6" s="10" t="s">
        <v>78</v>
      </c>
      <c r="O6" s="10"/>
      <c r="P6" s="10" t="s">
        <v>79</v>
      </c>
      <c r="Q6" s="10" t="s">
        <v>44</v>
      </c>
      <c r="R6" s="10" t="s">
        <v>43</v>
      </c>
      <c r="S6" s="10" t="s">
        <v>45</v>
      </c>
      <c r="T6" s="19">
        <v>678.34</v>
      </c>
      <c r="U6" s="17" t="s">
        <v>80</v>
      </c>
      <c r="V6" s="13" t="s">
        <v>81</v>
      </c>
      <c r="W6" s="14" t="s">
        <v>82</v>
      </c>
      <c r="X6" s="14" t="s">
        <v>57</v>
      </c>
      <c r="Y6" s="13" t="s">
        <v>50</v>
      </c>
      <c r="Z6" s="13" t="s">
        <v>51</v>
      </c>
      <c r="AA6" s="13" t="s">
        <v>83</v>
      </c>
      <c r="AB6" s="18" t="s">
        <v>84</v>
      </c>
      <c r="AC6" s="15" t="s">
        <v>54</v>
      </c>
      <c r="AD6" s="18">
        <v>1155</v>
      </c>
      <c r="AE6" s="15"/>
      <c r="AF6" s="11">
        <f>T6</f>
        <v>678.34</v>
      </c>
      <c r="AG6" s="11">
        <f>(MID(X6,1,FIND("/",X6)-1)/100)*T6</f>
        <v>339.17</v>
      </c>
      <c r="AH6" s="11">
        <f>AF6-AG6</f>
        <v>339.17</v>
      </c>
    </row>
    <row r="7" spans="1:34" x14ac:dyDescent="0.25">
      <c r="A7" s="34">
        <f>'Global Variables'!B1</f>
        <v>44118</v>
      </c>
      <c r="B7" s="29">
        <f>'Global Variables'!B2</f>
        <v>44120</v>
      </c>
      <c r="C7" t="s">
        <v>34</v>
      </c>
      <c r="D7" t="s">
        <v>35</v>
      </c>
      <c r="E7" t="s">
        <v>36</v>
      </c>
      <c r="F7" s="1" t="s">
        <v>120</v>
      </c>
      <c r="G7" s="1" t="s">
        <v>66</v>
      </c>
      <c r="H7" s="1" t="s">
        <v>67</v>
      </c>
      <c r="I7" t="s">
        <v>122</v>
      </c>
      <c r="J7" t="s">
        <v>68</v>
      </c>
      <c r="K7" s="1" t="s">
        <v>39</v>
      </c>
      <c r="L7" t="s">
        <v>40</v>
      </c>
      <c r="N7" s="10" t="s">
        <v>78</v>
      </c>
      <c r="O7" s="10"/>
      <c r="P7" s="10" t="s">
        <v>79</v>
      </c>
      <c r="Q7" s="10" t="s">
        <v>44</v>
      </c>
      <c r="R7" s="10" t="s">
        <v>43</v>
      </c>
      <c r="S7" s="10" t="s">
        <v>45</v>
      </c>
      <c r="T7" s="19">
        <v>123445.09</v>
      </c>
      <c r="U7" s="17" t="s">
        <v>80</v>
      </c>
      <c r="V7" s="13" t="s">
        <v>85</v>
      </c>
      <c r="W7" s="14" t="s">
        <v>56</v>
      </c>
      <c r="X7" s="14" t="s">
        <v>86</v>
      </c>
      <c r="Y7" s="13" t="s">
        <v>58</v>
      </c>
      <c r="Z7" s="13" t="s">
        <v>51</v>
      </c>
      <c r="AA7" s="13" t="s">
        <v>83</v>
      </c>
      <c r="AB7" s="18" t="s">
        <v>84</v>
      </c>
      <c r="AC7" s="15" t="s">
        <v>62</v>
      </c>
      <c r="AD7" s="18">
        <v>1155</v>
      </c>
      <c r="AE7" s="15"/>
      <c r="AF7" s="11">
        <f t="shared" ref="AF7:AF9" si="3">T7</f>
        <v>123445.09</v>
      </c>
      <c r="AG7" s="11">
        <f t="shared" ref="AG7:AG9" si="4">(MID(X7,1,FIND("/",X7)-1)/100)*T7</f>
        <v>80239.308499999999</v>
      </c>
      <c r="AH7" s="11">
        <f t="shared" ref="AH7:AH9" si="5">AF7-AG7</f>
        <v>43205.781499999997</v>
      </c>
    </row>
    <row r="8" spans="1:34" x14ac:dyDescent="0.25">
      <c r="A8" s="34">
        <f>'Global Variables'!B1</f>
        <v>44118</v>
      </c>
      <c r="B8" s="29">
        <f>'Global Variables'!B2</f>
        <v>44120</v>
      </c>
      <c r="C8" t="s">
        <v>34</v>
      </c>
      <c r="D8" t="s">
        <v>35</v>
      </c>
      <c r="E8" t="s">
        <v>36</v>
      </c>
      <c r="F8" s="1" t="s">
        <v>120</v>
      </c>
      <c r="G8" s="1" t="s">
        <v>66</v>
      </c>
      <c r="H8" s="1" t="s">
        <v>67</v>
      </c>
      <c r="I8" t="s">
        <v>122</v>
      </c>
      <c r="J8" t="s">
        <v>68</v>
      </c>
      <c r="K8" s="1" t="s">
        <v>39</v>
      </c>
      <c r="L8" t="s">
        <v>40</v>
      </c>
      <c r="M8" t="s">
        <v>41</v>
      </c>
      <c r="N8" s="10" t="s">
        <v>78</v>
      </c>
      <c r="O8" s="10"/>
      <c r="P8" s="10" t="s">
        <v>79</v>
      </c>
      <c r="Q8" s="10" t="s">
        <v>44</v>
      </c>
      <c r="R8" s="10" t="s">
        <v>43</v>
      </c>
      <c r="S8" s="10" t="s">
        <v>45</v>
      </c>
      <c r="T8" s="19">
        <v>4434.33</v>
      </c>
      <c r="U8" s="17" t="s">
        <v>80</v>
      </c>
      <c r="V8" s="13" t="s">
        <v>87</v>
      </c>
      <c r="W8" s="14" t="s">
        <v>72</v>
      </c>
      <c r="X8" s="14" t="s">
        <v>57</v>
      </c>
      <c r="Y8" s="13" t="s">
        <v>50</v>
      </c>
      <c r="Z8" s="13" t="s">
        <v>51</v>
      </c>
      <c r="AA8" s="13" t="s">
        <v>83</v>
      </c>
      <c r="AB8" s="14" t="s">
        <v>74</v>
      </c>
      <c r="AC8" s="15" t="s">
        <v>64</v>
      </c>
      <c r="AD8" s="18">
        <v>1155</v>
      </c>
      <c r="AE8" s="15"/>
      <c r="AF8" s="11">
        <f t="shared" si="3"/>
        <v>4434.33</v>
      </c>
      <c r="AG8" s="11">
        <f t="shared" si="4"/>
        <v>2217.165</v>
      </c>
      <c r="AH8" s="11">
        <f t="shared" si="5"/>
        <v>2217.165</v>
      </c>
    </row>
    <row r="9" spans="1:34" x14ac:dyDescent="0.25">
      <c r="A9" s="34">
        <f>'Global Variables'!B1</f>
        <v>44118</v>
      </c>
      <c r="B9" s="29">
        <f>'Global Variables'!B2</f>
        <v>44120</v>
      </c>
      <c r="C9" t="s">
        <v>34</v>
      </c>
      <c r="D9" t="s">
        <v>35</v>
      </c>
      <c r="E9" t="s">
        <v>36</v>
      </c>
      <c r="F9" s="1" t="s">
        <v>120</v>
      </c>
      <c r="G9" s="1" t="s">
        <v>66</v>
      </c>
      <c r="H9" s="1" t="s">
        <v>67</v>
      </c>
      <c r="I9" t="s">
        <v>122</v>
      </c>
      <c r="J9" t="s">
        <v>68</v>
      </c>
      <c r="K9" s="1" t="s">
        <v>39</v>
      </c>
      <c r="L9" t="s">
        <v>40</v>
      </c>
      <c r="M9" t="s">
        <v>41</v>
      </c>
      <c r="N9" s="10" t="s">
        <v>78</v>
      </c>
      <c r="O9" s="10"/>
      <c r="P9" s="10" t="s">
        <v>79</v>
      </c>
      <c r="Q9" s="10" t="s">
        <v>44</v>
      </c>
      <c r="R9" s="10" t="s">
        <v>43</v>
      </c>
      <c r="S9" s="10" t="s">
        <v>45</v>
      </c>
      <c r="T9" s="19">
        <v>54599.89</v>
      </c>
      <c r="U9" s="17" t="s">
        <v>80</v>
      </c>
      <c r="V9" s="13" t="s">
        <v>87</v>
      </c>
      <c r="W9" s="14" t="s">
        <v>72</v>
      </c>
      <c r="X9" s="14" t="s">
        <v>88</v>
      </c>
      <c r="Y9" s="13" t="s">
        <v>50</v>
      </c>
      <c r="Z9" s="13" t="s">
        <v>51</v>
      </c>
      <c r="AA9" s="13" t="s">
        <v>83</v>
      </c>
      <c r="AB9" s="14" t="s">
        <v>74</v>
      </c>
      <c r="AC9" s="15" t="s">
        <v>65</v>
      </c>
      <c r="AD9" s="18">
        <v>1155</v>
      </c>
      <c r="AE9" s="15"/>
      <c r="AF9" s="11">
        <f t="shared" si="3"/>
        <v>54599.89</v>
      </c>
      <c r="AG9" s="11">
        <f t="shared" si="4"/>
        <v>41768.915849999998</v>
      </c>
      <c r="AH9" s="11">
        <f t="shared" si="5"/>
        <v>12830.974150000002</v>
      </c>
    </row>
    <row r="10" spans="1:34" x14ac:dyDescent="0.25">
      <c r="A10" s="34">
        <f>'Global Variables'!B1</f>
        <v>44118</v>
      </c>
      <c r="B10" s="29">
        <f>'Global Variables'!B2</f>
        <v>44120</v>
      </c>
      <c r="C10" t="s">
        <v>34</v>
      </c>
      <c r="D10" t="s">
        <v>35</v>
      </c>
      <c r="E10" t="s">
        <v>36</v>
      </c>
      <c r="F10" s="1" t="s">
        <v>120</v>
      </c>
      <c r="G10" s="1" t="s">
        <v>66</v>
      </c>
      <c r="H10" s="1" t="s">
        <v>67</v>
      </c>
      <c r="I10" t="s">
        <v>122</v>
      </c>
      <c r="J10" t="s">
        <v>68</v>
      </c>
      <c r="K10" s="1" t="s">
        <v>39</v>
      </c>
      <c r="L10" t="s">
        <v>40</v>
      </c>
      <c r="M10" t="s">
        <v>41</v>
      </c>
      <c r="N10" s="10" t="s">
        <v>89</v>
      </c>
      <c r="O10" s="10"/>
      <c r="P10" s="10" t="s">
        <v>90</v>
      </c>
      <c r="Q10" s="10" t="s">
        <v>91</v>
      </c>
      <c r="R10" s="10" t="s">
        <v>43</v>
      </c>
      <c r="S10" s="10" t="s">
        <v>45</v>
      </c>
      <c r="T10" s="19">
        <v>666.5</v>
      </c>
      <c r="U10" s="14" t="s">
        <v>92</v>
      </c>
      <c r="V10" s="13" t="s">
        <v>71</v>
      </c>
      <c r="W10" s="14" t="s">
        <v>72</v>
      </c>
      <c r="X10" s="14" t="s">
        <v>57</v>
      </c>
      <c r="Y10" s="13" t="s">
        <v>50</v>
      </c>
      <c r="Z10" s="13" t="s">
        <v>51</v>
      </c>
      <c r="AA10" s="13" t="s">
        <v>83</v>
      </c>
      <c r="AB10" s="14" t="s">
        <v>93</v>
      </c>
      <c r="AC10" s="15" t="s">
        <v>54</v>
      </c>
      <c r="AD10" s="18">
        <v>1155</v>
      </c>
      <c r="AE10" s="15"/>
      <c r="AF10" s="11">
        <f>T10</f>
        <v>666.5</v>
      </c>
      <c r="AG10" s="11">
        <f>(MID(X10,1,FIND("/",X10)-1)/100)*T10</f>
        <v>333.25</v>
      </c>
      <c r="AH10" s="11">
        <f>AF10-AG10</f>
        <v>333.25</v>
      </c>
    </row>
    <row r="11" spans="1:34" x14ac:dyDescent="0.25">
      <c r="A11" s="34">
        <f>'Global Variables'!B1</f>
        <v>44118</v>
      </c>
      <c r="B11" s="29">
        <f>'Global Variables'!B2</f>
        <v>44120</v>
      </c>
      <c r="C11" t="s">
        <v>34</v>
      </c>
      <c r="D11" t="s">
        <v>35</v>
      </c>
      <c r="E11" t="s">
        <v>36</v>
      </c>
      <c r="F11" s="1" t="s">
        <v>120</v>
      </c>
      <c r="G11" s="1" t="s">
        <v>66</v>
      </c>
      <c r="H11" s="1" t="s">
        <v>67</v>
      </c>
      <c r="I11" t="s">
        <v>122</v>
      </c>
      <c r="J11" t="s">
        <v>68</v>
      </c>
      <c r="K11" s="1" t="s">
        <v>39</v>
      </c>
      <c r="L11" t="s">
        <v>40</v>
      </c>
      <c r="N11" s="10" t="s">
        <v>89</v>
      </c>
      <c r="O11" s="10"/>
      <c r="P11" s="10" t="s">
        <v>90</v>
      </c>
      <c r="Q11" s="10" t="s">
        <v>91</v>
      </c>
      <c r="R11" s="10" t="s">
        <v>43</v>
      </c>
      <c r="S11" s="10" t="s">
        <v>45</v>
      </c>
      <c r="T11" s="19">
        <v>50.23</v>
      </c>
      <c r="U11" s="14" t="s">
        <v>92</v>
      </c>
      <c r="V11" s="13" t="s">
        <v>71</v>
      </c>
      <c r="W11" s="14" t="s">
        <v>72</v>
      </c>
      <c r="X11" s="14" t="s">
        <v>94</v>
      </c>
      <c r="Y11" s="13" t="s">
        <v>50</v>
      </c>
      <c r="Z11" s="13" t="s">
        <v>51</v>
      </c>
      <c r="AA11" s="13" t="s">
        <v>83</v>
      </c>
      <c r="AB11" s="14" t="s">
        <v>74</v>
      </c>
      <c r="AC11" s="15" t="s">
        <v>62</v>
      </c>
      <c r="AD11" s="18">
        <v>1155</v>
      </c>
      <c r="AE11" s="15"/>
      <c r="AF11" s="11">
        <f t="shared" ref="AF11:AF13" si="6">T11</f>
        <v>50.23</v>
      </c>
      <c r="AG11" s="11">
        <f t="shared" ref="AG11:AG13" si="7">(MID(X11,1,FIND("/",X11)-1)/100)*T11</f>
        <v>47.216199999999994</v>
      </c>
      <c r="AH11" s="11">
        <f t="shared" ref="AH11:AH13" si="8">AF11-AG11</f>
        <v>3.0138000000000034</v>
      </c>
    </row>
    <row r="12" spans="1:34" x14ac:dyDescent="0.25">
      <c r="A12" s="34">
        <f>'Global Variables'!B1</f>
        <v>44118</v>
      </c>
      <c r="B12" s="29">
        <f>'Global Variables'!B2</f>
        <v>44120</v>
      </c>
      <c r="C12" t="s">
        <v>34</v>
      </c>
      <c r="D12" t="s">
        <v>35</v>
      </c>
      <c r="E12" t="s">
        <v>36</v>
      </c>
      <c r="F12" s="1" t="s">
        <v>120</v>
      </c>
      <c r="G12" s="1" t="s">
        <v>66</v>
      </c>
      <c r="H12" s="1" t="s">
        <v>67</v>
      </c>
      <c r="I12" t="s">
        <v>122</v>
      </c>
      <c r="J12" t="s">
        <v>68</v>
      </c>
      <c r="K12" s="1" t="s">
        <v>39</v>
      </c>
      <c r="L12" t="s">
        <v>40</v>
      </c>
      <c r="M12" t="s">
        <v>41</v>
      </c>
      <c r="N12" s="10" t="s">
        <v>89</v>
      </c>
      <c r="O12" s="10"/>
      <c r="P12" s="10" t="s">
        <v>90</v>
      </c>
      <c r="Q12" s="10" t="s">
        <v>91</v>
      </c>
      <c r="R12" s="10" t="s">
        <v>43</v>
      </c>
      <c r="S12" s="10" t="s">
        <v>45</v>
      </c>
      <c r="T12" s="19">
        <v>6599565.3399999999</v>
      </c>
      <c r="U12" s="14" t="s">
        <v>92</v>
      </c>
      <c r="V12" s="13" t="s">
        <v>77</v>
      </c>
      <c r="W12" s="14" t="s">
        <v>72</v>
      </c>
      <c r="X12" s="14" t="s">
        <v>95</v>
      </c>
      <c r="Y12" s="13" t="s">
        <v>50</v>
      </c>
      <c r="Z12" s="13" t="s">
        <v>51</v>
      </c>
      <c r="AA12" s="13" t="s">
        <v>83</v>
      </c>
      <c r="AB12" s="14" t="s">
        <v>61</v>
      </c>
      <c r="AC12" s="15" t="s">
        <v>64</v>
      </c>
      <c r="AD12" s="18">
        <v>1155</v>
      </c>
      <c r="AE12" s="15"/>
      <c r="AF12" s="11">
        <f t="shared" si="6"/>
        <v>6599565.3399999999</v>
      </c>
      <c r="AG12" s="11">
        <f t="shared" si="7"/>
        <v>6269587.0729999999</v>
      </c>
      <c r="AH12" s="11">
        <f t="shared" si="8"/>
        <v>329978.26699999999</v>
      </c>
    </row>
    <row r="13" spans="1:34" x14ac:dyDescent="0.25">
      <c r="A13" s="34">
        <f>'Global Variables'!B1</f>
        <v>44118</v>
      </c>
      <c r="B13" s="29">
        <f>'Global Variables'!B2</f>
        <v>44120</v>
      </c>
      <c r="C13" t="s">
        <v>34</v>
      </c>
      <c r="D13" t="s">
        <v>35</v>
      </c>
      <c r="E13" t="s">
        <v>36</v>
      </c>
      <c r="F13" s="1" t="s">
        <v>120</v>
      </c>
      <c r="G13" s="1" t="s">
        <v>66</v>
      </c>
      <c r="H13" s="1" t="s">
        <v>67</v>
      </c>
      <c r="I13" t="s">
        <v>122</v>
      </c>
      <c r="J13" t="s">
        <v>68</v>
      </c>
      <c r="K13" s="1" t="s">
        <v>39</v>
      </c>
      <c r="L13" t="s">
        <v>40</v>
      </c>
      <c r="M13" t="s">
        <v>41</v>
      </c>
      <c r="N13" s="10" t="s">
        <v>89</v>
      </c>
      <c r="O13" s="10"/>
      <c r="P13" s="10" t="s">
        <v>90</v>
      </c>
      <c r="Q13" s="10" t="s">
        <v>91</v>
      </c>
      <c r="R13" s="10" t="s">
        <v>43</v>
      </c>
      <c r="S13" s="10" t="s">
        <v>45</v>
      </c>
      <c r="T13" s="19">
        <v>193504.34</v>
      </c>
      <c r="U13" s="14" t="s">
        <v>92</v>
      </c>
      <c r="V13" s="13" t="s">
        <v>77</v>
      </c>
      <c r="W13" s="14" t="s">
        <v>72</v>
      </c>
      <c r="X13" s="14" t="s">
        <v>49</v>
      </c>
      <c r="Y13" s="13" t="s">
        <v>50</v>
      </c>
      <c r="Z13" s="13" t="s">
        <v>51</v>
      </c>
      <c r="AA13" s="13" t="s">
        <v>83</v>
      </c>
      <c r="AB13" s="18" t="s">
        <v>84</v>
      </c>
      <c r="AC13" s="15" t="s">
        <v>65</v>
      </c>
      <c r="AD13" s="18">
        <v>1155</v>
      </c>
      <c r="AE13" s="15"/>
      <c r="AF13" s="11">
        <f t="shared" si="6"/>
        <v>193504.34</v>
      </c>
      <c r="AG13" s="11">
        <f t="shared" si="7"/>
        <v>108362.43040000001</v>
      </c>
      <c r="AH13" s="11">
        <f t="shared" si="8"/>
        <v>85141.909599999984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43985-109E-2F41-8576-6C17759A5EC9}">
  <dimension ref="A1:AH13"/>
  <sheetViews>
    <sheetView workbookViewId="0">
      <selection sqref="A1:B1048576"/>
    </sheetView>
  </sheetViews>
  <sheetFormatPr defaultColWidth="11" defaultRowHeight="15.75" x14ac:dyDescent="0.25"/>
  <cols>
    <col min="1" max="1" width="9.875" style="29" bestFit="1" customWidth="1"/>
    <col min="2" max="2" width="9.375" style="29" bestFit="1" customWidth="1"/>
    <col min="3" max="3" width="21.5" bestFit="1" customWidth="1"/>
    <col min="4" max="4" width="11.625" bestFit="1" customWidth="1"/>
    <col min="5" max="5" width="27.875" bestFit="1" customWidth="1"/>
    <col min="6" max="6" width="10.875" bestFit="1" customWidth="1"/>
    <col min="7" max="7" width="3.75" bestFit="1" customWidth="1"/>
    <col min="8" max="8" width="22.5" bestFit="1" customWidth="1"/>
    <col min="9" max="9" width="8.625" bestFit="1" customWidth="1"/>
    <col min="10" max="10" width="27.875" bestFit="1" customWidth="1"/>
    <col min="11" max="11" width="13.25" bestFit="1" customWidth="1"/>
    <col min="12" max="12" width="15.25" bestFit="1" customWidth="1"/>
    <col min="13" max="13" width="24.5" bestFit="1" customWidth="1"/>
    <col min="14" max="14" width="13.375" bestFit="1" customWidth="1"/>
    <col min="15" max="15" width="9" bestFit="1" customWidth="1"/>
    <col min="16" max="16" width="10.5" bestFit="1" customWidth="1"/>
    <col min="17" max="17" width="18" bestFit="1" customWidth="1"/>
    <col min="18" max="18" width="14.5" bestFit="1" customWidth="1"/>
    <col min="19" max="19" width="16.625" bestFit="1" customWidth="1"/>
    <col min="20" max="20" width="10.875" bestFit="1" customWidth="1"/>
    <col min="21" max="21" width="10.625" bestFit="1" customWidth="1"/>
    <col min="22" max="22" width="11.5" bestFit="1" customWidth="1"/>
    <col min="23" max="23" width="20.125" bestFit="1" customWidth="1"/>
    <col min="24" max="24" width="9.625" bestFit="1" customWidth="1"/>
    <col min="25" max="25" width="15" bestFit="1" customWidth="1"/>
    <col min="26" max="26" width="7.125" bestFit="1" customWidth="1"/>
    <col min="27" max="27" width="9.75" bestFit="1" customWidth="1"/>
    <col min="28" max="28" width="13.875" bestFit="1" customWidth="1"/>
    <col min="29" max="29" width="52.875" bestFit="1" customWidth="1"/>
    <col min="30" max="30" width="5.625" bestFit="1" customWidth="1"/>
    <col min="31" max="31" width="13.5" bestFit="1" customWidth="1"/>
    <col min="32" max="32" width="12.625" bestFit="1" customWidth="1"/>
    <col min="33" max="33" width="16" bestFit="1" customWidth="1"/>
    <col min="34" max="34" width="17.25" bestFit="1" customWidth="1"/>
  </cols>
  <sheetData>
    <row r="1" spans="1:34" x14ac:dyDescent="0.25">
      <c r="A1" s="33" t="s">
        <v>0</v>
      </c>
      <c r="B1" s="33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 t="s">
        <v>18</v>
      </c>
      <c r="T1" s="7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7" t="s">
        <v>31</v>
      </c>
      <c r="AG1" s="7" t="s">
        <v>32</v>
      </c>
      <c r="AH1" s="7" t="s">
        <v>33</v>
      </c>
    </row>
    <row r="2" spans="1:34" ht="18" x14ac:dyDescent="0.25">
      <c r="A2" s="29">
        <f>'Global Variables'!B1</f>
        <v>44118</v>
      </c>
      <c r="B2" s="29">
        <f>'Global Variables'!B2</f>
        <v>44120</v>
      </c>
      <c r="C2" t="s">
        <v>34</v>
      </c>
      <c r="D2" t="s">
        <v>35</v>
      </c>
      <c r="E2" t="s">
        <v>36</v>
      </c>
      <c r="F2" s="1" t="s">
        <v>119</v>
      </c>
      <c r="G2" s="1" t="s">
        <v>110</v>
      </c>
      <c r="H2" s="1" t="s">
        <v>67</v>
      </c>
      <c r="I2" t="s">
        <v>123</v>
      </c>
      <c r="J2" t="s">
        <v>96</v>
      </c>
      <c r="K2" s="1" t="s">
        <v>39</v>
      </c>
      <c r="L2" t="s">
        <v>40</v>
      </c>
      <c r="M2" s="9" t="s">
        <v>41</v>
      </c>
      <c r="N2" s="10" t="s">
        <v>97</v>
      </c>
      <c r="O2" s="10"/>
      <c r="P2" s="10" t="s">
        <v>43</v>
      </c>
      <c r="Q2" s="10" t="s">
        <v>45</v>
      </c>
      <c r="R2" s="10" t="s">
        <v>43</v>
      </c>
      <c r="S2" s="10" t="s">
        <v>45</v>
      </c>
      <c r="T2" s="19">
        <v>-23423.32</v>
      </c>
      <c r="U2" s="14" t="s">
        <v>98</v>
      </c>
      <c r="V2" s="13" t="s">
        <v>77</v>
      </c>
      <c r="W2" s="13" t="s">
        <v>48</v>
      </c>
      <c r="X2" s="14" t="s">
        <v>49</v>
      </c>
      <c r="Y2" s="13" t="s">
        <v>50</v>
      </c>
      <c r="Z2" s="13" t="s">
        <v>59</v>
      </c>
      <c r="AA2" s="13" t="s">
        <v>73</v>
      </c>
      <c r="AB2" s="14" t="s">
        <v>53</v>
      </c>
      <c r="AC2" s="15" t="s">
        <v>54</v>
      </c>
      <c r="AD2" s="18">
        <v>1155</v>
      </c>
      <c r="AE2" s="15"/>
      <c r="AF2" s="11">
        <f>T2</f>
        <v>-23423.32</v>
      </c>
      <c r="AG2" s="11">
        <f>(MID(X2,1,FIND("/",X2)-1)/100)*T2</f>
        <v>-13117.059200000002</v>
      </c>
      <c r="AH2" s="11">
        <f>AF2-AG2</f>
        <v>-10306.260799999998</v>
      </c>
    </row>
    <row r="3" spans="1:34" x14ac:dyDescent="0.25">
      <c r="A3" s="29">
        <f>'Global Variables'!B1</f>
        <v>44118</v>
      </c>
      <c r="B3" s="29">
        <f>'Global Variables'!B2</f>
        <v>44120</v>
      </c>
      <c r="C3" t="s">
        <v>34</v>
      </c>
      <c r="D3" t="s">
        <v>35</v>
      </c>
      <c r="E3" t="s">
        <v>36</v>
      </c>
      <c r="F3" s="1" t="s">
        <v>119</v>
      </c>
      <c r="G3" s="1" t="s">
        <v>110</v>
      </c>
      <c r="H3" s="1" t="s">
        <v>67</v>
      </c>
      <c r="I3" t="s">
        <v>123</v>
      </c>
      <c r="J3" t="s">
        <v>96</v>
      </c>
      <c r="K3" s="1" t="s">
        <v>39</v>
      </c>
      <c r="L3" t="s">
        <v>40</v>
      </c>
      <c r="N3" s="10" t="s">
        <v>97</v>
      </c>
      <c r="O3" s="10"/>
      <c r="P3" s="10" t="s">
        <v>43</v>
      </c>
      <c r="Q3" s="10" t="s">
        <v>45</v>
      </c>
      <c r="R3" s="10" t="s">
        <v>43</v>
      </c>
      <c r="S3" s="10" t="s">
        <v>45</v>
      </c>
      <c r="T3" s="19">
        <v>-343434</v>
      </c>
      <c r="U3" s="14" t="s">
        <v>98</v>
      </c>
      <c r="V3" s="13" t="s">
        <v>77</v>
      </c>
      <c r="W3" s="13" t="s">
        <v>48</v>
      </c>
      <c r="X3" s="14" t="s">
        <v>63</v>
      </c>
      <c r="Y3" s="13" t="s">
        <v>50</v>
      </c>
      <c r="Z3" s="13" t="s">
        <v>59</v>
      </c>
      <c r="AA3" s="13" t="s">
        <v>73</v>
      </c>
      <c r="AB3" s="14" t="s">
        <v>53</v>
      </c>
      <c r="AC3" s="15" t="s">
        <v>62</v>
      </c>
      <c r="AD3" s="18">
        <v>1155</v>
      </c>
      <c r="AE3" s="15"/>
      <c r="AF3" s="11">
        <f t="shared" ref="AF3:AF5" si="0">T3</f>
        <v>-343434</v>
      </c>
      <c r="AG3" s="11">
        <f t="shared" ref="AG3:AG5" si="1">(MID(X3,1,FIND("/",X3)-1)/100)*T3</f>
        <v>-193009.90800000002</v>
      </c>
      <c r="AH3" s="11">
        <f t="shared" ref="AH3:AH5" si="2">AF3-AG3</f>
        <v>-150424.09199999998</v>
      </c>
    </row>
    <row r="4" spans="1:34" ht="18" x14ac:dyDescent="0.25">
      <c r="A4" s="29">
        <f>'Global Variables'!B1</f>
        <v>44118</v>
      </c>
      <c r="B4" s="29">
        <f>'Global Variables'!B2</f>
        <v>44120</v>
      </c>
      <c r="C4" t="s">
        <v>34</v>
      </c>
      <c r="D4" t="s">
        <v>35</v>
      </c>
      <c r="E4" t="s">
        <v>36</v>
      </c>
      <c r="F4" s="1" t="s">
        <v>119</v>
      </c>
      <c r="G4" s="1" t="s">
        <v>110</v>
      </c>
      <c r="H4" s="1" t="s">
        <v>67</v>
      </c>
      <c r="I4" t="s">
        <v>123</v>
      </c>
      <c r="J4" t="s">
        <v>96</v>
      </c>
      <c r="K4" s="1" t="s">
        <v>39</v>
      </c>
      <c r="L4" t="s">
        <v>40</v>
      </c>
      <c r="M4" s="9" t="s">
        <v>41</v>
      </c>
      <c r="N4" s="10" t="s">
        <v>97</v>
      </c>
      <c r="O4" s="10"/>
      <c r="P4" s="10" t="s">
        <v>43</v>
      </c>
      <c r="Q4" s="10" t="s">
        <v>45</v>
      </c>
      <c r="R4" s="10" t="s">
        <v>43</v>
      </c>
      <c r="S4" s="10" t="s">
        <v>45</v>
      </c>
      <c r="T4" s="19">
        <v>656.33</v>
      </c>
      <c r="U4" s="14" t="s">
        <v>98</v>
      </c>
      <c r="V4" s="13" t="s">
        <v>77</v>
      </c>
      <c r="W4" s="13" t="s">
        <v>72</v>
      </c>
      <c r="X4" s="14" t="s">
        <v>57</v>
      </c>
      <c r="Y4" s="13" t="s">
        <v>50</v>
      </c>
      <c r="Z4" s="13" t="s">
        <v>59</v>
      </c>
      <c r="AA4" s="13" t="s">
        <v>73</v>
      </c>
      <c r="AB4" s="14" t="s">
        <v>74</v>
      </c>
      <c r="AC4" s="15" t="s">
        <v>64</v>
      </c>
      <c r="AD4" s="18">
        <v>1155</v>
      </c>
      <c r="AE4" s="15"/>
      <c r="AF4" s="11">
        <f t="shared" si="0"/>
        <v>656.33</v>
      </c>
      <c r="AG4" s="11">
        <f t="shared" si="1"/>
        <v>328.16500000000002</v>
      </c>
      <c r="AH4" s="11">
        <f t="shared" si="2"/>
        <v>328.16500000000002</v>
      </c>
    </row>
    <row r="5" spans="1:34" ht="18" x14ac:dyDescent="0.25">
      <c r="A5" s="29">
        <f>'Global Variables'!B1</f>
        <v>44118</v>
      </c>
      <c r="B5" s="29">
        <f>'Global Variables'!B2</f>
        <v>44120</v>
      </c>
      <c r="C5" t="s">
        <v>34</v>
      </c>
      <c r="D5" t="s">
        <v>35</v>
      </c>
      <c r="E5" t="s">
        <v>36</v>
      </c>
      <c r="F5" s="1" t="s">
        <v>119</v>
      </c>
      <c r="G5" s="1" t="s">
        <v>110</v>
      </c>
      <c r="H5" s="1" t="s">
        <v>67</v>
      </c>
      <c r="I5" t="s">
        <v>123</v>
      </c>
      <c r="J5" t="s">
        <v>96</v>
      </c>
      <c r="K5" s="1" t="s">
        <v>39</v>
      </c>
      <c r="L5" t="s">
        <v>40</v>
      </c>
      <c r="M5" s="9" t="s">
        <v>41</v>
      </c>
      <c r="N5" s="10" t="s">
        <v>97</v>
      </c>
      <c r="O5" s="10"/>
      <c r="P5" s="10" t="s">
        <v>43</v>
      </c>
      <c r="Q5" s="10" t="s">
        <v>45</v>
      </c>
      <c r="R5" s="10" t="s">
        <v>43</v>
      </c>
      <c r="S5" s="10" t="s">
        <v>45</v>
      </c>
      <c r="T5" s="19">
        <v>223423.32</v>
      </c>
      <c r="U5" s="14" t="s">
        <v>98</v>
      </c>
      <c r="V5" s="13" t="s">
        <v>77</v>
      </c>
      <c r="W5" s="13" t="s">
        <v>72</v>
      </c>
      <c r="X5" s="14" t="s">
        <v>49</v>
      </c>
      <c r="Y5" s="13" t="s">
        <v>50</v>
      </c>
      <c r="Z5" s="13" t="s">
        <v>59</v>
      </c>
      <c r="AA5" s="13" t="s">
        <v>73</v>
      </c>
      <c r="AB5" s="18" t="s">
        <v>84</v>
      </c>
      <c r="AC5" s="15" t="s">
        <v>65</v>
      </c>
      <c r="AD5" s="18">
        <v>1155</v>
      </c>
      <c r="AE5" s="15"/>
      <c r="AF5" s="11">
        <f t="shared" si="0"/>
        <v>223423.32</v>
      </c>
      <c r="AG5" s="11">
        <f t="shared" si="1"/>
        <v>125117.05920000002</v>
      </c>
      <c r="AH5" s="11">
        <f t="shared" si="2"/>
        <v>98306.260799999989</v>
      </c>
    </row>
    <row r="6" spans="1:34" ht="18" x14ac:dyDescent="0.25">
      <c r="A6" s="29">
        <f>'Global Variables'!B1</f>
        <v>44118</v>
      </c>
      <c r="B6" s="29">
        <f>'Global Variables'!B2</f>
        <v>44120</v>
      </c>
      <c r="C6" t="s">
        <v>34</v>
      </c>
      <c r="D6" t="s">
        <v>35</v>
      </c>
      <c r="E6" t="s">
        <v>36</v>
      </c>
      <c r="F6" s="1" t="s">
        <v>119</v>
      </c>
      <c r="G6" s="1" t="s">
        <v>110</v>
      </c>
      <c r="H6" s="1" t="s">
        <v>67</v>
      </c>
      <c r="I6" t="s">
        <v>123</v>
      </c>
      <c r="J6" t="s">
        <v>96</v>
      </c>
      <c r="K6" s="1" t="s">
        <v>39</v>
      </c>
      <c r="L6" t="s">
        <v>40</v>
      </c>
      <c r="M6" s="9" t="s">
        <v>41</v>
      </c>
      <c r="N6" s="10" t="s">
        <v>99</v>
      </c>
      <c r="O6" s="10"/>
      <c r="P6" s="10" t="s">
        <v>79</v>
      </c>
      <c r="Q6" s="10" t="s">
        <v>44</v>
      </c>
      <c r="R6" s="10" t="s">
        <v>43</v>
      </c>
      <c r="S6" s="10" t="s">
        <v>45</v>
      </c>
      <c r="T6" s="19">
        <v>56243.54</v>
      </c>
      <c r="U6" s="14" t="s">
        <v>98</v>
      </c>
      <c r="V6" s="13" t="s">
        <v>77</v>
      </c>
      <c r="W6" s="13" t="s">
        <v>72</v>
      </c>
      <c r="X6" s="14" t="s">
        <v>95</v>
      </c>
      <c r="Y6" s="13" t="s">
        <v>50</v>
      </c>
      <c r="Z6" s="13" t="s">
        <v>51</v>
      </c>
      <c r="AA6" s="13" t="s">
        <v>83</v>
      </c>
      <c r="AB6" s="14" t="s">
        <v>93</v>
      </c>
      <c r="AC6" s="15" t="s">
        <v>54</v>
      </c>
      <c r="AD6" s="18">
        <v>1155</v>
      </c>
      <c r="AE6" s="15"/>
      <c r="AF6" s="11">
        <f>T6</f>
        <v>56243.54</v>
      </c>
      <c r="AG6" s="11">
        <f>(MID(X6,1,FIND("/",X6)-1)/100)*T6</f>
        <v>53431.362999999998</v>
      </c>
      <c r="AH6" s="11">
        <f>AF6-AG6</f>
        <v>2812.1770000000033</v>
      </c>
    </row>
    <row r="7" spans="1:34" x14ac:dyDescent="0.25">
      <c r="A7" s="29">
        <f>'Global Variables'!B1</f>
        <v>44118</v>
      </c>
      <c r="B7" s="29">
        <f>'Global Variables'!B2</f>
        <v>44120</v>
      </c>
      <c r="C7" t="s">
        <v>34</v>
      </c>
      <c r="D7" t="s">
        <v>35</v>
      </c>
      <c r="E7" t="s">
        <v>36</v>
      </c>
      <c r="F7" s="1" t="s">
        <v>119</v>
      </c>
      <c r="G7" s="1" t="s">
        <v>110</v>
      </c>
      <c r="H7" s="1" t="s">
        <v>67</v>
      </c>
      <c r="I7" t="s">
        <v>123</v>
      </c>
      <c r="J7" t="s">
        <v>96</v>
      </c>
      <c r="K7" s="1" t="s">
        <v>39</v>
      </c>
      <c r="L7" t="s">
        <v>40</v>
      </c>
      <c r="N7" s="10" t="s">
        <v>99</v>
      </c>
      <c r="O7" s="10"/>
      <c r="P7" s="10" t="s">
        <v>79</v>
      </c>
      <c r="Q7" s="10" t="s">
        <v>44</v>
      </c>
      <c r="R7" s="10" t="s">
        <v>43</v>
      </c>
      <c r="S7" s="10" t="s">
        <v>45</v>
      </c>
      <c r="T7" s="19">
        <v>4523.54</v>
      </c>
      <c r="U7" s="14" t="s">
        <v>98</v>
      </c>
      <c r="V7" s="13" t="s">
        <v>77</v>
      </c>
      <c r="W7" s="13" t="s">
        <v>72</v>
      </c>
      <c r="X7" s="14" t="s">
        <v>94</v>
      </c>
      <c r="Y7" s="13" t="s">
        <v>50</v>
      </c>
      <c r="Z7" s="13" t="s">
        <v>51</v>
      </c>
      <c r="AA7" s="13" t="s">
        <v>83</v>
      </c>
      <c r="AB7" s="14" t="s">
        <v>53</v>
      </c>
      <c r="AC7" s="15" t="s">
        <v>62</v>
      </c>
      <c r="AD7" s="18">
        <v>1155</v>
      </c>
      <c r="AE7" s="15"/>
      <c r="AF7" s="11">
        <f t="shared" ref="AF7:AF9" si="3">T7</f>
        <v>4523.54</v>
      </c>
      <c r="AG7" s="11">
        <f t="shared" ref="AG7:AG9" si="4">(MID(X7,1,FIND("/",X7)-1)/100)*T7</f>
        <v>4252.1275999999998</v>
      </c>
      <c r="AH7" s="11">
        <f t="shared" ref="AH7:AH9" si="5">AF7-AG7</f>
        <v>271.41240000000016</v>
      </c>
    </row>
    <row r="8" spans="1:34" ht="18" x14ac:dyDescent="0.25">
      <c r="A8" s="29">
        <f>'Global Variables'!B1</f>
        <v>44118</v>
      </c>
      <c r="B8" s="29">
        <f>'Global Variables'!B2</f>
        <v>44120</v>
      </c>
      <c r="C8" t="s">
        <v>34</v>
      </c>
      <c r="D8" t="s">
        <v>35</v>
      </c>
      <c r="E8" t="s">
        <v>36</v>
      </c>
      <c r="F8" s="1" t="s">
        <v>119</v>
      </c>
      <c r="G8" s="1" t="s">
        <v>110</v>
      </c>
      <c r="H8" s="1" t="s">
        <v>67</v>
      </c>
      <c r="I8" t="s">
        <v>123</v>
      </c>
      <c r="J8" t="s">
        <v>96</v>
      </c>
      <c r="K8" s="1" t="s">
        <v>39</v>
      </c>
      <c r="L8" t="s">
        <v>40</v>
      </c>
      <c r="M8" s="9" t="s">
        <v>41</v>
      </c>
      <c r="N8" s="10" t="s">
        <v>99</v>
      </c>
      <c r="O8" s="10"/>
      <c r="P8" s="10" t="s">
        <v>79</v>
      </c>
      <c r="Q8" s="10" t="s">
        <v>44</v>
      </c>
      <c r="R8" s="10" t="s">
        <v>43</v>
      </c>
      <c r="S8" s="10" t="s">
        <v>45</v>
      </c>
      <c r="T8" s="19">
        <v>7763424.4299999997</v>
      </c>
      <c r="U8" s="14" t="s">
        <v>98</v>
      </c>
      <c r="V8" s="13" t="s">
        <v>77</v>
      </c>
      <c r="W8" s="13" t="s">
        <v>72</v>
      </c>
      <c r="X8" s="14" t="s">
        <v>57</v>
      </c>
      <c r="Y8" s="13" t="s">
        <v>50</v>
      </c>
      <c r="Z8" s="13" t="s">
        <v>51</v>
      </c>
      <c r="AA8" s="13" t="s">
        <v>83</v>
      </c>
      <c r="AB8" s="18" t="s">
        <v>84</v>
      </c>
      <c r="AC8" s="15" t="s">
        <v>64</v>
      </c>
      <c r="AD8" s="18">
        <v>1155</v>
      </c>
      <c r="AE8" s="15"/>
      <c r="AF8" s="11">
        <f t="shared" si="3"/>
        <v>7763424.4299999997</v>
      </c>
      <c r="AG8" s="11">
        <f t="shared" si="4"/>
        <v>3881712.2149999999</v>
      </c>
      <c r="AH8" s="11">
        <f t="shared" si="5"/>
        <v>3881712.2149999999</v>
      </c>
    </row>
    <row r="9" spans="1:34" ht="18" x14ac:dyDescent="0.25">
      <c r="A9" s="29">
        <f>'Global Variables'!B1</f>
        <v>44118</v>
      </c>
      <c r="B9" s="29">
        <f>'Global Variables'!B2</f>
        <v>44120</v>
      </c>
      <c r="C9" t="s">
        <v>34</v>
      </c>
      <c r="D9" t="s">
        <v>35</v>
      </c>
      <c r="E9" t="s">
        <v>36</v>
      </c>
      <c r="F9" s="1" t="s">
        <v>119</v>
      </c>
      <c r="G9" s="1" t="s">
        <v>110</v>
      </c>
      <c r="H9" s="1" t="s">
        <v>67</v>
      </c>
      <c r="I9" t="s">
        <v>123</v>
      </c>
      <c r="J9" t="s">
        <v>96</v>
      </c>
      <c r="K9" s="1" t="s">
        <v>39</v>
      </c>
      <c r="L9" t="s">
        <v>40</v>
      </c>
      <c r="M9" s="9" t="s">
        <v>41</v>
      </c>
      <c r="N9" s="10" t="s">
        <v>99</v>
      </c>
      <c r="O9" s="10"/>
      <c r="P9" s="10" t="s">
        <v>79</v>
      </c>
      <c r="Q9" s="10" t="s">
        <v>44</v>
      </c>
      <c r="R9" s="10" t="s">
        <v>43</v>
      </c>
      <c r="S9" s="10" t="s">
        <v>45</v>
      </c>
      <c r="T9" s="19">
        <v>54599.89</v>
      </c>
      <c r="U9" s="14" t="s">
        <v>98</v>
      </c>
      <c r="V9" s="13" t="s">
        <v>77</v>
      </c>
      <c r="W9" s="13" t="s">
        <v>72</v>
      </c>
      <c r="X9" s="14" t="s">
        <v>76</v>
      </c>
      <c r="Y9" s="13" t="s">
        <v>50</v>
      </c>
      <c r="Z9" s="13" t="s">
        <v>51</v>
      </c>
      <c r="AA9" s="13" t="s">
        <v>83</v>
      </c>
      <c r="AB9" s="14" t="s">
        <v>100</v>
      </c>
      <c r="AC9" s="15" t="s">
        <v>65</v>
      </c>
      <c r="AD9" s="18">
        <v>1155</v>
      </c>
      <c r="AE9" s="15"/>
      <c r="AF9" s="11">
        <f t="shared" si="3"/>
        <v>54599.89</v>
      </c>
      <c r="AG9" s="11">
        <f t="shared" si="4"/>
        <v>49139.900999999998</v>
      </c>
      <c r="AH9" s="11">
        <f t="shared" si="5"/>
        <v>5459.9890000000014</v>
      </c>
    </row>
    <row r="10" spans="1:34" ht="18" x14ac:dyDescent="0.25">
      <c r="A10" s="29">
        <f>'Global Variables'!B1</f>
        <v>44118</v>
      </c>
      <c r="B10" s="29">
        <f>'Global Variables'!B2</f>
        <v>44120</v>
      </c>
      <c r="C10" t="s">
        <v>34</v>
      </c>
      <c r="D10" t="s">
        <v>35</v>
      </c>
      <c r="E10" t="s">
        <v>36</v>
      </c>
      <c r="F10" s="1" t="s">
        <v>119</v>
      </c>
      <c r="G10" s="1" t="s">
        <v>110</v>
      </c>
      <c r="H10" s="1" t="s">
        <v>67</v>
      </c>
      <c r="I10" t="s">
        <v>123</v>
      </c>
      <c r="J10" t="s">
        <v>96</v>
      </c>
      <c r="K10" s="1" t="s">
        <v>39</v>
      </c>
      <c r="L10" t="s">
        <v>40</v>
      </c>
      <c r="M10" s="9" t="s">
        <v>41</v>
      </c>
      <c r="N10" s="10" t="s">
        <v>101</v>
      </c>
      <c r="O10" s="10"/>
      <c r="P10" s="10" t="s">
        <v>90</v>
      </c>
      <c r="Q10" s="10" t="s">
        <v>91</v>
      </c>
      <c r="R10" s="10" t="s">
        <v>43</v>
      </c>
      <c r="S10" s="10" t="s">
        <v>45</v>
      </c>
      <c r="T10" s="19">
        <v>666.5</v>
      </c>
      <c r="U10" s="12" t="s">
        <v>46</v>
      </c>
      <c r="V10" s="13" t="s">
        <v>102</v>
      </c>
      <c r="W10" s="14" t="s">
        <v>103</v>
      </c>
      <c r="X10" s="14" t="s">
        <v>86</v>
      </c>
      <c r="Y10" s="13" t="s">
        <v>50</v>
      </c>
      <c r="Z10" s="13" t="s">
        <v>51</v>
      </c>
      <c r="AA10" s="13" t="s">
        <v>83</v>
      </c>
      <c r="AB10" s="14" t="s">
        <v>74</v>
      </c>
      <c r="AC10" s="15" t="s">
        <v>54</v>
      </c>
      <c r="AD10" s="18">
        <v>1155</v>
      </c>
      <c r="AE10" s="15"/>
      <c r="AF10" s="11">
        <f>T10</f>
        <v>666.5</v>
      </c>
      <c r="AG10" s="11">
        <f>(MID(X10,1,FIND("/",X10)-1)/100)*T10</f>
        <v>433.22500000000002</v>
      </c>
      <c r="AH10" s="11">
        <f>AF10-AG10</f>
        <v>233.27499999999998</v>
      </c>
    </row>
    <row r="11" spans="1:34" x14ac:dyDescent="0.25">
      <c r="A11" s="29">
        <f>'Global Variables'!B1</f>
        <v>44118</v>
      </c>
      <c r="B11" s="29">
        <f>'Global Variables'!B2</f>
        <v>44120</v>
      </c>
      <c r="C11" t="s">
        <v>34</v>
      </c>
      <c r="D11" t="s">
        <v>35</v>
      </c>
      <c r="E11" t="s">
        <v>36</v>
      </c>
      <c r="F11" s="1" t="s">
        <v>119</v>
      </c>
      <c r="G11" s="1" t="s">
        <v>110</v>
      </c>
      <c r="H11" s="1" t="s">
        <v>67</v>
      </c>
      <c r="I11" t="s">
        <v>123</v>
      </c>
      <c r="J11" t="s">
        <v>96</v>
      </c>
      <c r="K11" s="1" t="s">
        <v>39</v>
      </c>
      <c r="L11" t="s">
        <v>40</v>
      </c>
      <c r="N11" s="10" t="s">
        <v>101</v>
      </c>
      <c r="O11" s="10"/>
      <c r="P11" s="10" t="s">
        <v>90</v>
      </c>
      <c r="Q11" s="10" t="s">
        <v>91</v>
      </c>
      <c r="R11" s="10" t="s">
        <v>43</v>
      </c>
      <c r="S11" s="10" t="s">
        <v>45</v>
      </c>
      <c r="T11" s="19">
        <v>-343412.23</v>
      </c>
      <c r="U11" s="12" t="s">
        <v>46</v>
      </c>
      <c r="V11" s="13" t="s">
        <v>102</v>
      </c>
      <c r="W11" s="14" t="s">
        <v>103</v>
      </c>
      <c r="X11" s="14" t="s">
        <v>86</v>
      </c>
      <c r="Y11" s="13" t="s">
        <v>50</v>
      </c>
      <c r="Z11" s="13" t="s">
        <v>51</v>
      </c>
      <c r="AA11" s="13" t="s">
        <v>83</v>
      </c>
      <c r="AB11" s="14" t="s">
        <v>74</v>
      </c>
      <c r="AC11" s="15" t="s">
        <v>62</v>
      </c>
      <c r="AD11" s="18">
        <v>1155</v>
      </c>
      <c r="AE11" s="15"/>
      <c r="AF11" s="11">
        <f t="shared" ref="AF11:AF13" si="6">T11</f>
        <v>-343412.23</v>
      </c>
      <c r="AG11" s="11">
        <f t="shared" ref="AG11:AG13" si="7">(MID(X11,1,FIND("/",X11)-1)/100)*T11</f>
        <v>-223217.94949999999</v>
      </c>
      <c r="AH11" s="11">
        <f t="shared" ref="AH11:AH13" si="8">AF11-AG11</f>
        <v>-120194.28049999999</v>
      </c>
    </row>
    <row r="12" spans="1:34" ht="18" x14ac:dyDescent="0.25">
      <c r="A12" s="29">
        <f>'Global Variables'!B1</f>
        <v>44118</v>
      </c>
      <c r="B12" s="29">
        <f>'Global Variables'!B2</f>
        <v>44120</v>
      </c>
      <c r="C12" t="s">
        <v>34</v>
      </c>
      <c r="D12" t="s">
        <v>35</v>
      </c>
      <c r="E12" t="s">
        <v>36</v>
      </c>
      <c r="F12" s="1" t="s">
        <v>119</v>
      </c>
      <c r="G12" s="1" t="s">
        <v>110</v>
      </c>
      <c r="H12" s="1" t="s">
        <v>67</v>
      </c>
      <c r="I12" t="s">
        <v>123</v>
      </c>
      <c r="J12" t="s">
        <v>96</v>
      </c>
      <c r="K12" s="1" t="s">
        <v>39</v>
      </c>
      <c r="L12" t="s">
        <v>40</v>
      </c>
      <c r="M12" s="9" t="s">
        <v>41</v>
      </c>
      <c r="N12" s="10" t="s">
        <v>101</v>
      </c>
      <c r="O12" s="10"/>
      <c r="P12" s="10" t="s">
        <v>90</v>
      </c>
      <c r="Q12" s="10" t="s">
        <v>91</v>
      </c>
      <c r="R12" s="10" t="s">
        <v>43</v>
      </c>
      <c r="S12" s="10" t="s">
        <v>45</v>
      </c>
      <c r="T12" s="19">
        <v>6599565.3399999999</v>
      </c>
      <c r="U12" s="12" t="s">
        <v>46</v>
      </c>
      <c r="V12" s="13" t="s">
        <v>102</v>
      </c>
      <c r="W12" s="14" t="s">
        <v>103</v>
      </c>
      <c r="X12" s="14" t="s">
        <v>104</v>
      </c>
      <c r="Y12" s="13" t="s">
        <v>50</v>
      </c>
      <c r="Z12" s="13" t="s">
        <v>51</v>
      </c>
      <c r="AA12" s="13" t="s">
        <v>83</v>
      </c>
      <c r="AB12" s="14" t="s">
        <v>74</v>
      </c>
      <c r="AC12" s="15" t="s">
        <v>64</v>
      </c>
      <c r="AD12" s="18">
        <v>1155</v>
      </c>
      <c r="AE12" s="15"/>
      <c r="AF12" s="11">
        <f t="shared" si="6"/>
        <v>6599565.3399999999</v>
      </c>
      <c r="AG12" s="11">
        <f t="shared" si="7"/>
        <v>4576138.6067559998</v>
      </c>
      <c r="AH12" s="11">
        <f t="shared" si="8"/>
        <v>2023426.733244</v>
      </c>
    </row>
    <row r="13" spans="1:34" ht="18" x14ac:dyDescent="0.25">
      <c r="A13" s="29">
        <f>'Global Variables'!B1</f>
        <v>44118</v>
      </c>
      <c r="B13" s="29">
        <f>'Global Variables'!B2</f>
        <v>44120</v>
      </c>
      <c r="C13" t="s">
        <v>34</v>
      </c>
      <c r="D13" t="s">
        <v>35</v>
      </c>
      <c r="E13" t="s">
        <v>36</v>
      </c>
      <c r="F13" s="1" t="s">
        <v>119</v>
      </c>
      <c r="G13" s="1" t="s">
        <v>110</v>
      </c>
      <c r="H13" s="1" t="s">
        <v>67</v>
      </c>
      <c r="I13" t="s">
        <v>123</v>
      </c>
      <c r="J13" t="s">
        <v>96</v>
      </c>
      <c r="K13" s="1" t="s">
        <v>39</v>
      </c>
      <c r="L13" t="s">
        <v>40</v>
      </c>
      <c r="M13" s="9" t="s">
        <v>41</v>
      </c>
      <c r="N13" s="10" t="s">
        <v>101</v>
      </c>
      <c r="O13" s="10"/>
      <c r="P13" s="10" t="s">
        <v>90</v>
      </c>
      <c r="Q13" s="10" t="s">
        <v>91</v>
      </c>
      <c r="R13" s="10" t="s">
        <v>43</v>
      </c>
      <c r="S13" s="10" t="s">
        <v>45</v>
      </c>
      <c r="T13" s="19">
        <v>193504.34</v>
      </c>
      <c r="U13" s="12" t="s">
        <v>46</v>
      </c>
      <c r="V13" s="13" t="s">
        <v>102</v>
      </c>
      <c r="W13" s="14" t="s">
        <v>103</v>
      </c>
      <c r="X13" s="14" t="s">
        <v>63</v>
      </c>
      <c r="Y13" s="13" t="s">
        <v>50</v>
      </c>
      <c r="Z13" s="13" t="s">
        <v>51</v>
      </c>
      <c r="AA13" s="13" t="s">
        <v>83</v>
      </c>
      <c r="AB13" s="14" t="s">
        <v>74</v>
      </c>
      <c r="AC13" s="15" t="s">
        <v>65</v>
      </c>
      <c r="AD13" s="18">
        <v>1155</v>
      </c>
      <c r="AE13" s="15"/>
      <c r="AF13" s="11">
        <f t="shared" si="6"/>
        <v>193504.34</v>
      </c>
      <c r="AG13" s="11">
        <f t="shared" si="7"/>
        <v>108749.43908000001</v>
      </c>
      <c r="AH13" s="11">
        <f t="shared" si="8"/>
        <v>84754.900919999985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38F06-E0B8-614D-848A-56E48D26952E}">
  <dimension ref="A1:AH12"/>
  <sheetViews>
    <sheetView workbookViewId="0">
      <selection sqref="A1:B1048576"/>
    </sheetView>
  </sheetViews>
  <sheetFormatPr defaultColWidth="11" defaultRowHeight="15.75" x14ac:dyDescent="0.25"/>
  <cols>
    <col min="1" max="1" width="9.875" style="29" bestFit="1" customWidth="1"/>
    <col min="2" max="2" width="9.375" style="29" bestFit="1" customWidth="1"/>
    <col min="3" max="3" width="21.5" style="27" bestFit="1" customWidth="1"/>
    <col min="4" max="4" width="11.625" bestFit="1" customWidth="1"/>
    <col min="5" max="5" width="27.875" bestFit="1" customWidth="1"/>
    <col min="6" max="6" width="10.875" bestFit="1" customWidth="1"/>
    <col min="7" max="7" width="3.75" bestFit="1" customWidth="1"/>
    <col min="8" max="8" width="22.5" bestFit="1" customWidth="1"/>
    <col min="9" max="9" width="8.625" bestFit="1" customWidth="1"/>
    <col min="10" max="10" width="27.875" bestFit="1" customWidth="1"/>
    <col min="11" max="11" width="13.25" bestFit="1" customWidth="1"/>
    <col min="12" max="12" width="15.25" bestFit="1" customWidth="1"/>
    <col min="13" max="13" width="12.375" bestFit="1" customWidth="1"/>
    <col min="14" max="14" width="13.375" bestFit="1" customWidth="1"/>
    <col min="15" max="15" width="9" bestFit="1" customWidth="1"/>
    <col min="16" max="16" width="10.5" bestFit="1" customWidth="1"/>
    <col min="17" max="17" width="18" bestFit="1" customWidth="1"/>
    <col min="18" max="18" width="14.5" bestFit="1" customWidth="1"/>
    <col min="19" max="19" width="16.625" bestFit="1" customWidth="1"/>
    <col min="20" max="20" width="10.875" bestFit="1" customWidth="1"/>
    <col min="21" max="21" width="10.625" bestFit="1" customWidth="1"/>
    <col min="22" max="22" width="13.625" bestFit="1" customWidth="1"/>
    <col min="23" max="23" width="12.75" bestFit="1" customWidth="1"/>
    <col min="24" max="24" width="9.125" bestFit="1" customWidth="1"/>
    <col min="25" max="25" width="15" bestFit="1" customWidth="1"/>
    <col min="26" max="26" width="7.125" bestFit="1" customWidth="1"/>
    <col min="27" max="27" width="9.75" bestFit="1" customWidth="1"/>
    <col min="28" max="28" width="13.875" bestFit="1" customWidth="1"/>
    <col min="29" max="29" width="52.875" bestFit="1" customWidth="1"/>
    <col min="30" max="30" width="5.625" bestFit="1" customWidth="1"/>
    <col min="31" max="31" width="13.5" bestFit="1" customWidth="1"/>
    <col min="32" max="32" width="12.625" bestFit="1" customWidth="1"/>
    <col min="33" max="33" width="16" bestFit="1" customWidth="1"/>
    <col min="34" max="34" width="17.25" bestFit="1" customWidth="1"/>
  </cols>
  <sheetData>
    <row r="1" spans="1:34" x14ac:dyDescent="0.25">
      <c r="A1" s="33" t="s">
        <v>0</v>
      </c>
      <c r="B1" s="33" t="s">
        <v>1</v>
      </c>
      <c r="C1" s="28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 t="s">
        <v>18</v>
      </c>
      <c r="T1" s="7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7" t="s">
        <v>31</v>
      </c>
      <c r="AG1" s="7" t="s">
        <v>32</v>
      </c>
      <c r="AH1" s="7" t="s">
        <v>33</v>
      </c>
    </row>
    <row r="2" spans="1:34" x14ac:dyDescent="0.25">
      <c r="A2" s="35">
        <f>'Global Variables'!B1</f>
        <v>44118</v>
      </c>
      <c r="B2" s="29">
        <f>'Global Variables'!B2</f>
        <v>44120</v>
      </c>
      <c r="C2" s="27" t="s">
        <v>34</v>
      </c>
      <c r="D2" t="s">
        <v>35</v>
      </c>
      <c r="E2" t="s">
        <v>36</v>
      </c>
      <c r="F2" s="1" t="s">
        <v>119</v>
      </c>
      <c r="G2" s="1" t="s">
        <v>110</v>
      </c>
      <c r="H2" s="1" t="s">
        <v>67</v>
      </c>
      <c r="I2" t="s">
        <v>123</v>
      </c>
      <c r="J2" t="s">
        <v>105</v>
      </c>
      <c r="K2" s="1" t="s">
        <v>106</v>
      </c>
      <c r="L2" s="1" t="s">
        <v>39</v>
      </c>
      <c r="M2" t="s">
        <v>40</v>
      </c>
      <c r="N2" s="10" t="s">
        <v>107</v>
      </c>
      <c r="O2" s="10"/>
      <c r="P2" s="10" t="s">
        <v>43</v>
      </c>
      <c r="Q2" s="10" t="s">
        <v>45</v>
      </c>
      <c r="R2" s="10" t="s">
        <v>43</v>
      </c>
      <c r="S2" s="10" t="s">
        <v>45</v>
      </c>
      <c r="T2" s="19">
        <v>-454523.22</v>
      </c>
      <c r="U2" s="12" t="s">
        <v>46</v>
      </c>
      <c r="V2" s="13" t="s">
        <v>115</v>
      </c>
      <c r="W2" s="13" t="s">
        <v>75</v>
      </c>
      <c r="X2" s="14" t="s">
        <v>57</v>
      </c>
      <c r="Y2" s="13" t="s">
        <v>50</v>
      </c>
      <c r="Z2" s="13" t="s">
        <v>59</v>
      </c>
      <c r="AA2" s="13" t="s">
        <v>73</v>
      </c>
      <c r="AB2" s="14" t="s">
        <v>74</v>
      </c>
      <c r="AC2" s="15" t="s">
        <v>54</v>
      </c>
      <c r="AD2" s="18">
        <v>1155</v>
      </c>
      <c r="AE2" s="15"/>
      <c r="AF2" s="11">
        <f>T2</f>
        <v>-454523.22</v>
      </c>
      <c r="AG2" s="11">
        <f>(MID(X2,1,FIND("/",X2)-1)/100)*T2</f>
        <v>-227261.61</v>
      </c>
      <c r="AH2" s="11">
        <f>AF2-AG2</f>
        <v>-227261.61</v>
      </c>
    </row>
    <row r="3" spans="1:34" x14ac:dyDescent="0.25">
      <c r="A3" s="35">
        <f>'Global Variables'!B1</f>
        <v>44118</v>
      </c>
      <c r="B3" s="29">
        <f>'Global Variables'!B2</f>
        <v>44120</v>
      </c>
      <c r="C3" s="27" t="s">
        <v>34</v>
      </c>
      <c r="D3" t="s">
        <v>35</v>
      </c>
      <c r="E3" t="s">
        <v>36</v>
      </c>
      <c r="F3" s="1" t="s">
        <v>119</v>
      </c>
      <c r="G3" s="1" t="s">
        <v>110</v>
      </c>
      <c r="H3" s="1" t="s">
        <v>67</v>
      </c>
      <c r="I3" t="s">
        <v>123</v>
      </c>
      <c r="J3" t="s">
        <v>105</v>
      </c>
      <c r="K3" s="1" t="s">
        <v>106</v>
      </c>
      <c r="L3" s="1" t="s">
        <v>39</v>
      </c>
      <c r="M3" t="s">
        <v>40</v>
      </c>
      <c r="N3" s="10" t="s">
        <v>107</v>
      </c>
      <c r="O3" s="10"/>
      <c r="P3" s="10" t="s">
        <v>43</v>
      </c>
      <c r="Q3" s="10" t="s">
        <v>45</v>
      </c>
      <c r="R3" s="10" t="s">
        <v>43</v>
      </c>
      <c r="S3" s="10" t="s">
        <v>45</v>
      </c>
      <c r="T3" s="19">
        <v>-90.23</v>
      </c>
      <c r="U3" s="12" t="s">
        <v>46</v>
      </c>
      <c r="V3" s="13" t="s">
        <v>115</v>
      </c>
      <c r="W3" s="13" t="s">
        <v>75</v>
      </c>
      <c r="X3" s="14" t="s">
        <v>57</v>
      </c>
      <c r="Y3" s="13" t="s">
        <v>50</v>
      </c>
      <c r="Z3" s="13" t="s">
        <v>59</v>
      </c>
      <c r="AA3" s="13" t="s">
        <v>73</v>
      </c>
      <c r="AB3" s="14" t="s">
        <v>74</v>
      </c>
      <c r="AC3" s="15" t="s">
        <v>62</v>
      </c>
      <c r="AD3" s="18">
        <v>1155</v>
      </c>
      <c r="AE3" s="15"/>
      <c r="AF3" s="11">
        <f t="shared" ref="AF3:AF5" si="0">T3</f>
        <v>-90.23</v>
      </c>
      <c r="AG3" s="11">
        <f t="shared" ref="AG3:AG5" si="1">(MID(X3,1,FIND("/",X3)-1)/100)*T3</f>
        <v>-45.115000000000002</v>
      </c>
      <c r="AH3" s="11">
        <f t="shared" ref="AH3:AH5" si="2">AF3-AG3</f>
        <v>-45.115000000000002</v>
      </c>
    </row>
    <row r="4" spans="1:34" x14ac:dyDescent="0.25">
      <c r="A4" s="35">
        <f>'Global Variables'!B1</f>
        <v>44118</v>
      </c>
      <c r="B4" s="29">
        <f>'Global Variables'!B2</f>
        <v>44120</v>
      </c>
      <c r="C4" s="27" t="s">
        <v>34</v>
      </c>
      <c r="D4" t="s">
        <v>35</v>
      </c>
      <c r="E4" t="s">
        <v>36</v>
      </c>
      <c r="F4" s="1" t="s">
        <v>119</v>
      </c>
      <c r="G4" s="1" t="s">
        <v>110</v>
      </c>
      <c r="H4" s="1" t="s">
        <v>67</v>
      </c>
      <c r="I4" t="s">
        <v>123</v>
      </c>
      <c r="J4" t="s">
        <v>105</v>
      </c>
      <c r="K4" s="1" t="s">
        <v>106</v>
      </c>
      <c r="L4" s="1" t="s">
        <v>39</v>
      </c>
      <c r="M4" t="s">
        <v>40</v>
      </c>
      <c r="N4" s="10" t="s">
        <v>107</v>
      </c>
      <c r="O4" s="10"/>
      <c r="P4" s="10" t="s">
        <v>43</v>
      </c>
      <c r="Q4" s="10" t="s">
        <v>45</v>
      </c>
      <c r="R4" s="10" t="s">
        <v>43</v>
      </c>
      <c r="S4" s="10" t="s">
        <v>45</v>
      </c>
      <c r="T4" s="19">
        <v>656.33</v>
      </c>
      <c r="U4" s="12" t="s">
        <v>46</v>
      </c>
      <c r="V4" s="13" t="s">
        <v>115</v>
      </c>
      <c r="W4" s="13" t="s">
        <v>75</v>
      </c>
      <c r="X4" s="14" t="s">
        <v>76</v>
      </c>
      <c r="Y4" s="13" t="s">
        <v>50</v>
      </c>
      <c r="Z4" s="13" t="s">
        <v>59</v>
      </c>
      <c r="AA4" s="13" t="s">
        <v>73</v>
      </c>
      <c r="AB4" s="14" t="s">
        <v>74</v>
      </c>
      <c r="AC4" s="15" t="s">
        <v>64</v>
      </c>
      <c r="AD4" s="18">
        <v>1155</v>
      </c>
      <c r="AE4" s="15"/>
      <c r="AF4" s="11">
        <f t="shared" si="0"/>
        <v>656.33</v>
      </c>
      <c r="AG4" s="11">
        <f t="shared" si="1"/>
        <v>590.697</v>
      </c>
      <c r="AH4" s="11">
        <f t="shared" si="2"/>
        <v>65.633000000000038</v>
      </c>
    </row>
    <row r="5" spans="1:34" x14ac:dyDescent="0.25">
      <c r="A5" s="35">
        <f>'Global Variables'!B1</f>
        <v>44118</v>
      </c>
      <c r="B5" s="29">
        <f>'Global Variables'!B2</f>
        <v>44120</v>
      </c>
      <c r="C5" s="27" t="s">
        <v>34</v>
      </c>
      <c r="D5" t="s">
        <v>35</v>
      </c>
      <c r="E5" t="s">
        <v>36</v>
      </c>
      <c r="F5" s="1" t="s">
        <v>119</v>
      </c>
      <c r="G5" s="1" t="s">
        <v>110</v>
      </c>
      <c r="H5" s="1" t="s">
        <v>67</v>
      </c>
      <c r="I5" t="s">
        <v>123</v>
      </c>
      <c r="J5" t="s">
        <v>105</v>
      </c>
      <c r="K5" s="1" t="s">
        <v>106</v>
      </c>
      <c r="L5" s="1" t="s">
        <v>39</v>
      </c>
      <c r="M5" t="s">
        <v>40</v>
      </c>
      <c r="N5" s="10" t="s">
        <v>107</v>
      </c>
      <c r="O5" s="10"/>
      <c r="P5" s="10" t="s">
        <v>43</v>
      </c>
      <c r="Q5" s="10" t="s">
        <v>45</v>
      </c>
      <c r="R5" s="10" t="s">
        <v>43</v>
      </c>
      <c r="S5" s="10" t="s">
        <v>45</v>
      </c>
      <c r="T5" s="19">
        <v>223423.32</v>
      </c>
      <c r="U5" s="12" t="s">
        <v>46</v>
      </c>
      <c r="V5" s="13" t="s">
        <v>115</v>
      </c>
      <c r="W5" s="13" t="s">
        <v>75</v>
      </c>
      <c r="X5" s="14" t="s">
        <v>76</v>
      </c>
      <c r="Y5" s="13" t="s">
        <v>50</v>
      </c>
      <c r="Z5" s="13" t="s">
        <v>59</v>
      </c>
      <c r="AA5" s="13" t="s">
        <v>73</v>
      </c>
      <c r="AB5" s="14" t="s">
        <v>74</v>
      </c>
      <c r="AC5" s="15" t="s">
        <v>65</v>
      </c>
      <c r="AD5" s="18">
        <v>1155</v>
      </c>
      <c r="AE5" s="15"/>
      <c r="AF5" s="11">
        <f t="shared" si="0"/>
        <v>223423.32</v>
      </c>
      <c r="AG5" s="11">
        <f t="shared" si="1"/>
        <v>201080.98800000001</v>
      </c>
      <c r="AH5" s="11">
        <f t="shared" si="2"/>
        <v>22342.331999999995</v>
      </c>
    </row>
    <row r="6" spans="1:34" x14ac:dyDescent="0.25">
      <c r="A6" s="35">
        <f>'Global Variables'!B1</f>
        <v>44118</v>
      </c>
      <c r="B6" s="29">
        <f>'Global Variables'!B2</f>
        <v>44120</v>
      </c>
      <c r="C6" s="27" t="s">
        <v>34</v>
      </c>
      <c r="D6" t="s">
        <v>35</v>
      </c>
      <c r="E6" t="s">
        <v>36</v>
      </c>
      <c r="F6" s="1" t="s">
        <v>119</v>
      </c>
      <c r="G6" s="1" t="s">
        <v>110</v>
      </c>
      <c r="H6" s="1" t="s">
        <v>67</v>
      </c>
      <c r="I6" t="s">
        <v>123</v>
      </c>
      <c r="J6" t="s">
        <v>105</v>
      </c>
      <c r="K6" s="1" t="s">
        <v>106</v>
      </c>
      <c r="L6" s="1" t="s">
        <v>39</v>
      </c>
      <c r="M6" t="s">
        <v>40</v>
      </c>
      <c r="N6" s="10" t="s">
        <v>108</v>
      </c>
      <c r="O6" s="10"/>
      <c r="P6" s="10" t="s">
        <v>79</v>
      </c>
      <c r="Q6" s="10" t="s">
        <v>44</v>
      </c>
      <c r="R6" s="10" t="s">
        <v>43</v>
      </c>
      <c r="S6" s="10" t="s">
        <v>45</v>
      </c>
      <c r="T6" s="19">
        <v>56243.54</v>
      </c>
      <c r="U6" s="12" t="s">
        <v>46</v>
      </c>
      <c r="V6" s="13" t="s">
        <v>115</v>
      </c>
      <c r="W6" s="13" t="s">
        <v>75</v>
      </c>
      <c r="X6" s="14" t="s">
        <v>49</v>
      </c>
      <c r="Y6" s="13" t="s">
        <v>50</v>
      </c>
      <c r="Z6" s="13" t="s">
        <v>51</v>
      </c>
      <c r="AA6" s="13" t="s">
        <v>83</v>
      </c>
      <c r="AB6" s="14" t="s">
        <v>74</v>
      </c>
      <c r="AC6" s="15" t="s">
        <v>54</v>
      </c>
      <c r="AD6" s="18">
        <v>1155</v>
      </c>
      <c r="AE6" s="15"/>
      <c r="AF6" s="11">
        <f>T6</f>
        <v>56243.54</v>
      </c>
      <c r="AG6" s="11">
        <f>(MID(X6,1,FIND("/",X6)-1)/100)*T6</f>
        <v>31496.382400000002</v>
      </c>
      <c r="AH6" s="11">
        <f>AF6-AG6</f>
        <v>24747.157599999999</v>
      </c>
    </row>
    <row r="7" spans="1:34" x14ac:dyDescent="0.25">
      <c r="A7" s="35">
        <f>'Global Variables'!B1</f>
        <v>44118</v>
      </c>
      <c r="B7" s="29">
        <f>'Global Variables'!B2</f>
        <v>44120</v>
      </c>
      <c r="C7" s="27" t="s">
        <v>34</v>
      </c>
      <c r="D7" t="s">
        <v>35</v>
      </c>
      <c r="E7" t="s">
        <v>36</v>
      </c>
      <c r="F7" s="1" t="s">
        <v>119</v>
      </c>
      <c r="G7" s="1" t="s">
        <v>110</v>
      </c>
      <c r="H7" s="1" t="s">
        <v>67</v>
      </c>
      <c r="I7" t="s">
        <v>123</v>
      </c>
      <c r="J7" t="s">
        <v>105</v>
      </c>
      <c r="K7" s="1" t="s">
        <v>106</v>
      </c>
      <c r="L7" s="1" t="s">
        <v>39</v>
      </c>
      <c r="M7" t="s">
        <v>40</v>
      </c>
      <c r="N7" s="10" t="s">
        <v>108</v>
      </c>
      <c r="O7" s="10"/>
      <c r="P7" s="10" t="s">
        <v>79</v>
      </c>
      <c r="Q7" s="10" t="s">
        <v>44</v>
      </c>
      <c r="R7" s="10" t="s">
        <v>43</v>
      </c>
      <c r="S7" s="10" t="s">
        <v>45</v>
      </c>
      <c r="T7" s="19">
        <v>23.23</v>
      </c>
      <c r="U7" s="12" t="s">
        <v>46</v>
      </c>
      <c r="V7" s="13" t="s">
        <v>115</v>
      </c>
      <c r="W7" s="13" t="s">
        <v>75</v>
      </c>
      <c r="X7" s="14" t="s">
        <v>95</v>
      </c>
      <c r="Y7" s="13" t="s">
        <v>50</v>
      </c>
      <c r="Z7" s="13" t="s">
        <v>51</v>
      </c>
      <c r="AA7" s="13" t="s">
        <v>83</v>
      </c>
      <c r="AB7" s="14" t="s">
        <v>74</v>
      </c>
      <c r="AC7" s="15" t="s">
        <v>62</v>
      </c>
      <c r="AD7" s="18">
        <v>1155</v>
      </c>
      <c r="AE7" s="15"/>
      <c r="AF7" s="11">
        <f t="shared" ref="AF7:AF9" si="3">T7</f>
        <v>23.23</v>
      </c>
      <c r="AG7" s="11">
        <f t="shared" ref="AG7:AG9" si="4">(MID(X7,1,FIND("/",X7)-1)/100)*T7</f>
        <v>22.0685</v>
      </c>
      <c r="AH7" s="11">
        <f t="shared" ref="AH7:AH9" si="5">AF7-AG7</f>
        <v>1.1615000000000002</v>
      </c>
    </row>
    <row r="8" spans="1:34" x14ac:dyDescent="0.25">
      <c r="A8" s="35">
        <f>'Global Variables'!B1</f>
        <v>44118</v>
      </c>
      <c r="B8" s="29">
        <f>'Global Variables'!B2</f>
        <v>44120</v>
      </c>
      <c r="C8" s="27" t="s">
        <v>34</v>
      </c>
      <c r="D8" t="s">
        <v>35</v>
      </c>
      <c r="E8" t="s">
        <v>36</v>
      </c>
      <c r="F8" s="1" t="s">
        <v>119</v>
      </c>
      <c r="G8" s="1" t="s">
        <v>110</v>
      </c>
      <c r="H8" s="1" t="s">
        <v>67</v>
      </c>
      <c r="I8" t="s">
        <v>123</v>
      </c>
      <c r="J8" t="s">
        <v>105</v>
      </c>
      <c r="K8" s="1" t="s">
        <v>106</v>
      </c>
      <c r="L8" s="1" t="s">
        <v>39</v>
      </c>
      <c r="M8" t="s">
        <v>40</v>
      </c>
      <c r="N8" s="10" t="s">
        <v>108</v>
      </c>
      <c r="O8" s="10"/>
      <c r="P8" s="10" t="s">
        <v>79</v>
      </c>
      <c r="Q8" s="10" t="s">
        <v>44</v>
      </c>
      <c r="R8" s="10" t="s">
        <v>43</v>
      </c>
      <c r="S8" s="10" t="s">
        <v>45</v>
      </c>
      <c r="T8" s="19">
        <v>7763424.4299999997</v>
      </c>
      <c r="U8" s="12" t="s">
        <v>46</v>
      </c>
      <c r="V8" s="13" t="s">
        <v>115</v>
      </c>
      <c r="W8" s="13" t="s">
        <v>75</v>
      </c>
      <c r="X8" s="14" t="s">
        <v>94</v>
      </c>
      <c r="Y8" s="13" t="s">
        <v>50</v>
      </c>
      <c r="Z8" s="13" t="s">
        <v>51</v>
      </c>
      <c r="AA8" s="13" t="s">
        <v>83</v>
      </c>
      <c r="AB8" s="14" t="s">
        <v>74</v>
      </c>
      <c r="AC8" s="15" t="s">
        <v>64</v>
      </c>
      <c r="AD8" s="18">
        <v>1155</v>
      </c>
      <c r="AE8" s="15"/>
      <c r="AF8" s="11">
        <f t="shared" si="3"/>
        <v>7763424.4299999997</v>
      </c>
      <c r="AG8" s="11">
        <f t="shared" si="4"/>
        <v>7297618.9641999993</v>
      </c>
      <c r="AH8" s="11">
        <f t="shared" si="5"/>
        <v>465805.46580000035</v>
      </c>
    </row>
    <row r="9" spans="1:34" x14ac:dyDescent="0.25">
      <c r="A9" s="35">
        <f>'Global Variables'!B1</f>
        <v>44118</v>
      </c>
      <c r="B9" s="29">
        <f>'Global Variables'!B2</f>
        <v>44120</v>
      </c>
      <c r="C9" s="27" t="s">
        <v>34</v>
      </c>
      <c r="D9" t="s">
        <v>35</v>
      </c>
      <c r="E9" t="s">
        <v>36</v>
      </c>
      <c r="F9" s="1" t="s">
        <v>119</v>
      </c>
      <c r="G9" s="1" t="s">
        <v>110</v>
      </c>
      <c r="H9" s="1" t="s">
        <v>67</v>
      </c>
      <c r="I9" t="s">
        <v>123</v>
      </c>
      <c r="J9" t="s">
        <v>105</v>
      </c>
      <c r="K9" s="1" t="s">
        <v>106</v>
      </c>
      <c r="L9" s="1" t="s">
        <v>39</v>
      </c>
      <c r="M9" t="s">
        <v>40</v>
      </c>
      <c r="N9" s="10" t="s">
        <v>108</v>
      </c>
      <c r="O9" s="10"/>
      <c r="P9" s="10" t="s">
        <v>79</v>
      </c>
      <c r="Q9" s="10" t="s">
        <v>44</v>
      </c>
      <c r="R9" s="10" t="s">
        <v>43</v>
      </c>
      <c r="S9" s="10" t="s">
        <v>45</v>
      </c>
      <c r="T9" s="19">
        <v>54599.89</v>
      </c>
      <c r="U9" s="12" t="s">
        <v>46</v>
      </c>
      <c r="V9" s="13" t="s">
        <v>115</v>
      </c>
      <c r="W9" s="13" t="s">
        <v>103</v>
      </c>
      <c r="X9" s="14" t="s">
        <v>86</v>
      </c>
      <c r="Y9" s="13" t="s">
        <v>50</v>
      </c>
      <c r="Z9" s="13" t="s">
        <v>51</v>
      </c>
      <c r="AA9" s="13" t="s">
        <v>83</v>
      </c>
      <c r="AB9" s="14" t="s">
        <v>74</v>
      </c>
      <c r="AC9" s="15" t="s">
        <v>65</v>
      </c>
      <c r="AD9" s="18">
        <v>1155</v>
      </c>
      <c r="AE9" s="15"/>
      <c r="AF9" s="11">
        <f t="shared" si="3"/>
        <v>54599.89</v>
      </c>
      <c r="AG9" s="11">
        <f t="shared" si="4"/>
        <v>35489.928500000002</v>
      </c>
      <c r="AH9" s="11">
        <f t="shared" si="5"/>
        <v>19109.961499999998</v>
      </c>
    </row>
    <row r="10" spans="1:34" x14ac:dyDescent="0.25">
      <c r="A10" s="35">
        <f>'Global Variables'!B1</f>
        <v>44118</v>
      </c>
      <c r="B10" s="29">
        <f>'Global Variables'!B2</f>
        <v>44120</v>
      </c>
      <c r="C10" s="27" t="s">
        <v>34</v>
      </c>
      <c r="D10" t="s">
        <v>35</v>
      </c>
      <c r="E10" t="s">
        <v>36</v>
      </c>
      <c r="F10" s="1" t="s">
        <v>119</v>
      </c>
      <c r="G10" s="1" t="s">
        <v>110</v>
      </c>
      <c r="H10" s="1" t="s">
        <v>67</v>
      </c>
      <c r="I10" t="s">
        <v>123</v>
      </c>
      <c r="J10" t="s">
        <v>105</v>
      </c>
      <c r="K10" s="1" t="s">
        <v>106</v>
      </c>
      <c r="L10" s="1" t="s">
        <v>39</v>
      </c>
      <c r="M10" t="s">
        <v>40</v>
      </c>
      <c r="N10" s="10" t="s">
        <v>109</v>
      </c>
      <c r="O10" s="10"/>
      <c r="P10" s="10" t="s">
        <v>90</v>
      </c>
      <c r="Q10" s="10" t="s">
        <v>91</v>
      </c>
      <c r="R10" s="10" t="s">
        <v>43</v>
      </c>
      <c r="S10" s="10" t="s">
        <v>45</v>
      </c>
      <c r="T10" s="19">
        <v>33333.120000000003</v>
      </c>
      <c r="U10" s="12" t="s">
        <v>46</v>
      </c>
      <c r="V10" s="13" t="s">
        <v>115</v>
      </c>
      <c r="W10" s="13" t="s">
        <v>56</v>
      </c>
      <c r="X10" s="14" t="s">
        <v>76</v>
      </c>
      <c r="Y10" s="13" t="s">
        <v>58</v>
      </c>
      <c r="Z10" s="13" t="s">
        <v>51</v>
      </c>
      <c r="AA10" s="13" t="s">
        <v>83</v>
      </c>
      <c r="AB10" s="18" t="s">
        <v>84</v>
      </c>
      <c r="AC10" s="15" t="s">
        <v>54</v>
      </c>
      <c r="AD10" s="18">
        <v>1155</v>
      </c>
      <c r="AE10" s="15"/>
      <c r="AF10" s="11">
        <f>T10</f>
        <v>33333.120000000003</v>
      </c>
      <c r="AG10" s="11">
        <f>(MID(X10,1,FIND("/",X10)-1)/100)*T10</f>
        <v>29999.808000000005</v>
      </c>
      <c r="AH10" s="11">
        <f>AF10-AG10</f>
        <v>3333.3119999999981</v>
      </c>
    </row>
    <row r="11" spans="1:34" x14ac:dyDescent="0.25">
      <c r="A11" s="35">
        <f>'Global Variables'!B1</f>
        <v>44118</v>
      </c>
      <c r="B11" s="29">
        <f>'Global Variables'!B2</f>
        <v>44120</v>
      </c>
      <c r="C11" s="27" t="s">
        <v>34</v>
      </c>
      <c r="D11" t="s">
        <v>35</v>
      </c>
      <c r="E11" t="s">
        <v>36</v>
      </c>
      <c r="F11" s="1" t="s">
        <v>119</v>
      </c>
      <c r="G11" s="1" t="s">
        <v>110</v>
      </c>
      <c r="H11" s="1" t="s">
        <v>67</v>
      </c>
      <c r="I11" t="s">
        <v>123</v>
      </c>
      <c r="J11" t="s">
        <v>105</v>
      </c>
      <c r="K11" s="1" t="s">
        <v>106</v>
      </c>
      <c r="L11" s="1" t="s">
        <v>39</v>
      </c>
      <c r="M11" t="s">
        <v>40</v>
      </c>
      <c r="N11" s="10" t="s">
        <v>109</v>
      </c>
      <c r="O11" s="10"/>
      <c r="P11" s="10" t="s">
        <v>90</v>
      </c>
      <c r="Q11" s="10" t="s">
        <v>91</v>
      </c>
      <c r="R11" s="10" t="s">
        <v>43</v>
      </c>
      <c r="S11" s="10" t="s">
        <v>45</v>
      </c>
      <c r="T11" s="19">
        <v>-343412.23</v>
      </c>
      <c r="U11" s="12" t="s">
        <v>46</v>
      </c>
      <c r="V11" s="13" t="s">
        <v>115</v>
      </c>
      <c r="W11" s="13" t="s">
        <v>82</v>
      </c>
      <c r="X11" s="14" t="s">
        <v>57</v>
      </c>
      <c r="Y11" s="13" t="s">
        <v>50</v>
      </c>
      <c r="Z11" s="13" t="s">
        <v>51</v>
      </c>
      <c r="AA11" s="13" t="s">
        <v>83</v>
      </c>
      <c r="AB11" s="18" t="s">
        <v>84</v>
      </c>
      <c r="AC11" s="15" t="s">
        <v>62</v>
      </c>
      <c r="AD11" s="18">
        <v>1155</v>
      </c>
      <c r="AE11" s="15"/>
      <c r="AF11" s="11">
        <f t="shared" ref="AF11:AF12" si="6">T11</f>
        <v>-343412.23</v>
      </c>
      <c r="AG11" s="11">
        <f t="shared" ref="AG11:AG12" si="7">(MID(X11,1,FIND("/",X11)-1)/100)*T11</f>
        <v>-171706.11499999999</v>
      </c>
      <c r="AH11" s="11">
        <f t="shared" ref="AH11:AH12" si="8">AF11-AG11</f>
        <v>-171706.11499999999</v>
      </c>
    </row>
    <row r="12" spans="1:34" x14ac:dyDescent="0.25">
      <c r="A12" s="35">
        <f>'Global Variables'!B1</f>
        <v>44118</v>
      </c>
      <c r="B12" s="29">
        <f>'Global Variables'!B2</f>
        <v>44120</v>
      </c>
      <c r="C12" s="27" t="s">
        <v>34</v>
      </c>
      <c r="D12" t="s">
        <v>35</v>
      </c>
      <c r="E12" t="s">
        <v>36</v>
      </c>
      <c r="F12" s="1" t="s">
        <v>119</v>
      </c>
      <c r="G12" s="1" t="s">
        <v>110</v>
      </c>
      <c r="H12" s="1" t="s">
        <v>67</v>
      </c>
      <c r="I12" t="s">
        <v>123</v>
      </c>
      <c r="J12" t="s">
        <v>105</v>
      </c>
      <c r="K12" s="1" t="s">
        <v>106</v>
      </c>
      <c r="L12" s="1" t="s">
        <v>39</v>
      </c>
      <c r="M12" t="s">
        <v>40</v>
      </c>
      <c r="N12" s="10" t="s">
        <v>109</v>
      </c>
      <c r="O12" s="10"/>
      <c r="P12" s="10" t="s">
        <v>90</v>
      </c>
      <c r="Q12" s="10" t="s">
        <v>91</v>
      </c>
      <c r="R12" s="10" t="s">
        <v>43</v>
      </c>
      <c r="S12" s="10" t="s">
        <v>45</v>
      </c>
      <c r="T12" s="19">
        <v>6599565.3399999999</v>
      </c>
      <c r="U12" s="12" t="s">
        <v>46</v>
      </c>
      <c r="V12" s="13" t="s">
        <v>115</v>
      </c>
      <c r="W12" s="13" t="s">
        <v>82</v>
      </c>
      <c r="X12" s="14" t="s">
        <v>57</v>
      </c>
      <c r="Y12" s="13" t="s">
        <v>50</v>
      </c>
      <c r="Z12" s="13" t="s">
        <v>51</v>
      </c>
      <c r="AA12" s="13" t="s">
        <v>83</v>
      </c>
      <c r="AB12" s="18" t="s">
        <v>84</v>
      </c>
      <c r="AC12" s="15" t="s">
        <v>64</v>
      </c>
      <c r="AD12" s="18">
        <v>1155</v>
      </c>
      <c r="AE12" s="15"/>
      <c r="AF12" s="11">
        <f t="shared" si="6"/>
        <v>6599565.3399999999</v>
      </c>
      <c r="AG12" s="11">
        <f t="shared" si="7"/>
        <v>3299782.67</v>
      </c>
      <c r="AH12" s="11">
        <f t="shared" si="8"/>
        <v>3299782.67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AA045-7802-454B-A0A6-8879DD540DD4}">
  <dimension ref="A1:AH13"/>
  <sheetViews>
    <sheetView workbookViewId="0">
      <selection activeCell="C9" sqref="C9"/>
    </sheetView>
  </sheetViews>
  <sheetFormatPr defaultColWidth="11" defaultRowHeight="15.75" x14ac:dyDescent="0.25"/>
  <cols>
    <col min="1" max="2" width="10.375" style="29" bestFit="1" customWidth="1"/>
    <col min="3" max="3" width="21.5" bestFit="1" customWidth="1"/>
    <col min="4" max="4" width="11.625" bestFit="1" customWidth="1"/>
    <col min="5" max="5" width="27.875" bestFit="1" customWidth="1"/>
    <col min="6" max="6" width="10.875" bestFit="1" customWidth="1"/>
    <col min="7" max="7" width="3.75" bestFit="1" customWidth="1"/>
    <col min="8" max="8" width="22.5" bestFit="1" customWidth="1"/>
    <col min="9" max="9" width="8.625" bestFit="1" customWidth="1"/>
    <col min="10" max="10" width="27.875" bestFit="1" customWidth="1"/>
    <col min="11" max="11" width="13.25" bestFit="1" customWidth="1"/>
    <col min="12" max="12" width="15.25" bestFit="1" customWidth="1"/>
    <col min="13" max="13" width="19" bestFit="1" customWidth="1"/>
    <col min="14" max="14" width="13.375" bestFit="1" customWidth="1"/>
    <col min="15" max="15" width="9" bestFit="1" customWidth="1"/>
    <col min="16" max="16" width="10.5" bestFit="1" customWidth="1"/>
    <col min="17" max="17" width="18" bestFit="1" customWidth="1"/>
    <col min="18" max="18" width="14.5" bestFit="1" customWidth="1"/>
    <col min="19" max="19" width="16.625" bestFit="1" customWidth="1"/>
    <col min="20" max="20" width="10.875" bestFit="1" customWidth="1"/>
    <col min="21" max="21" width="10.625" bestFit="1" customWidth="1"/>
    <col min="22" max="22" width="17.5" bestFit="1" customWidth="1"/>
    <col min="23" max="23" width="12.75" bestFit="1" customWidth="1"/>
    <col min="24" max="24" width="9.125" bestFit="1" customWidth="1"/>
    <col min="25" max="25" width="15" bestFit="1" customWidth="1"/>
    <col min="26" max="26" width="7.125" bestFit="1" customWidth="1"/>
    <col min="27" max="27" width="9.75" bestFit="1" customWidth="1"/>
    <col min="28" max="28" width="13.875" bestFit="1" customWidth="1"/>
    <col min="29" max="29" width="52.875" bestFit="1" customWidth="1"/>
    <col min="30" max="30" width="5.625" style="21" bestFit="1" customWidth="1"/>
    <col min="31" max="31" width="13.5" bestFit="1" customWidth="1"/>
    <col min="32" max="32" width="12.625" bestFit="1" customWidth="1"/>
    <col min="33" max="33" width="16" bestFit="1" customWidth="1"/>
    <col min="34" max="34" width="17.25" bestFit="1" customWidth="1"/>
  </cols>
  <sheetData>
    <row r="1" spans="1:34" x14ac:dyDescent="0.25">
      <c r="A1" s="33" t="s">
        <v>0</v>
      </c>
      <c r="B1" s="33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 t="s">
        <v>18</v>
      </c>
      <c r="T1" s="7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20" t="s">
        <v>29</v>
      </c>
      <c r="AE1" s="8" t="s">
        <v>30</v>
      </c>
      <c r="AF1" s="7" t="s">
        <v>31</v>
      </c>
      <c r="AG1" s="7" t="s">
        <v>32</v>
      </c>
      <c r="AH1" s="7" t="s">
        <v>33</v>
      </c>
    </row>
    <row r="2" spans="1:34" x14ac:dyDescent="0.25">
      <c r="A2" s="29">
        <f>'Global Variables'!B1</f>
        <v>44118</v>
      </c>
      <c r="B2" s="29">
        <f>'Global Variables'!B2</f>
        <v>44120</v>
      </c>
      <c r="C2" t="s">
        <v>34</v>
      </c>
      <c r="D2" t="s">
        <v>35</v>
      </c>
      <c r="E2" t="s">
        <v>36</v>
      </c>
      <c r="F2" s="1" t="s">
        <v>119</v>
      </c>
      <c r="G2" s="1" t="s">
        <v>110</v>
      </c>
      <c r="H2" s="1" t="s">
        <v>67</v>
      </c>
      <c r="I2" t="s">
        <v>123</v>
      </c>
      <c r="J2" t="s">
        <v>111</v>
      </c>
      <c r="K2" s="1" t="s">
        <v>39</v>
      </c>
      <c r="L2" t="s">
        <v>40</v>
      </c>
      <c r="M2" t="s">
        <v>41</v>
      </c>
      <c r="N2" s="10" t="s">
        <v>112</v>
      </c>
      <c r="O2" s="10"/>
      <c r="P2" s="10" t="s">
        <v>43</v>
      </c>
      <c r="Q2" s="10" t="s">
        <v>45</v>
      </c>
      <c r="R2" s="10" t="s">
        <v>43</v>
      </c>
      <c r="S2" s="10" t="s">
        <v>45</v>
      </c>
      <c r="T2" s="19">
        <v>10000.33</v>
      </c>
      <c r="U2" s="12" t="s">
        <v>46</v>
      </c>
      <c r="V2" s="13" t="s">
        <v>116</v>
      </c>
      <c r="W2" s="13" t="s">
        <v>113</v>
      </c>
      <c r="X2" s="14" t="s">
        <v>57</v>
      </c>
      <c r="Y2" s="13" t="s">
        <v>50</v>
      </c>
      <c r="Z2" s="13" t="s">
        <v>59</v>
      </c>
      <c r="AA2" s="13" t="s">
        <v>73</v>
      </c>
      <c r="AB2" s="14" t="s">
        <v>61</v>
      </c>
      <c r="AC2" s="15" t="s">
        <v>54</v>
      </c>
      <c r="AD2" s="18">
        <v>1155</v>
      </c>
      <c r="AE2" s="15"/>
      <c r="AF2" s="11">
        <f>T2</f>
        <v>10000.33</v>
      </c>
      <c r="AG2" s="11">
        <f>(MID(X2,1,FIND("/",X2)-1)/100)*T2</f>
        <v>5000.165</v>
      </c>
      <c r="AH2" s="11">
        <f>AF2-AG2</f>
        <v>5000.165</v>
      </c>
    </row>
    <row r="3" spans="1:34" x14ac:dyDescent="0.25">
      <c r="A3" s="29">
        <f>'Global Variables'!B1</f>
        <v>44118</v>
      </c>
      <c r="B3" s="29">
        <f>'Global Variables'!B2</f>
        <v>44120</v>
      </c>
      <c r="C3" t="s">
        <v>34</v>
      </c>
      <c r="D3" t="s">
        <v>35</v>
      </c>
      <c r="E3" t="s">
        <v>36</v>
      </c>
      <c r="F3" s="1" t="s">
        <v>119</v>
      </c>
      <c r="G3" s="1" t="s">
        <v>110</v>
      </c>
      <c r="H3" s="1" t="s">
        <v>67</v>
      </c>
      <c r="I3" t="s">
        <v>123</v>
      </c>
      <c r="J3" t="s">
        <v>111</v>
      </c>
      <c r="K3" s="1" t="s">
        <v>39</v>
      </c>
      <c r="L3" t="s">
        <v>40</v>
      </c>
      <c r="N3" s="10" t="s">
        <v>112</v>
      </c>
      <c r="O3" s="10"/>
      <c r="P3" s="10" t="s">
        <v>43</v>
      </c>
      <c r="Q3" s="10" t="s">
        <v>45</v>
      </c>
      <c r="R3" s="10" t="s">
        <v>43</v>
      </c>
      <c r="S3" s="10" t="s">
        <v>45</v>
      </c>
      <c r="T3" s="19">
        <v>552323.89</v>
      </c>
      <c r="U3" s="12" t="s">
        <v>46</v>
      </c>
      <c r="V3" s="13" t="s">
        <v>116</v>
      </c>
      <c r="W3" s="13" t="s">
        <v>113</v>
      </c>
      <c r="X3" s="14" t="s">
        <v>63</v>
      </c>
      <c r="Y3" s="13" t="s">
        <v>50</v>
      </c>
      <c r="Z3" s="13" t="s">
        <v>59</v>
      </c>
      <c r="AA3" s="13" t="s">
        <v>73</v>
      </c>
      <c r="AB3" s="14" t="s">
        <v>61</v>
      </c>
      <c r="AC3" s="15" t="s">
        <v>62</v>
      </c>
      <c r="AD3" s="18">
        <v>1155</v>
      </c>
      <c r="AE3" s="15"/>
      <c r="AF3" s="11">
        <f t="shared" ref="AF3:AF5" si="0">T3</f>
        <v>552323.89</v>
      </c>
      <c r="AG3" s="11">
        <f t="shared" ref="AG3:AG5" si="1">(MID(X3,1,FIND("/",X3)-1)/100)*T3</f>
        <v>310406.02618000004</v>
      </c>
      <c r="AH3" s="11">
        <f t="shared" ref="AH3:AH5" si="2">AF3-AG3</f>
        <v>241917.86381999997</v>
      </c>
    </row>
    <row r="4" spans="1:34" x14ac:dyDescent="0.25">
      <c r="A4" s="29">
        <f>'Global Variables'!B1</f>
        <v>44118</v>
      </c>
      <c r="B4" s="29">
        <f>'Global Variables'!B2</f>
        <v>44120</v>
      </c>
      <c r="C4" t="s">
        <v>34</v>
      </c>
      <c r="D4" t="s">
        <v>35</v>
      </c>
      <c r="E4" t="s">
        <v>36</v>
      </c>
      <c r="F4" s="1" t="s">
        <v>119</v>
      </c>
      <c r="G4" s="1" t="s">
        <v>110</v>
      </c>
      <c r="H4" s="1" t="s">
        <v>67</v>
      </c>
      <c r="I4" t="s">
        <v>123</v>
      </c>
      <c r="J4" t="s">
        <v>111</v>
      </c>
      <c r="K4" s="1" t="s">
        <v>39</v>
      </c>
      <c r="L4" t="s">
        <v>40</v>
      </c>
      <c r="M4" t="s">
        <v>41</v>
      </c>
      <c r="N4" s="10" t="s">
        <v>112</v>
      </c>
      <c r="O4" s="10"/>
      <c r="P4" s="10" t="s">
        <v>43</v>
      </c>
      <c r="Q4" s="10" t="s">
        <v>45</v>
      </c>
      <c r="R4" s="10" t="s">
        <v>43</v>
      </c>
      <c r="S4" s="10" t="s">
        <v>45</v>
      </c>
      <c r="T4" s="19">
        <v>-343434.3</v>
      </c>
      <c r="U4" s="12" t="s">
        <v>46</v>
      </c>
      <c r="V4" s="13" t="s">
        <v>116</v>
      </c>
      <c r="W4" s="13" t="s">
        <v>56</v>
      </c>
      <c r="X4" s="14" t="s">
        <v>57</v>
      </c>
      <c r="Y4" s="13" t="s">
        <v>58</v>
      </c>
      <c r="Z4" s="13" t="s">
        <v>59</v>
      </c>
      <c r="AA4" s="13" t="s">
        <v>73</v>
      </c>
      <c r="AB4" s="14" t="s">
        <v>100</v>
      </c>
      <c r="AC4" s="15" t="s">
        <v>64</v>
      </c>
      <c r="AD4" s="18">
        <v>1155</v>
      </c>
      <c r="AE4" s="15"/>
      <c r="AF4" s="11">
        <f t="shared" si="0"/>
        <v>-343434.3</v>
      </c>
      <c r="AG4" s="11">
        <f t="shared" si="1"/>
        <v>-171717.15</v>
      </c>
      <c r="AH4" s="11">
        <f t="shared" si="2"/>
        <v>-171717.15</v>
      </c>
    </row>
    <row r="5" spans="1:34" x14ac:dyDescent="0.25">
      <c r="A5" s="29">
        <f>'Global Variables'!B1</f>
        <v>44118</v>
      </c>
      <c r="B5" s="29">
        <f>'Global Variables'!B2</f>
        <v>44120</v>
      </c>
      <c r="C5" t="s">
        <v>34</v>
      </c>
      <c r="D5" t="s">
        <v>35</v>
      </c>
      <c r="E5" t="s">
        <v>36</v>
      </c>
      <c r="F5" s="1" t="s">
        <v>119</v>
      </c>
      <c r="G5" s="1" t="s">
        <v>110</v>
      </c>
      <c r="H5" s="1" t="s">
        <v>67</v>
      </c>
      <c r="I5" t="s">
        <v>123</v>
      </c>
      <c r="J5" t="s">
        <v>111</v>
      </c>
      <c r="K5" s="1" t="s">
        <v>39</v>
      </c>
      <c r="L5" t="s">
        <v>40</v>
      </c>
      <c r="M5" t="s">
        <v>41</v>
      </c>
      <c r="N5" s="10" t="s">
        <v>112</v>
      </c>
      <c r="O5" s="10"/>
      <c r="P5" s="10" t="s">
        <v>43</v>
      </c>
      <c r="Q5" s="10" t="s">
        <v>45</v>
      </c>
      <c r="R5" s="10" t="s">
        <v>43</v>
      </c>
      <c r="S5" s="10" t="s">
        <v>45</v>
      </c>
      <c r="T5" s="19">
        <v>223423.32</v>
      </c>
      <c r="U5" s="12" t="s">
        <v>46</v>
      </c>
      <c r="V5" s="13" t="s">
        <v>116</v>
      </c>
      <c r="W5" s="13" t="s">
        <v>114</v>
      </c>
      <c r="X5" s="14" t="s">
        <v>76</v>
      </c>
      <c r="Y5" s="13" t="s">
        <v>50</v>
      </c>
      <c r="Z5" s="13" t="s">
        <v>59</v>
      </c>
      <c r="AA5" s="13" t="s">
        <v>73</v>
      </c>
      <c r="AB5" s="14" t="s">
        <v>100</v>
      </c>
      <c r="AC5" s="15" t="s">
        <v>65</v>
      </c>
      <c r="AD5" s="18">
        <v>1155</v>
      </c>
      <c r="AE5" s="15"/>
      <c r="AF5" s="11">
        <f t="shared" si="0"/>
        <v>223423.32</v>
      </c>
      <c r="AG5" s="11">
        <f t="shared" si="1"/>
        <v>201080.98800000001</v>
      </c>
      <c r="AH5" s="11">
        <f t="shared" si="2"/>
        <v>22342.331999999995</v>
      </c>
    </row>
    <row r="6" spans="1:34" x14ac:dyDescent="0.25">
      <c r="A6" s="29">
        <f>'Global Variables'!B1</f>
        <v>44118</v>
      </c>
      <c r="B6" s="29">
        <f>'Global Variables'!B2</f>
        <v>44120</v>
      </c>
      <c r="C6" t="s">
        <v>34</v>
      </c>
      <c r="D6" t="s">
        <v>35</v>
      </c>
      <c r="E6" t="s">
        <v>36</v>
      </c>
      <c r="F6" s="1" t="s">
        <v>119</v>
      </c>
      <c r="G6" s="1" t="s">
        <v>110</v>
      </c>
      <c r="H6" s="1" t="s">
        <v>67</v>
      </c>
      <c r="I6" t="s">
        <v>123</v>
      </c>
      <c r="J6" t="s">
        <v>111</v>
      </c>
      <c r="K6" s="1" t="s">
        <v>39</v>
      </c>
      <c r="L6" t="s">
        <v>40</v>
      </c>
      <c r="M6" t="s">
        <v>41</v>
      </c>
      <c r="N6" s="10" t="s">
        <v>112</v>
      </c>
      <c r="O6" s="10"/>
      <c r="P6" s="10" t="s">
        <v>43</v>
      </c>
      <c r="Q6" s="10" t="s">
        <v>45</v>
      </c>
      <c r="R6" s="10" t="s">
        <v>43</v>
      </c>
      <c r="S6" s="10" t="s">
        <v>45</v>
      </c>
      <c r="T6" s="19">
        <v>56243.54</v>
      </c>
      <c r="U6" s="12" t="s">
        <v>46</v>
      </c>
      <c r="V6" s="13" t="s">
        <v>116</v>
      </c>
      <c r="W6" s="13" t="s">
        <v>114</v>
      </c>
      <c r="X6" s="14" t="s">
        <v>57</v>
      </c>
      <c r="Y6" s="13" t="s">
        <v>50</v>
      </c>
      <c r="Z6" s="13" t="s">
        <v>59</v>
      </c>
      <c r="AA6" s="13" t="s">
        <v>73</v>
      </c>
      <c r="AB6" s="14" t="s">
        <v>100</v>
      </c>
      <c r="AC6" s="15" t="s">
        <v>54</v>
      </c>
      <c r="AD6" s="18">
        <v>1155</v>
      </c>
      <c r="AE6" s="15"/>
      <c r="AF6" s="11">
        <f>T6</f>
        <v>56243.54</v>
      </c>
      <c r="AG6" s="11">
        <f>(MID(X6,1,FIND("/",X6)-1)/100)*T6</f>
        <v>28121.77</v>
      </c>
      <c r="AH6" s="11">
        <f>AF6-AG6</f>
        <v>28121.77</v>
      </c>
    </row>
    <row r="7" spans="1:34" x14ac:dyDescent="0.25">
      <c r="A7" s="29">
        <f>'Global Variables'!B1</f>
        <v>44118</v>
      </c>
      <c r="B7" s="29">
        <f>'Global Variables'!B2</f>
        <v>44120</v>
      </c>
      <c r="C7" t="s">
        <v>34</v>
      </c>
      <c r="D7" t="s">
        <v>35</v>
      </c>
      <c r="E7" t="s">
        <v>36</v>
      </c>
      <c r="F7" s="1" t="s">
        <v>119</v>
      </c>
      <c r="G7" s="1" t="s">
        <v>110</v>
      </c>
      <c r="H7" s="1" t="s">
        <v>67</v>
      </c>
      <c r="I7" t="s">
        <v>123</v>
      </c>
      <c r="J7" t="s">
        <v>111</v>
      </c>
      <c r="K7" s="1" t="s">
        <v>39</v>
      </c>
      <c r="L7" t="s">
        <v>40</v>
      </c>
      <c r="N7" s="10" t="s">
        <v>112</v>
      </c>
      <c r="O7" s="10"/>
      <c r="P7" s="10" t="s">
        <v>43</v>
      </c>
      <c r="Q7" s="10" t="s">
        <v>45</v>
      </c>
      <c r="R7" s="10" t="s">
        <v>43</v>
      </c>
      <c r="S7" s="10" t="s">
        <v>45</v>
      </c>
      <c r="T7" s="19">
        <v>23.23</v>
      </c>
      <c r="U7" s="12" t="s">
        <v>46</v>
      </c>
      <c r="V7" s="13" t="s">
        <v>116</v>
      </c>
      <c r="W7" s="13" t="s">
        <v>114</v>
      </c>
      <c r="X7" s="14" t="s">
        <v>57</v>
      </c>
      <c r="Y7" s="13" t="s">
        <v>50</v>
      </c>
      <c r="Z7" s="13" t="s">
        <v>59</v>
      </c>
      <c r="AA7" s="13" t="s">
        <v>73</v>
      </c>
      <c r="AB7" s="14" t="s">
        <v>100</v>
      </c>
      <c r="AC7" s="15" t="s">
        <v>62</v>
      </c>
      <c r="AD7" s="18">
        <v>1155</v>
      </c>
      <c r="AE7" s="15"/>
      <c r="AF7" s="11">
        <f t="shared" ref="AF7:AF9" si="3">T7</f>
        <v>23.23</v>
      </c>
      <c r="AG7" s="11">
        <f t="shared" ref="AG7:AG9" si="4">(MID(X7,1,FIND("/",X7)-1)/100)*T7</f>
        <v>11.615</v>
      </c>
      <c r="AH7" s="11">
        <f t="shared" ref="AH7:AH9" si="5">AF7-AG7</f>
        <v>11.615</v>
      </c>
    </row>
    <row r="8" spans="1:34" x14ac:dyDescent="0.25">
      <c r="A8" s="29">
        <f>'Global Variables'!B1</f>
        <v>44118</v>
      </c>
      <c r="B8" s="29">
        <f>'Global Variables'!B2</f>
        <v>44120</v>
      </c>
      <c r="C8" t="s">
        <v>34</v>
      </c>
      <c r="D8" t="s">
        <v>35</v>
      </c>
      <c r="E8" t="s">
        <v>36</v>
      </c>
      <c r="F8" s="1" t="s">
        <v>119</v>
      </c>
      <c r="G8" s="1" t="s">
        <v>110</v>
      </c>
      <c r="H8" s="1" t="s">
        <v>67</v>
      </c>
      <c r="I8" t="s">
        <v>123</v>
      </c>
      <c r="J8" t="s">
        <v>111</v>
      </c>
      <c r="K8" s="1" t="s">
        <v>39</v>
      </c>
      <c r="L8" t="s">
        <v>40</v>
      </c>
      <c r="M8" t="s">
        <v>41</v>
      </c>
      <c r="N8" s="10" t="s">
        <v>112</v>
      </c>
      <c r="O8" s="10"/>
      <c r="P8" s="10" t="s">
        <v>43</v>
      </c>
      <c r="Q8" s="10" t="s">
        <v>45</v>
      </c>
      <c r="R8" s="10" t="s">
        <v>43</v>
      </c>
      <c r="S8" s="10" t="s">
        <v>45</v>
      </c>
      <c r="T8" s="19">
        <v>1265359.33</v>
      </c>
      <c r="U8" s="12" t="s">
        <v>46</v>
      </c>
      <c r="V8" s="13" t="s">
        <v>116</v>
      </c>
      <c r="W8" s="13" t="s">
        <v>114</v>
      </c>
      <c r="X8" s="14" t="s">
        <v>57</v>
      </c>
      <c r="Y8" s="13" t="s">
        <v>50</v>
      </c>
      <c r="Z8" s="13" t="s">
        <v>59</v>
      </c>
      <c r="AA8" s="13" t="s">
        <v>73</v>
      </c>
      <c r="AB8" s="14" t="s">
        <v>100</v>
      </c>
      <c r="AC8" s="15" t="s">
        <v>64</v>
      </c>
      <c r="AD8" s="18">
        <v>1155</v>
      </c>
      <c r="AE8" s="15"/>
      <c r="AF8" s="11">
        <f t="shared" si="3"/>
        <v>1265359.33</v>
      </c>
      <c r="AG8" s="11">
        <f t="shared" si="4"/>
        <v>632679.66500000004</v>
      </c>
      <c r="AH8" s="11">
        <f t="shared" si="5"/>
        <v>632679.66500000004</v>
      </c>
    </row>
    <row r="9" spans="1:34" x14ac:dyDescent="0.25">
      <c r="A9" s="29">
        <f>'Global Variables'!B1</f>
        <v>44118</v>
      </c>
      <c r="B9" s="29">
        <f>'Global Variables'!B2</f>
        <v>44120</v>
      </c>
      <c r="C9" t="s">
        <v>34</v>
      </c>
      <c r="D9" t="s">
        <v>35</v>
      </c>
      <c r="E9" t="s">
        <v>36</v>
      </c>
      <c r="F9" s="1" t="s">
        <v>119</v>
      </c>
      <c r="G9" s="1" t="s">
        <v>110</v>
      </c>
      <c r="H9" s="1" t="s">
        <v>67</v>
      </c>
      <c r="I9" t="s">
        <v>123</v>
      </c>
      <c r="J9" t="s">
        <v>111</v>
      </c>
      <c r="K9" s="1" t="s">
        <v>39</v>
      </c>
      <c r="L9" t="s">
        <v>40</v>
      </c>
      <c r="M9" t="s">
        <v>41</v>
      </c>
      <c r="N9" s="10" t="s">
        <v>112</v>
      </c>
      <c r="O9" s="10"/>
      <c r="P9" s="10" t="s">
        <v>43</v>
      </c>
      <c r="Q9" s="10" t="s">
        <v>45</v>
      </c>
      <c r="R9" s="10" t="s">
        <v>43</v>
      </c>
      <c r="S9" s="10" t="s">
        <v>45</v>
      </c>
      <c r="T9" s="19">
        <v>54599.89</v>
      </c>
      <c r="U9" s="12" t="s">
        <v>46</v>
      </c>
      <c r="V9" s="13" t="s">
        <v>116</v>
      </c>
      <c r="W9" s="13" t="s">
        <v>114</v>
      </c>
      <c r="X9" s="14" t="s">
        <v>94</v>
      </c>
      <c r="Y9" s="13" t="s">
        <v>50</v>
      </c>
      <c r="Z9" s="13" t="s">
        <v>59</v>
      </c>
      <c r="AA9" s="13" t="s">
        <v>73</v>
      </c>
      <c r="AB9" s="14" t="s">
        <v>100</v>
      </c>
      <c r="AC9" s="15" t="s">
        <v>65</v>
      </c>
      <c r="AD9" s="18">
        <v>1155</v>
      </c>
      <c r="AE9" s="15"/>
      <c r="AF9" s="11">
        <f t="shared" si="3"/>
        <v>54599.89</v>
      </c>
      <c r="AG9" s="11">
        <f t="shared" si="4"/>
        <v>51323.8966</v>
      </c>
      <c r="AH9" s="11">
        <f t="shared" si="5"/>
        <v>3275.9933999999994</v>
      </c>
    </row>
    <row r="10" spans="1:34" x14ac:dyDescent="0.25">
      <c r="A10" s="29">
        <f>'Global Variables'!B1</f>
        <v>44118</v>
      </c>
      <c r="B10" s="29">
        <f>'Global Variables'!B2</f>
        <v>44120</v>
      </c>
      <c r="C10" t="s">
        <v>34</v>
      </c>
      <c r="D10" t="s">
        <v>35</v>
      </c>
      <c r="E10" t="s">
        <v>36</v>
      </c>
      <c r="F10" s="1" t="s">
        <v>119</v>
      </c>
      <c r="G10" s="1" t="s">
        <v>110</v>
      </c>
      <c r="H10" s="1" t="s">
        <v>67</v>
      </c>
      <c r="I10" t="s">
        <v>123</v>
      </c>
      <c r="J10" t="s">
        <v>111</v>
      </c>
      <c r="K10" s="1" t="s">
        <v>39</v>
      </c>
      <c r="L10" t="s">
        <v>40</v>
      </c>
      <c r="M10" t="s">
        <v>41</v>
      </c>
      <c r="N10" s="10" t="s">
        <v>112</v>
      </c>
      <c r="O10" s="10"/>
      <c r="P10" s="10" t="s">
        <v>43</v>
      </c>
      <c r="Q10" s="10" t="s">
        <v>45</v>
      </c>
      <c r="R10" s="10" t="s">
        <v>43</v>
      </c>
      <c r="S10" s="10" t="s">
        <v>45</v>
      </c>
      <c r="T10" s="19">
        <v>33333.120000000003</v>
      </c>
      <c r="U10" s="12" t="s">
        <v>46</v>
      </c>
      <c r="V10" s="13" t="s">
        <v>116</v>
      </c>
      <c r="W10" s="13" t="s">
        <v>114</v>
      </c>
      <c r="X10" s="14" t="s">
        <v>95</v>
      </c>
      <c r="Y10" s="13" t="s">
        <v>50</v>
      </c>
      <c r="Z10" s="13" t="s">
        <v>59</v>
      </c>
      <c r="AA10" s="13" t="s">
        <v>73</v>
      </c>
      <c r="AB10" s="14" t="s">
        <v>100</v>
      </c>
      <c r="AC10" s="15" t="s">
        <v>54</v>
      </c>
      <c r="AD10" s="18">
        <v>1155</v>
      </c>
      <c r="AE10" s="15"/>
      <c r="AF10" s="11">
        <f>T10</f>
        <v>33333.120000000003</v>
      </c>
      <c r="AG10" s="11">
        <f>(MID(X10,1,FIND("/",X10)-1)/100)*T10</f>
        <v>31666.464</v>
      </c>
      <c r="AH10" s="11">
        <f>AF10-AG10</f>
        <v>1666.6560000000027</v>
      </c>
    </row>
    <row r="11" spans="1:34" x14ac:dyDescent="0.25">
      <c r="A11" s="29">
        <f>'Global Variables'!B1</f>
        <v>44118</v>
      </c>
      <c r="B11" s="29">
        <f>'Global Variables'!B2</f>
        <v>44120</v>
      </c>
      <c r="C11" t="s">
        <v>34</v>
      </c>
      <c r="D11" t="s">
        <v>35</v>
      </c>
      <c r="E11" t="s">
        <v>36</v>
      </c>
      <c r="F11" s="1" t="s">
        <v>119</v>
      </c>
      <c r="G11" s="1" t="s">
        <v>110</v>
      </c>
      <c r="H11" s="1" t="s">
        <v>67</v>
      </c>
      <c r="I11" t="s">
        <v>123</v>
      </c>
      <c r="J11" t="s">
        <v>111</v>
      </c>
      <c r="K11" s="1" t="s">
        <v>39</v>
      </c>
      <c r="L11" t="s">
        <v>40</v>
      </c>
      <c r="N11" s="10" t="s">
        <v>112</v>
      </c>
      <c r="O11" s="10"/>
      <c r="P11" s="10" t="s">
        <v>43</v>
      </c>
      <c r="Q11" s="10" t="s">
        <v>45</v>
      </c>
      <c r="R11" s="10" t="s">
        <v>43</v>
      </c>
      <c r="S11" s="10" t="s">
        <v>45</v>
      </c>
      <c r="T11" s="19">
        <v>-999.57</v>
      </c>
      <c r="U11" s="12" t="s">
        <v>46</v>
      </c>
      <c r="V11" s="13" t="s">
        <v>116</v>
      </c>
      <c r="W11" s="13" t="s">
        <v>114</v>
      </c>
      <c r="X11" s="14" t="s">
        <v>57</v>
      </c>
      <c r="Y11" s="13" t="s">
        <v>50</v>
      </c>
      <c r="Z11" s="13" t="s">
        <v>59</v>
      </c>
      <c r="AA11" s="13" t="s">
        <v>73</v>
      </c>
      <c r="AB11" s="14" t="s">
        <v>100</v>
      </c>
      <c r="AC11" s="15" t="s">
        <v>62</v>
      </c>
      <c r="AD11" s="18">
        <v>1155</v>
      </c>
      <c r="AE11" s="15"/>
      <c r="AF11" s="11">
        <f t="shared" ref="AF11:AF13" si="6">T11</f>
        <v>-999.57</v>
      </c>
      <c r="AG11" s="11">
        <f t="shared" ref="AG11:AG13" si="7">(MID(X11,1,FIND("/",X11)-1)/100)*T11</f>
        <v>-499.78500000000003</v>
      </c>
      <c r="AH11" s="11">
        <f t="shared" ref="AH11:AH13" si="8">AF11-AG11</f>
        <v>-499.78500000000003</v>
      </c>
    </row>
    <row r="12" spans="1:34" x14ac:dyDescent="0.25">
      <c r="A12" s="29">
        <f>'Global Variables'!B1</f>
        <v>44118</v>
      </c>
      <c r="B12" s="29">
        <f>'Global Variables'!B2</f>
        <v>44120</v>
      </c>
      <c r="C12" t="s">
        <v>34</v>
      </c>
      <c r="D12" t="s">
        <v>35</v>
      </c>
      <c r="E12" t="s">
        <v>36</v>
      </c>
      <c r="F12" s="1" t="s">
        <v>119</v>
      </c>
      <c r="G12" s="1" t="s">
        <v>110</v>
      </c>
      <c r="H12" s="1" t="s">
        <v>67</v>
      </c>
      <c r="I12" t="s">
        <v>123</v>
      </c>
      <c r="J12" t="s">
        <v>111</v>
      </c>
      <c r="K12" s="1" t="s">
        <v>39</v>
      </c>
      <c r="L12" t="s">
        <v>40</v>
      </c>
      <c r="M12" t="s">
        <v>41</v>
      </c>
      <c r="N12" s="10" t="s">
        <v>112</v>
      </c>
      <c r="O12" s="10"/>
      <c r="P12" s="10" t="s">
        <v>43</v>
      </c>
      <c r="Q12" s="10" t="s">
        <v>45</v>
      </c>
      <c r="R12" s="10" t="s">
        <v>43</v>
      </c>
      <c r="S12" s="10" t="s">
        <v>45</v>
      </c>
      <c r="T12" s="19">
        <v>6599565.3399999999</v>
      </c>
      <c r="U12" s="12" t="s">
        <v>46</v>
      </c>
      <c r="V12" s="13" t="s">
        <v>116</v>
      </c>
      <c r="W12" s="13" t="s">
        <v>114</v>
      </c>
      <c r="X12" s="14" t="s">
        <v>57</v>
      </c>
      <c r="Y12" s="13" t="s">
        <v>50</v>
      </c>
      <c r="Z12" s="13" t="s">
        <v>59</v>
      </c>
      <c r="AA12" s="13" t="s">
        <v>73</v>
      </c>
      <c r="AB12" s="14" t="s">
        <v>100</v>
      </c>
      <c r="AC12" s="15" t="s">
        <v>64</v>
      </c>
      <c r="AD12" s="18">
        <v>1155</v>
      </c>
      <c r="AE12" s="15"/>
      <c r="AF12" s="11">
        <f t="shared" si="6"/>
        <v>6599565.3399999999</v>
      </c>
      <c r="AG12" s="11">
        <f t="shared" si="7"/>
        <v>3299782.67</v>
      </c>
      <c r="AH12" s="11">
        <f t="shared" si="8"/>
        <v>3299782.67</v>
      </c>
    </row>
    <row r="13" spans="1:34" x14ac:dyDescent="0.25">
      <c r="A13" s="29">
        <f>'Global Variables'!B1</f>
        <v>44118</v>
      </c>
      <c r="B13" s="29">
        <f>'Global Variables'!B2</f>
        <v>44120</v>
      </c>
      <c r="C13" t="s">
        <v>34</v>
      </c>
      <c r="D13" t="s">
        <v>35</v>
      </c>
      <c r="E13" t="s">
        <v>36</v>
      </c>
      <c r="F13" s="1" t="s">
        <v>119</v>
      </c>
      <c r="G13" s="1" t="s">
        <v>110</v>
      </c>
      <c r="H13" s="1" t="s">
        <v>67</v>
      </c>
      <c r="I13" t="s">
        <v>123</v>
      </c>
      <c r="J13" t="s">
        <v>111</v>
      </c>
      <c r="K13" s="1" t="s">
        <v>39</v>
      </c>
      <c r="L13" t="s">
        <v>40</v>
      </c>
      <c r="M13" t="s">
        <v>41</v>
      </c>
      <c r="N13" s="10" t="s">
        <v>112</v>
      </c>
      <c r="O13" s="10"/>
      <c r="P13" s="10" t="s">
        <v>43</v>
      </c>
      <c r="Q13" s="10" t="s">
        <v>45</v>
      </c>
      <c r="R13" s="10" t="s">
        <v>43</v>
      </c>
      <c r="S13" s="10" t="s">
        <v>45</v>
      </c>
      <c r="T13" s="19">
        <v>193504.34</v>
      </c>
      <c r="U13" s="12" t="s">
        <v>46</v>
      </c>
      <c r="V13" s="13" t="s">
        <v>116</v>
      </c>
      <c r="W13" s="13" t="s">
        <v>114</v>
      </c>
      <c r="X13" s="14" t="s">
        <v>57</v>
      </c>
      <c r="Y13" s="13" t="s">
        <v>50</v>
      </c>
      <c r="Z13" s="13" t="s">
        <v>59</v>
      </c>
      <c r="AA13" s="13" t="s">
        <v>73</v>
      </c>
      <c r="AB13" s="14" t="s">
        <v>100</v>
      </c>
      <c r="AC13" s="15" t="s">
        <v>65</v>
      </c>
      <c r="AD13" s="18">
        <v>1155</v>
      </c>
      <c r="AE13" s="15"/>
      <c r="AF13" s="11">
        <f t="shared" si="6"/>
        <v>193504.34</v>
      </c>
      <c r="AG13" s="11">
        <f t="shared" si="7"/>
        <v>96752.17</v>
      </c>
      <c r="AH13" s="11">
        <f t="shared" si="8"/>
        <v>96752.17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Global Variables</vt:lpstr>
      <vt:lpstr>Voucher1</vt:lpstr>
      <vt:lpstr>Voucher2</vt:lpstr>
      <vt:lpstr>Voucher3</vt:lpstr>
      <vt:lpstr>Voucher4</vt:lpstr>
      <vt:lpstr>Voucher5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nagesh.allu</cp:lastModifiedBy>
  <dcterms:created xsi:type="dcterms:W3CDTF">2020-07-12T17:34:07Z</dcterms:created>
  <dcterms:modified xsi:type="dcterms:W3CDTF">2020-10-01T19:14:41Z</dcterms:modified>
</cp:coreProperties>
</file>