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FDR-Katalon-Regression\Data Files\Regression-Voucher\"/>
    </mc:Choice>
  </mc:AlternateContent>
  <xr:revisionPtr revIDLastSave="0" documentId="13_ncr:1_{97218A9F-E666-4EEC-BA00-E787F85CCCC8}" xr6:coauthVersionLast="45" xr6:coauthVersionMax="45" xr10:uidLastSave="{00000000-0000-0000-0000-000000000000}"/>
  <bookViews>
    <workbookView xWindow="28680" yWindow="-1815" windowWidth="29040" windowHeight="15840" xr2:uid="{0E06ACD6-6E3B-FF4A-9DD5-148BBE59C4CD}"/>
  </bookViews>
  <sheets>
    <sheet name="Global Variables" sheetId="1" r:id="rId1"/>
    <sheet name="Voucher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A2" i="2" l="1"/>
  <c r="B5" i="2"/>
  <c r="B4" i="2"/>
  <c r="B3" i="2"/>
  <c r="B2" i="2"/>
  <c r="A5" i="2"/>
  <c r="A4" i="2"/>
  <c r="A3" i="2"/>
  <c r="AG5" i="2" l="1"/>
  <c r="AF5" i="2"/>
  <c r="AG4" i="2"/>
  <c r="AF4" i="2"/>
  <c r="AG3" i="2"/>
  <c r="AF3" i="2"/>
  <c r="AG2" i="2"/>
  <c r="AH2" i="2" s="1"/>
  <c r="AF2" i="2"/>
  <c r="AH3" i="2" l="1"/>
  <c r="AH5" i="2"/>
  <c r="AH4" i="2"/>
</calcChain>
</file>

<file path=xl/sharedStrings.xml><?xml version="1.0" encoding="utf-8"?>
<sst xmlns="http://schemas.openxmlformats.org/spreadsheetml/2006/main" count="135" uniqueCount="71">
  <si>
    <t>Draw Date</t>
  </si>
  <si>
    <t>Pay Date</t>
  </si>
  <si>
    <t>Program Type</t>
  </si>
  <si>
    <t>Invoice Type</t>
  </si>
  <si>
    <t>FundCode</t>
  </si>
  <si>
    <t>Supplier ID #</t>
  </si>
  <si>
    <t>Seq</t>
  </si>
  <si>
    <t>C/O Dept. of Social Services</t>
  </si>
  <si>
    <t>Contract #</t>
  </si>
  <si>
    <t>Vendor Message</t>
  </si>
  <si>
    <t>Primary Contact</t>
  </si>
  <si>
    <t>Secondary Contact</t>
  </si>
  <si>
    <t>Supplier Name</t>
  </si>
  <si>
    <t>Invoice Number</t>
  </si>
  <si>
    <t>Report Qtr</t>
  </si>
  <si>
    <t>Invoice Date</t>
  </si>
  <si>
    <t>Original Warrant Date</t>
  </si>
  <si>
    <t>Service Date ( To)</t>
  </si>
  <si>
    <t>Service Date ( From)</t>
  </si>
  <si>
    <t>Amount</t>
  </si>
  <si>
    <t>Waiver Type</t>
  </si>
  <si>
    <t>Waiver Name</t>
  </si>
  <si>
    <t>Funding Source</t>
  </si>
  <si>
    <t>Fund Ratio</t>
  </si>
  <si>
    <t>Non-Federal Fund</t>
  </si>
  <si>
    <t>Account</t>
  </si>
  <si>
    <t>Alt Account</t>
  </si>
  <si>
    <t>Service Category</t>
  </si>
  <si>
    <t>Increase/Decrease Line</t>
  </si>
  <si>
    <t xml:space="preserve">Index </t>
  </si>
  <si>
    <t>Service Location</t>
  </si>
  <si>
    <t>Total Amount</t>
  </si>
  <si>
    <t>Fed Total Amount</t>
  </si>
  <si>
    <t>State Total Amount</t>
  </si>
  <si>
    <t>Medical Assistance (MA)</t>
  </si>
  <si>
    <t>CAP</t>
  </si>
  <si>
    <t>Health Care Deposit Fund (0912)</t>
  </si>
  <si>
    <t>TRUE</t>
  </si>
  <si>
    <t>Regression Scenario 1 Voucher 1</t>
  </si>
  <si>
    <t>Vivian Ly</t>
  </si>
  <si>
    <t>Aung Lin</t>
  </si>
  <si>
    <t>Skywalker Health Plan</t>
  </si>
  <si>
    <t>MC0000001</t>
  </si>
  <si>
    <t>06/01/2020</t>
  </si>
  <si>
    <t>07/25/2020</t>
  </si>
  <si>
    <t>06/30/2020</t>
  </si>
  <si>
    <t>2020</t>
  </si>
  <si>
    <t>A-FamilyU TPM/GMC</t>
  </si>
  <si>
    <t>IHSS</t>
  </si>
  <si>
    <t>56/44</t>
  </si>
  <si>
    <t>0001</t>
  </si>
  <si>
    <t>5442000</t>
  </si>
  <si>
    <t>5442000022</t>
  </si>
  <si>
    <t>18A3</t>
  </si>
  <si>
    <t>1: New (service Period is current quarter and never been claimed)</t>
  </si>
  <si>
    <t>A-FamilyR TPM/GMC</t>
  </si>
  <si>
    <t>HQAF</t>
  </si>
  <si>
    <t>50/50</t>
  </si>
  <si>
    <t>3158</t>
  </si>
  <si>
    <t>5432000</t>
  </si>
  <si>
    <t>5432000018</t>
  </si>
  <si>
    <t>18A1</t>
  </si>
  <si>
    <t>2: New (service Period is prior quarter and never been claimed)</t>
  </si>
  <si>
    <t>56.2/43.8</t>
  </si>
  <si>
    <t>3: Receipts or any decrease</t>
  </si>
  <si>
    <t>6: New (service period is current quarter and never been claimed)</t>
  </si>
  <si>
    <t>0000007690</t>
  </si>
  <si>
    <t>24</t>
  </si>
  <si>
    <t>0000007954</t>
  </si>
  <si>
    <t>07-65815</t>
  </si>
  <si>
    <t>07-65707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</si>
</sst>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%_);\(0.00%\)"/>
    <numFmt numFmtId="165" formatCode="m/d/yyyy;@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26">
    <xf numFmtId="0" fontId="0" fillId="0" borderId="0" xfId="0"/>
    <xf numFmtId="0" fontId="4" fillId="2" borderId="0" xfId="2" applyFont="1" applyFill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44" fontId="5" fillId="4" borderId="0" xfId="1" applyFont="1" applyFill="1"/>
    <xf numFmtId="0" fontId="5" fillId="4" borderId="0" xfId="0" applyFont="1" applyFill="1" applyAlignment="1">
      <alignment horizontal="center"/>
    </xf>
    <xf numFmtId="49" fontId="3" fillId="0" borderId="0" xfId="2" applyNumberFormat="1"/>
    <xf numFmtId="44" fontId="3" fillId="0" borderId="0" xfId="1" applyFont="1"/>
    <xf numFmtId="49" fontId="3" fillId="0" borderId="0" xfId="2" quotePrefix="1" applyNumberFormat="1" applyAlignment="1">
      <alignment horizontal="center"/>
    </xf>
    <xf numFmtId="49" fontId="3" fillId="0" borderId="0" xfId="2" applyNumberFormat="1" applyAlignment="1">
      <alignment horizontal="center"/>
    </xf>
    <xf numFmtId="0" fontId="3" fillId="0" borderId="0" xfId="2" applyAlignment="1">
      <alignment horizontal="center"/>
    </xf>
    <xf numFmtId="164" fontId="3" fillId="0" borderId="0" xfId="2" applyNumberFormat="1" applyAlignment="1">
      <alignment horizontal="center"/>
    </xf>
    <xf numFmtId="49" fontId="6" fillId="0" borderId="0" xfId="0" applyNumberFormat="1" applyFont="1"/>
    <xf numFmtId="1" fontId="3" fillId="0" borderId="0" xfId="2" applyNumberFormat="1" applyAlignment="1">
      <alignment horizontal="center"/>
    </xf>
    <xf numFmtId="39" fontId="3" fillId="0" borderId="0" xfId="1" applyNumberFormat="1" applyFont="1"/>
    <xf numFmtId="1" fontId="5" fillId="4" borderId="0" xfId="0" applyNumberFormat="1" applyFont="1" applyFill="1" applyAlignment="1">
      <alignment horizontal="center"/>
    </xf>
    <xf numFmtId="1" fontId="0" fillId="0" borderId="0" xfId="0" applyNumberFormat="1"/>
    <xf numFmtId="0" fontId="2" fillId="2" borderId="0" xfId="0" applyFont="1" applyFill="1" applyAlignment="1">
      <alignment horizontal="left"/>
    </xf>
    <xf numFmtId="0" fontId="4" fillId="2" borderId="0" xfId="2" applyFont="1" applyFill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17" fontId="0" fillId="0" borderId="0" xfId="0" applyNumberFormat="1" applyAlignment="1">
      <alignment horizontal="left"/>
    </xf>
    <xf numFmtId="165" fontId="0" fillId="0" borderId="0" xfId="0" applyNumberFormat="1"/>
    <xf numFmtId="165" fontId="2" fillId="2" borderId="0" xfId="0" applyNumberFormat="1" applyFont="1" applyFill="1" applyAlignment="1">
      <alignment horizontal="left" vertical="top"/>
    </xf>
    <xf numFmtId="165" fontId="0" fillId="0" borderId="0" xfId="0" applyNumberFormat="1" applyAlignment="1">
      <alignment horizontal="left" vertical="top"/>
    </xf>
  </cellXfs>
  <cellStyles count="3">
    <cellStyle name="Currency" xfId="1" builtinId="4"/>
    <cellStyle name="Normal" xfId="0" builtinId="0"/>
    <cellStyle name="Normal 2" xfId="2" xr:uid="{ED17EBBE-5AE3-7F43-94D2-D5DE2F7D4C8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2F83B-A4E4-6E4D-B7A7-F09172A8C8A5}">
  <dimension ref="A1:B2"/>
  <sheetViews>
    <sheetView tabSelected="1" workbookViewId="0">
      <selection activeCell="B2" sqref="B2"/>
    </sheetView>
  </sheetViews>
  <sheetFormatPr defaultColWidth="11" defaultRowHeight="15.75" x14ac:dyDescent="0.25"/>
  <cols>
    <col min="2" max="2" width="11" style="23"/>
  </cols>
  <sheetData>
    <row r="1" spans="1:2" x14ac:dyDescent="0.25">
      <c r="A1" t="s">
        <v>0</v>
      </c>
      <c r="B1" s="23">
        <v>44132</v>
      </c>
    </row>
    <row r="2" spans="1:2" x14ac:dyDescent="0.25">
      <c r="A2" t="s">
        <v>1</v>
      </c>
      <c r="B2" s="23">
        <f>B1+2</f>
        <v>44134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DC52D-8F10-9A44-AA0B-257816EA388F}">
  <dimension ref="A1:AH5"/>
  <sheetViews>
    <sheetView workbookViewId="0">
      <selection activeCell="G14" sqref="G14"/>
    </sheetView>
  </sheetViews>
  <sheetFormatPr defaultColWidth="11" defaultRowHeight="15.75" x14ac:dyDescent="0.25"/>
  <cols>
    <col min="1" max="2" width="10.375" style="25" bestFit="1" customWidth="1"/>
    <col min="3" max="3" width="21.5" style="20" bestFit="1" customWidth="1"/>
    <col min="4" max="11" width="11" style="20"/>
    <col min="17" max="17" width="18" bestFit="1" customWidth="1"/>
    <col min="18" max="18" width="14.5" bestFit="1" customWidth="1"/>
    <col min="19" max="19" width="16.625" bestFit="1" customWidth="1"/>
    <col min="30" max="30" width="11" style="17"/>
  </cols>
  <sheetData>
    <row r="1" spans="1:34" x14ac:dyDescent="0.25">
      <c r="A1" s="24" t="s">
        <v>0</v>
      </c>
      <c r="B1" s="24" t="s">
        <v>1</v>
      </c>
      <c r="C1" s="18" t="s">
        <v>2</v>
      </c>
      <c r="D1" s="18" t="s">
        <v>3</v>
      </c>
      <c r="E1" s="18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4" t="s">
        <v>18</v>
      </c>
      <c r="T1" s="5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16" t="s">
        <v>29</v>
      </c>
      <c r="AE1" s="6" t="s">
        <v>30</v>
      </c>
      <c r="AF1" s="5" t="s">
        <v>31</v>
      </c>
      <c r="AG1" s="5" t="s">
        <v>32</v>
      </c>
      <c r="AH1" s="5" t="s">
        <v>33</v>
      </c>
    </row>
    <row r="2" spans="1:34" x14ac:dyDescent="0.25">
      <c r="A2" s="25">
        <f>'Global Variables'!B1</f>
        <v>44132</v>
      </c>
      <c r="B2" s="25">
        <f>'Global Variables'!B2</f>
        <v>44134</v>
      </c>
      <c r="C2" s="20" t="s">
        <v>34</v>
      </c>
      <c r="D2" s="20" t="s">
        <v>35</v>
      </c>
      <c r="E2" s="20" t="s">
        <v>36</v>
      </c>
      <c r="F2" s="21" t="s">
        <v>66</v>
      </c>
      <c r="G2" s="21" t="s">
        <v>67</v>
      </c>
      <c r="H2" s="21" t="s">
        <v>37</v>
      </c>
      <c r="I2" s="22" t="s">
        <v>69</v>
      </c>
      <c r="J2" s="20" t="s">
        <v>38</v>
      </c>
      <c r="K2" s="21" t="s">
        <v>39</v>
      </c>
      <c r="L2" t="s">
        <v>40</v>
      </c>
      <c r="M2" t="s">
        <v>41</v>
      </c>
      <c r="N2" s="7" t="s">
        <v>42</v>
      </c>
      <c r="O2" s="7"/>
      <c r="P2" s="7" t="s">
        <v>43</v>
      </c>
      <c r="Q2" s="7" t="s">
        <v>44</v>
      </c>
      <c r="R2" s="7" t="s">
        <v>43</v>
      </c>
      <c r="S2" s="7" t="s">
        <v>45</v>
      </c>
      <c r="T2" s="15">
        <v>76000</v>
      </c>
      <c r="U2" s="9" t="s">
        <v>46</v>
      </c>
      <c r="V2" s="10" t="s">
        <v>47</v>
      </c>
      <c r="W2" s="11" t="s">
        <v>48</v>
      </c>
      <c r="X2" s="11" t="s">
        <v>49</v>
      </c>
      <c r="Y2" s="10" t="s">
        <v>50</v>
      </c>
      <c r="Z2" s="10" t="s">
        <v>51</v>
      </c>
      <c r="AA2" s="10" t="s">
        <v>52</v>
      </c>
      <c r="AB2" s="11" t="s">
        <v>53</v>
      </c>
      <c r="AC2" s="12" t="s">
        <v>54</v>
      </c>
      <c r="AD2" s="14">
        <v>1155</v>
      </c>
      <c r="AE2" s="12"/>
      <c r="AF2" s="8">
        <f>T2</f>
        <v>76000</v>
      </c>
      <c r="AG2" s="8">
        <f>(MID(X2,1,FIND("/",X2)-1)/100)*T2</f>
        <v>42560.000000000007</v>
      </c>
      <c r="AH2" s="8">
        <f>AF2-AG2</f>
        <v>33439.999999999993</v>
      </c>
    </row>
    <row r="3" spans="1:34" x14ac:dyDescent="0.25">
      <c r="A3" s="25">
        <f>'Global Variables'!B1</f>
        <v>44132</v>
      </c>
      <c r="B3" s="25">
        <f>'Global Variables'!B2</f>
        <v>44134</v>
      </c>
      <c r="C3" s="20" t="s">
        <v>34</v>
      </c>
      <c r="D3" s="20" t="s">
        <v>35</v>
      </c>
      <c r="E3" s="20" t="s">
        <v>36</v>
      </c>
      <c r="F3" s="21" t="s">
        <v>66</v>
      </c>
      <c r="G3" s="21" t="s">
        <v>67</v>
      </c>
      <c r="H3" s="21" t="s">
        <v>37</v>
      </c>
      <c r="I3" s="22" t="s">
        <v>69</v>
      </c>
      <c r="J3" s="20" t="s">
        <v>38</v>
      </c>
      <c r="K3" s="21" t="s">
        <v>39</v>
      </c>
      <c r="L3" t="s">
        <v>40</v>
      </c>
      <c r="N3" s="7" t="s">
        <v>42</v>
      </c>
      <c r="O3" s="7"/>
      <c r="P3" s="7" t="s">
        <v>43</v>
      </c>
      <c r="Q3" s="7" t="s">
        <v>44</v>
      </c>
      <c r="R3" s="13" t="s">
        <v>43</v>
      </c>
      <c r="S3" s="7" t="s">
        <v>45</v>
      </c>
      <c r="T3" s="15">
        <v>35000</v>
      </c>
      <c r="U3" s="9" t="s">
        <v>46</v>
      </c>
      <c r="V3" s="10" t="s">
        <v>55</v>
      </c>
      <c r="W3" s="11" t="s">
        <v>56</v>
      </c>
      <c r="X3" s="11" t="s">
        <v>57</v>
      </c>
      <c r="Y3" s="10" t="s">
        <v>58</v>
      </c>
      <c r="Z3" s="10" t="s">
        <v>59</v>
      </c>
      <c r="AA3" s="10" t="s">
        <v>60</v>
      </c>
      <c r="AB3" s="11" t="s">
        <v>61</v>
      </c>
      <c r="AC3" s="12" t="s">
        <v>62</v>
      </c>
      <c r="AD3" s="14">
        <v>1155</v>
      </c>
      <c r="AE3" s="12"/>
      <c r="AF3" s="8">
        <f t="shared" ref="AF3:AF5" si="0">T3</f>
        <v>35000</v>
      </c>
      <c r="AG3" s="8">
        <f t="shared" ref="AG3:AG5" si="1">(MID(X3,1,FIND("/",X3)-1)/100)*T3</f>
        <v>17500</v>
      </c>
      <c r="AH3" s="8">
        <f t="shared" ref="AH3:AH5" si="2">AF3-AG3</f>
        <v>17500</v>
      </c>
    </row>
    <row r="4" spans="1:34" x14ac:dyDescent="0.25">
      <c r="A4" s="25">
        <f>'Global Variables'!B1</f>
        <v>44132</v>
      </c>
      <c r="B4" s="25">
        <f>'Global Variables'!B2</f>
        <v>44134</v>
      </c>
      <c r="C4" s="20" t="s">
        <v>34</v>
      </c>
      <c r="D4" s="20" t="s">
        <v>35</v>
      </c>
      <c r="E4" s="20" t="s">
        <v>36</v>
      </c>
      <c r="F4" s="21" t="s">
        <v>68</v>
      </c>
      <c r="G4" s="21" t="s">
        <v>67</v>
      </c>
      <c r="H4" s="21" t="s">
        <v>37</v>
      </c>
      <c r="I4" s="22" t="s">
        <v>70</v>
      </c>
      <c r="J4" s="20" t="s">
        <v>38</v>
      </c>
      <c r="K4" s="21" t="s">
        <v>39</v>
      </c>
      <c r="L4" t="s">
        <v>40</v>
      </c>
      <c r="M4" t="s">
        <v>41</v>
      </c>
      <c r="N4" s="7" t="s">
        <v>42</v>
      </c>
      <c r="O4" s="7"/>
      <c r="P4" s="7" t="s">
        <v>43</v>
      </c>
      <c r="Q4" s="7" t="s">
        <v>44</v>
      </c>
      <c r="R4" s="13" t="s">
        <v>43</v>
      </c>
      <c r="S4" s="7" t="s">
        <v>45</v>
      </c>
      <c r="T4" s="15">
        <v>76000</v>
      </c>
      <c r="U4" s="9" t="s">
        <v>46</v>
      </c>
      <c r="V4" s="10" t="s">
        <v>47</v>
      </c>
      <c r="W4" s="11" t="s">
        <v>56</v>
      </c>
      <c r="X4" s="11" t="s">
        <v>63</v>
      </c>
      <c r="Y4" s="10" t="s">
        <v>58</v>
      </c>
      <c r="Z4" s="10" t="s">
        <v>51</v>
      </c>
      <c r="AA4" s="10" t="s">
        <v>52</v>
      </c>
      <c r="AB4" s="11" t="s">
        <v>53</v>
      </c>
      <c r="AC4" s="12" t="s">
        <v>64</v>
      </c>
      <c r="AD4" s="14">
        <v>1155</v>
      </c>
      <c r="AE4" s="12"/>
      <c r="AF4" s="8">
        <f t="shared" si="0"/>
        <v>76000</v>
      </c>
      <c r="AG4" s="8">
        <f t="shared" si="1"/>
        <v>42712.000000000007</v>
      </c>
      <c r="AH4" s="8">
        <f t="shared" si="2"/>
        <v>33287.999999999993</v>
      </c>
    </row>
    <row r="5" spans="1:34" x14ac:dyDescent="0.25">
      <c r="A5" s="25">
        <f>'Global Variables'!B1</f>
        <v>44132</v>
      </c>
      <c r="B5" s="25">
        <f>'Global Variables'!B2</f>
        <v>44134</v>
      </c>
      <c r="C5" s="20" t="s">
        <v>34</v>
      </c>
      <c r="D5" s="20" t="s">
        <v>35</v>
      </c>
      <c r="E5" s="20" t="s">
        <v>36</v>
      </c>
      <c r="F5" s="21" t="s">
        <v>68</v>
      </c>
      <c r="G5" s="21" t="s">
        <v>67</v>
      </c>
      <c r="H5" s="21" t="s">
        <v>37</v>
      </c>
      <c r="I5" s="22" t="s">
        <v>70</v>
      </c>
      <c r="J5" s="20" t="s">
        <v>38</v>
      </c>
      <c r="K5" s="21" t="s">
        <v>39</v>
      </c>
      <c r="L5" t="s">
        <v>40</v>
      </c>
      <c r="M5" t="s">
        <v>41</v>
      </c>
      <c r="N5" s="7" t="s">
        <v>42</v>
      </c>
      <c r="O5" s="7"/>
      <c r="P5" s="7" t="s">
        <v>43</v>
      </c>
      <c r="Q5" s="7" t="s">
        <v>44</v>
      </c>
      <c r="R5" s="13" t="s">
        <v>43</v>
      </c>
      <c r="S5" s="7" t="s">
        <v>45</v>
      </c>
      <c r="T5" s="15">
        <v>76000</v>
      </c>
      <c r="U5" s="9" t="s">
        <v>46</v>
      </c>
      <c r="V5" s="10" t="s">
        <v>47</v>
      </c>
      <c r="W5" s="11" t="s">
        <v>48</v>
      </c>
      <c r="X5" s="11" t="s">
        <v>63</v>
      </c>
      <c r="Y5" s="10" t="s">
        <v>50</v>
      </c>
      <c r="Z5" s="10" t="s">
        <v>51</v>
      </c>
      <c r="AA5" s="10" t="s">
        <v>52</v>
      </c>
      <c r="AB5" s="11" t="s">
        <v>53</v>
      </c>
      <c r="AC5" s="12" t="s">
        <v>65</v>
      </c>
      <c r="AD5" s="14">
        <v>1155</v>
      </c>
      <c r="AE5" s="12"/>
      <c r="AF5" s="8">
        <f t="shared" si="0"/>
        <v>76000</v>
      </c>
      <c r="AG5" s="8">
        <f t="shared" si="1"/>
        <v>42712.000000000007</v>
      </c>
      <c r="AH5" s="8">
        <f t="shared" si="2"/>
        <v>33287.999999999993</v>
      </c>
    </row>
  </sheetData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 Variables</vt:lpstr>
      <vt:lpstr>Voucher1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nagesh.allu</cp:lastModifiedBy>
  <dcterms:created xsi:type="dcterms:W3CDTF">2020-07-12T17:34:07Z</dcterms:created>
  <dcterms:modified xsi:type="dcterms:W3CDTF">2020-10-02T16:36:08Z</dcterms:modified>
</cp:coreProperties>
</file>