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ibsouki/Desktop/"/>
    </mc:Choice>
  </mc:AlternateContent>
  <xr:revisionPtr revIDLastSave="0" documentId="13_ncr:1_{CBCF9301-FE81-AA4C-972D-EA10E533AEF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VENTARIO" sheetId="1" r:id="rId1"/>
    <sheet name="CONTROL DE VENTAS" sheetId="2" r:id="rId2"/>
    <sheet name="CONTROL ZELLE" sheetId="3" r:id="rId3"/>
    <sheet name="INVENTARIO ACTUALIZADO PARA VEN" sheetId="4" r:id="rId4"/>
  </sheets>
  <definedNames>
    <definedName name="_xlnm._FilterDatabase" localSheetId="1" hidden="1">'CONTROL DE VENTAS'!$A$3:$E$8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7" i="1" l="1"/>
  <c r="L4" i="1"/>
  <c r="B25" i="1"/>
  <c r="G53" i="4"/>
  <c r="B27" i="1"/>
  <c r="J59" i="1"/>
  <c r="H59" i="1"/>
  <c r="M127" i="1"/>
  <c r="M107" i="1"/>
  <c r="M91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12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105" i="1"/>
  <c r="J106" i="1"/>
  <c r="J104" i="1"/>
  <c r="J98" i="1"/>
  <c r="J46" i="1"/>
  <c r="J47" i="1"/>
  <c r="J48" i="1"/>
  <c r="J49" i="1"/>
  <c r="J50" i="1"/>
  <c r="J51" i="1"/>
  <c r="J52" i="1"/>
  <c r="J53" i="1"/>
  <c r="J54" i="1"/>
  <c r="J45" i="1"/>
  <c r="J33" i="1"/>
  <c r="J34" i="1"/>
  <c r="J35" i="1"/>
  <c r="J36" i="1"/>
  <c r="J37" i="1"/>
  <c r="J38" i="1"/>
  <c r="J39" i="1"/>
  <c r="J32" i="1"/>
  <c r="G8" i="4"/>
  <c r="G11" i="4"/>
  <c r="G15" i="4"/>
  <c r="G16" i="4"/>
  <c r="G19" i="4"/>
  <c r="G23" i="4"/>
  <c r="G24" i="4"/>
  <c r="G27" i="4"/>
  <c r="G31" i="4"/>
  <c r="G32" i="4"/>
  <c r="G35" i="4"/>
  <c r="G39" i="4"/>
  <c r="G40" i="4"/>
  <c r="G43" i="4"/>
  <c r="G47" i="4"/>
  <c r="G48" i="4"/>
  <c r="F8" i="4"/>
  <c r="F9" i="4"/>
  <c r="G9" i="4" s="1"/>
  <c r="F10" i="4"/>
  <c r="G10" i="4" s="1"/>
  <c r="F11" i="4"/>
  <c r="F12" i="4"/>
  <c r="G12" i="4" s="1"/>
  <c r="F13" i="4"/>
  <c r="G13" i="4" s="1"/>
  <c r="F14" i="4"/>
  <c r="G14" i="4" s="1"/>
  <c r="F15" i="4"/>
  <c r="F16" i="4"/>
  <c r="F17" i="4"/>
  <c r="G17" i="4" s="1"/>
  <c r="F18" i="4"/>
  <c r="G18" i="4" s="1"/>
  <c r="F19" i="4"/>
  <c r="F20" i="4"/>
  <c r="G20" i="4" s="1"/>
  <c r="F21" i="4"/>
  <c r="G21" i="4" s="1"/>
  <c r="F22" i="4"/>
  <c r="G22" i="4" s="1"/>
  <c r="F23" i="4"/>
  <c r="F24" i="4"/>
  <c r="F25" i="4"/>
  <c r="G25" i="4" s="1"/>
  <c r="F26" i="4"/>
  <c r="G26" i="4" s="1"/>
  <c r="F27" i="4"/>
  <c r="F28" i="4"/>
  <c r="G28" i="4" s="1"/>
  <c r="F29" i="4"/>
  <c r="G29" i="4" s="1"/>
  <c r="F30" i="4"/>
  <c r="G30" i="4" s="1"/>
  <c r="F31" i="4"/>
  <c r="F32" i="4"/>
  <c r="F33" i="4"/>
  <c r="G33" i="4" s="1"/>
  <c r="F34" i="4"/>
  <c r="G34" i="4" s="1"/>
  <c r="F35" i="4"/>
  <c r="F36" i="4"/>
  <c r="G36" i="4" s="1"/>
  <c r="F37" i="4"/>
  <c r="G37" i="4" s="1"/>
  <c r="F38" i="4"/>
  <c r="G38" i="4" s="1"/>
  <c r="F39" i="4"/>
  <c r="F40" i="4"/>
  <c r="F41" i="4"/>
  <c r="G41" i="4" s="1"/>
  <c r="F42" i="4"/>
  <c r="G42" i="4" s="1"/>
  <c r="F43" i="4"/>
  <c r="F44" i="4"/>
  <c r="G44" i="4" s="1"/>
  <c r="F45" i="4"/>
  <c r="G45" i="4" s="1"/>
  <c r="F46" i="4"/>
  <c r="G46" i="4" s="1"/>
  <c r="F47" i="4"/>
  <c r="F48" i="4"/>
  <c r="F49" i="4"/>
  <c r="G49" i="4" s="1"/>
  <c r="F50" i="4"/>
  <c r="G50" i="4" s="1"/>
  <c r="F7" i="4"/>
  <c r="G7" i="4" s="1"/>
  <c r="C41" i="1"/>
  <c r="C111" i="2"/>
  <c r="C107" i="2"/>
  <c r="H16" i="3"/>
  <c r="H19" i="3" s="1"/>
  <c r="H21" i="3" s="1"/>
  <c r="C101" i="2"/>
  <c r="J126" i="1" l="1"/>
  <c r="J56" i="1"/>
  <c r="J107" i="1"/>
  <c r="J41" i="1"/>
  <c r="C96" i="2"/>
  <c r="B8" i="1" l="1"/>
  <c r="B20" i="1" s="1"/>
  <c r="B15" i="1"/>
  <c r="C85" i="2"/>
  <c r="M56" i="1" l="1"/>
  <c r="A26" i="3"/>
  <c r="A39" i="3" s="1"/>
  <c r="C69" i="2" l="1"/>
  <c r="G98" i="1"/>
  <c r="O98" i="1" s="1"/>
  <c r="E105" i="1"/>
  <c r="G105" i="1" s="1"/>
  <c r="O105" i="1" s="1"/>
  <c r="E106" i="1"/>
  <c r="G106" i="1" s="1"/>
  <c r="E104" i="1"/>
  <c r="G104" i="1" s="1"/>
  <c r="O104" i="1" s="1"/>
  <c r="B107" i="1"/>
  <c r="E113" i="1"/>
  <c r="G113" i="1" s="1"/>
  <c r="O113" i="1" s="1"/>
  <c r="E114" i="1"/>
  <c r="G114" i="1" s="1"/>
  <c r="O114" i="1" s="1"/>
  <c r="E115" i="1"/>
  <c r="G115" i="1" s="1"/>
  <c r="O115" i="1" s="1"/>
  <c r="E116" i="1"/>
  <c r="G116" i="1" s="1"/>
  <c r="O116" i="1" s="1"/>
  <c r="E117" i="1"/>
  <c r="G117" i="1" s="1"/>
  <c r="O117" i="1" s="1"/>
  <c r="E118" i="1"/>
  <c r="G118" i="1" s="1"/>
  <c r="O118" i="1" s="1"/>
  <c r="E119" i="1"/>
  <c r="G119" i="1" s="1"/>
  <c r="O119" i="1" s="1"/>
  <c r="E120" i="1"/>
  <c r="G120" i="1" s="1"/>
  <c r="O120" i="1" s="1"/>
  <c r="E121" i="1"/>
  <c r="G121" i="1" s="1"/>
  <c r="O121" i="1" s="1"/>
  <c r="E122" i="1"/>
  <c r="G122" i="1" s="1"/>
  <c r="O122" i="1" s="1"/>
  <c r="E123" i="1"/>
  <c r="G123" i="1" s="1"/>
  <c r="O123" i="1" s="1"/>
  <c r="E124" i="1"/>
  <c r="G124" i="1" s="1"/>
  <c r="O124" i="1" s="1"/>
  <c r="E125" i="1"/>
  <c r="G125" i="1" s="1"/>
  <c r="O125" i="1" s="1"/>
  <c r="E112" i="1"/>
  <c r="B127" i="1"/>
  <c r="C127" i="1"/>
  <c r="C77" i="2"/>
  <c r="B92" i="1"/>
  <c r="E90" i="1"/>
  <c r="G90" i="1" s="1"/>
  <c r="E89" i="1"/>
  <c r="G89" i="1" s="1"/>
  <c r="E88" i="1"/>
  <c r="G88" i="1" s="1"/>
  <c r="E87" i="1"/>
  <c r="G87" i="1" s="1"/>
  <c r="E86" i="1"/>
  <c r="G86" i="1" s="1"/>
  <c r="E85" i="1"/>
  <c r="G85" i="1" s="1"/>
  <c r="E84" i="1"/>
  <c r="G84" i="1" s="1"/>
  <c r="E83" i="1"/>
  <c r="G83" i="1" s="1"/>
  <c r="E82" i="1"/>
  <c r="G82" i="1" s="1"/>
  <c r="E81" i="1"/>
  <c r="G81" i="1" s="1"/>
  <c r="E80" i="1"/>
  <c r="G80" i="1" s="1"/>
  <c r="E79" i="1"/>
  <c r="G79" i="1" s="1"/>
  <c r="E78" i="1"/>
  <c r="G78" i="1" s="1"/>
  <c r="E77" i="1"/>
  <c r="G77" i="1" s="1"/>
  <c r="E76" i="1"/>
  <c r="G76" i="1" s="1"/>
  <c r="E75" i="1"/>
  <c r="G75" i="1" s="1"/>
  <c r="E74" i="1"/>
  <c r="G74" i="1" s="1"/>
  <c r="E73" i="1"/>
  <c r="G73" i="1" s="1"/>
  <c r="E72" i="1"/>
  <c r="G72" i="1" s="1"/>
  <c r="E71" i="1"/>
  <c r="G71" i="1" s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G64" i="1" s="1"/>
  <c r="E63" i="1"/>
  <c r="G63" i="1" s="1"/>
  <c r="E62" i="1"/>
  <c r="G62" i="1" s="1"/>
  <c r="E61" i="1"/>
  <c r="G61" i="1" s="1"/>
  <c r="E60" i="1"/>
  <c r="G60" i="1" s="1"/>
  <c r="E59" i="1"/>
  <c r="G59" i="1" s="1"/>
  <c r="B55" i="1"/>
  <c r="E54" i="1"/>
  <c r="G54" i="1" s="1"/>
  <c r="O54" i="1" s="1"/>
  <c r="E53" i="1"/>
  <c r="G53" i="1" s="1"/>
  <c r="O53" i="1" s="1"/>
  <c r="E52" i="1"/>
  <c r="G52" i="1" s="1"/>
  <c r="O52" i="1" s="1"/>
  <c r="E51" i="1"/>
  <c r="G51" i="1" s="1"/>
  <c r="O51" i="1" s="1"/>
  <c r="E50" i="1"/>
  <c r="G50" i="1" s="1"/>
  <c r="O50" i="1" s="1"/>
  <c r="E49" i="1"/>
  <c r="G49" i="1" s="1"/>
  <c r="O49" i="1" s="1"/>
  <c r="E48" i="1"/>
  <c r="G48" i="1" s="1"/>
  <c r="O48" i="1" s="1"/>
  <c r="E47" i="1"/>
  <c r="G47" i="1" s="1"/>
  <c r="O47" i="1" s="1"/>
  <c r="E46" i="1"/>
  <c r="G46" i="1" s="1"/>
  <c r="O46" i="1" s="1"/>
  <c r="E45" i="1"/>
  <c r="G45" i="1" s="1"/>
  <c r="O45" i="1" s="1"/>
  <c r="M41" i="1"/>
  <c r="B41" i="1"/>
  <c r="E39" i="1"/>
  <c r="G39" i="1" s="1"/>
  <c r="O39" i="1" s="1"/>
  <c r="E38" i="1"/>
  <c r="G38" i="1" s="1"/>
  <c r="O38" i="1" s="1"/>
  <c r="E37" i="1"/>
  <c r="G37" i="1" s="1"/>
  <c r="O37" i="1" s="1"/>
  <c r="E36" i="1"/>
  <c r="G36" i="1" s="1"/>
  <c r="O36" i="1" s="1"/>
  <c r="E35" i="1"/>
  <c r="G35" i="1" s="1"/>
  <c r="O35" i="1" s="1"/>
  <c r="E34" i="1"/>
  <c r="G34" i="1" s="1"/>
  <c r="O34" i="1" s="1"/>
  <c r="E33" i="1"/>
  <c r="G33" i="1" s="1"/>
  <c r="O33" i="1" s="1"/>
  <c r="E32" i="1"/>
  <c r="G32" i="1" s="1"/>
  <c r="O32" i="1" s="1"/>
  <c r="O56" i="1" l="1"/>
  <c r="O41" i="1"/>
  <c r="H38" i="1"/>
  <c r="H49" i="1"/>
  <c r="H33" i="1"/>
  <c r="H37" i="1"/>
  <c r="H48" i="1"/>
  <c r="H52" i="1"/>
  <c r="H36" i="1"/>
  <c r="H51" i="1"/>
  <c r="H32" i="1"/>
  <c r="H47" i="1"/>
  <c r="H35" i="1"/>
  <c r="H39" i="1"/>
  <c r="H46" i="1"/>
  <c r="H50" i="1"/>
  <c r="H54" i="1"/>
  <c r="H34" i="1"/>
  <c r="H45" i="1"/>
  <c r="H53" i="1"/>
  <c r="H64" i="1"/>
  <c r="O64" i="1"/>
  <c r="H72" i="1"/>
  <c r="O72" i="1"/>
  <c r="H84" i="1"/>
  <c r="O84" i="1"/>
  <c r="H63" i="1"/>
  <c r="O63" i="1"/>
  <c r="H71" i="1"/>
  <c r="O71" i="1"/>
  <c r="H79" i="1"/>
  <c r="O79" i="1"/>
  <c r="H62" i="1"/>
  <c r="O62" i="1"/>
  <c r="H66" i="1"/>
  <c r="O66" i="1"/>
  <c r="H70" i="1"/>
  <c r="O70" i="1"/>
  <c r="H74" i="1"/>
  <c r="O74" i="1"/>
  <c r="H78" i="1"/>
  <c r="O78" i="1"/>
  <c r="H82" i="1"/>
  <c r="O82" i="1"/>
  <c r="H86" i="1"/>
  <c r="O86" i="1"/>
  <c r="H90" i="1"/>
  <c r="O90" i="1"/>
  <c r="H60" i="1"/>
  <c r="O60" i="1"/>
  <c r="H68" i="1"/>
  <c r="O68" i="1"/>
  <c r="H76" i="1"/>
  <c r="O76" i="1"/>
  <c r="H88" i="1"/>
  <c r="O88" i="1"/>
  <c r="O59" i="1"/>
  <c r="H67" i="1"/>
  <c r="O67" i="1"/>
  <c r="H75" i="1"/>
  <c r="O75" i="1"/>
  <c r="H83" i="1"/>
  <c r="O83" i="1"/>
  <c r="H87" i="1"/>
  <c r="O87" i="1"/>
  <c r="H106" i="1"/>
  <c r="O106" i="1"/>
  <c r="O108" i="1" s="1"/>
  <c r="H61" i="1"/>
  <c r="O61" i="1"/>
  <c r="H65" i="1"/>
  <c r="O65" i="1"/>
  <c r="H69" i="1"/>
  <c r="O69" i="1"/>
  <c r="H73" i="1"/>
  <c r="O73" i="1"/>
  <c r="H77" i="1"/>
  <c r="O77" i="1"/>
  <c r="H81" i="1"/>
  <c r="O81" i="1"/>
  <c r="H85" i="1"/>
  <c r="O85" i="1"/>
  <c r="H89" i="1"/>
  <c r="O89" i="1"/>
  <c r="H80" i="1"/>
  <c r="O80" i="1"/>
  <c r="G112" i="1"/>
  <c r="E126" i="1"/>
  <c r="H125" i="1"/>
  <c r="H123" i="1"/>
  <c r="H121" i="1"/>
  <c r="H119" i="1"/>
  <c r="H117" i="1"/>
  <c r="H115" i="1"/>
  <c r="H113" i="1"/>
  <c r="H104" i="1"/>
  <c r="H105" i="1"/>
  <c r="H124" i="1"/>
  <c r="H122" i="1"/>
  <c r="H120" i="1"/>
  <c r="H118" i="1"/>
  <c r="H116" i="1"/>
  <c r="H114" i="1"/>
  <c r="H98" i="1"/>
  <c r="O93" i="1" l="1"/>
  <c r="H112" i="1"/>
  <c r="O112" i="1"/>
  <c r="O128" i="1" s="1"/>
  <c r="B23" i="1" s="1"/>
  <c r="B28" i="1" s="1"/>
</calcChain>
</file>

<file path=xl/sharedStrings.xml><?xml version="1.0" encoding="utf-8"?>
<sst xmlns="http://schemas.openxmlformats.org/spreadsheetml/2006/main" count="443" uniqueCount="297">
  <si>
    <t xml:space="preserve">CAMELLIAS SHOP </t>
  </si>
  <si>
    <t xml:space="preserve">  </t>
  </si>
  <si>
    <t>THE ORDINARY</t>
  </si>
  <si>
    <t>THE GOOD MOLECULES</t>
  </si>
  <si>
    <t>WALMART</t>
  </si>
  <si>
    <t xml:space="preserve">SHEIN </t>
  </si>
  <si>
    <t>ENVIO</t>
  </si>
  <si>
    <t>VICENTE CREADOR DE LOGO</t>
  </si>
  <si>
    <t>CANCELADO CON DINERO DE LA CAJA CHICA</t>
  </si>
  <si>
    <t xml:space="preserve">THE ORDINARY 2DO PEDIDO </t>
  </si>
  <si>
    <t xml:space="preserve">SHEIN 2DO PEDIDO </t>
  </si>
  <si>
    <t xml:space="preserve">15,43 EXTRAS DE STEFANIA </t>
  </si>
  <si>
    <t>TOTAL</t>
  </si>
  <si>
    <t xml:space="preserve">THE ORDINARY </t>
  </si>
  <si>
    <t xml:space="preserve">CANTIDAD </t>
  </si>
  <si>
    <t xml:space="preserve">COSTO </t>
  </si>
  <si>
    <t xml:space="preserve">COSTO UNITARIO </t>
  </si>
  <si>
    <t>TAX</t>
  </si>
  <si>
    <t>PRECIO DE VENTA</t>
  </si>
  <si>
    <t>YA VENDIDO</t>
  </si>
  <si>
    <t xml:space="preserve">EXISTENCIA ACTUAL </t>
  </si>
  <si>
    <t xml:space="preserve">DINERO OBTENIDO </t>
  </si>
  <si>
    <t xml:space="preserve">Mineral UV filters SPF 30 with antioxidants 50ml </t>
  </si>
  <si>
    <t>Niacinamide 10% + zinc 1% 60ml</t>
  </si>
  <si>
    <t>100% Niacinamide Powder 20G</t>
  </si>
  <si>
    <t>Ascorbic Acid 8% + alpha Arbutin 2% 30ml</t>
  </si>
  <si>
    <t>Vitamin C suspension 23% + HA spheres 2% 30ml</t>
  </si>
  <si>
    <t>Glycolic Acid 7% Toning Solution 240ml</t>
  </si>
  <si>
    <t>AHA 30% + BHA 2% Peeling Solution 30ml</t>
  </si>
  <si>
    <t>Multi peptide lash and brow serum 5ml</t>
  </si>
  <si>
    <t xml:space="preserve">THE GOOD MOLECULES </t>
  </si>
  <si>
    <t xml:space="preserve">ENVIO </t>
  </si>
  <si>
    <t xml:space="preserve">yerba mate make up eye gel </t>
  </si>
  <si>
    <t xml:space="preserve">WALMART </t>
  </si>
  <si>
    <t>CANTIDAD</t>
  </si>
  <si>
    <t>CERAVE Cleanse bar for oil skin</t>
  </si>
  <si>
    <t xml:space="preserve">EOS LABIAL </t>
  </si>
  <si>
    <t>CERAVE foaming face wash, face cleanse for normal to oil skin 3fl</t>
  </si>
  <si>
    <t xml:space="preserve">CERAVE foaming face wash, face cleanse for normal to oil skin 16fl </t>
  </si>
  <si>
    <t xml:space="preserve">GARNIER SKIN ACTIVE MICELLAR 400ML </t>
  </si>
  <si>
    <t xml:space="preserve">crema cicaplast </t>
  </si>
  <si>
    <t xml:space="preserve">Shampoo y Acondicionador Genesis </t>
  </si>
  <si>
    <t xml:space="preserve">CERAVE hydrating bar  </t>
  </si>
  <si>
    <t>CERAVE Hydrating face wash and face cleanse for normal to dry skin 3fl</t>
  </si>
  <si>
    <t>CERAVE Hydrating face wash and face cleanse for normal to dry skin 16fl</t>
  </si>
  <si>
    <t>SHEIN</t>
  </si>
  <si>
    <t xml:space="preserve">PRECIO DE VENTA </t>
  </si>
  <si>
    <t>EXISTENCIA ACTUAL</t>
  </si>
  <si>
    <t xml:space="preserve">Forro con etiquetas </t>
  </si>
  <si>
    <t xml:space="preserve">Forro de Flores Negras con Blanco </t>
  </si>
  <si>
    <t xml:space="preserve">forro de flores blancas </t>
  </si>
  <si>
    <t xml:space="preserve">forro con colgante </t>
  </si>
  <si>
    <t xml:space="preserve">camisa roja talla m </t>
  </si>
  <si>
    <t>4 piezas short deportivos talla s</t>
  </si>
  <si>
    <t>4 piezas short deportivos talla m</t>
  </si>
  <si>
    <t>corset negro talla XS</t>
  </si>
  <si>
    <t>corset negro talla M</t>
  </si>
  <si>
    <t>top blanco y negro talla S</t>
  </si>
  <si>
    <t>Conjunto Beige Talla M (Top y Falda)</t>
  </si>
  <si>
    <t xml:space="preserve">Corset Floral Talla M </t>
  </si>
  <si>
    <t>Corset Floral Talla S</t>
  </si>
  <si>
    <t xml:space="preserve">Outfit de dos piezas floral bohemio talla M </t>
  </si>
  <si>
    <t>4 piezas de camisetas deportivas talla S</t>
  </si>
  <si>
    <t>4 piezas de camisetas deportivas talla M</t>
  </si>
  <si>
    <t>Short deportivo Talla S</t>
  </si>
  <si>
    <t>Top Tejido Corto Talla M</t>
  </si>
  <si>
    <t>Lentes de sol blanco y negros</t>
  </si>
  <si>
    <t xml:space="preserve">4 camisas de colores diferentes </t>
  </si>
  <si>
    <t xml:space="preserve">OUTFIT FLORAL AZUL Y BLANCO TALLA S </t>
  </si>
  <si>
    <t>Top Fucsia Talla M</t>
  </si>
  <si>
    <t>Lentes Naranja</t>
  </si>
  <si>
    <t xml:space="preserve">Brallet M </t>
  </si>
  <si>
    <t xml:space="preserve">Vestido Naranja Talla M </t>
  </si>
  <si>
    <t>Lentes Fucsia</t>
  </si>
  <si>
    <t xml:space="preserve">Protector de pantalla apple watch </t>
  </si>
  <si>
    <t>Correa de reloj magnetico (dorada, plateada, rosada)</t>
  </si>
  <si>
    <t xml:space="preserve">Correa de reloj silicon  blanco </t>
  </si>
  <si>
    <t xml:space="preserve">Correa de reloj transparente </t>
  </si>
  <si>
    <t xml:space="preserve">correa de reloj tejida </t>
  </si>
  <si>
    <t>CONTROL DE VENTAS</t>
  </si>
  <si>
    <t>PRODUCTO</t>
  </si>
  <si>
    <t>MONTO</t>
  </si>
  <si>
    <t>METODO DE PAGO</t>
  </si>
  <si>
    <t>CLIENTE: GENESIS PRIMA DE MM</t>
  </si>
  <si>
    <t xml:space="preserve">EFECTIVO 50$, 5$ PAGO MOVIL </t>
  </si>
  <si>
    <t xml:space="preserve">COMPRADOS 5$ ZELLE </t>
  </si>
  <si>
    <t xml:space="preserve">CLIENTE: BETSY TIA DE MARUE </t>
  </si>
  <si>
    <t xml:space="preserve">EFECTIVO 40$, 3$ PAGO MOVIL </t>
  </si>
  <si>
    <t>COMPRADOS 3$ EFECT</t>
  </si>
  <si>
    <t>ZELLE</t>
  </si>
  <si>
    <t xml:space="preserve">CLIENTE: ROSIBEL </t>
  </si>
  <si>
    <t>EFECTIVO 30$ + 4$ EN BS EFECTIVO (100 BS)</t>
  </si>
  <si>
    <t>PAGO MOVIL</t>
  </si>
  <si>
    <t>CLIENTE: MARUE LEZAMA</t>
  </si>
  <si>
    <t>CLIENTE: Manuel M</t>
  </si>
  <si>
    <t>CLIENTE: Carlota Carpio</t>
  </si>
  <si>
    <t>CLIENTE: GRABERLI</t>
  </si>
  <si>
    <t>5,00 A FAVOR DE CAMELLIAS</t>
  </si>
  <si>
    <t xml:space="preserve"> EFECTIVO $</t>
  </si>
  <si>
    <t>CLIENTE: Stefani Jauhari</t>
  </si>
  <si>
    <t>CLIENTE: Stefania Monaco</t>
  </si>
  <si>
    <t xml:space="preserve"> CLIENTE: Manuel Natera</t>
  </si>
  <si>
    <t>CLIENTE: Darian Perez</t>
  </si>
  <si>
    <t>30$ EN PAGO MOVIL ($ YA COMPRADOS Y</t>
  </si>
  <si>
    <t>CLIENTE: Samira Yordi</t>
  </si>
  <si>
    <t>TRANSFERIDOS EN EL ZELLE)</t>
  </si>
  <si>
    <t>20$ EFECTIVO (YA TRANSFERIDOS AL ZELLE)</t>
  </si>
  <si>
    <t>1$ (NO SE)</t>
  </si>
  <si>
    <t>CLIENTE: Lisandro Pimentel</t>
  </si>
  <si>
    <t>CLIENTE: Maria Quevedo</t>
  </si>
  <si>
    <t>EFECTIVO (YA TRANSFERIDOS A ZELLE)</t>
  </si>
  <si>
    <t>LENTES DE SOL NARANJA</t>
  </si>
  <si>
    <t xml:space="preserve">ZELLE </t>
  </si>
  <si>
    <t xml:space="preserve">CLIENTE: LUIS GIL </t>
  </si>
  <si>
    <t>CONTROL DE ZELLE</t>
  </si>
  <si>
    <t xml:space="preserve">GENESIS </t>
  </si>
  <si>
    <t xml:space="preserve">LUIS GIL </t>
  </si>
  <si>
    <t>BETSY</t>
  </si>
  <si>
    <t>STEFANIA</t>
  </si>
  <si>
    <t>DARIAN</t>
  </si>
  <si>
    <t>CAMBIO</t>
  </si>
  <si>
    <t>LISANDRO</t>
  </si>
  <si>
    <t>MARIA NATERA</t>
  </si>
  <si>
    <t>TOTAL HASTA 6/07/2023</t>
  </si>
  <si>
    <t>DE EFECTIVO A ZELLE 6/7/2023</t>
  </si>
  <si>
    <t xml:space="preserve">TOTAL EN ZELLE </t>
  </si>
  <si>
    <t>INVERTIDOS EN THE ORDINARY</t>
  </si>
  <si>
    <t>TOTAL DESPUES DE THE ORDINARY</t>
  </si>
  <si>
    <t xml:space="preserve">INVERTIDOS EN SHEIN </t>
  </si>
  <si>
    <t xml:space="preserve">INVERTIDOS DE MAS POR STEFANIA </t>
  </si>
  <si>
    <t xml:space="preserve">INVENTARIO ACTUALIZADO DE PRODUCTOS QUE TENEMOS DISPONIBLES </t>
  </si>
  <si>
    <t>DESCRIPCION DEL PRODUCTO</t>
  </si>
  <si>
    <t xml:space="preserve">PRECIO </t>
  </si>
  <si>
    <t xml:space="preserve">brallet blanco y negro STEFANIA </t>
  </si>
  <si>
    <t>CLIENTE: PRIMA DE MARUE TIGRE</t>
  </si>
  <si>
    <t xml:space="preserve">EFECTIVO POR ZELLE </t>
  </si>
  <si>
    <t>PAGO MOVIL, $ COMPRADOS</t>
  </si>
  <si>
    <t>INVERSION DE CADA UNA 326,06$</t>
  </si>
  <si>
    <t>2DO PEDIDO DE CAMELLIAS</t>
  </si>
  <si>
    <t xml:space="preserve">DEL PRIMER PEDIDO MAS ENVIADO EN LA SEGUNDA CAJA </t>
  </si>
  <si>
    <t>SET DEPORTIVO DEGRADADO TALLA M</t>
  </si>
  <si>
    <t>SET SHORT, TOP Y CAMISA AZUL TALLA S (GENESIS)</t>
  </si>
  <si>
    <t>2 LEGGINS DEPORTIVOS AZUL Y AMARILLO</t>
  </si>
  <si>
    <t>SET DEPORTIVO BEIGE TALLA M</t>
  </si>
  <si>
    <t>TOP BLANCO CON BOTONES TALLA S (GENESIS)</t>
  </si>
  <si>
    <t>SET DEPORTIVO AZUL REY TALLA S</t>
  </si>
  <si>
    <t xml:space="preserve">SET DEPORTIVO VERDE MILITAR TALLA S </t>
  </si>
  <si>
    <t>SET SHORT, TOP Y CAMISA BEIGE TALLA S (GENESIS)</t>
  </si>
  <si>
    <t>TOP BLANCO CON CIERRE DEPORTIVO TALLA S</t>
  </si>
  <si>
    <t>TOP BLANCO CON CIERRE DEPORTIVO TALLA M</t>
  </si>
  <si>
    <t>LEGGINS GRIS CON NEGRO TALLA S (NOVIA DE JORGE)</t>
  </si>
  <si>
    <t>SET DEPORTIVO BEIGE TALLA S</t>
  </si>
  <si>
    <t>JOYERO (GENESIS)</t>
  </si>
  <si>
    <t>FALTA POR PAGAR</t>
  </si>
  <si>
    <t>SHAMPO Y ACOND AUSSIE</t>
  </si>
  <si>
    <t>SHORT DEPORTIVO AZUL TALLA S</t>
  </si>
  <si>
    <t>BRILLO EOS</t>
  </si>
  <si>
    <t>ACIDO GLICOLICO</t>
  </si>
  <si>
    <t>CERAVE FOAMING FACIAL CLEANSER 16 fl</t>
  </si>
  <si>
    <t>CERAVE FOAMING FACIAL CLEANSER BAR</t>
  </si>
  <si>
    <t xml:space="preserve">CERAVE HYDRATING FACIAL CLEANSER 3 fl </t>
  </si>
  <si>
    <t>ACIDO ASCORBICO SERUM</t>
  </si>
  <si>
    <t>CORSET FLORAL TALLA M</t>
  </si>
  <si>
    <t>FORRO IPHONE 13 DE ETIQUETAS</t>
  </si>
  <si>
    <t>LENTES DE SOL NEGROS</t>
  </si>
  <si>
    <t>SHORT MORADO TALLA S</t>
  </si>
  <si>
    <t>CORREA TRANSPARENTE APPLE WATCH</t>
  </si>
  <si>
    <t>AGUA MICELAR GARNIER</t>
  </si>
  <si>
    <t>SHORT DEPORTIVO AZUL TALLA M</t>
  </si>
  <si>
    <t>TOP NEGRO TALLA M</t>
  </si>
  <si>
    <t>CONJUNTO AZUL TALLA S</t>
  </si>
  <si>
    <t>TOP ROSADO DEPORTIVO TALLA S</t>
  </si>
  <si>
    <t>SHORT DEPORTIVO TALLA S GRIS</t>
  </si>
  <si>
    <t>TOP NEGRO DEPORTIVO TALLA S</t>
  </si>
  <si>
    <t>SHORT DEPORTIVO NEGRO TALLA S</t>
  </si>
  <si>
    <t>NIACINAMIDA SERUM</t>
  </si>
  <si>
    <t>SHORT MORADO DEPORTIVO TALLA S</t>
  </si>
  <si>
    <t xml:space="preserve">CERAVE HYDRATING FACIAL CLEANSER 16 fl </t>
  </si>
  <si>
    <t>TOP VERDE TALLA M</t>
  </si>
  <si>
    <t>CICAPLAST</t>
  </si>
  <si>
    <t>NIACINAMIDA POWDER</t>
  </si>
  <si>
    <t>CERAVE FOAMING FACIAL CLEANSER 3 fl</t>
  </si>
  <si>
    <t>SHORT DEPORTIVO ROSADO TALLA S</t>
  </si>
  <si>
    <t xml:space="preserve">CLIENTE: JORGE PRIMO DE MARUE </t>
  </si>
  <si>
    <t>TRANSFERIDOS POR ESTEFANY</t>
  </si>
  <si>
    <t>TRANSFERIDOS POR GABRIELA</t>
  </si>
  <si>
    <t>corset negro talla S</t>
  </si>
  <si>
    <t>MARUE LE DIJO 10$ Y ERAN 12$</t>
  </si>
  <si>
    <t xml:space="preserve">EFECTIVO </t>
  </si>
  <si>
    <t>ENVIO: 34$</t>
  </si>
  <si>
    <t>TONER NIACINAMIDE 120ml</t>
  </si>
  <si>
    <t>hyaluronic acid serum 30ml</t>
  </si>
  <si>
    <t xml:space="preserve">TOTAL </t>
  </si>
  <si>
    <t>TOTAL HASTA ESA FECHA</t>
  </si>
  <si>
    <t>COSTO DEL SEGUNDO ENVIO</t>
  </si>
  <si>
    <t>ALPI</t>
  </si>
  <si>
    <t xml:space="preserve">SET SHORT, TOP Y CAMISA AZUL TALLA S </t>
  </si>
  <si>
    <t>TOP BLANCO CON BOTONES TALLA S</t>
  </si>
  <si>
    <t xml:space="preserve">SET SHORT, TOP Y CAMISA BEIGE TALLA S </t>
  </si>
  <si>
    <t xml:space="preserve">JOYERO </t>
  </si>
  <si>
    <t>CLIENTE: GENESIS QUEVEDO</t>
  </si>
  <si>
    <t>CLIENTE: STEFANY NOVIA DE JORGE</t>
  </si>
  <si>
    <t>CLIENTE: ANTONELLA GONZALEZ</t>
  </si>
  <si>
    <t xml:space="preserve">CLIENTE: CLIENTE ALOHA </t>
  </si>
  <si>
    <t xml:space="preserve">LEGGINS GRIS CON NEGRO TALLA S </t>
  </si>
  <si>
    <t xml:space="preserve">LEGGINS DEPORTIVO FUCSIA TALLA S </t>
  </si>
  <si>
    <t>ENVIO 2DO PEDIDO</t>
  </si>
  <si>
    <t>TOTAL HASTA 10/08</t>
  </si>
  <si>
    <t xml:space="preserve">ACIDO GLICOLICO </t>
  </si>
  <si>
    <t>SERUM DE NIACINAMIDA</t>
  </si>
  <si>
    <t>PROTECTOR SOLAR</t>
  </si>
  <si>
    <t>PEELING SOLUTION</t>
  </si>
  <si>
    <t>VITAMINA C CREMA</t>
  </si>
  <si>
    <t xml:space="preserve">CERAVE HYDRATING BAR </t>
  </si>
  <si>
    <t>CERAVE HYDRATING FACE WASH 3FL</t>
  </si>
  <si>
    <t>YERBA MATE</t>
  </si>
  <si>
    <t>ACIDO HIALURONICO 30ML</t>
  </si>
  <si>
    <t xml:space="preserve">20$ ENTREGADOS EN EFECTIVO </t>
  </si>
  <si>
    <t>EFECTIVO QUE ME FALTA TRANSFERIR</t>
  </si>
  <si>
    <t>SHORT</t>
  </si>
  <si>
    <t>MARUE</t>
  </si>
  <si>
    <t>PRIMA DE MARUE</t>
  </si>
  <si>
    <t>GENESIS</t>
  </si>
  <si>
    <t>$ COMPRADOS (100$)</t>
  </si>
  <si>
    <t>TRANSFERIDOS POR MARLY</t>
  </si>
  <si>
    <t xml:space="preserve">CLIENTE: STEFANIA MONACO </t>
  </si>
  <si>
    <t>PAGO</t>
  </si>
  <si>
    <t xml:space="preserve">TRANSFERIDOS POR STEFANIA </t>
  </si>
  <si>
    <t>CLIENTE: CARLOTA CARPIO</t>
  </si>
  <si>
    <t>$ COMPRADOS (94$)</t>
  </si>
  <si>
    <t>SERUM ACIDO HIALURONICO 30ML GM</t>
  </si>
  <si>
    <t>CLIENTA: VECINA DE MARUE</t>
  </si>
  <si>
    <t>CARLOTA</t>
  </si>
  <si>
    <t>LEGGINS DEPORTIVO AMARILLO</t>
  </si>
  <si>
    <t xml:space="preserve"> ZELLE</t>
  </si>
  <si>
    <t>TRANSFERIDOS STEFANIA</t>
  </si>
  <si>
    <t>VECINA DE MARUE</t>
  </si>
  <si>
    <t>LEGGINS DEPORTIVO AZUL TALLA S</t>
  </si>
  <si>
    <t>TOP VERDE DEPORTIVO TALLA S</t>
  </si>
  <si>
    <t>TOP AZUL DEPORTIVO TALLA S</t>
  </si>
  <si>
    <t>CLIENTA: ASTRID MARKETPLACE</t>
  </si>
  <si>
    <t>20$ EFECTIVO + 4$ PAGO MOVIL</t>
  </si>
  <si>
    <t>TRANSFERIDOS JEISI</t>
  </si>
  <si>
    <t>DIO 40$ Y SE LE DIERON 7$ POR PAGOMOVIL</t>
  </si>
  <si>
    <t>QUE TENIAMOS GUARDADOS</t>
  </si>
  <si>
    <t xml:space="preserve">CLIENTA: DAYANA ALOHA </t>
  </si>
  <si>
    <t>BOLSAS</t>
  </si>
  <si>
    <t xml:space="preserve">DAYANA ALOHA </t>
  </si>
  <si>
    <t>CORSET NEGRO TALLA S</t>
  </si>
  <si>
    <t xml:space="preserve">FALTA POR PAGAR </t>
  </si>
  <si>
    <t>CLIENTE: ELENA VIOLA</t>
  </si>
  <si>
    <t>COMPRADOS 15$</t>
  </si>
  <si>
    <t>CLIENTE: JOSENNY MARKETPLACE</t>
  </si>
  <si>
    <t>PEELING MARKET PLCE</t>
  </si>
  <si>
    <t xml:space="preserve">15.43$ DEUDA CAMELLIAS + 1.40$ ZELLE </t>
  </si>
  <si>
    <t xml:space="preserve">PAGO DIFERENCIA DE BOLSAS Y ETIQUETAS Y SE DESCONTO DE SU DUDA </t>
  </si>
  <si>
    <t>ETIQUETAS</t>
  </si>
  <si>
    <t>4$ GANANCIA CAMELLIAS 2$ STEFANIA</t>
  </si>
  <si>
    <t xml:space="preserve">CANCELADO POR STEFANIA </t>
  </si>
  <si>
    <t>jabon market place</t>
  </si>
  <si>
    <t>antonieta superpets</t>
  </si>
  <si>
    <t>EFECTIVO</t>
  </si>
  <si>
    <t>CLIENTE: JOSE MARKETPLACE</t>
  </si>
  <si>
    <t xml:space="preserve">SERUM CEJAS Y PESTANAS </t>
  </si>
  <si>
    <t xml:space="preserve">CLIENTE: ANTONIETA SUPERPETS </t>
  </si>
  <si>
    <t>CLIENTE: MARIA NATERA</t>
  </si>
  <si>
    <t>CLIENTE:GENESIS NATERA</t>
  </si>
  <si>
    <t>TOP VERDE DEPORTIVO TALLA M</t>
  </si>
  <si>
    <t>CLIENTE: EULALIA AMIGA MARUE</t>
  </si>
  <si>
    <t>TRANSFERIDOS POR JEISI</t>
  </si>
  <si>
    <t>TRANSFERIDOS POR REBECA</t>
  </si>
  <si>
    <t>CANCELO 18$ FALTAN 7</t>
  </si>
  <si>
    <t xml:space="preserve">ENTREGADOS EN EFECTIVO A MARUE COMO PAGO DE SU INVERSION </t>
  </si>
  <si>
    <t>EFECTIVO RESTANTE</t>
  </si>
  <si>
    <t>TRANSFERIDOS POR MARTA</t>
  </si>
  <si>
    <t xml:space="preserve">ACIDOS GLICOLICOS </t>
  </si>
  <si>
    <t xml:space="preserve">CORSET CAMILA </t>
  </si>
  <si>
    <t>PAGO PUBLICIDAD INSTAGRAM</t>
  </si>
  <si>
    <t>40$ COMPRADOS (2$ DE STEFANIA)</t>
  </si>
  <si>
    <t>STEFANIA COMPLETO PARA COMPRAR LOS 20$</t>
  </si>
  <si>
    <t>INVERSION</t>
  </si>
  <si>
    <t xml:space="preserve">PRECIO DE VENTA + UNIDADES </t>
  </si>
  <si>
    <t>92,68$ A FARVOR DE STEFANIA</t>
  </si>
  <si>
    <t>INVERSION TOTAL</t>
  </si>
  <si>
    <t>VENTA TOTAL</t>
  </si>
  <si>
    <t xml:space="preserve">GANANCIAS TOTALES </t>
  </si>
  <si>
    <t xml:space="preserve">GANANCIAS ENTRE LAS DOS </t>
  </si>
  <si>
    <t>DESCONTADO DE MI TARJETA</t>
  </si>
  <si>
    <t>TRANSFERENCIA POR ESTEBAN MARTINEZ</t>
  </si>
  <si>
    <t>ENTREGADOS A STEFANIA COMO PAGO DE SU INVERSION</t>
  </si>
  <si>
    <t>EFECTIVO POR ZELLE PAGO INV STEF</t>
  </si>
  <si>
    <t>EFECTIVO POR ZELLE</t>
  </si>
  <si>
    <t>EFECTIVO RESTANTE 14/09</t>
  </si>
  <si>
    <t xml:space="preserve">PARA MARUE </t>
  </si>
  <si>
    <t xml:space="preserve">INVERSION INICIAL </t>
  </si>
  <si>
    <t>GANANCIAS REALIZADAS</t>
  </si>
  <si>
    <t xml:space="preserve">GANANCIAS POR COBRAR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</si>
</sst>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 %"/>
    <numFmt numFmtId="165" formatCode="0.00\ %"/>
    <numFmt numFmtId="166" formatCode="#,##0.00_ ;[Red]\-#,##0.00\ 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EE833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2" fontId="0" fillId="0" borderId="0" xfId="0" applyNumberFormat="1"/>
    <xf numFmtId="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3" borderId="0" xfId="0" applyNumberFormat="1" applyFont="1" applyFill="1"/>
    <xf numFmtId="165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3" borderId="0" xfId="0" applyNumberFormat="1" applyFont="1" applyFill="1"/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4" fontId="4" fillId="4" borderId="0" xfId="0" applyNumberFormat="1" applyFont="1" applyFill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/>
    <xf numFmtId="0" fontId="4" fillId="4" borderId="0" xfId="0" applyFont="1" applyFill="1"/>
    <xf numFmtId="4" fontId="5" fillId="0" borderId="0" xfId="0" applyNumberFormat="1" applyFont="1"/>
    <xf numFmtId="0" fontId="6" fillId="0" borderId="0" xfId="0" applyFont="1"/>
    <xf numFmtId="0" fontId="0" fillId="4" borderId="0" xfId="0" applyFill="1"/>
    <xf numFmtId="9" fontId="4" fillId="0" borderId="0" xfId="0" applyNumberFormat="1" applyFont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4" fillId="5" borderId="0" xfId="0" applyFont="1" applyFill="1"/>
    <xf numFmtId="14" fontId="0" fillId="0" borderId="0" xfId="0" applyNumberFormat="1"/>
    <xf numFmtId="2" fontId="1" fillId="6" borderId="0" xfId="0" applyNumberFormat="1" applyFont="1" applyFill="1"/>
    <xf numFmtId="4" fontId="4" fillId="3" borderId="0" xfId="0" applyNumberFormat="1" applyFont="1" applyFill="1"/>
    <xf numFmtId="2" fontId="2" fillId="0" borderId="0" xfId="0" applyNumberFormat="1" applyFont="1"/>
    <xf numFmtId="2" fontId="4" fillId="0" borderId="0" xfId="0" applyNumberFormat="1" applyFont="1"/>
    <xf numFmtId="2" fontId="4" fillId="4" borderId="0" xfId="0" applyNumberFormat="1" applyFont="1" applyFill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3" borderId="0" xfId="0" applyFont="1" applyFill="1"/>
    <xf numFmtId="166" fontId="0" fillId="0" borderId="0" xfId="0" applyNumberForma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4" fillId="8" borderId="0" xfId="0" applyNumberFormat="1" applyFont="1" applyFill="1"/>
    <xf numFmtId="4" fontId="4" fillId="8" borderId="0" xfId="0" applyNumberFormat="1" applyFont="1" applyFill="1" applyAlignment="1">
      <alignment horizontal="center"/>
    </xf>
    <xf numFmtId="2" fontId="5" fillId="0" borderId="0" xfId="0" applyNumberFormat="1" applyFont="1"/>
    <xf numFmtId="2" fontId="4" fillId="8" borderId="0" xfId="0" applyNumberFormat="1" applyFont="1" applyFill="1"/>
    <xf numFmtId="4" fontId="4" fillId="0" borderId="0" xfId="0" applyNumberFormat="1" applyFont="1" applyAlignment="1">
      <alignment horizontal="center"/>
    </xf>
    <xf numFmtId="166" fontId="9" fillId="0" borderId="0" xfId="0" applyNumberFormat="1" applyFont="1"/>
    <xf numFmtId="166" fontId="6" fillId="0" borderId="0" xfId="0" applyNumberFormat="1" applyFont="1"/>
    <xf numFmtId="2" fontId="7" fillId="7" borderId="0" xfId="0" applyNumberFormat="1" applyFont="1" applyFill="1"/>
    <xf numFmtId="0" fontId="0" fillId="7" borderId="0" xfId="0" applyFill="1"/>
    <xf numFmtId="0" fontId="2" fillId="7" borderId="0" xfId="0" applyFont="1" applyFill="1"/>
    <xf numFmtId="0" fontId="7" fillId="4" borderId="0" xfId="0" applyFont="1" applyFill="1"/>
    <xf numFmtId="0" fontId="10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CC0099"/>
      <color rgb="FFEE8332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L4" sqref="L4"/>
    </sheetView>
  </sheetViews>
  <sheetFormatPr baseColWidth="10" defaultColWidth="9.1640625" defaultRowHeight="15" x14ac:dyDescent="0.2"/>
  <cols>
    <col min="1" max="1" width="64" customWidth="1"/>
    <col min="2" max="2" width="10.5" customWidth="1"/>
    <col min="3" max="3" width="9.33203125" customWidth="1"/>
    <col min="4" max="4" width="16.5" customWidth="1"/>
    <col min="5" max="5" width="10.83203125" style="1" customWidth="1"/>
    <col min="6" max="6" width="9.5" style="1" customWidth="1"/>
    <col min="7" max="7" width="11.5" style="1" customWidth="1"/>
    <col min="8" max="8" width="13.5" customWidth="1"/>
    <col min="9" max="9" width="23.5" customWidth="1"/>
    <col min="10" max="10" width="28.33203125" customWidth="1"/>
    <col min="11" max="11" width="20.83203125" bestFit="1" customWidth="1"/>
    <col min="12" max="12" width="20.1640625" customWidth="1"/>
    <col min="13" max="13" width="24.33203125" style="2" customWidth="1"/>
    <col min="14" max="14" width="10" style="2" customWidth="1"/>
    <col min="15" max="15" width="15.1640625" style="42" customWidth="1"/>
    <col min="16" max="16" width="23.5" customWidth="1"/>
    <col min="17" max="1024" width="9.1640625" customWidth="1"/>
  </cols>
  <sheetData>
    <row r="1" spans="1:13" x14ac:dyDescent="0.2">
      <c r="A1" s="3" t="s">
        <v>0</v>
      </c>
    </row>
    <row r="2" spans="1:13" ht="16" thickBot="1" x14ac:dyDescent="0.25">
      <c r="A2" t="s">
        <v>1</v>
      </c>
    </row>
    <row r="3" spans="1:13" ht="16" thickBot="1" x14ac:dyDescent="0.25">
      <c r="A3" t="s">
        <v>2</v>
      </c>
      <c r="B3" s="1">
        <v>126.58</v>
      </c>
      <c r="D3" s="4"/>
      <c r="E3" s="4"/>
      <c r="F3" s="4"/>
      <c r="G3" s="4"/>
      <c r="H3" s="1"/>
      <c r="K3" s="60" t="s">
        <v>293</v>
      </c>
      <c r="L3" s="60" t="s">
        <v>81</v>
      </c>
    </row>
    <row r="4" spans="1:13" ht="16" thickBot="1" x14ac:dyDescent="0.25">
      <c r="A4" t="s">
        <v>3</v>
      </c>
      <c r="B4" s="1">
        <v>68.48</v>
      </c>
      <c r="D4" s="4"/>
      <c r="E4" s="4"/>
      <c r="I4" s="1"/>
      <c r="K4" s="60" t="s">
        <v>294</v>
      </c>
      <c r="L4" s="60">
        <f>233.39</f>
        <v>233.39</v>
      </c>
    </row>
    <row r="5" spans="1:13" ht="16" thickBot="1" x14ac:dyDescent="0.25">
      <c r="A5" t="s">
        <v>4</v>
      </c>
      <c r="B5" s="1">
        <v>151.69</v>
      </c>
      <c r="C5" s="3" t="s">
        <v>118</v>
      </c>
      <c r="D5" s="1"/>
      <c r="H5" s="59"/>
      <c r="K5" s="61" t="s">
        <v>295</v>
      </c>
      <c r="L5" s="60">
        <v>236.32</v>
      </c>
    </row>
    <row r="6" spans="1:13" ht="16" thickBot="1" x14ac:dyDescent="0.25">
      <c r="A6" t="s">
        <v>5</v>
      </c>
      <c r="B6" s="1">
        <v>267.38</v>
      </c>
      <c r="D6" s="1"/>
      <c r="H6" s="59"/>
      <c r="K6" s="60" t="s">
        <v>296</v>
      </c>
      <c r="L6" s="63">
        <v>28.22</v>
      </c>
      <c r="M6"/>
    </row>
    <row r="7" spans="1:13" ht="16" thickBot="1" x14ac:dyDescent="0.25">
      <c r="A7" t="s">
        <v>6</v>
      </c>
      <c r="B7" s="1">
        <v>38</v>
      </c>
      <c r="D7" s="1"/>
      <c r="J7" s="1"/>
      <c r="K7" s="62" t="s">
        <v>12</v>
      </c>
      <c r="L7" s="62">
        <f>SUM(L4:L6)</f>
        <v>497.92999999999995</v>
      </c>
      <c r="M7" s="26"/>
    </row>
    <row r="8" spans="1:13" x14ac:dyDescent="0.2">
      <c r="B8" s="36">
        <f>SUM(B3:B7)</f>
        <v>652.13</v>
      </c>
      <c r="D8" s="1"/>
      <c r="K8" s="1"/>
      <c r="L8" s="1"/>
      <c r="M8"/>
    </row>
    <row r="9" spans="1:13" x14ac:dyDescent="0.2">
      <c r="B9" s="1"/>
      <c r="D9" s="1"/>
    </row>
    <row r="10" spans="1:13" x14ac:dyDescent="0.2">
      <c r="A10" t="s">
        <v>7</v>
      </c>
      <c r="B10" s="1">
        <v>90</v>
      </c>
      <c r="C10" s="3" t="s">
        <v>8</v>
      </c>
      <c r="D10" s="1"/>
    </row>
    <row r="11" spans="1:13" x14ac:dyDescent="0.2">
      <c r="B11" s="1"/>
      <c r="C11" s="3"/>
      <c r="D11" s="1"/>
    </row>
    <row r="12" spans="1:13" x14ac:dyDescent="0.2">
      <c r="A12" t="s">
        <v>9</v>
      </c>
      <c r="B12" s="1">
        <v>111.28</v>
      </c>
      <c r="C12" s="3"/>
      <c r="D12" s="1"/>
    </row>
    <row r="13" spans="1:13" x14ac:dyDescent="0.2">
      <c r="A13" t="s">
        <v>10</v>
      </c>
      <c r="B13" s="1">
        <v>166.15</v>
      </c>
      <c r="C13" s="3" t="s">
        <v>11</v>
      </c>
      <c r="D13" s="1"/>
    </row>
    <row r="14" spans="1:13" x14ac:dyDescent="0.2">
      <c r="A14" t="s">
        <v>206</v>
      </c>
      <c r="B14" s="1">
        <v>34</v>
      </c>
      <c r="C14" s="3"/>
      <c r="D14" s="1"/>
    </row>
    <row r="15" spans="1:13" x14ac:dyDescent="0.2">
      <c r="B15" s="36">
        <f>SUM(B12:B14)</f>
        <v>311.43</v>
      </c>
      <c r="C15" s="3"/>
      <c r="D15" s="1"/>
      <c r="I15" s="1"/>
    </row>
    <row r="16" spans="1:13" x14ac:dyDescent="0.2">
      <c r="B16" s="35"/>
      <c r="C16" s="3"/>
      <c r="D16" s="1"/>
      <c r="I16" s="1"/>
    </row>
    <row r="17" spans="1:16" x14ac:dyDescent="0.2">
      <c r="A17" t="s">
        <v>246</v>
      </c>
      <c r="B17" s="1">
        <v>6</v>
      </c>
      <c r="C17" s="3" t="s">
        <v>257</v>
      </c>
      <c r="D17" s="1"/>
    </row>
    <row r="18" spans="1:16" x14ac:dyDescent="0.2">
      <c r="A18" t="s">
        <v>256</v>
      </c>
      <c r="B18" s="1">
        <v>2.6</v>
      </c>
      <c r="C18" s="3" t="s">
        <v>258</v>
      </c>
      <c r="D18" s="1"/>
      <c r="I18" s="1"/>
    </row>
    <row r="19" spans="1:16" x14ac:dyDescent="0.2">
      <c r="B19" s="1"/>
      <c r="D19" s="1"/>
    </row>
    <row r="20" spans="1:16" x14ac:dyDescent="0.2">
      <c r="A20" s="5" t="s">
        <v>282</v>
      </c>
      <c r="B20" s="12">
        <f>B8+B15</f>
        <v>963.56</v>
      </c>
      <c r="C20" s="17"/>
      <c r="D20" s="1"/>
    </row>
    <row r="21" spans="1:16" x14ac:dyDescent="0.2">
      <c r="A21" s="5" t="s">
        <v>137</v>
      </c>
    </row>
    <row r="22" spans="1:16" x14ac:dyDescent="0.2">
      <c r="A22" s="3"/>
    </row>
    <row r="23" spans="1:16" x14ac:dyDescent="0.2">
      <c r="A23" s="3" t="s">
        <v>283</v>
      </c>
      <c r="B23" s="35">
        <f>O128+O108+O98+O93+O56+O41</f>
        <v>1246.4144000000001</v>
      </c>
    </row>
    <row r="24" spans="1:16" x14ac:dyDescent="0.2">
      <c r="A24" s="3"/>
      <c r="B24" s="1"/>
    </row>
    <row r="25" spans="1:16" x14ac:dyDescent="0.2">
      <c r="A25" s="3" t="s">
        <v>284</v>
      </c>
      <c r="B25" s="35">
        <f>J126+J107+J98+J91+J56+J41</f>
        <v>1773</v>
      </c>
    </row>
    <row r="26" spans="1:16" x14ac:dyDescent="0.2">
      <c r="A26" s="3"/>
    </row>
    <row r="27" spans="1:16" x14ac:dyDescent="0.2">
      <c r="A27" s="3" t="s">
        <v>285</v>
      </c>
      <c r="B27" s="36">
        <f>SUM(B25-B23)</f>
        <v>526.58559999999989</v>
      </c>
    </row>
    <row r="28" spans="1:16" x14ac:dyDescent="0.2">
      <c r="A28" s="3" t="s">
        <v>286</v>
      </c>
      <c r="B28" s="52">
        <f>B27/2</f>
        <v>263.29279999999994</v>
      </c>
    </row>
    <row r="29" spans="1:16" x14ac:dyDescent="0.2">
      <c r="A29" s="3"/>
    </row>
    <row r="30" spans="1:16" s="3" customFormat="1" x14ac:dyDescent="0.2">
      <c r="A30" s="7" t="s">
        <v>13</v>
      </c>
      <c r="B30" s="7" t="s">
        <v>14</v>
      </c>
      <c r="C30" s="7" t="s">
        <v>15</v>
      </c>
      <c r="D30" s="7" t="s">
        <v>16</v>
      </c>
      <c r="E30" s="8" t="s">
        <v>17</v>
      </c>
      <c r="F30" s="8" t="s">
        <v>6</v>
      </c>
      <c r="G30" s="8" t="s">
        <v>12</v>
      </c>
      <c r="H30" s="9">
        <v>0.3</v>
      </c>
      <c r="I30" s="10" t="s">
        <v>18</v>
      </c>
      <c r="J30" s="7" t="s">
        <v>281</v>
      </c>
      <c r="K30" s="7" t="s">
        <v>19</v>
      </c>
      <c r="L30" s="7" t="s">
        <v>20</v>
      </c>
      <c r="M30" s="46" t="s">
        <v>21</v>
      </c>
      <c r="N30" s="49"/>
      <c r="O30" s="43" t="s">
        <v>280</v>
      </c>
    </row>
    <row r="31" spans="1:16" x14ac:dyDescent="0.2">
      <c r="I31" s="6"/>
      <c r="M31" s="45"/>
      <c r="N31" s="16"/>
    </row>
    <row r="32" spans="1:16" x14ac:dyDescent="0.2">
      <c r="A32" t="s">
        <v>22</v>
      </c>
      <c r="B32">
        <v>1</v>
      </c>
      <c r="C32">
        <v>10.8</v>
      </c>
      <c r="D32">
        <v>10.8</v>
      </c>
      <c r="E32" s="1">
        <f t="shared" ref="E32:E39" si="0">D32*7%</f>
        <v>0.75600000000000012</v>
      </c>
      <c r="F32" s="1">
        <v>0.41</v>
      </c>
      <c r="G32" s="1">
        <f t="shared" ref="G32:G39" si="1">D32+E32+F32</f>
        <v>11.966000000000001</v>
      </c>
      <c r="H32" s="1">
        <f>G32*30%</f>
        <v>3.5898000000000003</v>
      </c>
      <c r="I32" s="32">
        <v>16</v>
      </c>
      <c r="J32" s="1">
        <f>I32*B32</f>
        <v>16</v>
      </c>
      <c r="M32" s="45"/>
      <c r="N32" s="16"/>
      <c r="O32" s="42">
        <f t="shared" ref="O32:O39" si="2">G32*B32</f>
        <v>11.966000000000001</v>
      </c>
      <c r="P32" s="1"/>
    </row>
    <row r="33" spans="1:16" x14ac:dyDescent="0.2">
      <c r="A33" t="s">
        <v>23</v>
      </c>
      <c r="B33">
        <v>2</v>
      </c>
      <c r="C33">
        <v>21.6</v>
      </c>
      <c r="D33">
        <v>10.8</v>
      </c>
      <c r="E33" s="1">
        <f t="shared" si="0"/>
        <v>0.75600000000000012</v>
      </c>
      <c r="F33" s="1">
        <v>0.41</v>
      </c>
      <c r="G33" s="1">
        <f t="shared" si="1"/>
        <v>11.966000000000001</v>
      </c>
      <c r="H33" s="1">
        <f t="shared" ref="H33:H39" si="3">G33*30%</f>
        <v>3.5898000000000003</v>
      </c>
      <c r="I33" s="12">
        <v>15</v>
      </c>
      <c r="J33" s="1">
        <f t="shared" ref="J33:J39" si="4">I33*B33</f>
        <v>30</v>
      </c>
      <c r="K33">
        <v>1</v>
      </c>
      <c r="L33">
        <v>1</v>
      </c>
      <c r="M33" s="45">
        <v>15</v>
      </c>
      <c r="N33" s="16"/>
      <c r="O33" s="42">
        <f t="shared" si="2"/>
        <v>23.932000000000002</v>
      </c>
      <c r="P33" s="1"/>
    </row>
    <row r="34" spans="1:16" x14ac:dyDescent="0.2">
      <c r="A34" t="s">
        <v>24</v>
      </c>
      <c r="B34">
        <v>1</v>
      </c>
      <c r="C34">
        <v>6.4</v>
      </c>
      <c r="D34">
        <v>6.4</v>
      </c>
      <c r="E34" s="1">
        <f t="shared" si="0"/>
        <v>0.44800000000000006</v>
      </c>
      <c r="F34" s="1">
        <v>0.41</v>
      </c>
      <c r="G34" s="1">
        <f t="shared" si="1"/>
        <v>7.2580000000000009</v>
      </c>
      <c r="H34" s="1">
        <f t="shared" si="3"/>
        <v>2.1774</v>
      </c>
      <c r="I34" s="12">
        <v>10</v>
      </c>
      <c r="J34" s="1">
        <f t="shared" si="4"/>
        <v>10</v>
      </c>
      <c r="K34">
        <v>1</v>
      </c>
      <c r="L34">
        <v>0</v>
      </c>
      <c r="M34" s="45">
        <v>10</v>
      </c>
      <c r="N34" s="16"/>
      <c r="O34" s="42">
        <f t="shared" si="2"/>
        <v>7.2580000000000009</v>
      </c>
      <c r="P34" s="1"/>
    </row>
    <row r="35" spans="1:16" x14ac:dyDescent="0.2">
      <c r="A35" t="s">
        <v>25</v>
      </c>
      <c r="B35">
        <v>1</v>
      </c>
      <c r="C35">
        <v>12.2</v>
      </c>
      <c r="D35">
        <v>12.2</v>
      </c>
      <c r="E35" s="1">
        <f t="shared" si="0"/>
        <v>0.85399999999999998</v>
      </c>
      <c r="F35" s="1">
        <v>0.41</v>
      </c>
      <c r="G35" s="1">
        <f t="shared" si="1"/>
        <v>13.463999999999999</v>
      </c>
      <c r="H35" s="1">
        <f t="shared" si="3"/>
        <v>4.0391999999999992</v>
      </c>
      <c r="I35" s="12">
        <v>18</v>
      </c>
      <c r="J35" s="1">
        <f t="shared" si="4"/>
        <v>18</v>
      </c>
      <c r="K35">
        <v>1</v>
      </c>
      <c r="L35">
        <v>0</v>
      </c>
      <c r="M35" s="45">
        <v>14</v>
      </c>
      <c r="N35" s="16"/>
      <c r="O35" s="42">
        <f t="shared" si="2"/>
        <v>13.463999999999999</v>
      </c>
      <c r="P35" s="1"/>
    </row>
    <row r="36" spans="1:16" x14ac:dyDescent="0.2">
      <c r="A36" t="s">
        <v>26</v>
      </c>
      <c r="B36">
        <v>1</v>
      </c>
      <c r="C36">
        <v>7.8</v>
      </c>
      <c r="D36">
        <v>7.8</v>
      </c>
      <c r="E36" s="1">
        <f t="shared" si="0"/>
        <v>0.54600000000000004</v>
      </c>
      <c r="F36" s="1">
        <v>0.41</v>
      </c>
      <c r="G36" s="1">
        <f t="shared" si="1"/>
        <v>8.7560000000000002</v>
      </c>
      <c r="H36" s="1">
        <f t="shared" si="3"/>
        <v>2.6267999999999998</v>
      </c>
      <c r="I36" s="12">
        <v>12</v>
      </c>
      <c r="J36" s="1">
        <f t="shared" si="4"/>
        <v>12</v>
      </c>
      <c r="M36" s="45"/>
      <c r="N36" s="16"/>
      <c r="O36" s="42">
        <f t="shared" si="2"/>
        <v>8.7560000000000002</v>
      </c>
      <c r="P36" s="1"/>
    </row>
    <row r="37" spans="1:16" x14ac:dyDescent="0.2">
      <c r="A37" t="s">
        <v>27</v>
      </c>
      <c r="B37">
        <v>2</v>
      </c>
      <c r="C37">
        <v>26</v>
      </c>
      <c r="D37">
        <v>13</v>
      </c>
      <c r="E37" s="1">
        <f t="shared" si="0"/>
        <v>0.91000000000000014</v>
      </c>
      <c r="F37" s="1">
        <v>0.41</v>
      </c>
      <c r="G37" s="1">
        <f t="shared" si="1"/>
        <v>14.32</v>
      </c>
      <c r="H37" s="1">
        <f t="shared" si="3"/>
        <v>4.2960000000000003</v>
      </c>
      <c r="I37" s="12">
        <v>20</v>
      </c>
      <c r="J37" s="1">
        <f t="shared" si="4"/>
        <v>40</v>
      </c>
      <c r="K37">
        <v>2</v>
      </c>
      <c r="L37">
        <v>0</v>
      </c>
      <c r="M37" s="45">
        <v>40</v>
      </c>
      <c r="N37" s="16"/>
      <c r="O37" s="42">
        <f t="shared" si="2"/>
        <v>28.64</v>
      </c>
      <c r="P37" s="1"/>
    </row>
    <row r="38" spans="1:16" x14ac:dyDescent="0.2">
      <c r="A38" t="s">
        <v>28</v>
      </c>
      <c r="B38">
        <v>2</v>
      </c>
      <c r="C38">
        <v>19</v>
      </c>
      <c r="D38">
        <v>9.5</v>
      </c>
      <c r="E38" s="1">
        <f t="shared" si="0"/>
        <v>0.66500000000000004</v>
      </c>
      <c r="F38" s="1">
        <v>0.41</v>
      </c>
      <c r="G38" s="1">
        <f t="shared" si="1"/>
        <v>10.574999999999999</v>
      </c>
      <c r="H38" s="1">
        <f t="shared" si="3"/>
        <v>3.1724999999999999</v>
      </c>
      <c r="I38" s="12">
        <v>14</v>
      </c>
      <c r="J38" s="1">
        <f t="shared" si="4"/>
        <v>28</v>
      </c>
      <c r="K38">
        <v>1</v>
      </c>
      <c r="L38">
        <v>1</v>
      </c>
      <c r="M38" s="45">
        <v>15</v>
      </c>
      <c r="N38" s="16"/>
      <c r="O38" s="42">
        <f t="shared" si="2"/>
        <v>21.15</v>
      </c>
      <c r="P38" s="1"/>
    </row>
    <row r="39" spans="1:16" x14ac:dyDescent="0.2">
      <c r="A39" t="s">
        <v>29</v>
      </c>
      <c r="B39">
        <v>1</v>
      </c>
      <c r="C39">
        <v>14.5</v>
      </c>
      <c r="D39">
        <v>14.5</v>
      </c>
      <c r="E39" s="1">
        <f t="shared" si="0"/>
        <v>1.0150000000000001</v>
      </c>
      <c r="F39" s="1">
        <v>0.41</v>
      </c>
      <c r="G39" s="1">
        <f t="shared" si="1"/>
        <v>15.925000000000001</v>
      </c>
      <c r="H39" s="1">
        <f t="shared" si="3"/>
        <v>4.7774999999999999</v>
      </c>
      <c r="I39" s="32">
        <v>22</v>
      </c>
      <c r="J39" s="1">
        <f t="shared" si="4"/>
        <v>22</v>
      </c>
      <c r="K39">
        <v>1</v>
      </c>
      <c r="L39">
        <v>0</v>
      </c>
      <c r="M39" s="45">
        <v>22</v>
      </c>
      <c r="N39" s="16"/>
      <c r="O39" s="42">
        <f t="shared" si="2"/>
        <v>15.925000000000001</v>
      </c>
      <c r="P39" s="1"/>
    </row>
    <row r="40" spans="1:16" x14ac:dyDescent="0.2">
      <c r="H40" s="1"/>
      <c r="M40" s="45"/>
      <c r="N40" s="16"/>
    </row>
    <row r="41" spans="1:16" x14ac:dyDescent="0.2">
      <c r="B41">
        <f>SUM(B32:B40)</f>
        <v>11</v>
      </c>
      <c r="C41">
        <f>SUM(C32:C40)</f>
        <v>118.3</v>
      </c>
      <c r="D41" s="1"/>
      <c r="H41" s="1"/>
      <c r="I41" s="1"/>
      <c r="J41" s="36">
        <f>SUM(J32:J40)</f>
        <v>176</v>
      </c>
      <c r="M41" s="45">
        <f>SUM(M33:M40)</f>
        <v>116</v>
      </c>
      <c r="N41" s="16"/>
      <c r="O41" s="50">
        <f>SUM(O32:O40)</f>
        <v>131.09100000000001</v>
      </c>
    </row>
    <row r="43" spans="1:16" s="7" customFormat="1" x14ac:dyDescent="0.2">
      <c r="A43" s="7" t="s">
        <v>33</v>
      </c>
      <c r="B43" s="7" t="s">
        <v>34</v>
      </c>
      <c r="C43" s="7" t="s">
        <v>15</v>
      </c>
      <c r="D43" s="7" t="s">
        <v>16</v>
      </c>
      <c r="E43" s="8" t="s">
        <v>17</v>
      </c>
      <c r="F43" s="8" t="s">
        <v>31</v>
      </c>
      <c r="G43" s="8" t="s">
        <v>12</v>
      </c>
      <c r="H43" s="9">
        <v>0.3</v>
      </c>
      <c r="I43" s="10" t="s">
        <v>18</v>
      </c>
      <c r="J43" s="7" t="s">
        <v>281</v>
      </c>
      <c r="K43" s="7" t="s">
        <v>19</v>
      </c>
      <c r="L43" s="7" t="s">
        <v>20</v>
      </c>
      <c r="M43" s="46" t="s">
        <v>21</v>
      </c>
      <c r="N43" s="49"/>
      <c r="O43" s="44"/>
    </row>
    <row r="44" spans="1:16" x14ac:dyDescent="0.2">
      <c r="I44" s="6"/>
      <c r="M44" s="45"/>
      <c r="N44" s="16"/>
    </row>
    <row r="45" spans="1:16" x14ac:dyDescent="0.2">
      <c r="A45" t="s">
        <v>35</v>
      </c>
      <c r="B45">
        <v>1</v>
      </c>
      <c r="C45">
        <v>4.97</v>
      </c>
      <c r="D45">
        <v>4.97</v>
      </c>
      <c r="E45" s="1">
        <f t="shared" ref="E45:E54" si="5">C45*7%</f>
        <v>0.34790000000000004</v>
      </c>
      <c r="F45" s="1">
        <v>0.41</v>
      </c>
      <c r="G45" s="1">
        <f t="shared" ref="G45:G54" si="6">D45+E45+F45</f>
        <v>5.7279</v>
      </c>
      <c r="H45" s="1">
        <f t="shared" ref="H45:H54" si="7">G45*30%</f>
        <v>1.71837</v>
      </c>
      <c r="I45" s="12">
        <v>8</v>
      </c>
      <c r="J45" s="1">
        <f>I45*B45</f>
        <v>8</v>
      </c>
      <c r="K45">
        <v>1</v>
      </c>
      <c r="L45">
        <v>0</v>
      </c>
      <c r="M45" s="45">
        <v>8</v>
      </c>
      <c r="N45" s="16"/>
      <c r="O45" s="42">
        <f>G45*B45</f>
        <v>5.7279</v>
      </c>
    </row>
    <row r="46" spans="1:16" x14ac:dyDescent="0.2">
      <c r="A46" t="s">
        <v>36</v>
      </c>
      <c r="B46">
        <v>4</v>
      </c>
      <c r="C46">
        <v>9.57</v>
      </c>
      <c r="D46">
        <v>2.56</v>
      </c>
      <c r="E46" s="1">
        <f t="shared" si="5"/>
        <v>0.66990000000000005</v>
      </c>
      <c r="F46" s="1">
        <v>0.41</v>
      </c>
      <c r="G46" s="1">
        <f t="shared" si="6"/>
        <v>3.6399000000000004</v>
      </c>
      <c r="H46" s="1">
        <f t="shared" si="7"/>
        <v>1.0919700000000001</v>
      </c>
      <c r="I46" s="12">
        <v>5</v>
      </c>
      <c r="J46" s="1">
        <f t="shared" ref="J46:J54" si="8">I46*B46</f>
        <v>20</v>
      </c>
      <c r="K46">
        <v>4</v>
      </c>
      <c r="L46">
        <v>0</v>
      </c>
      <c r="M46" s="45">
        <v>20</v>
      </c>
      <c r="N46" s="16"/>
      <c r="O46" s="42">
        <f t="shared" ref="O46:O54" si="9">G46*B46</f>
        <v>14.559600000000001</v>
      </c>
    </row>
    <row r="47" spans="1:16" x14ac:dyDescent="0.2">
      <c r="A47" t="s">
        <v>37</v>
      </c>
      <c r="B47">
        <v>3</v>
      </c>
      <c r="C47">
        <v>47.91</v>
      </c>
      <c r="D47">
        <v>7.98</v>
      </c>
      <c r="E47" s="1">
        <f t="shared" si="5"/>
        <v>3.3536999999999999</v>
      </c>
      <c r="F47" s="1">
        <v>0.41</v>
      </c>
      <c r="G47" s="1">
        <f t="shared" si="6"/>
        <v>11.7437</v>
      </c>
      <c r="H47" s="1">
        <f t="shared" si="7"/>
        <v>3.52311</v>
      </c>
      <c r="I47" s="12">
        <v>12</v>
      </c>
      <c r="J47" s="1">
        <f t="shared" si="8"/>
        <v>36</v>
      </c>
      <c r="K47">
        <v>3</v>
      </c>
      <c r="L47">
        <v>0</v>
      </c>
      <c r="M47" s="45">
        <v>32</v>
      </c>
      <c r="N47" s="16"/>
      <c r="O47" s="42">
        <f t="shared" si="9"/>
        <v>35.231099999999998</v>
      </c>
    </row>
    <row r="48" spans="1:16" x14ac:dyDescent="0.2">
      <c r="A48" t="s">
        <v>38</v>
      </c>
      <c r="B48">
        <v>3</v>
      </c>
      <c r="C48">
        <v>47.91</v>
      </c>
      <c r="D48">
        <v>7.98</v>
      </c>
      <c r="E48" s="1">
        <f t="shared" si="5"/>
        <v>3.3536999999999999</v>
      </c>
      <c r="F48" s="1">
        <v>0.41</v>
      </c>
      <c r="G48" s="1">
        <f t="shared" si="6"/>
        <v>11.7437</v>
      </c>
      <c r="H48" s="1">
        <f t="shared" si="7"/>
        <v>3.52311</v>
      </c>
      <c r="I48" s="12">
        <v>20</v>
      </c>
      <c r="J48" s="1">
        <f t="shared" si="8"/>
        <v>60</v>
      </c>
      <c r="K48">
        <v>3</v>
      </c>
      <c r="L48">
        <v>0</v>
      </c>
      <c r="M48" s="45">
        <v>65</v>
      </c>
      <c r="N48" s="16"/>
      <c r="O48" s="42">
        <f t="shared" si="9"/>
        <v>35.231099999999998</v>
      </c>
    </row>
    <row r="49" spans="1:15" x14ac:dyDescent="0.2">
      <c r="A49" t="s">
        <v>39</v>
      </c>
      <c r="B49">
        <v>2</v>
      </c>
      <c r="C49">
        <v>15.94</v>
      </c>
      <c r="D49">
        <v>8.5299999999999994</v>
      </c>
      <c r="E49" s="1">
        <f t="shared" si="5"/>
        <v>1.1158000000000001</v>
      </c>
      <c r="F49" s="1">
        <v>0.41</v>
      </c>
      <c r="G49" s="1">
        <f t="shared" si="6"/>
        <v>10.0558</v>
      </c>
      <c r="H49" s="1">
        <f t="shared" si="7"/>
        <v>3.01674</v>
      </c>
      <c r="I49" s="12">
        <v>14</v>
      </c>
      <c r="J49" s="1">
        <f t="shared" si="8"/>
        <v>28</v>
      </c>
      <c r="K49">
        <v>2</v>
      </c>
      <c r="L49">
        <v>0</v>
      </c>
      <c r="M49" s="45">
        <v>28</v>
      </c>
      <c r="N49" s="16"/>
      <c r="O49" s="42">
        <f t="shared" si="9"/>
        <v>20.111599999999999</v>
      </c>
    </row>
    <row r="50" spans="1:15" x14ac:dyDescent="0.2">
      <c r="A50" t="s">
        <v>40</v>
      </c>
      <c r="B50">
        <v>1</v>
      </c>
      <c r="C50">
        <v>14.95</v>
      </c>
      <c r="D50">
        <v>14.95</v>
      </c>
      <c r="E50" s="1">
        <f t="shared" si="5"/>
        <v>1.0465</v>
      </c>
      <c r="F50" s="1">
        <v>0.41</v>
      </c>
      <c r="G50" s="1">
        <f t="shared" si="6"/>
        <v>16.406499999999998</v>
      </c>
      <c r="H50" s="1">
        <f t="shared" si="7"/>
        <v>4.9219499999999989</v>
      </c>
      <c r="I50" s="12">
        <v>25</v>
      </c>
      <c r="J50" s="1">
        <f t="shared" si="8"/>
        <v>25</v>
      </c>
      <c r="K50">
        <v>1</v>
      </c>
      <c r="L50">
        <v>0</v>
      </c>
      <c r="M50" s="45">
        <v>25</v>
      </c>
      <c r="N50" s="16"/>
      <c r="O50" s="42">
        <f t="shared" si="9"/>
        <v>16.406499999999998</v>
      </c>
    </row>
    <row r="51" spans="1:15" s="7" customFormat="1" ht="14.25" customHeight="1" x14ac:dyDescent="0.2">
      <c r="A51" t="s">
        <v>41</v>
      </c>
      <c r="B51">
        <v>1</v>
      </c>
      <c r="C51">
        <v>11.97</v>
      </c>
      <c r="D51">
        <v>11.97</v>
      </c>
      <c r="E51" s="1">
        <f t="shared" si="5"/>
        <v>0.83790000000000009</v>
      </c>
      <c r="F51" s="1">
        <v>0.41</v>
      </c>
      <c r="G51" s="1">
        <f t="shared" si="6"/>
        <v>13.2179</v>
      </c>
      <c r="H51" s="1">
        <f t="shared" si="7"/>
        <v>3.9653700000000001</v>
      </c>
      <c r="I51" s="12">
        <v>18</v>
      </c>
      <c r="J51" s="1">
        <f t="shared" si="8"/>
        <v>18</v>
      </c>
      <c r="K51">
        <v>1</v>
      </c>
      <c r="L51">
        <v>0</v>
      </c>
      <c r="M51" s="45">
        <v>18</v>
      </c>
      <c r="N51" s="16"/>
      <c r="O51" s="42">
        <f t="shared" si="9"/>
        <v>13.2179</v>
      </c>
    </row>
    <row r="52" spans="1:15" x14ac:dyDescent="0.2">
      <c r="A52" t="s">
        <v>42</v>
      </c>
      <c r="B52">
        <v>1</v>
      </c>
      <c r="C52">
        <v>4.5199999999999996</v>
      </c>
      <c r="D52">
        <v>4.5199999999999996</v>
      </c>
      <c r="E52" s="1">
        <f t="shared" si="5"/>
        <v>0.31640000000000001</v>
      </c>
      <c r="F52" s="1">
        <v>0.41</v>
      </c>
      <c r="G52" s="1">
        <f t="shared" si="6"/>
        <v>5.2463999999999995</v>
      </c>
      <c r="H52" s="1">
        <f t="shared" si="7"/>
        <v>1.5739199999999998</v>
      </c>
      <c r="I52" s="12">
        <v>8</v>
      </c>
      <c r="J52" s="1">
        <f t="shared" si="8"/>
        <v>8</v>
      </c>
      <c r="M52" s="45"/>
      <c r="N52" s="16"/>
      <c r="O52" s="42">
        <f t="shared" si="9"/>
        <v>5.2463999999999995</v>
      </c>
    </row>
    <row r="53" spans="1:15" x14ac:dyDescent="0.2">
      <c r="A53" t="s">
        <v>43</v>
      </c>
      <c r="B53">
        <v>2</v>
      </c>
      <c r="C53">
        <v>31.94</v>
      </c>
      <c r="D53">
        <v>15.97</v>
      </c>
      <c r="E53" s="1">
        <f t="shared" si="5"/>
        <v>2.2358000000000002</v>
      </c>
      <c r="F53" s="1">
        <v>0.41</v>
      </c>
      <c r="G53" s="1">
        <f t="shared" si="6"/>
        <v>18.6158</v>
      </c>
      <c r="H53" s="1">
        <f t="shared" si="7"/>
        <v>5.58474</v>
      </c>
      <c r="I53" s="12">
        <v>10</v>
      </c>
      <c r="J53" s="1">
        <f t="shared" si="8"/>
        <v>20</v>
      </c>
      <c r="K53">
        <v>1</v>
      </c>
      <c r="L53">
        <v>1</v>
      </c>
      <c r="M53" s="45">
        <v>10</v>
      </c>
      <c r="N53" s="16"/>
      <c r="O53" s="42">
        <f t="shared" si="9"/>
        <v>37.2316</v>
      </c>
    </row>
    <row r="54" spans="1:15" x14ac:dyDescent="0.2">
      <c r="A54" t="s">
        <v>44</v>
      </c>
      <c r="B54">
        <v>2</v>
      </c>
      <c r="C54">
        <v>31.94</v>
      </c>
      <c r="D54">
        <v>15.97</v>
      </c>
      <c r="E54" s="1">
        <f t="shared" si="5"/>
        <v>2.2358000000000002</v>
      </c>
      <c r="F54" s="1">
        <v>0.41</v>
      </c>
      <c r="G54" s="1">
        <f t="shared" si="6"/>
        <v>18.6158</v>
      </c>
      <c r="H54" s="1">
        <f t="shared" si="7"/>
        <v>5.58474</v>
      </c>
      <c r="I54" s="12">
        <v>20</v>
      </c>
      <c r="J54" s="1">
        <f t="shared" si="8"/>
        <v>40</v>
      </c>
      <c r="K54">
        <v>2</v>
      </c>
      <c r="L54">
        <v>0</v>
      </c>
      <c r="M54" s="45">
        <v>40</v>
      </c>
      <c r="N54" s="16"/>
      <c r="O54" s="42">
        <f t="shared" si="9"/>
        <v>37.2316</v>
      </c>
    </row>
    <row r="55" spans="1:15" x14ac:dyDescent="0.2">
      <c r="B55">
        <f>SUM(B45:B54)</f>
        <v>20</v>
      </c>
      <c r="J55" s="1"/>
      <c r="M55" s="45"/>
      <c r="N55" s="16"/>
    </row>
    <row r="56" spans="1:15" x14ac:dyDescent="0.2">
      <c r="I56" s="1"/>
      <c r="J56" s="36">
        <f>SUM(J45:J55)</f>
        <v>263</v>
      </c>
      <c r="M56" s="45">
        <f>SUM(M45:M55)</f>
        <v>246</v>
      </c>
      <c r="N56" s="16"/>
      <c r="O56" s="50">
        <f>SUM(O45:O55)</f>
        <v>220.19529999999997</v>
      </c>
    </row>
    <row r="58" spans="1:15" x14ac:dyDescent="0.2">
      <c r="A58" s="7" t="s">
        <v>45</v>
      </c>
      <c r="B58" s="7" t="s">
        <v>14</v>
      </c>
      <c r="C58" s="7" t="s">
        <v>15</v>
      </c>
      <c r="D58" s="7" t="s">
        <v>16</v>
      </c>
      <c r="E58" s="8" t="s">
        <v>17</v>
      </c>
      <c r="F58" s="8" t="s">
        <v>6</v>
      </c>
      <c r="G58" s="7" t="s">
        <v>12</v>
      </c>
      <c r="H58" s="13">
        <v>0.3</v>
      </c>
      <c r="I58" s="10" t="s">
        <v>46</v>
      </c>
      <c r="J58" s="7" t="s">
        <v>281</v>
      </c>
      <c r="K58" s="7" t="s">
        <v>19</v>
      </c>
      <c r="L58" s="11" t="s">
        <v>47</v>
      </c>
      <c r="M58" s="46" t="s">
        <v>21</v>
      </c>
      <c r="N58" s="49"/>
    </row>
    <row r="59" spans="1:15" x14ac:dyDescent="0.2">
      <c r="A59" t="s">
        <v>48</v>
      </c>
      <c r="B59">
        <v>2</v>
      </c>
      <c r="C59">
        <v>2</v>
      </c>
      <c r="D59">
        <v>1</v>
      </c>
      <c r="E59" s="1">
        <f t="shared" ref="E59:E90" si="10">D59*7%</f>
        <v>7.0000000000000007E-2</v>
      </c>
      <c r="F59" s="1">
        <v>0.41</v>
      </c>
      <c r="G59" s="1">
        <f t="shared" ref="G59:G90" si="11">D59+E59+F59</f>
        <v>1.48</v>
      </c>
      <c r="H59" s="1">
        <f>G59*30%</f>
        <v>0.44400000000000001</v>
      </c>
      <c r="I59" s="12">
        <v>7</v>
      </c>
      <c r="J59" s="1">
        <f>I59*B59</f>
        <v>14</v>
      </c>
      <c r="K59">
        <v>1</v>
      </c>
      <c r="L59" s="2">
        <v>1</v>
      </c>
      <c r="M59" s="45">
        <v>10</v>
      </c>
      <c r="N59" s="16"/>
      <c r="O59" s="42">
        <f t="shared" ref="O59:O90" si="12">G59*B59</f>
        <v>2.96</v>
      </c>
    </row>
    <row r="60" spans="1:15" x14ac:dyDescent="0.2">
      <c r="A60" t="s">
        <v>49</v>
      </c>
      <c r="B60">
        <v>3</v>
      </c>
      <c r="C60">
        <v>7.8</v>
      </c>
      <c r="D60">
        <v>2.6</v>
      </c>
      <c r="E60" s="1">
        <f t="shared" si="10"/>
        <v>0.18200000000000002</v>
      </c>
      <c r="F60" s="1">
        <v>0.41</v>
      </c>
      <c r="G60" s="1">
        <f t="shared" si="11"/>
        <v>3.1920000000000002</v>
      </c>
      <c r="H60" s="1">
        <f t="shared" ref="H59:H90" si="13">G60*30%</f>
        <v>0.95760000000000001</v>
      </c>
      <c r="I60" s="12">
        <v>8</v>
      </c>
      <c r="J60" s="1">
        <f t="shared" ref="J60:J90" si="14">I60*B60</f>
        <v>24</v>
      </c>
      <c r="L60" s="2"/>
      <c r="M60" s="45"/>
      <c r="N60" s="16"/>
      <c r="O60" s="42">
        <f t="shared" si="12"/>
        <v>9.5760000000000005</v>
      </c>
    </row>
    <row r="61" spans="1:15" x14ac:dyDescent="0.2">
      <c r="A61" t="s">
        <v>50</v>
      </c>
      <c r="B61">
        <v>3</v>
      </c>
      <c r="C61">
        <v>6</v>
      </c>
      <c r="D61">
        <v>2</v>
      </c>
      <c r="E61" s="1">
        <f t="shared" si="10"/>
        <v>0.14000000000000001</v>
      </c>
      <c r="F61" s="1">
        <v>0.41</v>
      </c>
      <c r="G61" s="1">
        <f t="shared" si="11"/>
        <v>2.5500000000000003</v>
      </c>
      <c r="H61" s="1">
        <f t="shared" si="13"/>
        <v>0.76500000000000001</v>
      </c>
      <c r="I61" s="12">
        <v>8</v>
      </c>
      <c r="J61" s="1">
        <f t="shared" si="14"/>
        <v>24</v>
      </c>
      <c r="L61" s="2"/>
      <c r="M61" s="45"/>
      <c r="N61" s="16"/>
      <c r="O61" s="42">
        <f t="shared" si="12"/>
        <v>7.65</v>
      </c>
    </row>
    <row r="62" spans="1:15" x14ac:dyDescent="0.2">
      <c r="A62" t="s">
        <v>51</v>
      </c>
      <c r="B62">
        <v>2</v>
      </c>
      <c r="C62">
        <v>7</v>
      </c>
      <c r="D62">
        <v>3.5</v>
      </c>
      <c r="E62" s="1">
        <f t="shared" si="10"/>
        <v>0.24500000000000002</v>
      </c>
      <c r="F62" s="1">
        <v>0.41</v>
      </c>
      <c r="G62" s="1">
        <f t="shared" si="11"/>
        <v>4.1550000000000002</v>
      </c>
      <c r="H62" s="1">
        <f t="shared" si="13"/>
        <v>1.2464999999999999</v>
      </c>
      <c r="I62" s="12">
        <v>12</v>
      </c>
      <c r="J62" s="1">
        <f t="shared" si="14"/>
        <v>24</v>
      </c>
      <c r="L62" s="2"/>
      <c r="M62" s="45"/>
      <c r="N62" s="16"/>
      <c r="O62" s="42">
        <f t="shared" si="12"/>
        <v>8.31</v>
      </c>
    </row>
    <row r="63" spans="1:15" x14ac:dyDescent="0.2">
      <c r="A63" t="s">
        <v>52</v>
      </c>
      <c r="B63">
        <v>1</v>
      </c>
      <c r="C63">
        <v>7</v>
      </c>
      <c r="D63">
        <v>7</v>
      </c>
      <c r="E63" s="1">
        <f t="shared" si="10"/>
        <v>0.49000000000000005</v>
      </c>
      <c r="F63" s="1">
        <v>0.41</v>
      </c>
      <c r="G63" s="1">
        <f t="shared" si="11"/>
        <v>7.9</v>
      </c>
      <c r="H63" s="1">
        <f t="shared" si="13"/>
        <v>2.37</v>
      </c>
      <c r="I63" s="12">
        <v>15</v>
      </c>
      <c r="J63" s="1">
        <f t="shared" si="14"/>
        <v>15</v>
      </c>
      <c r="L63" s="2"/>
      <c r="M63" s="45"/>
      <c r="N63" s="16"/>
      <c r="O63" s="42">
        <f t="shared" si="12"/>
        <v>7.9</v>
      </c>
    </row>
    <row r="64" spans="1:15" x14ac:dyDescent="0.2">
      <c r="A64" t="s">
        <v>53</v>
      </c>
      <c r="B64">
        <v>4</v>
      </c>
      <c r="C64">
        <v>25.49</v>
      </c>
      <c r="D64">
        <v>6.37</v>
      </c>
      <c r="E64" s="1">
        <f t="shared" si="10"/>
        <v>0.44590000000000007</v>
      </c>
      <c r="F64" s="1">
        <v>0.41</v>
      </c>
      <c r="G64" s="1">
        <f t="shared" si="11"/>
        <v>7.2259000000000002</v>
      </c>
      <c r="H64" s="1">
        <f t="shared" si="13"/>
        <v>2.16777</v>
      </c>
      <c r="I64" s="12">
        <v>12</v>
      </c>
      <c r="J64" s="1">
        <f t="shared" si="14"/>
        <v>48</v>
      </c>
      <c r="K64">
        <v>4</v>
      </c>
      <c r="L64" s="2">
        <v>0</v>
      </c>
      <c r="M64" s="45">
        <v>45</v>
      </c>
      <c r="N64" s="16"/>
      <c r="O64" s="42">
        <f t="shared" si="12"/>
        <v>28.903600000000001</v>
      </c>
    </row>
    <row r="65" spans="1:15" x14ac:dyDescent="0.2">
      <c r="A65" t="s">
        <v>54</v>
      </c>
      <c r="B65">
        <v>4</v>
      </c>
      <c r="C65">
        <v>25.49</v>
      </c>
      <c r="D65">
        <v>6.37</v>
      </c>
      <c r="E65" s="1">
        <f t="shared" si="10"/>
        <v>0.44590000000000007</v>
      </c>
      <c r="F65" s="1">
        <v>0.41</v>
      </c>
      <c r="G65" s="1">
        <f t="shared" si="11"/>
        <v>7.2259000000000002</v>
      </c>
      <c r="H65" s="1">
        <f t="shared" si="13"/>
        <v>2.16777</v>
      </c>
      <c r="I65" s="12">
        <v>12</v>
      </c>
      <c r="J65" s="1">
        <f t="shared" si="14"/>
        <v>48</v>
      </c>
      <c r="K65">
        <v>3</v>
      </c>
      <c r="L65" s="2">
        <v>1</v>
      </c>
      <c r="M65" s="45">
        <v>36</v>
      </c>
      <c r="N65" s="16"/>
      <c r="O65" s="42">
        <f t="shared" si="12"/>
        <v>28.903600000000001</v>
      </c>
    </row>
    <row r="66" spans="1:15" s="7" customFormat="1" ht="13.25" customHeight="1" x14ac:dyDescent="0.2">
      <c r="A66" t="s">
        <v>55</v>
      </c>
      <c r="B66">
        <v>1</v>
      </c>
      <c r="C66">
        <v>9.49</v>
      </c>
      <c r="D66">
        <v>9.49</v>
      </c>
      <c r="E66" s="1">
        <f t="shared" si="10"/>
        <v>0.66430000000000011</v>
      </c>
      <c r="F66" s="1">
        <v>0.41</v>
      </c>
      <c r="G66" s="1">
        <f t="shared" si="11"/>
        <v>10.564300000000001</v>
      </c>
      <c r="H66" s="1">
        <f t="shared" si="13"/>
        <v>3.1692900000000002</v>
      </c>
      <c r="I66" s="12">
        <v>15</v>
      </c>
      <c r="J66" s="1">
        <f t="shared" si="14"/>
        <v>15</v>
      </c>
      <c r="K66"/>
      <c r="L66" s="2"/>
      <c r="M66" s="45"/>
      <c r="N66" s="16"/>
      <c r="O66" s="42">
        <f t="shared" si="12"/>
        <v>10.564300000000001</v>
      </c>
    </row>
    <row r="67" spans="1:15" x14ac:dyDescent="0.2">
      <c r="A67" t="s">
        <v>186</v>
      </c>
      <c r="B67">
        <v>1</v>
      </c>
      <c r="C67">
        <v>9.49</v>
      </c>
      <c r="D67">
        <v>9.49</v>
      </c>
      <c r="E67" s="1">
        <f t="shared" si="10"/>
        <v>0.66430000000000011</v>
      </c>
      <c r="F67" s="1">
        <v>0.41</v>
      </c>
      <c r="G67" s="1">
        <f t="shared" si="11"/>
        <v>10.564300000000001</v>
      </c>
      <c r="H67" s="1">
        <f t="shared" si="13"/>
        <v>3.1692900000000002</v>
      </c>
      <c r="I67" s="12">
        <v>15</v>
      </c>
      <c r="J67" s="1">
        <f t="shared" si="14"/>
        <v>15</v>
      </c>
      <c r="K67">
        <v>1</v>
      </c>
      <c r="L67" s="2">
        <v>0</v>
      </c>
      <c r="M67" s="45">
        <v>15</v>
      </c>
      <c r="N67" s="16"/>
      <c r="O67" s="42">
        <f t="shared" si="12"/>
        <v>10.564300000000001</v>
      </c>
    </row>
    <row r="68" spans="1:15" x14ac:dyDescent="0.2">
      <c r="A68" t="s">
        <v>56</v>
      </c>
      <c r="B68">
        <v>1</v>
      </c>
      <c r="C68">
        <v>9.49</v>
      </c>
      <c r="D68">
        <v>9.49</v>
      </c>
      <c r="E68" s="1">
        <f t="shared" si="10"/>
        <v>0.66430000000000011</v>
      </c>
      <c r="F68" s="1">
        <v>0.41</v>
      </c>
      <c r="G68" s="1">
        <f t="shared" si="11"/>
        <v>10.564300000000001</v>
      </c>
      <c r="H68" s="1">
        <f t="shared" si="13"/>
        <v>3.1692900000000002</v>
      </c>
      <c r="I68" s="12">
        <v>15</v>
      </c>
      <c r="J68" s="1">
        <f t="shared" si="14"/>
        <v>15</v>
      </c>
      <c r="L68" s="2"/>
      <c r="M68" s="45"/>
      <c r="N68" s="16"/>
      <c r="O68" s="42">
        <f t="shared" si="12"/>
        <v>10.564300000000001</v>
      </c>
    </row>
    <row r="69" spans="1:15" x14ac:dyDescent="0.2">
      <c r="A69" t="s">
        <v>57</v>
      </c>
      <c r="B69">
        <v>1</v>
      </c>
      <c r="C69">
        <v>7.49</v>
      </c>
      <c r="D69">
        <v>7.49</v>
      </c>
      <c r="E69" s="1">
        <f t="shared" si="10"/>
        <v>0.5243000000000001</v>
      </c>
      <c r="F69" s="1">
        <v>0.41</v>
      </c>
      <c r="G69" s="1">
        <f t="shared" si="11"/>
        <v>8.4243000000000006</v>
      </c>
      <c r="H69" s="1">
        <f t="shared" si="13"/>
        <v>2.5272900000000003</v>
      </c>
      <c r="I69" s="12">
        <v>10</v>
      </c>
      <c r="J69" s="1">
        <f t="shared" si="14"/>
        <v>10</v>
      </c>
      <c r="L69" s="2"/>
      <c r="M69" s="45"/>
      <c r="N69" s="16"/>
      <c r="O69" s="42">
        <f t="shared" si="12"/>
        <v>8.4243000000000006</v>
      </c>
    </row>
    <row r="70" spans="1:15" x14ac:dyDescent="0.2">
      <c r="A70" t="s">
        <v>58</v>
      </c>
      <c r="B70">
        <v>1</v>
      </c>
      <c r="C70">
        <v>11</v>
      </c>
      <c r="D70">
        <v>11</v>
      </c>
      <c r="E70" s="1">
        <f t="shared" si="10"/>
        <v>0.77</v>
      </c>
      <c r="F70" s="1">
        <v>0.41</v>
      </c>
      <c r="G70" s="1">
        <f t="shared" si="11"/>
        <v>12.18</v>
      </c>
      <c r="H70" s="1">
        <f t="shared" si="13"/>
        <v>3.6539999999999999</v>
      </c>
      <c r="I70" s="12">
        <v>20</v>
      </c>
      <c r="J70" s="1">
        <f t="shared" si="14"/>
        <v>20</v>
      </c>
      <c r="L70" s="2"/>
      <c r="M70" s="45"/>
      <c r="N70" s="16"/>
      <c r="O70" s="42">
        <f t="shared" si="12"/>
        <v>12.18</v>
      </c>
    </row>
    <row r="71" spans="1:15" x14ac:dyDescent="0.2">
      <c r="A71" t="s">
        <v>59</v>
      </c>
      <c r="B71">
        <v>1</v>
      </c>
      <c r="C71">
        <v>11.49</v>
      </c>
      <c r="D71">
        <v>11.49</v>
      </c>
      <c r="E71" s="1">
        <f t="shared" si="10"/>
        <v>0.80430000000000013</v>
      </c>
      <c r="F71" s="1">
        <v>0.41</v>
      </c>
      <c r="G71" s="1">
        <f t="shared" si="11"/>
        <v>12.7043</v>
      </c>
      <c r="H71" s="1">
        <f t="shared" si="13"/>
        <v>3.8112899999999996</v>
      </c>
      <c r="I71" s="12">
        <v>20</v>
      </c>
      <c r="J71" s="1">
        <f t="shared" si="14"/>
        <v>20</v>
      </c>
      <c r="K71">
        <v>1</v>
      </c>
      <c r="L71" s="2">
        <v>0</v>
      </c>
      <c r="M71" s="45">
        <v>20</v>
      </c>
      <c r="N71" s="16"/>
      <c r="O71" s="42">
        <f t="shared" si="12"/>
        <v>12.7043</v>
      </c>
    </row>
    <row r="72" spans="1:15" x14ac:dyDescent="0.2">
      <c r="A72" t="s">
        <v>60</v>
      </c>
      <c r="B72">
        <v>1</v>
      </c>
      <c r="C72">
        <v>11.49</v>
      </c>
      <c r="D72">
        <v>11.49</v>
      </c>
      <c r="E72" s="1">
        <f t="shared" si="10"/>
        <v>0.80430000000000013</v>
      </c>
      <c r="F72" s="1">
        <v>0.41</v>
      </c>
      <c r="G72" s="1">
        <f t="shared" si="11"/>
        <v>12.7043</v>
      </c>
      <c r="H72" s="1">
        <f t="shared" si="13"/>
        <v>3.8112899999999996</v>
      </c>
      <c r="I72" s="12">
        <v>20</v>
      </c>
      <c r="J72" s="1">
        <f t="shared" si="14"/>
        <v>20</v>
      </c>
      <c r="L72" s="2"/>
      <c r="M72" s="45"/>
      <c r="N72" s="16"/>
      <c r="O72" s="42">
        <f t="shared" si="12"/>
        <v>12.7043</v>
      </c>
    </row>
    <row r="73" spans="1:15" x14ac:dyDescent="0.2">
      <c r="A73" t="s">
        <v>61</v>
      </c>
      <c r="B73">
        <v>1</v>
      </c>
      <c r="C73">
        <v>11</v>
      </c>
      <c r="D73">
        <v>11</v>
      </c>
      <c r="E73" s="1">
        <f t="shared" si="10"/>
        <v>0.77</v>
      </c>
      <c r="F73" s="1">
        <v>0.41</v>
      </c>
      <c r="G73" s="1">
        <f t="shared" si="11"/>
        <v>12.18</v>
      </c>
      <c r="H73" s="1">
        <f t="shared" si="13"/>
        <v>3.6539999999999999</v>
      </c>
      <c r="I73" s="12">
        <v>25</v>
      </c>
      <c r="J73" s="1">
        <f t="shared" si="14"/>
        <v>25</v>
      </c>
      <c r="L73" s="2"/>
      <c r="M73" s="45"/>
      <c r="N73" s="16"/>
      <c r="O73" s="42">
        <f t="shared" si="12"/>
        <v>12.18</v>
      </c>
    </row>
    <row r="74" spans="1:15" x14ac:dyDescent="0.2">
      <c r="A74" t="s">
        <v>62</v>
      </c>
      <c r="B74">
        <v>4</v>
      </c>
      <c r="C74">
        <v>30</v>
      </c>
      <c r="D74">
        <v>7.5</v>
      </c>
      <c r="E74" s="1">
        <f t="shared" si="10"/>
        <v>0.52500000000000002</v>
      </c>
      <c r="F74" s="1">
        <v>0.41</v>
      </c>
      <c r="G74" s="1">
        <f t="shared" si="11"/>
        <v>8.4350000000000005</v>
      </c>
      <c r="H74" s="1">
        <f t="shared" si="13"/>
        <v>2.5305</v>
      </c>
      <c r="I74" s="12">
        <v>12</v>
      </c>
      <c r="J74" s="1">
        <f t="shared" si="14"/>
        <v>48</v>
      </c>
      <c r="K74">
        <v>4</v>
      </c>
      <c r="L74" s="2">
        <v>0</v>
      </c>
      <c r="M74" s="45">
        <v>48</v>
      </c>
      <c r="N74" s="16"/>
      <c r="O74" s="42">
        <f t="shared" si="12"/>
        <v>33.74</v>
      </c>
    </row>
    <row r="75" spans="1:15" x14ac:dyDescent="0.2">
      <c r="A75" t="s">
        <v>63</v>
      </c>
      <c r="B75">
        <v>4</v>
      </c>
      <c r="C75">
        <v>30</v>
      </c>
      <c r="D75">
        <v>7.5</v>
      </c>
      <c r="E75" s="1">
        <f t="shared" si="10"/>
        <v>0.52500000000000002</v>
      </c>
      <c r="F75" s="1">
        <v>0.41</v>
      </c>
      <c r="G75" s="1">
        <f t="shared" si="11"/>
        <v>8.4350000000000005</v>
      </c>
      <c r="H75" s="1">
        <f t="shared" si="13"/>
        <v>2.5305</v>
      </c>
      <c r="I75" s="12">
        <v>12</v>
      </c>
      <c r="J75" s="1">
        <f t="shared" si="14"/>
        <v>48</v>
      </c>
      <c r="K75">
        <v>2</v>
      </c>
      <c r="L75" s="2">
        <v>2</v>
      </c>
      <c r="M75" s="45">
        <v>24</v>
      </c>
      <c r="N75" s="16"/>
      <c r="O75" s="42">
        <f t="shared" si="12"/>
        <v>33.74</v>
      </c>
    </row>
    <row r="76" spans="1:15" x14ac:dyDescent="0.2">
      <c r="A76" t="s">
        <v>64</v>
      </c>
      <c r="B76">
        <v>1</v>
      </c>
      <c r="C76">
        <v>8</v>
      </c>
      <c r="D76">
        <v>8</v>
      </c>
      <c r="E76" s="1">
        <f t="shared" si="10"/>
        <v>0.56000000000000005</v>
      </c>
      <c r="F76" s="1">
        <v>0.41</v>
      </c>
      <c r="G76" s="1">
        <f t="shared" si="11"/>
        <v>8.9700000000000006</v>
      </c>
      <c r="H76" s="1">
        <f t="shared" si="13"/>
        <v>2.6910000000000003</v>
      </c>
      <c r="I76" s="12">
        <v>13</v>
      </c>
      <c r="J76" s="1">
        <f t="shared" si="14"/>
        <v>13</v>
      </c>
      <c r="K76">
        <v>1</v>
      </c>
      <c r="L76" s="2">
        <v>0</v>
      </c>
      <c r="M76" s="45">
        <v>13</v>
      </c>
      <c r="N76" s="16"/>
      <c r="O76" s="42">
        <f t="shared" si="12"/>
        <v>8.9700000000000006</v>
      </c>
    </row>
    <row r="77" spans="1:15" x14ac:dyDescent="0.2">
      <c r="A77" t="s">
        <v>65</v>
      </c>
      <c r="B77">
        <v>1</v>
      </c>
      <c r="C77">
        <v>11</v>
      </c>
      <c r="D77">
        <v>11</v>
      </c>
      <c r="E77" s="1">
        <f t="shared" si="10"/>
        <v>0.77</v>
      </c>
      <c r="F77" s="1">
        <v>0.41</v>
      </c>
      <c r="G77" s="1">
        <f t="shared" si="11"/>
        <v>12.18</v>
      </c>
      <c r="H77" s="1">
        <f t="shared" si="13"/>
        <v>3.6539999999999999</v>
      </c>
      <c r="I77" s="12">
        <v>16</v>
      </c>
      <c r="J77" s="1">
        <f t="shared" si="14"/>
        <v>16</v>
      </c>
      <c r="L77" s="2"/>
      <c r="M77" s="45"/>
      <c r="N77" s="16"/>
      <c r="O77" s="42">
        <f t="shared" si="12"/>
        <v>12.18</v>
      </c>
    </row>
    <row r="78" spans="1:15" x14ac:dyDescent="0.2">
      <c r="A78" t="s">
        <v>66</v>
      </c>
      <c r="B78">
        <v>2</v>
      </c>
      <c r="C78">
        <v>4.8</v>
      </c>
      <c r="D78">
        <v>2.4</v>
      </c>
      <c r="E78" s="1">
        <f t="shared" si="10"/>
        <v>0.16800000000000001</v>
      </c>
      <c r="F78" s="1">
        <v>0.41</v>
      </c>
      <c r="G78" s="1">
        <f t="shared" si="11"/>
        <v>2.9780000000000002</v>
      </c>
      <c r="H78" s="1">
        <f t="shared" si="13"/>
        <v>0.89340000000000008</v>
      </c>
      <c r="I78" s="12">
        <v>10</v>
      </c>
      <c r="J78" s="1">
        <f t="shared" si="14"/>
        <v>20</v>
      </c>
      <c r="K78">
        <v>1</v>
      </c>
      <c r="L78" s="2">
        <v>1</v>
      </c>
      <c r="M78" s="45">
        <v>10</v>
      </c>
      <c r="N78" s="16"/>
      <c r="O78" s="42">
        <f t="shared" si="12"/>
        <v>5.9560000000000004</v>
      </c>
    </row>
    <row r="79" spans="1:15" x14ac:dyDescent="0.2">
      <c r="A79" t="s">
        <v>67</v>
      </c>
      <c r="B79">
        <v>4</v>
      </c>
      <c r="C79">
        <v>17.489999999999998</v>
      </c>
      <c r="D79">
        <v>4.37</v>
      </c>
      <c r="E79" s="1">
        <f t="shared" si="10"/>
        <v>0.30590000000000006</v>
      </c>
      <c r="F79" s="1">
        <v>0.41</v>
      </c>
      <c r="G79" s="1">
        <f t="shared" si="11"/>
        <v>5.0859000000000005</v>
      </c>
      <c r="H79" s="1">
        <f t="shared" si="13"/>
        <v>1.5257700000000001</v>
      </c>
      <c r="I79" s="12">
        <v>10</v>
      </c>
      <c r="J79" s="1">
        <f t="shared" si="14"/>
        <v>40</v>
      </c>
      <c r="K79">
        <v>2</v>
      </c>
      <c r="L79" s="2">
        <v>2</v>
      </c>
      <c r="M79" s="45">
        <v>20</v>
      </c>
      <c r="N79" s="16"/>
      <c r="O79" s="42">
        <f t="shared" si="12"/>
        <v>20.343600000000002</v>
      </c>
    </row>
    <row r="80" spans="1:15" x14ac:dyDescent="0.2">
      <c r="A80" t="s">
        <v>68</v>
      </c>
      <c r="B80">
        <v>1</v>
      </c>
      <c r="C80">
        <v>20</v>
      </c>
      <c r="D80">
        <v>20</v>
      </c>
      <c r="E80" s="1">
        <f t="shared" si="10"/>
        <v>1.4000000000000001</v>
      </c>
      <c r="F80" s="1">
        <v>0.41</v>
      </c>
      <c r="G80" s="1">
        <f t="shared" si="11"/>
        <v>21.81</v>
      </c>
      <c r="H80" s="1">
        <f t="shared" si="13"/>
        <v>6.5429999999999993</v>
      </c>
      <c r="I80" s="12">
        <v>30</v>
      </c>
      <c r="J80" s="1">
        <f t="shared" si="14"/>
        <v>30</v>
      </c>
      <c r="K80">
        <v>1</v>
      </c>
      <c r="L80" s="2">
        <v>0</v>
      </c>
      <c r="M80" s="45">
        <v>30</v>
      </c>
      <c r="N80" s="16"/>
      <c r="O80" s="42">
        <f t="shared" si="12"/>
        <v>21.81</v>
      </c>
    </row>
    <row r="81" spans="1:15" x14ac:dyDescent="0.2">
      <c r="A81" t="s">
        <v>69</v>
      </c>
      <c r="B81">
        <v>1</v>
      </c>
      <c r="C81">
        <v>6</v>
      </c>
      <c r="D81">
        <v>6</v>
      </c>
      <c r="E81" s="1">
        <f t="shared" si="10"/>
        <v>0.42000000000000004</v>
      </c>
      <c r="F81" s="1">
        <v>0.41</v>
      </c>
      <c r="G81" s="1">
        <f t="shared" si="11"/>
        <v>6.83</v>
      </c>
      <c r="H81" s="1">
        <f t="shared" si="13"/>
        <v>2.0489999999999999</v>
      </c>
      <c r="I81" s="12">
        <v>10</v>
      </c>
      <c r="J81" s="1">
        <f t="shared" si="14"/>
        <v>10</v>
      </c>
      <c r="L81" s="2"/>
      <c r="M81" s="45"/>
      <c r="N81" s="16"/>
      <c r="O81" s="42">
        <f t="shared" si="12"/>
        <v>6.83</v>
      </c>
    </row>
    <row r="82" spans="1:15" x14ac:dyDescent="0.2">
      <c r="A82" t="s">
        <v>70</v>
      </c>
      <c r="B82">
        <v>1</v>
      </c>
      <c r="C82">
        <v>5.8</v>
      </c>
      <c r="D82">
        <v>5.8</v>
      </c>
      <c r="E82" s="1">
        <f t="shared" si="10"/>
        <v>0.40600000000000003</v>
      </c>
      <c r="F82" s="1">
        <v>0.41</v>
      </c>
      <c r="G82" s="1">
        <f t="shared" si="11"/>
        <v>6.6159999999999997</v>
      </c>
      <c r="H82" s="1">
        <f t="shared" si="13"/>
        <v>1.9847999999999999</v>
      </c>
      <c r="I82" s="12">
        <v>12</v>
      </c>
      <c r="J82" s="1">
        <f t="shared" si="14"/>
        <v>12</v>
      </c>
      <c r="K82">
        <v>1</v>
      </c>
      <c r="L82" s="2">
        <v>0</v>
      </c>
      <c r="M82" s="45">
        <v>12</v>
      </c>
      <c r="N82" s="16"/>
      <c r="O82" s="42">
        <f t="shared" si="12"/>
        <v>6.6159999999999997</v>
      </c>
    </row>
    <row r="83" spans="1:15" x14ac:dyDescent="0.2">
      <c r="A83" t="s">
        <v>71</v>
      </c>
      <c r="B83">
        <v>1</v>
      </c>
      <c r="C83">
        <v>4.7</v>
      </c>
      <c r="D83">
        <v>4.7</v>
      </c>
      <c r="E83" s="1">
        <f t="shared" si="10"/>
        <v>0.32900000000000007</v>
      </c>
      <c r="F83" s="1">
        <v>0.41</v>
      </c>
      <c r="G83" s="1">
        <f t="shared" si="11"/>
        <v>5.4390000000000001</v>
      </c>
      <c r="H83" s="1">
        <f t="shared" si="13"/>
        <v>1.6316999999999999</v>
      </c>
      <c r="I83" s="12">
        <v>12</v>
      </c>
      <c r="J83" s="1">
        <f t="shared" si="14"/>
        <v>12</v>
      </c>
      <c r="L83" s="2"/>
      <c r="M83" s="45"/>
      <c r="N83" s="16"/>
      <c r="O83" s="42">
        <f t="shared" si="12"/>
        <v>5.4390000000000001</v>
      </c>
    </row>
    <row r="84" spans="1:15" x14ac:dyDescent="0.2">
      <c r="A84" t="s">
        <v>72</v>
      </c>
      <c r="B84">
        <v>1</v>
      </c>
      <c r="C84">
        <v>12.49</v>
      </c>
      <c r="D84">
        <v>12.49</v>
      </c>
      <c r="E84" s="1">
        <f t="shared" si="10"/>
        <v>0.87430000000000008</v>
      </c>
      <c r="F84" s="1">
        <v>0.41</v>
      </c>
      <c r="G84" s="1">
        <f t="shared" si="11"/>
        <v>13.7743</v>
      </c>
      <c r="H84" s="1">
        <f t="shared" si="13"/>
        <v>4.1322900000000002</v>
      </c>
      <c r="I84" s="12">
        <v>20</v>
      </c>
      <c r="J84" s="1">
        <f t="shared" si="14"/>
        <v>20</v>
      </c>
      <c r="L84" s="2"/>
      <c r="M84" s="45"/>
      <c r="N84" s="16"/>
      <c r="O84" s="42">
        <f t="shared" si="12"/>
        <v>13.7743</v>
      </c>
    </row>
    <row r="85" spans="1:15" x14ac:dyDescent="0.2">
      <c r="A85" t="s">
        <v>73</v>
      </c>
      <c r="B85">
        <v>1</v>
      </c>
      <c r="C85">
        <v>4.9000000000000004</v>
      </c>
      <c r="D85">
        <v>4.9000000000000004</v>
      </c>
      <c r="E85" s="1">
        <f t="shared" si="10"/>
        <v>0.34300000000000008</v>
      </c>
      <c r="F85" s="1">
        <v>0.41</v>
      </c>
      <c r="G85" s="1">
        <f t="shared" si="11"/>
        <v>5.6530000000000005</v>
      </c>
      <c r="H85" s="1">
        <f t="shared" si="13"/>
        <v>1.6959000000000002</v>
      </c>
      <c r="I85" s="12">
        <v>10</v>
      </c>
      <c r="J85" s="1">
        <f t="shared" si="14"/>
        <v>10</v>
      </c>
      <c r="L85" s="2"/>
      <c r="M85" s="45"/>
      <c r="N85" s="16"/>
      <c r="O85" s="42">
        <f t="shared" si="12"/>
        <v>5.6530000000000005</v>
      </c>
    </row>
    <row r="86" spans="1:15" x14ac:dyDescent="0.2">
      <c r="A86" t="s">
        <v>74</v>
      </c>
      <c r="B86">
        <v>1</v>
      </c>
      <c r="C86">
        <v>1</v>
      </c>
      <c r="D86">
        <v>1</v>
      </c>
      <c r="E86" s="1">
        <f t="shared" si="10"/>
        <v>7.0000000000000007E-2</v>
      </c>
      <c r="F86" s="1">
        <v>0.41</v>
      </c>
      <c r="G86" s="1">
        <f t="shared" si="11"/>
        <v>1.48</v>
      </c>
      <c r="H86" s="1">
        <f t="shared" si="13"/>
        <v>0.44400000000000001</v>
      </c>
      <c r="I86" s="12">
        <v>5</v>
      </c>
      <c r="J86" s="1">
        <f t="shared" si="14"/>
        <v>5</v>
      </c>
      <c r="L86" s="2"/>
      <c r="M86" s="45"/>
      <c r="N86" s="16"/>
      <c r="O86" s="42">
        <f t="shared" si="12"/>
        <v>1.48</v>
      </c>
    </row>
    <row r="87" spans="1:15" x14ac:dyDescent="0.2">
      <c r="A87" t="s">
        <v>75</v>
      </c>
      <c r="B87">
        <v>4</v>
      </c>
      <c r="C87">
        <v>18</v>
      </c>
      <c r="D87">
        <v>4.5</v>
      </c>
      <c r="E87" s="1">
        <f t="shared" si="10"/>
        <v>0.31500000000000006</v>
      </c>
      <c r="F87" s="1">
        <v>0.41</v>
      </c>
      <c r="G87" s="1">
        <f t="shared" si="11"/>
        <v>5.2250000000000005</v>
      </c>
      <c r="H87" s="1">
        <f t="shared" si="13"/>
        <v>1.5675000000000001</v>
      </c>
      <c r="I87" s="12">
        <v>7</v>
      </c>
      <c r="J87" s="1">
        <f t="shared" si="14"/>
        <v>28</v>
      </c>
      <c r="L87" s="2"/>
      <c r="M87" s="45"/>
      <c r="N87" s="16"/>
      <c r="O87" s="42">
        <f t="shared" si="12"/>
        <v>20.900000000000002</v>
      </c>
    </row>
    <row r="88" spans="1:15" x14ac:dyDescent="0.2">
      <c r="A88" t="s">
        <v>76</v>
      </c>
      <c r="B88">
        <v>2</v>
      </c>
      <c r="C88">
        <v>6.8</v>
      </c>
      <c r="D88">
        <v>3.4</v>
      </c>
      <c r="E88" s="1">
        <f t="shared" si="10"/>
        <v>0.23800000000000002</v>
      </c>
      <c r="F88" s="1">
        <v>0.41</v>
      </c>
      <c r="G88" s="1">
        <f t="shared" si="11"/>
        <v>4.048</v>
      </c>
      <c r="H88" s="1">
        <f t="shared" si="13"/>
        <v>1.2143999999999999</v>
      </c>
      <c r="I88" s="12">
        <v>6</v>
      </c>
      <c r="J88" s="1">
        <f t="shared" si="14"/>
        <v>12</v>
      </c>
      <c r="L88" s="2"/>
      <c r="M88" s="45"/>
      <c r="N88" s="16"/>
      <c r="O88" s="42">
        <f t="shared" si="12"/>
        <v>8.0960000000000001</v>
      </c>
    </row>
    <row r="89" spans="1:15" x14ac:dyDescent="0.2">
      <c r="A89" t="s">
        <v>77</v>
      </c>
      <c r="B89">
        <v>2</v>
      </c>
      <c r="C89">
        <v>4</v>
      </c>
      <c r="D89">
        <v>2</v>
      </c>
      <c r="E89" s="1">
        <f t="shared" si="10"/>
        <v>0.14000000000000001</v>
      </c>
      <c r="F89" s="1">
        <v>0.41</v>
      </c>
      <c r="G89" s="1">
        <f t="shared" si="11"/>
        <v>2.5500000000000003</v>
      </c>
      <c r="H89" s="1">
        <f t="shared" si="13"/>
        <v>0.76500000000000001</v>
      </c>
      <c r="I89" s="12">
        <v>5</v>
      </c>
      <c r="J89" s="1">
        <f t="shared" si="14"/>
        <v>10</v>
      </c>
      <c r="K89">
        <v>2</v>
      </c>
      <c r="L89" s="2">
        <v>0</v>
      </c>
      <c r="M89" s="45">
        <v>5</v>
      </c>
      <c r="N89" s="16"/>
      <c r="O89" s="42">
        <f t="shared" si="12"/>
        <v>5.1000000000000005</v>
      </c>
    </row>
    <row r="90" spans="1:15" x14ac:dyDescent="0.2">
      <c r="A90" t="s">
        <v>78</v>
      </c>
      <c r="B90">
        <v>2</v>
      </c>
      <c r="C90">
        <v>7.4</v>
      </c>
      <c r="D90">
        <v>3.7</v>
      </c>
      <c r="E90" s="1">
        <f t="shared" si="10"/>
        <v>0.25900000000000006</v>
      </c>
      <c r="F90" s="1">
        <v>0.41</v>
      </c>
      <c r="G90" s="1">
        <f t="shared" si="11"/>
        <v>4.3689999999999998</v>
      </c>
      <c r="H90" s="1">
        <f t="shared" si="13"/>
        <v>1.3107</v>
      </c>
      <c r="I90" s="12">
        <v>6</v>
      </c>
      <c r="J90" s="1">
        <f t="shared" si="14"/>
        <v>12</v>
      </c>
      <c r="L90" s="2"/>
      <c r="M90" s="45"/>
      <c r="N90" s="16"/>
      <c r="O90" s="42">
        <f t="shared" si="12"/>
        <v>8.7379999999999995</v>
      </c>
    </row>
    <row r="91" spans="1:15" x14ac:dyDescent="0.2">
      <c r="G91"/>
      <c r="I91" s="1"/>
      <c r="J91" s="36">
        <f>SUM(J59:J90)</f>
        <v>683</v>
      </c>
      <c r="M91" s="45">
        <f>SUM(M59:M90)</f>
        <v>288</v>
      </c>
      <c r="N91" s="16"/>
    </row>
    <row r="92" spans="1:15" x14ac:dyDescent="0.2">
      <c r="B92">
        <f>SUM(B59:B91)</f>
        <v>60</v>
      </c>
    </row>
    <row r="93" spans="1:15" x14ac:dyDescent="0.2">
      <c r="O93" s="51">
        <f>SUM(O59:O92)</f>
        <v>403.45490000000007</v>
      </c>
    </row>
    <row r="94" spans="1:15" x14ac:dyDescent="0.2">
      <c r="A94" s="30" t="s">
        <v>138</v>
      </c>
    </row>
    <row r="95" spans="1:15" x14ac:dyDescent="0.2">
      <c r="A95" s="30" t="s">
        <v>189</v>
      </c>
      <c r="J95" s="1"/>
    </row>
    <row r="96" spans="1:15" x14ac:dyDescent="0.2">
      <c r="B96" s="7" t="s">
        <v>14</v>
      </c>
      <c r="C96" s="7" t="s">
        <v>15</v>
      </c>
      <c r="D96" s="7" t="s">
        <v>16</v>
      </c>
      <c r="E96" s="8" t="s">
        <v>17</v>
      </c>
      <c r="F96" s="8" t="s">
        <v>6</v>
      </c>
      <c r="G96" s="8" t="s">
        <v>12</v>
      </c>
      <c r="H96" s="9">
        <v>0.3</v>
      </c>
      <c r="I96" s="10" t="s">
        <v>18</v>
      </c>
      <c r="J96" s="8" t="s">
        <v>281</v>
      </c>
      <c r="K96" s="7" t="s">
        <v>19</v>
      </c>
      <c r="L96" s="11" t="s">
        <v>47</v>
      </c>
      <c r="M96" s="46" t="s">
        <v>21</v>
      </c>
      <c r="N96" s="49"/>
    </row>
    <row r="97" spans="1:15" x14ac:dyDescent="0.2">
      <c r="A97" s="7" t="s">
        <v>13</v>
      </c>
      <c r="J97" s="1"/>
      <c r="M97" s="45"/>
      <c r="N97" s="16"/>
    </row>
    <row r="98" spans="1:15" x14ac:dyDescent="0.2">
      <c r="B98">
        <v>8</v>
      </c>
      <c r="C98">
        <v>104</v>
      </c>
      <c r="D98">
        <v>13</v>
      </c>
      <c r="E98" s="1">
        <v>7.28</v>
      </c>
      <c r="F98" s="1">
        <v>1.0900000000000001</v>
      </c>
      <c r="G98" s="1">
        <f>SUM(D98+E98+F98)</f>
        <v>21.37</v>
      </c>
      <c r="H98" s="1">
        <f>SUM(G98*30%)</f>
        <v>6.4110000000000005</v>
      </c>
      <c r="I98" s="36">
        <v>26</v>
      </c>
      <c r="J98" s="36">
        <f>I98*B98</f>
        <v>208</v>
      </c>
      <c r="K98">
        <v>3</v>
      </c>
      <c r="L98">
        <v>5</v>
      </c>
      <c r="M98" s="45">
        <v>71.37</v>
      </c>
      <c r="N98" s="16"/>
      <c r="O98" s="50">
        <f>G98*B98</f>
        <v>170.96</v>
      </c>
    </row>
    <row r="99" spans="1:15" x14ac:dyDescent="0.2">
      <c r="A99" t="s">
        <v>27</v>
      </c>
      <c r="J99" s="1"/>
      <c r="K99" s="1"/>
    </row>
    <row r="100" spans="1:15" x14ac:dyDescent="0.2">
      <c r="J100" s="1"/>
    </row>
    <row r="101" spans="1:15" x14ac:dyDescent="0.2">
      <c r="A101" s="27" t="s">
        <v>139</v>
      </c>
      <c r="B101" s="7" t="s">
        <v>14</v>
      </c>
      <c r="C101" s="7" t="s">
        <v>15</v>
      </c>
      <c r="D101" s="7" t="s">
        <v>16</v>
      </c>
      <c r="E101" s="8" t="s">
        <v>17</v>
      </c>
      <c r="F101" s="8" t="s">
        <v>31</v>
      </c>
      <c r="G101" s="8" t="s">
        <v>12</v>
      </c>
      <c r="H101" s="28">
        <v>0.3</v>
      </c>
      <c r="I101" s="29" t="s">
        <v>46</v>
      </c>
      <c r="J101" s="8" t="s">
        <v>281</v>
      </c>
      <c r="K101" s="7" t="s">
        <v>19</v>
      </c>
      <c r="L101" s="11" t="s">
        <v>47</v>
      </c>
      <c r="M101" s="46" t="s">
        <v>21</v>
      </c>
      <c r="N101" s="49"/>
    </row>
    <row r="102" spans="1:15" x14ac:dyDescent="0.2">
      <c r="A102" s="7" t="s">
        <v>30</v>
      </c>
      <c r="J102" s="1"/>
      <c r="M102" s="45"/>
      <c r="N102" s="16"/>
    </row>
    <row r="103" spans="1:15" x14ac:dyDescent="0.2">
      <c r="A103" s="7"/>
      <c r="H103" s="1"/>
      <c r="J103" s="1"/>
      <c r="M103" s="45"/>
      <c r="N103" s="16"/>
    </row>
    <row r="104" spans="1:15" x14ac:dyDescent="0.2">
      <c r="A104" t="s">
        <v>32</v>
      </c>
      <c r="B104">
        <v>3</v>
      </c>
      <c r="C104">
        <v>18</v>
      </c>
      <c r="D104">
        <v>6</v>
      </c>
      <c r="E104" s="1">
        <f>SUM(C104*7%)</f>
        <v>1.2600000000000002</v>
      </c>
      <c r="F104" s="1">
        <v>1.0900000000000001</v>
      </c>
      <c r="G104" s="1">
        <f>SUM(D104+E104+F104)</f>
        <v>8.35</v>
      </c>
      <c r="H104" s="1">
        <f>SUM(G104*30%)</f>
        <v>2.5049999999999999</v>
      </c>
      <c r="I104" s="36">
        <v>11</v>
      </c>
      <c r="J104" s="1">
        <f>I104*B104</f>
        <v>33</v>
      </c>
      <c r="K104">
        <v>2</v>
      </c>
      <c r="L104">
        <v>1</v>
      </c>
      <c r="M104" s="45">
        <v>22</v>
      </c>
      <c r="N104" s="16"/>
      <c r="O104" s="42">
        <f>G104*B104</f>
        <v>25.049999999999997</v>
      </c>
    </row>
    <row r="105" spans="1:15" x14ac:dyDescent="0.2">
      <c r="A105" t="s">
        <v>191</v>
      </c>
      <c r="B105">
        <v>3</v>
      </c>
      <c r="C105">
        <v>18</v>
      </c>
      <c r="D105">
        <v>6</v>
      </c>
      <c r="E105" s="1">
        <f t="shared" ref="E105:E106" si="15">SUM(C105*7%)</f>
        <v>1.2600000000000002</v>
      </c>
      <c r="F105" s="1">
        <v>1.0900000000000001</v>
      </c>
      <c r="G105" s="1">
        <f t="shared" ref="G105:G106" si="16">SUM(D105+E105+F105)</f>
        <v>8.35</v>
      </c>
      <c r="H105" s="1">
        <f t="shared" ref="H105:H106" si="17">SUM(G105*30%)</f>
        <v>2.5049999999999999</v>
      </c>
      <c r="I105" s="36">
        <v>12</v>
      </c>
      <c r="J105" s="1">
        <f t="shared" ref="J105:J106" si="18">I105*B105</f>
        <v>36</v>
      </c>
      <c r="K105">
        <v>1</v>
      </c>
      <c r="L105">
        <v>2</v>
      </c>
      <c r="M105" s="45">
        <v>12</v>
      </c>
      <c r="N105" s="16"/>
      <c r="O105" s="42">
        <f t="shared" ref="O105:O106" si="19">G105*B105</f>
        <v>25.049999999999997</v>
      </c>
    </row>
    <row r="106" spans="1:15" x14ac:dyDescent="0.2">
      <c r="A106" t="s">
        <v>190</v>
      </c>
      <c r="B106">
        <v>2</v>
      </c>
      <c r="C106">
        <v>28</v>
      </c>
      <c r="D106">
        <v>14</v>
      </c>
      <c r="E106" s="1">
        <f t="shared" si="15"/>
        <v>1.9600000000000002</v>
      </c>
      <c r="F106" s="1">
        <v>1.0900000000000001</v>
      </c>
      <c r="G106" s="1">
        <f t="shared" si="16"/>
        <v>17.05</v>
      </c>
      <c r="H106" s="1">
        <f t="shared" si="17"/>
        <v>5.1150000000000002</v>
      </c>
      <c r="I106" s="36">
        <v>23</v>
      </c>
      <c r="J106" s="1">
        <f t="shared" si="18"/>
        <v>46</v>
      </c>
      <c r="M106" s="45"/>
      <c r="N106" s="16"/>
      <c r="O106" s="42">
        <f t="shared" si="19"/>
        <v>34.1</v>
      </c>
    </row>
    <row r="107" spans="1:15" x14ac:dyDescent="0.2">
      <c r="B107">
        <f>SUM(B104:B106)</f>
        <v>8</v>
      </c>
      <c r="H107" s="1"/>
      <c r="I107" s="1"/>
      <c r="J107" s="36">
        <f>SUM(J104:J106)</f>
        <v>115</v>
      </c>
      <c r="M107" s="45">
        <f>SUM(M104:M106)</f>
        <v>34</v>
      </c>
      <c r="N107" s="16"/>
    </row>
    <row r="108" spans="1:15" x14ac:dyDescent="0.2">
      <c r="H108" s="1"/>
      <c r="J108" s="1"/>
      <c r="O108" s="50">
        <f>SUM(O104:O107)</f>
        <v>84.199999999999989</v>
      </c>
    </row>
    <row r="109" spans="1:15" x14ac:dyDescent="0.2">
      <c r="H109" s="1"/>
      <c r="J109" s="1"/>
    </row>
    <row r="110" spans="1:15" x14ac:dyDescent="0.2">
      <c r="B110" s="7" t="s">
        <v>14</v>
      </c>
      <c r="C110" s="7" t="s">
        <v>15</v>
      </c>
      <c r="D110" s="7" t="s">
        <v>16</v>
      </c>
      <c r="E110" s="8" t="s">
        <v>17</v>
      </c>
      <c r="F110" s="8" t="s">
        <v>6</v>
      </c>
      <c r="G110" s="8" t="s">
        <v>12</v>
      </c>
      <c r="H110" s="13">
        <v>0.3</v>
      </c>
      <c r="I110" s="10" t="s">
        <v>46</v>
      </c>
      <c r="J110" s="8" t="s">
        <v>281</v>
      </c>
      <c r="K110" s="7" t="s">
        <v>19</v>
      </c>
      <c r="L110" s="11" t="s">
        <v>47</v>
      </c>
      <c r="M110" s="46" t="s">
        <v>21</v>
      </c>
      <c r="N110" s="49"/>
    </row>
    <row r="111" spans="1:15" x14ac:dyDescent="0.2">
      <c r="A111" s="7" t="s">
        <v>45</v>
      </c>
      <c r="J111" s="1"/>
      <c r="L111" s="2"/>
      <c r="M111" s="48"/>
      <c r="N111" s="35"/>
    </row>
    <row r="112" spans="1:15" x14ac:dyDescent="0.2">
      <c r="A112" t="s">
        <v>140</v>
      </c>
      <c r="B112">
        <v>1</v>
      </c>
      <c r="C112">
        <v>14.99</v>
      </c>
      <c r="D112">
        <v>14.99</v>
      </c>
      <c r="E112" s="1">
        <f t="shared" ref="E112:E125" si="20">SUM(D112*7%)</f>
        <v>1.0493000000000001</v>
      </c>
      <c r="F112" s="1">
        <v>1.0900000000000001</v>
      </c>
      <c r="G112" s="1">
        <f t="shared" ref="G112:G125" si="21">SUM(D112+E112+F112)</f>
        <v>17.129300000000001</v>
      </c>
      <c r="H112" s="1">
        <f>SUM(G112*30%)</f>
        <v>5.1387900000000002</v>
      </c>
      <c r="I112" s="36">
        <v>23</v>
      </c>
      <c r="J112" s="1">
        <f>I112*B112</f>
        <v>23</v>
      </c>
      <c r="K112">
        <v>1</v>
      </c>
      <c r="L112" s="2">
        <v>0</v>
      </c>
      <c r="M112" s="48">
        <v>23</v>
      </c>
      <c r="N112" s="35"/>
      <c r="O112" s="42">
        <f t="shared" ref="O112:O125" si="22">G112*B112</f>
        <v>17.129300000000001</v>
      </c>
    </row>
    <row r="113" spans="1:15" x14ac:dyDescent="0.2">
      <c r="A113" t="s">
        <v>141</v>
      </c>
      <c r="B113">
        <v>1</v>
      </c>
      <c r="C113">
        <v>19.489999999999998</v>
      </c>
      <c r="D113">
        <v>19.489999999999998</v>
      </c>
      <c r="E113" s="1">
        <f t="shared" si="20"/>
        <v>1.3643000000000001</v>
      </c>
      <c r="F113" s="1">
        <v>1.0900000000000001</v>
      </c>
      <c r="G113" s="1">
        <f t="shared" si="21"/>
        <v>21.944299999999998</v>
      </c>
      <c r="H113" s="1">
        <f t="shared" ref="H113:H125" si="23">SUM(G113*30%)</f>
        <v>6.583289999999999</v>
      </c>
      <c r="I113" s="36">
        <v>30</v>
      </c>
      <c r="J113" s="1">
        <f t="shared" ref="J113:J125" si="24">I113*B113</f>
        <v>30</v>
      </c>
      <c r="K113">
        <v>1</v>
      </c>
      <c r="L113" s="2">
        <v>0</v>
      </c>
      <c r="M113" s="48">
        <v>30</v>
      </c>
      <c r="N113" s="35"/>
      <c r="O113" s="42">
        <f t="shared" si="22"/>
        <v>21.944299999999998</v>
      </c>
    </row>
    <row r="114" spans="1:15" x14ac:dyDescent="0.2">
      <c r="A114" t="s">
        <v>205</v>
      </c>
      <c r="B114">
        <v>1</v>
      </c>
      <c r="C114">
        <v>10.49</v>
      </c>
      <c r="D114">
        <v>10.49</v>
      </c>
      <c r="E114" s="1">
        <f t="shared" si="20"/>
        <v>0.73430000000000006</v>
      </c>
      <c r="F114" s="1">
        <v>1.0900000000000001</v>
      </c>
      <c r="G114" s="1">
        <f t="shared" si="21"/>
        <v>12.314299999999999</v>
      </c>
      <c r="H114" s="1">
        <f t="shared" si="23"/>
        <v>3.6942899999999996</v>
      </c>
      <c r="I114" s="36">
        <v>20</v>
      </c>
      <c r="J114" s="1">
        <f t="shared" si="24"/>
        <v>20</v>
      </c>
      <c r="L114" s="2"/>
      <c r="M114" s="48"/>
      <c r="N114" s="35"/>
      <c r="O114" s="42">
        <f t="shared" si="22"/>
        <v>12.314299999999999</v>
      </c>
    </row>
    <row r="115" spans="1:15" x14ac:dyDescent="0.2">
      <c r="A115" t="s">
        <v>142</v>
      </c>
      <c r="B115">
        <v>2</v>
      </c>
      <c r="C115">
        <v>21.49</v>
      </c>
      <c r="D115">
        <v>10.74</v>
      </c>
      <c r="E115" s="1">
        <f t="shared" si="20"/>
        <v>0.75180000000000013</v>
      </c>
      <c r="F115" s="1">
        <v>1.0900000000000001</v>
      </c>
      <c r="G115" s="1">
        <f t="shared" si="21"/>
        <v>12.581799999999999</v>
      </c>
      <c r="H115" s="1">
        <f t="shared" si="23"/>
        <v>3.7745399999999996</v>
      </c>
      <c r="I115" s="36">
        <v>17</v>
      </c>
      <c r="J115" s="1">
        <f t="shared" si="24"/>
        <v>34</v>
      </c>
      <c r="K115">
        <v>1</v>
      </c>
      <c r="L115" s="2">
        <v>1</v>
      </c>
      <c r="M115" s="48">
        <v>17</v>
      </c>
      <c r="N115" s="35"/>
      <c r="O115" s="42">
        <f t="shared" si="22"/>
        <v>25.163599999999999</v>
      </c>
    </row>
    <row r="116" spans="1:15" x14ac:dyDescent="0.2">
      <c r="A116" t="s">
        <v>151</v>
      </c>
      <c r="B116">
        <v>1</v>
      </c>
      <c r="C116">
        <v>18.489999999999998</v>
      </c>
      <c r="D116">
        <v>18.489999999999998</v>
      </c>
      <c r="E116" s="1">
        <f t="shared" si="20"/>
        <v>1.2943</v>
      </c>
      <c r="F116" s="1">
        <v>1.0900000000000001</v>
      </c>
      <c r="G116" s="1">
        <f t="shared" si="21"/>
        <v>20.874299999999998</v>
      </c>
      <c r="H116" s="1">
        <f t="shared" si="23"/>
        <v>6.2622899999999992</v>
      </c>
      <c r="I116" s="36">
        <v>30</v>
      </c>
      <c r="J116" s="1">
        <f t="shared" si="24"/>
        <v>30</v>
      </c>
      <c r="K116">
        <v>1</v>
      </c>
      <c r="L116" s="2">
        <v>0</v>
      </c>
      <c r="M116" s="48">
        <v>30</v>
      </c>
      <c r="N116" s="35"/>
      <c r="O116" s="42">
        <f t="shared" si="22"/>
        <v>20.874299999999998</v>
      </c>
    </row>
    <row r="117" spans="1:15" x14ac:dyDescent="0.2">
      <c r="A117" t="s">
        <v>143</v>
      </c>
      <c r="B117">
        <v>1</v>
      </c>
      <c r="C117">
        <v>18.489999999999998</v>
      </c>
      <c r="D117">
        <v>18.489999999999998</v>
      </c>
      <c r="E117" s="1">
        <f t="shared" si="20"/>
        <v>1.2943</v>
      </c>
      <c r="F117" s="1">
        <v>1.0900000000000001</v>
      </c>
      <c r="G117" s="1">
        <f t="shared" si="21"/>
        <v>20.874299999999998</v>
      </c>
      <c r="H117" s="1">
        <f t="shared" si="23"/>
        <v>6.2622899999999992</v>
      </c>
      <c r="I117" s="36">
        <v>30</v>
      </c>
      <c r="J117" s="1">
        <f t="shared" si="24"/>
        <v>30</v>
      </c>
      <c r="K117">
        <v>1</v>
      </c>
      <c r="L117" s="2">
        <v>0</v>
      </c>
      <c r="M117" s="48">
        <v>30</v>
      </c>
      <c r="N117" s="35"/>
      <c r="O117" s="42">
        <f t="shared" si="22"/>
        <v>20.874299999999998</v>
      </c>
    </row>
    <row r="118" spans="1:15" x14ac:dyDescent="0.2">
      <c r="A118" t="s">
        <v>144</v>
      </c>
      <c r="B118">
        <v>1</v>
      </c>
      <c r="C118">
        <v>14.99</v>
      </c>
      <c r="D118">
        <v>14.99</v>
      </c>
      <c r="E118" s="1">
        <f t="shared" si="20"/>
        <v>1.0493000000000001</v>
      </c>
      <c r="F118" s="1">
        <v>1.0900000000000001</v>
      </c>
      <c r="G118" s="1">
        <f t="shared" si="21"/>
        <v>17.129300000000001</v>
      </c>
      <c r="H118" s="1">
        <f t="shared" si="23"/>
        <v>5.1387900000000002</v>
      </c>
      <c r="I118" s="36">
        <v>23</v>
      </c>
      <c r="J118" s="1">
        <f t="shared" si="24"/>
        <v>23</v>
      </c>
      <c r="K118">
        <v>1</v>
      </c>
      <c r="L118" s="2">
        <v>0</v>
      </c>
      <c r="M118" s="48">
        <v>23</v>
      </c>
      <c r="N118" s="35"/>
      <c r="O118" s="42">
        <f t="shared" si="22"/>
        <v>17.129300000000001</v>
      </c>
    </row>
    <row r="119" spans="1:15" x14ac:dyDescent="0.2">
      <c r="A119" t="s">
        <v>146</v>
      </c>
      <c r="B119">
        <v>1</v>
      </c>
      <c r="C119">
        <v>14.49</v>
      </c>
      <c r="D119">
        <v>14.49</v>
      </c>
      <c r="E119" s="1">
        <f t="shared" si="20"/>
        <v>1.0143000000000002</v>
      </c>
      <c r="F119" s="1">
        <v>1.0900000000000001</v>
      </c>
      <c r="G119" s="1">
        <f t="shared" si="21"/>
        <v>16.5943</v>
      </c>
      <c r="H119" s="1">
        <f t="shared" si="23"/>
        <v>4.9782900000000003</v>
      </c>
      <c r="I119" s="36">
        <v>22</v>
      </c>
      <c r="J119" s="1">
        <f t="shared" si="24"/>
        <v>22</v>
      </c>
      <c r="K119">
        <v>1</v>
      </c>
      <c r="L119" s="2">
        <v>0</v>
      </c>
      <c r="M119" s="48">
        <v>22</v>
      </c>
      <c r="N119" s="35"/>
      <c r="O119" s="42">
        <f t="shared" si="22"/>
        <v>16.5943</v>
      </c>
    </row>
    <row r="120" spans="1:15" x14ac:dyDescent="0.2">
      <c r="A120" t="s">
        <v>145</v>
      </c>
      <c r="B120">
        <v>1</v>
      </c>
      <c r="C120">
        <v>15.99</v>
      </c>
      <c r="D120">
        <v>15.99</v>
      </c>
      <c r="E120" s="1">
        <f t="shared" si="20"/>
        <v>1.1193000000000002</v>
      </c>
      <c r="F120" s="1">
        <v>1.0900000000000001</v>
      </c>
      <c r="G120" s="1">
        <f t="shared" si="21"/>
        <v>18.199300000000001</v>
      </c>
      <c r="H120" s="1">
        <f t="shared" si="23"/>
        <v>5.4597899999999999</v>
      </c>
      <c r="I120" s="36">
        <v>25</v>
      </c>
      <c r="J120" s="1">
        <f t="shared" si="24"/>
        <v>25</v>
      </c>
      <c r="K120">
        <v>1</v>
      </c>
      <c r="L120" s="2">
        <v>0</v>
      </c>
      <c r="M120" s="48">
        <v>25</v>
      </c>
      <c r="N120" s="35"/>
      <c r="O120" s="42">
        <f t="shared" si="22"/>
        <v>18.199300000000001</v>
      </c>
    </row>
    <row r="121" spans="1:15" x14ac:dyDescent="0.2">
      <c r="A121" t="s">
        <v>147</v>
      </c>
      <c r="B121">
        <v>1</v>
      </c>
      <c r="C121">
        <v>20.49</v>
      </c>
      <c r="D121">
        <v>20.49</v>
      </c>
      <c r="E121" s="1">
        <f t="shared" si="20"/>
        <v>1.4343000000000001</v>
      </c>
      <c r="F121" s="1">
        <v>1.0900000000000001</v>
      </c>
      <c r="G121" s="1">
        <f t="shared" si="21"/>
        <v>23.014299999999999</v>
      </c>
      <c r="H121" s="1">
        <f t="shared" si="23"/>
        <v>6.9042899999999996</v>
      </c>
      <c r="I121" s="36">
        <v>30</v>
      </c>
      <c r="J121" s="1">
        <f t="shared" si="24"/>
        <v>30</v>
      </c>
      <c r="K121">
        <v>1</v>
      </c>
      <c r="L121" s="2">
        <v>0</v>
      </c>
      <c r="M121" s="48">
        <v>30</v>
      </c>
      <c r="N121" s="35"/>
      <c r="O121" s="42">
        <f t="shared" si="22"/>
        <v>23.014299999999999</v>
      </c>
    </row>
    <row r="122" spans="1:15" x14ac:dyDescent="0.2">
      <c r="A122" t="s">
        <v>148</v>
      </c>
      <c r="B122">
        <v>1</v>
      </c>
      <c r="C122">
        <v>8.49</v>
      </c>
      <c r="D122">
        <v>8.49</v>
      </c>
      <c r="E122" s="1">
        <f t="shared" si="20"/>
        <v>0.59430000000000005</v>
      </c>
      <c r="F122" s="1">
        <v>1.0900000000000001</v>
      </c>
      <c r="G122" s="1">
        <f t="shared" si="21"/>
        <v>10.174300000000001</v>
      </c>
      <c r="H122" s="1">
        <f t="shared" si="23"/>
        <v>3.0522900000000002</v>
      </c>
      <c r="I122" s="36">
        <v>15</v>
      </c>
      <c r="J122" s="1">
        <f t="shared" si="24"/>
        <v>15</v>
      </c>
      <c r="K122">
        <v>1</v>
      </c>
      <c r="L122" s="2">
        <v>0</v>
      </c>
      <c r="M122" s="48">
        <v>15</v>
      </c>
      <c r="N122" s="35"/>
      <c r="O122" s="42">
        <f t="shared" si="22"/>
        <v>10.174300000000001</v>
      </c>
    </row>
    <row r="123" spans="1:15" x14ac:dyDescent="0.2">
      <c r="A123" t="s">
        <v>149</v>
      </c>
      <c r="B123">
        <v>1</v>
      </c>
      <c r="C123">
        <v>8.49</v>
      </c>
      <c r="D123">
        <v>8.49</v>
      </c>
      <c r="E123" s="1">
        <f t="shared" si="20"/>
        <v>0.59430000000000005</v>
      </c>
      <c r="F123" s="1">
        <v>1.0900000000000001</v>
      </c>
      <c r="G123" s="1">
        <f t="shared" si="21"/>
        <v>10.174300000000001</v>
      </c>
      <c r="H123" s="1">
        <f t="shared" si="23"/>
        <v>3.0522900000000002</v>
      </c>
      <c r="I123" s="36">
        <v>15</v>
      </c>
      <c r="J123" s="1">
        <f t="shared" si="24"/>
        <v>15</v>
      </c>
      <c r="K123">
        <v>1</v>
      </c>
      <c r="L123" s="2">
        <v>0</v>
      </c>
      <c r="M123" s="48">
        <v>15</v>
      </c>
      <c r="N123" s="35"/>
      <c r="O123" s="42">
        <f t="shared" si="22"/>
        <v>10.174300000000001</v>
      </c>
    </row>
    <row r="124" spans="1:15" x14ac:dyDescent="0.2">
      <c r="A124" t="s">
        <v>150</v>
      </c>
      <c r="B124">
        <v>1</v>
      </c>
      <c r="C124">
        <v>11.49</v>
      </c>
      <c r="D124">
        <v>11.49</v>
      </c>
      <c r="E124" s="1">
        <f t="shared" si="20"/>
        <v>0.80430000000000013</v>
      </c>
      <c r="F124" s="1">
        <v>1.0900000000000001</v>
      </c>
      <c r="G124" s="1">
        <f t="shared" si="21"/>
        <v>13.3843</v>
      </c>
      <c r="H124" s="1">
        <f t="shared" si="23"/>
        <v>4.0152899999999994</v>
      </c>
      <c r="I124" s="36">
        <v>18</v>
      </c>
      <c r="J124" s="1">
        <f t="shared" si="24"/>
        <v>18</v>
      </c>
      <c r="L124" s="2"/>
      <c r="M124" s="48"/>
      <c r="N124" s="35"/>
      <c r="O124" s="42">
        <f t="shared" si="22"/>
        <v>13.3843</v>
      </c>
    </row>
    <row r="125" spans="1:15" x14ac:dyDescent="0.2">
      <c r="A125" t="s">
        <v>152</v>
      </c>
      <c r="B125">
        <v>1</v>
      </c>
      <c r="C125">
        <v>7.9</v>
      </c>
      <c r="D125">
        <v>7.9</v>
      </c>
      <c r="E125" s="1">
        <f t="shared" si="20"/>
        <v>0.55300000000000005</v>
      </c>
      <c r="F125" s="1">
        <v>1.0900000000000001</v>
      </c>
      <c r="G125" s="1">
        <f t="shared" si="21"/>
        <v>9.543000000000001</v>
      </c>
      <c r="H125" s="1">
        <f t="shared" si="23"/>
        <v>2.8629000000000002</v>
      </c>
      <c r="I125" s="36">
        <v>13</v>
      </c>
      <c r="J125" s="1">
        <f t="shared" si="24"/>
        <v>13</v>
      </c>
      <c r="K125">
        <v>1</v>
      </c>
      <c r="L125" s="2">
        <v>0</v>
      </c>
      <c r="M125" s="48">
        <v>13</v>
      </c>
      <c r="N125" s="35"/>
      <c r="O125" s="42">
        <f t="shared" si="22"/>
        <v>9.543000000000001</v>
      </c>
    </row>
    <row r="126" spans="1:15" x14ac:dyDescent="0.2">
      <c r="E126" s="1">
        <f>SUM(E112:E125)</f>
        <v>13.651400000000004</v>
      </c>
      <c r="J126" s="36">
        <f>SUM(J112:J125)</f>
        <v>328</v>
      </c>
      <c r="L126" s="2"/>
      <c r="M126" s="48"/>
      <c r="N126" s="35"/>
    </row>
    <row r="127" spans="1:15" x14ac:dyDescent="0.2">
      <c r="B127">
        <f>SUM(B112:B126)</f>
        <v>15</v>
      </c>
      <c r="C127">
        <f>SUM(C112:C126)</f>
        <v>205.77000000000004</v>
      </c>
      <c r="J127" s="1"/>
      <c r="L127" s="2"/>
      <c r="M127" s="48">
        <f>SUM(M112:M126)</f>
        <v>273</v>
      </c>
      <c r="N127" s="35"/>
    </row>
    <row r="128" spans="1:15" x14ac:dyDescent="0.2">
      <c r="G128"/>
      <c r="I128" s="1"/>
      <c r="L128" s="2"/>
      <c r="M128" s="47"/>
      <c r="N128" s="47"/>
      <c r="O128" s="50">
        <f>SUM(O112:O127)</f>
        <v>236.51319999999998</v>
      </c>
    </row>
    <row r="129" spans="8:9" x14ac:dyDescent="0.2">
      <c r="H129" s="1"/>
      <c r="I129" s="1"/>
    </row>
    <row r="130" spans="8:9" x14ac:dyDescent="0.2">
      <c r="I130" s="1"/>
    </row>
    <row r="133" spans="8:9" x14ac:dyDescent="0.2">
      <c r="H133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27"/>
  <sheetViews>
    <sheetView zoomScale="115" zoomScaleNormal="80" workbookViewId="0">
      <selection activeCell="C121" activeCellId="28" sqref="C14 C16 C20 C22 C24 C26 C28 C32 C36 C38 C40 C42 C48 C50 C54 C57 C62 C77 C79 C85 C90 C96 C107 C111 C113 C115 C117 C119 C121"/>
    </sheetView>
  </sheetViews>
  <sheetFormatPr baseColWidth="10" defaultColWidth="9.1640625" defaultRowHeight="15" x14ac:dyDescent="0.2"/>
  <cols>
    <col min="1" max="1" width="42.5" customWidth="1"/>
    <col min="2" max="2" width="10.83203125" customWidth="1"/>
    <col min="3" max="3" width="10.33203125" style="2" customWidth="1"/>
    <col min="4" max="4" width="59.5" style="17" customWidth="1"/>
    <col min="5" max="5" width="34.33203125" style="17" customWidth="1"/>
    <col min="6" max="6" width="68.5" customWidth="1"/>
    <col min="7" max="1025" width="8.6640625" customWidth="1"/>
  </cols>
  <sheetData>
    <row r="1" spans="1:12" x14ac:dyDescent="0.2">
      <c r="A1" s="3" t="s">
        <v>79</v>
      </c>
    </row>
    <row r="3" spans="1:12" s="3" customFormat="1" x14ac:dyDescent="0.2">
      <c r="A3" s="3" t="s">
        <v>80</v>
      </c>
      <c r="B3" s="3" t="s">
        <v>14</v>
      </c>
      <c r="C3" s="14" t="s">
        <v>81</v>
      </c>
      <c r="D3" s="17" t="s">
        <v>82</v>
      </c>
      <c r="E3" s="17" t="s">
        <v>83</v>
      </c>
    </row>
    <row r="4" spans="1:12" x14ac:dyDescent="0.2">
      <c r="A4" t="s">
        <v>154</v>
      </c>
      <c r="B4">
        <v>1</v>
      </c>
      <c r="C4" s="2">
        <v>18</v>
      </c>
    </row>
    <row r="5" spans="1:12" x14ac:dyDescent="0.2">
      <c r="A5" t="s">
        <v>155</v>
      </c>
      <c r="B5">
        <v>1</v>
      </c>
      <c r="C5" s="2">
        <v>12</v>
      </c>
    </row>
    <row r="6" spans="1:12" x14ac:dyDescent="0.2">
      <c r="A6" t="s">
        <v>156</v>
      </c>
      <c r="B6">
        <v>1</v>
      </c>
      <c r="C6" s="2">
        <v>5</v>
      </c>
    </row>
    <row r="7" spans="1:12" x14ac:dyDescent="0.2">
      <c r="A7" t="s">
        <v>157</v>
      </c>
      <c r="B7">
        <v>1</v>
      </c>
      <c r="C7" s="2">
        <v>20</v>
      </c>
      <c r="K7" s="2"/>
    </row>
    <row r="8" spans="1:12" hidden="1" x14ac:dyDescent="0.2">
      <c r="C8" s="15">
        <v>55</v>
      </c>
      <c r="D8" s="17" t="s">
        <v>84</v>
      </c>
      <c r="E8" s="26" t="s">
        <v>85</v>
      </c>
    </row>
    <row r="9" spans="1:12" x14ac:dyDescent="0.2">
      <c r="C9" s="14"/>
    </row>
    <row r="11" spans="1:12" x14ac:dyDescent="0.2">
      <c r="A11" t="s">
        <v>158</v>
      </c>
      <c r="B11">
        <v>1</v>
      </c>
      <c r="C11" s="2">
        <v>25</v>
      </c>
      <c r="E11" s="17" t="s">
        <v>86</v>
      </c>
      <c r="K11" s="2"/>
    </row>
    <row r="12" spans="1:12" x14ac:dyDescent="0.2">
      <c r="A12" t="s">
        <v>159</v>
      </c>
      <c r="B12">
        <v>1</v>
      </c>
      <c r="C12" s="2">
        <v>8</v>
      </c>
    </row>
    <row r="13" spans="1:12" x14ac:dyDescent="0.2">
      <c r="A13" t="s">
        <v>160</v>
      </c>
      <c r="B13">
        <v>1</v>
      </c>
      <c r="C13" s="2">
        <v>10</v>
      </c>
    </row>
    <row r="14" spans="1:12" x14ac:dyDescent="0.2">
      <c r="C14" s="15">
        <v>43</v>
      </c>
      <c r="D14" s="17" t="s">
        <v>87</v>
      </c>
      <c r="E14" s="26" t="s">
        <v>88</v>
      </c>
    </row>
    <row r="15" spans="1:12" x14ac:dyDescent="0.2">
      <c r="L15" s="2"/>
    </row>
    <row r="16" spans="1:12" x14ac:dyDescent="0.2">
      <c r="A16" t="s">
        <v>156</v>
      </c>
      <c r="B16">
        <v>1</v>
      </c>
      <c r="C16" s="15">
        <v>5</v>
      </c>
      <c r="D16" s="26" t="s">
        <v>89</v>
      </c>
      <c r="E16" s="17" t="s">
        <v>86</v>
      </c>
      <c r="H16" s="2"/>
    </row>
    <row r="18" spans="1:8" x14ac:dyDescent="0.2">
      <c r="A18" t="s">
        <v>157</v>
      </c>
      <c r="B18">
        <v>1</v>
      </c>
      <c r="C18" s="2">
        <v>20</v>
      </c>
      <c r="E18" s="17" t="s">
        <v>90</v>
      </c>
    </row>
    <row r="19" spans="1:8" x14ac:dyDescent="0.2">
      <c r="A19" t="s">
        <v>161</v>
      </c>
      <c r="B19">
        <v>1</v>
      </c>
      <c r="C19" s="2">
        <v>14</v>
      </c>
      <c r="D19" s="17" t="s">
        <v>91</v>
      </c>
    </row>
    <row r="20" spans="1:8" x14ac:dyDescent="0.2">
      <c r="C20" s="15">
        <v>34</v>
      </c>
    </row>
    <row r="22" spans="1:8" x14ac:dyDescent="0.2">
      <c r="A22" t="s">
        <v>162</v>
      </c>
      <c r="B22">
        <v>1</v>
      </c>
      <c r="C22" s="15">
        <v>20</v>
      </c>
      <c r="D22" s="17" t="s">
        <v>92</v>
      </c>
      <c r="E22" s="17" t="s">
        <v>93</v>
      </c>
      <c r="H22" s="2"/>
    </row>
    <row r="23" spans="1:8" x14ac:dyDescent="0.2">
      <c r="C23" s="14"/>
    </row>
    <row r="24" spans="1:8" x14ac:dyDescent="0.2">
      <c r="A24" t="s">
        <v>163</v>
      </c>
      <c r="B24">
        <v>1</v>
      </c>
      <c r="C24" s="15">
        <v>10</v>
      </c>
      <c r="D24" s="17" t="s">
        <v>92</v>
      </c>
      <c r="E24" s="17" t="s">
        <v>94</v>
      </c>
    </row>
    <row r="25" spans="1:8" x14ac:dyDescent="0.2">
      <c r="C25" s="14"/>
    </row>
    <row r="26" spans="1:8" x14ac:dyDescent="0.2">
      <c r="A26" t="s">
        <v>164</v>
      </c>
      <c r="B26">
        <v>1</v>
      </c>
      <c r="C26" s="15">
        <v>10</v>
      </c>
      <c r="D26" s="26" t="s">
        <v>89</v>
      </c>
      <c r="E26" s="17" t="s">
        <v>183</v>
      </c>
    </row>
    <row r="28" spans="1:8" x14ac:dyDescent="0.2">
      <c r="A28" t="s">
        <v>165</v>
      </c>
      <c r="B28">
        <v>1</v>
      </c>
      <c r="C28" s="15">
        <v>13</v>
      </c>
      <c r="E28" s="17" t="s">
        <v>95</v>
      </c>
    </row>
    <row r="30" spans="1:8" x14ac:dyDescent="0.2">
      <c r="A30" t="s">
        <v>166</v>
      </c>
      <c r="C30" s="2">
        <v>5</v>
      </c>
      <c r="E30" s="17" t="s">
        <v>96</v>
      </c>
    </row>
    <row r="31" spans="1:8" x14ac:dyDescent="0.2">
      <c r="A31" t="s">
        <v>167</v>
      </c>
      <c r="C31" s="2">
        <v>14</v>
      </c>
    </row>
    <row r="32" spans="1:8" x14ac:dyDescent="0.2">
      <c r="C32" s="33">
        <v>24</v>
      </c>
      <c r="D32" s="17" t="s">
        <v>92</v>
      </c>
      <c r="E32" s="41" t="s">
        <v>97</v>
      </c>
    </row>
    <row r="34" spans="1:5" x14ac:dyDescent="0.2">
      <c r="A34" t="s">
        <v>168</v>
      </c>
      <c r="C34" s="2">
        <v>12</v>
      </c>
      <c r="D34" s="17" t="s">
        <v>98</v>
      </c>
      <c r="E34" s="17" t="s">
        <v>99</v>
      </c>
    </row>
    <row r="35" spans="1:5" x14ac:dyDescent="0.2">
      <c r="A35" t="s">
        <v>169</v>
      </c>
      <c r="C35" s="2">
        <v>10</v>
      </c>
    </row>
    <row r="36" spans="1:5" x14ac:dyDescent="0.2">
      <c r="C36" s="15">
        <v>20</v>
      </c>
    </row>
    <row r="37" spans="1:5" x14ac:dyDescent="0.2">
      <c r="C37" s="14"/>
    </row>
    <row r="38" spans="1:5" x14ac:dyDescent="0.2">
      <c r="A38" t="s">
        <v>170</v>
      </c>
      <c r="C38" s="15">
        <v>30</v>
      </c>
      <c r="D38" s="26" t="s">
        <v>89</v>
      </c>
      <c r="E38" s="17" t="s">
        <v>100</v>
      </c>
    </row>
    <row r="40" spans="1:5" x14ac:dyDescent="0.2">
      <c r="A40" t="s">
        <v>158</v>
      </c>
      <c r="C40" s="19">
        <v>20</v>
      </c>
      <c r="D40" s="17" t="s">
        <v>136</v>
      </c>
      <c r="E40" s="17" t="s">
        <v>101</v>
      </c>
    </row>
    <row r="42" spans="1:5" x14ac:dyDescent="0.2">
      <c r="A42" t="s">
        <v>156</v>
      </c>
      <c r="C42" s="15">
        <v>5</v>
      </c>
      <c r="D42" s="26" t="s">
        <v>89</v>
      </c>
      <c r="E42" s="17" t="s">
        <v>102</v>
      </c>
    </row>
    <row r="44" spans="1:5" ht="14.25" customHeight="1" x14ac:dyDescent="0.2">
      <c r="A44" t="s">
        <v>171</v>
      </c>
      <c r="C44" s="2">
        <v>12</v>
      </c>
      <c r="D44" s="17" t="s">
        <v>103</v>
      </c>
      <c r="E44" s="17" t="s">
        <v>104</v>
      </c>
    </row>
    <row r="45" spans="1:5" x14ac:dyDescent="0.2">
      <c r="A45" t="s">
        <v>173</v>
      </c>
      <c r="C45" s="2">
        <v>12</v>
      </c>
      <c r="D45" s="17" t="s">
        <v>105</v>
      </c>
    </row>
    <row r="46" spans="1:5" x14ac:dyDescent="0.2">
      <c r="A46" t="s">
        <v>174</v>
      </c>
      <c r="C46" s="2">
        <v>12</v>
      </c>
      <c r="D46" s="17" t="s">
        <v>106</v>
      </c>
    </row>
    <row r="47" spans="1:5" x14ac:dyDescent="0.2">
      <c r="A47" t="s">
        <v>175</v>
      </c>
      <c r="C47" s="2">
        <v>15</v>
      </c>
      <c r="D47" s="17" t="s">
        <v>107</v>
      </c>
    </row>
    <row r="48" spans="1:5" x14ac:dyDescent="0.2">
      <c r="C48" s="15">
        <v>51</v>
      </c>
    </row>
    <row r="50" spans="1:5" x14ac:dyDescent="0.2">
      <c r="A50" t="s">
        <v>158</v>
      </c>
      <c r="C50" s="15">
        <v>20</v>
      </c>
      <c r="D50" s="26" t="s">
        <v>234</v>
      </c>
      <c r="E50" s="17" t="s">
        <v>108</v>
      </c>
    </row>
    <row r="52" spans="1:5" x14ac:dyDescent="0.2">
      <c r="A52" t="s">
        <v>176</v>
      </c>
      <c r="C52" s="2">
        <v>12</v>
      </c>
      <c r="D52" s="26" t="s">
        <v>89</v>
      </c>
      <c r="E52" s="17" t="s">
        <v>109</v>
      </c>
    </row>
    <row r="53" spans="1:5" x14ac:dyDescent="0.2">
      <c r="A53" t="s">
        <v>169</v>
      </c>
      <c r="C53" s="2">
        <v>12</v>
      </c>
    </row>
    <row r="54" spans="1:5" x14ac:dyDescent="0.2">
      <c r="C54" s="15">
        <v>24</v>
      </c>
    </row>
    <row r="57" spans="1:5" x14ac:dyDescent="0.2">
      <c r="A57" t="s">
        <v>177</v>
      </c>
      <c r="C57" s="15">
        <v>20</v>
      </c>
      <c r="D57" s="17" t="s">
        <v>110</v>
      </c>
      <c r="E57" s="17" t="s">
        <v>95</v>
      </c>
    </row>
    <row r="59" spans="1:5" x14ac:dyDescent="0.2">
      <c r="A59" t="s">
        <v>178</v>
      </c>
      <c r="C59" s="16">
        <v>10</v>
      </c>
      <c r="D59" s="38" t="s">
        <v>188</v>
      </c>
      <c r="E59" s="17" t="s">
        <v>93</v>
      </c>
    </row>
    <row r="62" spans="1:5" x14ac:dyDescent="0.2">
      <c r="A62" t="s">
        <v>111</v>
      </c>
      <c r="C62" s="19">
        <v>12</v>
      </c>
      <c r="D62" s="26" t="s">
        <v>112</v>
      </c>
      <c r="E62" s="17" t="s">
        <v>113</v>
      </c>
    </row>
    <row r="64" spans="1:5" x14ac:dyDescent="0.2">
      <c r="A64" t="s">
        <v>179</v>
      </c>
      <c r="C64" s="2">
        <v>25</v>
      </c>
      <c r="E64" s="17" t="s">
        <v>134</v>
      </c>
    </row>
    <row r="65" spans="1:6" x14ac:dyDescent="0.2">
      <c r="A65" t="s">
        <v>180</v>
      </c>
      <c r="C65" s="2">
        <v>10</v>
      </c>
    </row>
    <row r="66" spans="1:6" x14ac:dyDescent="0.2">
      <c r="A66" t="s">
        <v>156</v>
      </c>
      <c r="C66" s="25">
        <v>5</v>
      </c>
    </row>
    <row r="67" spans="1:6" x14ac:dyDescent="0.2">
      <c r="A67" t="s">
        <v>181</v>
      </c>
      <c r="C67" s="25">
        <v>12</v>
      </c>
    </row>
    <row r="68" spans="1:6" x14ac:dyDescent="0.2">
      <c r="A68" t="s">
        <v>39</v>
      </c>
      <c r="C68" s="25">
        <v>14</v>
      </c>
      <c r="D68" s="26" t="s">
        <v>217</v>
      </c>
    </row>
    <row r="69" spans="1:6" x14ac:dyDescent="0.2">
      <c r="C69" s="16">
        <f>SUM(C64:C68)</f>
        <v>66</v>
      </c>
      <c r="D69" s="17" t="s">
        <v>153</v>
      </c>
    </row>
    <row r="70" spans="1:6" x14ac:dyDescent="0.2">
      <c r="C70" s="25"/>
    </row>
    <row r="71" spans="1:6" x14ac:dyDescent="0.2">
      <c r="A71" t="s">
        <v>172</v>
      </c>
      <c r="C71" s="16">
        <v>13</v>
      </c>
      <c r="D71" s="26" t="s">
        <v>89</v>
      </c>
      <c r="E71" s="17" t="s">
        <v>201</v>
      </c>
    </row>
    <row r="72" spans="1:6" x14ac:dyDescent="0.2">
      <c r="C72" s="16"/>
      <c r="D72" s="26"/>
    </row>
    <row r="73" spans="1:6" x14ac:dyDescent="0.2">
      <c r="C73" s="16"/>
    </row>
    <row r="75" spans="1:6" ht="12.75" customHeight="1" x14ac:dyDescent="0.2">
      <c r="A75" t="s">
        <v>155</v>
      </c>
      <c r="C75" s="25">
        <v>10</v>
      </c>
      <c r="E75" s="17" t="s">
        <v>203</v>
      </c>
    </row>
    <row r="76" spans="1:6" x14ac:dyDescent="0.2">
      <c r="A76" t="s">
        <v>182</v>
      </c>
      <c r="C76" s="2">
        <v>10</v>
      </c>
    </row>
    <row r="77" spans="1:6" x14ac:dyDescent="0.2">
      <c r="C77" s="19">
        <f>SUM(C75:C76)</f>
        <v>20</v>
      </c>
      <c r="D77" s="17" t="s">
        <v>110</v>
      </c>
    </row>
    <row r="79" spans="1:6" x14ac:dyDescent="0.2">
      <c r="A79" t="s">
        <v>181</v>
      </c>
      <c r="C79" s="19">
        <v>10</v>
      </c>
      <c r="D79" s="17" t="s">
        <v>188</v>
      </c>
      <c r="E79" s="17" t="s">
        <v>202</v>
      </c>
    </row>
    <row r="80" spans="1:6" x14ac:dyDescent="0.2">
      <c r="F80" t="s">
        <v>187</v>
      </c>
    </row>
    <row r="81" spans="1:6" x14ac:dyDescent="0.2">
      <c r="A81" t="s">
        <v>196</v>
      </c>
      <c r="C81" s="1">
        <v>30</v>
      </c>
      <c r="E81" s="17" t="s">
        <v>200</v>
      </c>
    </row>
    <row r="82" spans="1:6" x14ac:dyDescent="0.2">
      <c r="A82" t="s">
        <v>197</v>
      </c>
      <c r="C82" s="1">
        <v>23</v>
      </c>
    </row>
    <row r="83" spans="1:6" x14ac:dyDescent="0.2">
      <c r="A83" t="s">
        <v>198</v>
      </c>
      <c r="C83" s="1">
        <v>30</v>
      </c>
    </row>
    <row r="84" spans="1:6" x14ac:dyDescent="0.2">
      <c r="A84" t="s">
        <v>199</v>
      </c>
      <c r="C84" s="1">
        <v>13</v>
      </c>
    </row>
    <row r="85" spans="1:6" x14ac:dyDescent="0.2">
      <c r="C85" s="19">
        <f>SUM(C81:C84)</f>
        <v>96</v>
      </c>
      <c r="D85" s="17" t="s">
        <v>223</v>
      </c>
    </row>
    <row r="87" spans="1:6" x14ac:dyDescent="0.2">
      <c r="A87" t="s">
        <v>204</v>
      </c>
      <c r="C87" s="35">
        <v>18</v>
      </c>
      <c r="D87" s="17" t="s">
        <v>153</v>
      </c>
      <c r="E87" s="17" t="s">
        <v>201</v>
      </c>
    </row>
    <row r="88" spans="1:6" x14ac:dyDescent="0.2">
      <c r="C88" s="16"/>
    </row>
    <row r="90" spans="1:6" x14ac:dyDescent="0.2">
      <c r="A90" t="s">
        <v>208</v>
      </c>
      <c r="C90" s="19">
        <v>21.37</v>
      </c>
      <c r="D90" s="26" t="s">
        <v>254</v>
      </c>
      <c r="E90" s="17" t="s">
        <v>225</v>
      </c>
    </row>
    <row r="91" spans="1:6" ht="20.25" customHeight="1" x14ac:dyDescent="0.2">
      <c r="F91" t="s">
        <v>255</v>
      </c>
    </row>
    <row r="92" spans="1:6" x14ac:dyDescent="0.2">
      <c r="A92" t="s">
        <v>151</v>
      </c>
      <c r="C92" s="2">
        <v>30</v>
      </c>
      <c r="E92" s="17" t="s">
        <v>228</v>
      </c>
    </row>
    <row r="93" spans="1:6" x14ac:dyDescent="0.2">
      <c r="A93" t="s">
        <v>146</v>
      </c>
      <c r="C93" s="2">
        <v>22</v>
      </c>
    </row>
    <row r="94" spans="1:6" x14ac:dyDescent="0.2">
      <c r="A94" t="s">
        <v>148</v>
      </c>
      <c r="C94" s="2">
        <v>15</v>
      </c>
    </row>
    <row r="95" spans="1:6" x14ac:dyDescent="0.2">
      <c r="A95" t="s">
        <v>140</v>
      </c>
      <c r="C95" s="2">
        <v>23</v>
      </c>
    </row>
    <row r="96" spans="1:6" x14ac:dyDescent="0.2">
      <c r="C96" s="19">
        <f>SUM(C92:C95)</f>
        <v>90</v>
      </c>
      <c r="D96" s="17" t="s">
        <v>229</v>
      </c>
    </row>
    <row r="98" spans="1:6" x14ac:dyDescent="0.2">
      <c r="A98" t="s">
        <v>149</v>
      </c>
      <c r="C98" s="2">
        <v>15</v>
      </c>
      <c r="E98" s="17" t="s">
        <v>231</v>
      </c>
      <c r="F98" t="s">
        <v>279</v>
      </c>
    </row>
    <row r="99" spans="1:6" x14ac:dyDescent="0.2">
      <c r="A99" t="s">
        <v>215</v>
      </c>
      <c r="C99" s="2">
        <v>11</v>
      </c>
    </row>
    <row r="100" spans="1:6" x14ac:dyDescent="0.2">
      <c r="A100" t="s">
        <v>230</v>
      </c>
      <c r="C100" s="2">
        <v>12</v>
      </c>
    </row>
    <row r="101" spans="1:6" x14ac:dyDescent="0.2">
      <c r="C101" s="16">
        <f>SUM(C98:C100)</f>
        <v>38</v>
      </c>
      <c r="D101" s="17" t="s">
        <v>278</v>
      </c>
    </row>
    <row r="103" spans="1:6" x14ac:dyDescent="0.2">
      <c r="A103" t="s">
        <v>237</v>
      </c>
      <c r="C103" s="16">
        <v>17</v>
      </c>
      <c r="D103" s="26" t="s">
        <v>89</v>
      </c>
      <c r="E103" s="17" t="s">
        <v>225</v>
      </c>
    </row>
    <row r="105" spans="1:6" x14ac:dyDescent="0.2">
      <c r="A105" t="s">
        <v>238</v>
      </c>
      <c r="C105" s="2">
        <v>12</v>
      </c>
      <c r="E105" s="17" t="s">
        <v>240</v>
      </c>
    </row>
    <row r="106" spans="1:6" x14ac:dyDescent="0.2">
      <c r="A106" t="s">
        <v>239</v>
      </c>
      <c r="C106" s="2">
        <v>12</v>
      </c>
    </row>
    <row r="107" spans="1:6" x14ac:dyDescent="0.2">
      <c r="C107" s="19">
        <f>SUM(C105:C106)</f>
        <v>24</v>
      </c>
      <c r="D107" s="17" t="s">
        <v>241</v>
      </c>
    </row>
    <row r="109" spans="1:6" x14ac:dyDescent="0.2">
      <c r="A109" t="s">
        <v>177</v>
      </c>
      <c r="C109" s="2">
        <v>22</v>
      </c>
      <c r="E109" s="17" t="s">
        <v>245</v>
      </c>
    </row>
    <row r="110" spans="1:6" x14ac:dyDescent="0.2">
      <c r="A110" t="s">
        <v>215</v>
      </c>
      <c r="C110" s="2">
        <v>11</v>
      </c>
      <c r="D110" s="17" t="s">
        <v>243</v>
      </c>
    </row>
    <row r="111" spans="1:6" x14ac:dyDescent="0.2">
      <c r="C111" s="19">
        <f>SUM(C109:C110)</f>
        <v>33</v>
      </c>
      <c r="D111" s="17" t="s">
        <v>244</v>
      </c>
    </row>
    <row r="113" spans="1:5" x14ac:dyDescent="0.2">
      <c r="A113" t="s">
        <v>248</v>
      </c>
      <c r="C113" s="19">
        <v>15</v>
      </c>
      <c r="D113" s="17" t="s">
        <v>261</v>
      </c>
      <c r="E113" s="17" t="s">
        <v>250</v>
      </c>
    </row>
    <row r="115" spans="1:5" x14ac:dyDescent="0.2">
      <c r="A115" t="s">
        <v>211</v>
      </c>
      <c r="C115" s="19">
        <v>14</v>
      </c>
      <c r="D115" s="17" t="s">
        <v>251</v>
      </c>
      <c r="E115" s="17" t="s">
        <v>252</v>
      </c>
    </row>
    <row r="117" spans="1:5" x14ac:dyDescent="0.2">
      <c r="A117" t="s">
        <v>181</v>
      </c>
      <c r="C117" s="19">
        <v>10</v>
      </c>
      <c r="D117" s="17" t="s">
        <v>261</v>
      </c>
      <c r="E117" s="17" t="s">
        <v>262</v>
      </c>
    </row>
    <row r="119" spans="1:5" x14ac:dyDescent="0.2">
      <c r="A119" t="s">
        <v>263</v>
      </c>
      <c r="C119" s="19">
        <v>22</v>
      </c>
      <c r="D119" s="17" t="s">
        <v>261</v>
      </c>
      <c r="E119" s="17" t="s">
        <v>264</v>
      </c>
    </row>
    <row r="121" spans="1:5" x14ac:dyDescent="0.2">
      <c r="A121" t="s">
        <v>143</v>
      </c>
      <c r="C121" s="19">
        <v>30</v>
      </c>
      <c r="D121" s="26" t="s">
        <v>89</v>
      </c>
      <c r="E121" s="17" t="s">
        <v>266</v>
      </c>
    </row>
    <row r="123" spans="1:5" x14ac:dyDescent="0.2">
      <c r="A123" t="s">
        <v>145</v>
      </c>
      <c r="C123" s="2">
        <v>25</v>
      </c>
      <c r="D123" s="17" t="s">
        <v>271</v>
      </c>
      <c r="E123" s="17" t="s">
        <v>265</v>
      </c>
    </row>
    <row r="125" spans="1:5" x14ac:dyDescent="0.2">
      <c r="A125" t="s">
        <v>267</v>
      </c>
      <c r="C125" s="2">
        <v>12</v>
      </c>
      <c r="D125" s="17" t="s">
        <v>249</v>
      </c>
      <c r="E125" s="17" t="s">
        <v>268</v>
      </c>
    </row>
    <row r="127" spans="1:5" x14ac:dyDescent="0.2">
      <c r="A127" t="s">
        <v>275</v>
      </c>
      <c r="C127" s="2">
        <v>50</v>
      </c>
      <c r="D127" s="17" t="s">
        <v>188</v>
      </c>
      <c r="E127" s="17" t="s">
        <v>262</v>
      </c>
    </row>
  </sheetData>
  <autoFilter ref="A3:E8" xr:uid="{00000000-0001-0000-0100-000000000000}">
    <filterColumn colId="2">
      <colorFilter dxfId="0"/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opLeftCell="A3" zoomScale="114" zoomScaleNormal="110" workbookViewId="0">
      <selection activeCell="I29" sqref="I29"/>
    </sheetView>
  </sheetViews>
  <sheetFormatPr baseColWidth="10" defaultColWidth="9.1640625" defaultRowHeight="15" x14ac:dyDescent="0.2"/>
  <cols>
    <col min="1" max="1" width="22.5" customWidth="1"/>
    <col min="2" max="2" width="39.6640625" customWidth="1"/>
    <col min="3" max="3" width="16.6640625" customWidth="1"/>
    <col min="4" max="7" width="8.6640625" customWidth="1"/>
    <col min="8" max="8" width="11.6640625" customWidth="1"/>
    <col min="9" max="9" width="67.5" customWidth="1"/>
    <col min="10" max="1025" width="8.6640625" customWidth="1"/>
  </cols>
  <sheetData>
    <row r="1" spans="1:11" x14ac:dyDescent="0.2">
      <c r="A1" s="3" t="s">
        <v>114</v>
      </c>
    </row>
    <row r="2" spans="1:11" x14ac:dyDescent="0.2">
      <c r="A2" s="1"/>
    </row>
    <row r="3" spans="1:11" x14ac:dyDescent="0.2">
      <c r="A3" s="20">
        <v>5</v>
      </c>
      <c r="B3" t="s">
        <v>115</v>
      </c>
      <c r="H3" s="57" t="s">
        <v>218</v>
      </c>
      <c r="I3" s="57"/>
      <c r="J3" s="57"/>
      <c r="K3" s="57"/>
    </row>
    <row r="4" spans="1:11" x14ac:dyDescent="0.2">
      <c r="A4" s="20">
        <v>12</v>
      </c>
      <c r="B4" t="s">
        <v>116</v>
      </c>
      <c r="H4" s="39">
        <v>20</v>
      </c>
      <c r="I4" s="40" t="s">
        <v>236</v>
      </c>
    </row>
    <row r="5" spans="1:11" x14ac:dyDescent="0.2">
      <c r="A5" s="20">
        <v>5</v>
      </c>
      <c r="B5" t="s">
        <v>117</v>
      </c>
      <c r="H5" s="39">
        <v>50</v>
      </c>
      <c r="I5" s="40" t="s">
        <v>275</v>
      </c>
    </row>
    <row r="6" spans="1:11" x14ac:dyDescent="0.2">
      <c r="A6" s="20">
        <v>30</v>
      </c>
      <c r="B6" t="s">
        <v>118</v>
      </c>
      <c r="H6">
        <v>10</v>
      </c>
      <c r="I6" t="s">
        <v>219</v>
      </c>
    </row>
    <row r="7" spans="1:11" x14ac:dyDescent="0.2">
      <c r="A7" s="20">
        <v>5</v>
      </c>
      <c r="B7" t="s">
        <v>119</v>
      </c>
      <c r="H7">
        <v>10</v>
      </c>
      <c r="I7" t="s">
        <v>220</v>
      </c>
    </row>
    <row r="8" spans="1:11" x14ac:dyDescent="0.2">
      <c r="A8" s="20">
        <v>10</v>
      </c>
      <c r="B8" t="s">
        <v>120</v>
      </c>
      <c r="H8">
        <v>94</v>
      </c>
      <c r="I8" t="s">
        <v>232</v>
      </c>
    </row>
    <row r="9" spans="1:11" x14ac:dyDescent="0.2">
      <c r="A9" s="20">
        <v>20</v>
      </c>
      <c r="B9" t="s">
        <v>121</v>
      </c>
      <c r="H9">
        <v>5</v>
      </c>
      <c r="I9" t="s">
        <v>221</v>
      </c>
    </row>
    <row r="10" spans="1:11" x14ac:dyDescent="0.2">
      <c r="A10" s="20">
        <v>24</v>
      </c>
      <c r="B10" t="s">
        <v>122</v>
      </c>
      <c r="H10">
        <v>40</v>
      </c>
      <c r="I10" t="s">
        <v>247</v>
      </c>
    </row>
    <row r="11" spans="1:11" x14ac:dyDescent="0.2">
      <c r="A11" s="20"/>
      <c r="H11">
        <v>15</v>
      </c>
      <c r="I11" t="s">
        <v>253</v>
      </c>
    </row>
    <row r="12" spans="1:11" x14ac:dyDescent="0.2">
      <c r="A12" s="20">
        <v>121</v>
      </c>
      <c r="B12" t="s">
        <v>123</v>
      </c>
      <c r="H12">
        <v>10</v>
      </c>
      <c r="I12" t="s">
        <v>259</v>
      </c>
    </row>
    <row r="13" spans="1:11" x14ac:dyDescent="0.2">
      <c r="A13" s="20"/>
      <c r="H13">
        <v>22</v>
      </c>
      <c r="I13" t="s">
        <v>260</v>
      </c>
    </row>
    <row r="14" spans="1:11" x14ac:dyDescent="0.2">
      <c r="A14" s="20">
        <v>141</v>
      </c>
      <c r="B14" t="s">
        <v>124</v>
      </c>
      <c r="H14">
        <v>15</v>
      </c>
      <c r="I14" t="s">
        <v>276</v>
      </c>
    </row>
    <row r="15" spans="1:11" x14ac:dyDescent="0.2">
      <c r="A15" s="20"/>
      <c r="H15">
        <v>100</v>
      </c>
      <c r="I15" t="s">
        <v>222</v>
      </c>
    </row>
    <row r="16" spans="1:11" x14ac:dyDescent="0.2">
      <c r="A16" s="21">
        <v>262</v>
      </c>
      <c r="B16" s="3" t="s">
        <v>125</v>
      </c>
      <c r="H16" s="18">
        <f>SUM(H4:H15)</f>
        <v>391</v>
      </c>
    </row>
    <row r="17" spans="1:9" x14ac:dyDescent="0.2">
      <c r="A17" s="22">
        <v>111.28</v>
      </c>
      <c r="B17" t="s">
        <v>126</v>
      </c>
      <c r="H17" s="53">
        <v>200</v>
      </c>
      <c r="I17" s="17" t="s">
        <v>272</v>
      </c>
    </row>
    <row r="18" spans="1:9" x14ac:dyDescent="0.2">
      <c r="A18" s="23">
        <v>150.72</v>
      </c>
      <c r="B18" t="s">
        <v>127</v>
      </c>
      <c r="H18" s="54">
        <v>80</v>
      </c>
      <c r="I18" s="17" t="s">
        <v>289</v>
      </c>
    </row>
    <row r="19" spans="1:9" x14ac:dyDescent="0.2">
      <c r="A19" s="1">
        <v>166.15</v>
      </c>
      <c r="B19" t="s">
        <v>128</v>
      </c>
      <c r="H19" s="56">
        <f>H16-H17-H18</f>
        <v>111</v>
      </c>
      <c r="I19" t="s">
        <v>273</v>
      </c>
    </row>
    <row r="20" spans="1:9" x14ac:dyDescent="0.2">
      <c r="A20" s="12">
        <v>15.43</v>
      </c>
      <c r="B20" s="6" t="s">
        <v>129</v>
      </c>
      <c r="H20">
        <v>20</v>
      </c>
    </row>
    <row r="21" spans="1:9" x14ac:dyDescent="0.2">
      <c r="A21" s="1"/>
      <c r="H21" s="55">
        <f>SUM(H19-H20)</f>
        <v>91</v>
      </c>
      <c r="I21" s="55" t="s">
        <v>292</v>
      </c>
    </row>
    <row r="22" spans="1:9" x14ac:dyDescent="0.2">
      <c r="A22" s="1">
        <v>40</v>
      </c>
      <c r="B22" s="18" t="s">
        <v>135</v>
      </c>
      <c r="C22" s="31">
        <v>45122</v>
      </c>
      <c r="D22" t="s">
        <v>184</v>
      </c>
    </row>
    <row r="23" spans="1:9" x14ac:dyDescent="0.2">
      <c r="A23" s="34">
        <v>20</v>
      </c>
      <c r="B23" t="s">
        <v>135</v>
      </c>
      <c r="C23" s="31">
        <v>45134</v>
      </c>
      <c r="D23" t="s">
        <v>185</v>
      </c>
    </row>
    <row r="24" spans="1:9" x14ac:dyDescent="0.2">
      <c r="A24" s="35">
        <v>60</v>
      </c>
      <c r="B24" t="s">
        <v>192</v>
      </c>
      <c r="C24" s="31">
        <v>45148</v>
      </c>
      <c r="D24" t="s">
        <v>193</v>
      </c>
    </row>
    <row r="25" spans="1:9" x14ac:dyDescent="0.2">
      <c r="A25" s="34">
        <v>34</v>
      </c>
      <c r="B25" t="s">
        <v>194</v>
      </c>
      <c r="C25" s="31">
        <v>45148</v>
      </c>
      <c r="D25" t="s">
        <v>195</v>
      </c>
    </row>
    <row r="26" spans="1:9" x14ac:dyDescent="0.2">
      <c r="A26" s="35">
        <f>SUM(A24-A25)</f>
        <v>26</v>
      </c>
      <c r="B26" t="s">
        <v>207</v>
      </c>
    </row>
    <row r="27" spans="1:9" x14ac:dyDescent="0.2">
      <c r="A27" s="1">
        <v>15</v>
      </c>
      <c r="B27" t="s">
        <v>135</v>
      </c>
      <c r="C27" s="31">
        <v>45165</v>
      </c>
      <c r="D27" t="s">
        <v>224</v>
      </c>
    </row>
    <row r="28" spans="1:9" x14ac:dyDescent="0.2">
      <c r="A28" s="1">
        <v>1.4</v>
      </c>
      <c r="B28" t="s">
        <v>226</v>
      </c>
      <c r="C28" s="31">
        <v>45166</v>
      </c>
      <c r="D28" t="s">
        <v>227</v>
      </c>
    </row>
    <row r="29" spans="1:9" x14ac:dyDescent="0.2">
      <c r="A29" s="1">
        <v>17</v>
      </c>
      <c r="B29" t="s">
        <v>226</v>
      </c>
      <c r="C29" s="31">
        <v>45173</v>
      </c>
      <c r="D29" t="s">
        <v>235</v>
      </c>
    </row>
    <row r="30" spans="1:9" x14ac:dyDescent="0.2">
      <c r="A30" s="1">
        <v>12</v>
      </c>
      <c r="B30" t="s">
        <v>226</v>
      </c>
      <c r="C30" s="31">
        <v>45174</v>
      </c>
      <c r="D30" t="s">
        <v>242</v>
      </c>
    </row>
    <row r="31" spans="1:9" x14ac:dyDescent="0.2">
      <c r="A31" s="1">
        <v>20</v>
      </c>
      <c r="B31" t="s">
        <v>135</v>
      </c>
      <c r="C31" s="31">
        <v>45177</v>
      </c>
      <c r="D31" t="s">
        <v>224</v>
      </c>
    </row>
    <row r="32" spans="1:9" x14ac:dyDescent="0.2">
      <c r="A32" s="1">
        <v>8.5</v>
      </c>
      <c r="B32" t="s">
        <v>135</v>
      </c>
      <c r="C32" s="31">
        <v>45180</v>
      </c>
      <c r="D32" t="s">
        <v>269</v>
      </c>
    </row>
    <row r="33" spans="1:4" x14ac:dyDescent="0.2">
      <c r="A33" s="1">
        <v>10</v>
      </c>
      <c r="B33" t="s">
        <v>135</v>
      </c>
      <c r="C33" s="31">
        <v>45180</v>
      </c>
      <c r="D33" t="s">
        <v>270</v>
      </c>
    </row>
    <row r="34" spans="1:4" x14ac:dyDescent="0.2">
      <c r="A34" s="1">
        <v>30</v>
      </c>
      <c r="B34" t="s">
        <v>226</v>
      </c>
      <c r="C34" s="31">
        <v>45181</v>
      </c>
      <c r="D34" t="s">
        <v>274</v>
      </c>
    </row>
    <row r="35" spans="1:4" x14ac:dyDescent="0.2">
      <c r="A35" s="1">
        <v>-20</v>
      </c>
      <c r="B35" t="s">
        <v>277</v>
      </c>
      <c r="C35" s="31">
        <v>45182</v>
      </c>
      <c r="D35" t="s">
        <v>287</v>
      </c>
    </row>
    <row r="36" spans="1:4" x14ac:dyDescent="0.2">
      <c r="A36" s="1">
        <v>80</v>
      </c>
      <c r="B36" t="s">
        <v>290</v>
      </c>
      <c r="C36" s="31">
        <v>45183</v>
      </c>
      <c r="D36" t="s">
        <v>288</v>
      </c>
    </row>
    <row r="37" spans="1:4" x14ac:dyDescent="0.2">
      <c r="A37" s="1">
        <v>20</v>
      </c>
      <c r="B37" t="s">
        <v>291</v>
      </c>
      <c r="C37" s="31">
        <v>45183</v>
      </c>
      <c r="D37" t="s">
        <v>288</v>
      </c>
    </row>
    <row r="39" spans="1:4" x14ac:dyDescent="0.2">
      <c r="A39" s="1">
        <f>SUM(A26:A36)</f>
        <v>199.9</v>
      </c>
      <c r="B39" s="24" t="s">
        <v>125</v>
      </c>
    </row>
  </sheetData>
  <mergeCells count="1">
    <mergeCell ref="H3:K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zoomScale="90" zoomScaleNormal="90" workbookViewId="0">
      <selection activeCell="G54" sqref="G54"/>
    </sheetView>
  </sheetViews>
  <sheetFormatPr baseColWidth="10" defaultColWidth="9.1640625" defaultRowHeight="15" x14ac:dyDescent="0.2"/>
  <cols>
    <col min="1" max="1" width="44" customWidth="1"/>
    <col min="2" max="2" width="13.6640625" customWidth="1"/>
    <col min="3" max="3" width="14" style="2" customWidth="1"/>
    <col min="4" max="4" width="9.1640625" customWidth="1"/>
    <col min="5" max="5" width="4.33203125" customWidth="1"/>
    <col min="6" max="6" width="10.1640625" customWidth="1"/>
  </cols>
  <sheetData>
    <row r="1" spans="1:7" x14ac:dyDescent="0.2">
      <c r="A1" s="58" t="s">
        <v>130</v>
      </c>
      <c r="B1" s="58"/>
      <c r="C1" s="58"/>
      <c r="D1" s="58"/>
      <c r="E1" s="58"/>
    </row>
    <row r="4" spans="1:7" x14ac:dyDescent="0.2">
      <c r="A4" s="7" t="s">
        <v>131</v>
      </c>
      <c r="B4" s="7" t="s">
        <v>34</v>
      </c>
      <c r="C4" s="11" t="s">
        <v>132</v>
      </c>
    </row>
    <row r="6" spans="1:7" x14ac:dyDescent="0.2">
      <c r="A6" s="7" t="s">
        <v>13</v>
      </c>
    </row>
    <row r="7" spans="1:7" x14ac:dyDescent="0.2">
      <c r="A7" t="s">
        <v>208</v>
      </c>
      <c r="B7">
        <v>5</v>
      </c>
      <c r="C7" s="2">
        <v>26</v>
      </c>
      <c r="F7">
        <f>C7*15%</f>
        <v>3.9</v>
      </c>
      <c r="G7" s="2">
        <f>C7+F7</f>
        <v>29.9</v>
      </c>
    </row>
    <row r="8" spans="1:7" x14ac:dyDescent="0.2">
      <c r="A8" t="s">
        <v>209</v>
      </c>
      <c r="B8">
        <v>1</v>
      </c>
      <c r="C8" s="2">
        <v>15</v>
      </c>
      <c r="F8">
        <f t="shared" ref="F8:F50" si="0">C8*15%</f>
        <v>2.25</v>
      </c>
      <c r="G8" s="2">
        <f t="shared" ref="G8:G50" si="1">C8+F8</f>
        <v>17.25</v>
      </c>
    </row>
    <row r="9" spans="1:7" x14ac:dyDescent="0.2">
      <c r="A9" t="s">
        <v>210</v>
      </c>
      <c r="B9">
        <v>1</v>
      </c>
      <c r="C9" s="2">
        <v>16</v>
      </c>
      <c r="F9">
        <f t="shared" si="0"/>
        <v>2.4</v>
      </c>
      <c r="G9" s="2">
        <f t="shared" si="1"/>
        <v>18.399999999999999</v>
      </c>
    </row>
    <row r="10" spans="1:7" x14ac:dyDescent="0.2">
      <c r="A10" t="s">
        <v>212</v>
      </c>
      <c r="B10">
        <v>1</v>
      </c>
      <c r="C10" s="2">
        <v>12</v>
      </c>
      <c r="F10">
        <f t="shared" si="0"/>
        <v>1.7999999999999998</v>
      </c>
      <c r="G10" s="2">
        <f t="shared" si="1"/>
        <v>13.8</v>
      </c>
    </row>
    <row r="11" spans="1:7" x14ac:dyDescent="0.2">
      <c r="A11" t="s">
        <v>211</v>
      </c>
      <c r="B11">
        <v>1</v>
      </c>
      <c r="C11" s="2">
        <v>14</v>
      </c>
      <c r="F11">
        <f t="shared" si="0"/>
        <v>2.1</v>
      </c>
      <c r="G11" s="2">
        <f t="shared" si="1"/>
        <v>16.100000000000001</v>
      </c>
    </row>
    <row r="12" spans="1:7" x14ac:dyDescent="0.2">
      <c r="F12">
        <f t="shared" si="0"/>
        <v>0</v>
      </c>
      <c r="G12" s="2">
        <f t="shared" si="1"/>
        <v>0</v>
      </c>
    </row>
    <row r="13" spans="1:7" x14ac:dyDescent="0.2">
      <c r="A13" s="7" t="s">
        <v>33</v>
      </c>
      <c r="F13">
        <f t="shared" si="0"/>
        <v>0</v>
      </c>
      <c r="G13" s="2">
        <f t="shared" si="1"/>
        <v>0</v>
      </c>
    </row>
    <row r="14" spans="1:7" x14ac:dyDescent="0.2">
      <c r="A14" t="s">
        <v>213</v>
      </c>
      <c r="B14">
        <v>1</v>
      </c>
      <c r="C14" s="2">
        <v>8</v>
      </c>
      <c r="F14">
        <f t="shared" si="0"/>
        <v>1.2</v>
      </c>
      <c r="G14" s="2">
        <f t="shared" si="1"/>
        <v>9.1999999999999993</v>
      </c>
    </row>
    <row r="15" spans="1:7" x14ac:dyDescent="0.2">
      <c r="A15" t="s">
        <v>214</v>
      </c>
      <c r="B15">
        <v>1</v>
      </c>
      <c r="C15" s="2">
        <v>12</v>
      </c>
      <c r="F15">
        <f t="shared" si="0"/>
        <v>1.7999999999999998</v>
      </c>
      <c r="G15" s="2">
        <f t="shared" si="1"/>
        <v>13.8</v>
      </c>
    </row>
    <row r="16" spans="1:7" x14ac:dyDescent="0.2">
      <c r="F16">
        <f t="shared" si="0"/>
        <v>0</v>
      </c>
      <c r="G16" s="2">
        <f t="shared" si="1"/>
        <v>0</v>
      </c>
    </row>
    <row r="17" spans="1:7" x14ac:dyDescent="0.2">
      <c r="A17" s="37" t="s">
        <v>30</v>
      </c>
      <c r="F17">
        <f t="shared" si="0"/>
        <v>0</v>
      </c>
      <c r="G17" s="2">
        <f t="shared" si="1"/>
        <v>0</v>
      </c>
    </row>
    <row r="18" spans="1:7" x14ac:dyDescent="0.2">
      <c r="F18">
        <f t="shared" si="0"/>
        <v>0</v>
      </c>
      <c r="G18" s="2">
        <f t="shared" si="1"/>
        <v>0</v>
      </c>
    </row>
    <row r="19" spans="1:7" x14ac:dyDescent="0.2">
      <c r="A19" t="s">
        <v>215</v>
      </c>
      <c r="B19">
        <v>1</v>
      </c>
      <c r="C19" s="1">
        <v>11</v>
      </c>
      <c r="F19">
        <f t="shared" si="0"/>
        <v>1.65</v>
      </c>
      <c r="G19" s="2">
        <f t="shared" si="1"/>
        <v>12.65</v>
      </c>
    </row>
    <row r="20" spans="1:7" x14ac:dyDescent="0.2">
      <c r="A20" t="s">
        <v>216</v>
      </c>
      <c r="B20">
        <v>2</v>
      </c>
      <c r="C20" s="1">
        <v>12</v>
      </c>
      <c r="F20">
        <f t="shared" si="0"/>
        <v>1.7999999999999998</v>
      </c>
      <c r="G20" s="2">
        <f t="shared" si="1"/>
        <v>13.8</v>
      </c>
    </row>
    <row r="21" spans="1:7" x14ac:dyDescent="0.2">
      <c r="A21" t="s">
        <v>190</v>
      </c>
      <c r="B21">
        <v>2</v>
      </c>
      <c r="C21" s="1">
        <v>23</v>
      </c>
      <c r="F21">
        <f t="shared" si="0"/>
        <v>3.4499999999999997</v>
      </c>
      <c r="G21" s="2">
        <f t="shared" si="1"/>
        <v>26.45</v>
      </c>
    </row>
    <row r="22" spans="1:7" x14ac:dyDescent="0.2">
      <c r="F22">
        <f t="shared" si="0"/>
        <v>0</v>
      </c>
      <c r="G22" s="2">
        <f t="shared" si="1"/>
        <v>0</v>
      </c>
    </row>
    <row r="23" spans="1:7" x14ac:dyDescent="0.2">
      <c r="A23" s="7" t="s">
        <v>45</v>
      </c>
      <c r="F23">
        <f t="shared" si="0"/>
        <v>0</v>
      </c>
      <c r="G23" s="2">
        <f t="shared" si="1"/>
        <v>0</v>
      </c>
    </row>
    <row r="24" spans="1:7" x14ac:dyDescent="0.2">
      <c r="A24" t="s">
        <v>48</v>
      </c>
      <c r="B24">
        <v>1</v>
      </c>
      <c r="C24" s="2">
        <v>7</v>
      </c>
      <c r="F24">
        <f t="shared" si="0"/>
        <v>1.05</v>
      </c>
      <c r="G24" s="2">
        <f t="shared" si="1"/>
        <v>8.0500000000000007</v>
      </c>
    </row>
    <row r="25" spans="1:7" x14ac:dyDescent="0.2">
      <c r="A25" t="s">
        <v>49</v>
      </c>
      <c r="B25">
        <v>3</v>
      </c>
      <c r="C25" s="2">
        <v>8</v>
      </c>
      <c r="F25">
        <f t="shared" si="0"/>
        <v>1.2</v>
      </c>
      <c r="G25" s="2">
        <f t="shared" si="1"/>
        <v>9.1999999999999993</v>
      </c>
    </row>
    <row r="26" spans="1:7" x14ac:dyDescent="0.2">
      <c r="A26" t="s">
        <v>50</v>
      </c>
      <c r="B26">
        <v>3</v>
      </c>
      <c r="C26" s="2">
        <v>8</v>
      </c>
      <c r="F26">
        <f t="shared" si="0"/>
        <v>1.2</v>
      </c>
      <c r="G26" s="2">
        <f t="shared" si="1"/>
        <v>9.1999999999999993</v>
      </c>
    </row>
    <row r="27" spans="1:7" x14ac:dyDescent="0.2">
      <c r="A27" t="s">
        <v>51</v>
      </c>
      <c r="B27">
        <v>2</v>
      </c>
      <c r="C27" s="2">
        <v>12</v>
      </c>
      <c r="F27">
        <f t="shared" si="0"/>
        <v>1.7999999999999998</v>
      </c>
      <c r="G27" s="2">
        <f t="shared" si="1"/>
        <v>13.8</v>
      </c>
    </row>
    <row r="28" spans="1:7" x14ac:dyDescent="0.2">
      <c r="A28" t="s">
        <v>52</v>
      </c>
      <c r="B28">
        <v>1</v>
      </c>
      <c r="C28" s="2">
        <v>15</v>
      </c>
      <c r="F28">
        <f t="shared" si="0"/>
        <v>2.25</v>
      </c>
      <c r="G28" s="2">
        <f t="shared" si="1"/>
        <v>17.25</v>
      </c>
    </row>
    <row r="29" spans="1:7" x14ac:dyDescent="0.2">
      <c r="A29" t="s">
        <v>54</v>
      </c>
      <c r="B29">
        <v>1</v>
      </c>
      <c r="C29" s="2">
        <v>13</v>
      </c>
      <c r="F29">
        <f t="shared" si="0"/>
        <v>1.95</v>
      </c>
      <c r="G29" s="2">
        <f t="shared" si="1"/>
        <v>14.95</v>
      </c>
    </row>
    <row r="30" spans="1:7" x14ac:dyDescent="0.2">
      <c r="A30" t="s">
        <v>55</v>
      </c>
      <c r="B30">
        <v>1</v>
      </c>
      <c r="C30" s="2">
        <v>15</v>
      </c>
      <c r="F30">
        <f t="shared" si="0"/>
        <v>2.25</v>
      </c>
      <c r="G30" s="2">
        <f t="shared" si="1"/>
        <v>17.25</v>
      </c>
    </row>
    <row r="31" spans="1:7" x14ac:dyDescent="0.2">
      <c r="A31" t="s">
        <v>56</v>
      </c>
      <c r="B31">
        <v>1</v>
      </c>
      <c r="C31" s="2">
        <v>15</v>
      </c>
      <c r="F31">
        <f t="shared" si="0"/>
        <v>2.25</v>
      </c>
      <c r="G31" s="2">
        <f t="shared" si="1"/>
        <v>17.25</v>
      </c>
    </row>
    <row r="32" spans="1:7" x14ac:dyDescent="0.2">
      <c r="A32" t="s">
        <v>57</v>
      </c>
      <c r="B32">
        <v>1</v>
      </c>
      <c r="C32" s="2">
        <v>10</v>
      </c>
      <c r="F32">
        <f t="shared" si="0"/>
        <v>1.5</v>
      </c>
      <c r="G32" s="2">
        <f t="shared" si="1"/>
        <v>11.5</v>
      </c>
    </row>
    <row r="33" spans="1:7" x14ac:dyDescent="0.2">
      <c r="A33" t="s">
        <v>58</v>
      </c>
      <c r="B33">
        <v>1</v>
      </c>
      <c r="C33" s="2">
        <v>20</v>
      </c>
      <c r="F33">
        <f t="shared" si="0"/>
        <v>3</v>
      </c>
      <c r="G33" s="2">
        <f t="shared" si="1"/>
        <v>23</v>
      </c>
    </row>
    <row r="34" spans="1:7" x14ac:dyDescent="0.2">
      <c r="A34" t="s">
        <v>60</v>
      </c>
      <c r="B34">
        <v>1</v>
      </c>
      <c r="C34" s="2">
        <v>20</v>
      </c>
      <c r="F34">
        <f t="shared" si="0"/>
        <v>3</v>
      </c>
      <c r="G34" s="2">
        <f t="shared" si="1"/>
        <v>23</v>
      </c>
    </row>
    <row r="35" spans="1:7" x14ac:dyDescent="0.2">
      <c r="A35" t="s">
        <v>61</v>
      </c>
      <c r="B35">
        <v>1</v>
      </c>
      <c r="C35" s="2">
        <v>20</v>
      </c>
      <c r="F35">
        <f t="shared" si="0"/>
        <v>3</v>
      </c>
      <c r="G35" s="2">
        <f t="shared" si="1"/>
        <v>23</v>
      </c>
    </row>
    <row r="36" spans="1:7" x14ac:dyDescent="0.2">
      <c r="A36" t="s">
        <v>63</v>
      </c>
      <c r="B36">
        <v>2</v>
      </c>
      <c r="C36" s="2">
        <v>12</v>
      </c>
      <c r="F36">
        <f t="shared" si="0"/>
        <v>1.7999999999999998</v>
      </c>
      <c r="G36" s="2">
        <f t="shared" si="1"/>
        <v>13.8</v>
      </c>
    </row>
    <row r="37" spans="1:7" x14ac:dyDescent="0.2">
      <c r="A37" t="s">
        <v>65</v>
      </c>
      <c r="B37">
        <v>1</v>
      </c>
      <c r="C37" s="2">
        <v>16</v>
      </c>
      <c r="F37">
        <f t="shared" si="0"/>
        <v>2.4</v>
      </c>
      <c r="G37" s="2">
        <f t="shared" si="1"/>
        <v>18.399999999999999</v>
      </c>
    </row>
    <row r="38" spans="1:7" x14ac:dyDescent="0.2">
      <c r="A38" t="s">
        <v>66</v>
      </c>
      <c r="B38">
        <v>1</v>
      </c>
      <c r="C38" s="2">
        <v>10</v>
      </c>
      <c r="F38">
        <f t="shared" si="0"/>
        <v>1.5</v>
      </c>
      <c r="G38" s="2">
        <f t="shared" si="1"/>
        <v>11.5</v>
      </c>
    </row>
    <row r="39" spans="1:7" x14ac:dyDescent="0.2">
      <c r="A39" t="s">
        <v>67</v>
      </c>
      <c r="B39">
        <v>2</v>
      </c>
      <c r="C39" s="2">
        <v>10</v>
      </c>
      <c r="F39">
        <f t="shared" si="0"/>
        <v>1.5</v>
      </c>
      <c r="G39" s="2">
        <f t="shared" si="1"/>
        <v>11.5</v>
      </c>
    </row>
    <row r="40" spans="1:7" x14ac:dyDescent="0.2">
      <c r="A40" t="s">
        <v>69</v>
      </c>
      <c r="B40">
        <v>1</v>
      </c>
      <c r="C40" s="2">
        <v>10</v>
      </c>
      <c r="F40">
        <f t="shared" si="0"/>
        <v>1.5</v>
      </c>
      <c r="G40" s="2">
        <f t="shared" si="1"/>
        <v>11.5</v>
      </c>
    </row>
    <row r="41" spans="1:7" x14ac:dyDescent="0.2">
      <c r="A41" t="s">
        <v>71</v>
      </c>
      <c r="B41">
        <v>1</v>
      </c>
      <c r="C41" s="2">
        <v>12</v>
      </c>
      <c r="F41">
        <f t="shared" si="0"/>
        <v>1.7999999999999998</v>
      </c>
      <c r="G41" s="2">
        <f t="shared" si="1"/>
        <v>13.8</v>
      </c>
    </row>
    <row r="42" spans="1:7" x14ac:dyDescent="0.2">
      <c r="A42" t="s">
        <v>72</v>
      </c>
      <c r="B42">
        <v>1</v>
      </c>
      <c r="C42" s="2">
        <v>20</v>
      </c>
      <c r="F42">
        <f t="shared" si="0"/>
        <v>3</v>
      </c>
      <c r="G42" s="2">
        <f t="shared" si="1"/>
        <v>23</v>
      </c>
    </row>
    <row r="43" spans="1:7" x14ac:dyDescent="0.2">
      <c r="A43" t="s">
        <v>73</v>
      </c>
      <c r="B43">
        <v>1</v>
      </c>
      <c r="C43" s="2">
        <v>10</v>
      </c>
      <c r="F43">
        <f t="shared" si="0"/>
        <v>1.5</v>
      </c>
      <c r="G43" s="2">
        <f t="shared" si="1"/>
        <v>11.5</v>
      </c>
    </row>
    <row r="44" spans="1:7" x14ac:dyDescent="0.2">
      <c r="A44" t="s">
        <v>74</v>
      </c>
      <c r="B44">
        <v>1</v>
      </c>
      <c r="C44" s="2">
        <v>5</v>
      </c>
      <c r="F44">
        <f t="shared" si="0"/>
        <v>0.75</v>
      </c>
      <c r="G44" s="2">
        <f t="shared" si="1"/>
        <v>5.75</v>
      </c>
    </row>
    <row r="45" spans="1:7" x14ac:dyDescent="0.2">
      <c r="A45" t="s">
        <v>75</v>
      </c>
      <c r="B45">
        <v>4</v>
      </c>
      <c r="C45" s="2">
        <v>7</v>
      </c>
      <c r="F45">
        <f t="shared" si="0"/>
        <v>1.05</v>
      </c>
      <c r="G45" s="2">
        <f t="shared" si="1"/>
        <v>8.0500000000000007</v>
      </c>
    </row>
    <row r="46" spans="1:7" x14ac:dyDescent="0.2">
      <c r="A46" t="s">
        <v>76</v>
      </c>
      <c r="B46">
        <v>2</v>
      </c>
      <c r="C46" s="2">
        <v>6</v>
      </c>
      <c r="F46">
        <f t="shared" si="0"/>
        <v>0.89999999999999991</v>
      </c>
      <c r="G46" s="2">
        <f t="shared" si="1"/>
        <v>6.9</v>
      </c>
    </row>
    <row r="47" spans="1:7" x14ac:dyDescent="0.2">
      <c r="A47" t="s">
        <v>78</v>
      </c>
      <c r="B47">
        <v>2</v>
      </c>
      <c r="C47" s="2">
        <v>6</v>
      </c>
      <c r="F47">
        <f t="shared" si="0"/>
        <v>0.89999999999999991</v>
      </c>
      <c r="G47" s="2">
        <f t="shared" si="1"/>
        <v>6.9</v>
      </c>
    </row>
    <row r="48" spans="1:7" x14ac:dyDescent="0.2">
      <c r="A48" s="3" t="s">
        <v>133</v>
      </c>
      <c r="B48" s="3">
        <v>2</v>
      </c>
      <c r="C48" s="2">
        <v>5</v>
      </c>
      <c r="F48">
        <f t="shared" si="0"/>
        <v>0.75</v>
      </c>
      <c r="G48" s="2">
        <f t="shared" si="1"/>
        <v>5.75</v>
      </c>
    </row>
    <row r="49" spans="1:7" x14ac:dyDescent="0.2">
      <c r="A49" t="s">
        <v>233</v>
      </c>
      <c r="B49">
        <v>1</v>
      </c>
      <c r="C49" s="2">
        <v>17</v>
      </c>
      <c r="F49">
        <f t="shared" si="0"/>
        <v>2.5499999999999998</v>
      </c>
      <c r="G49" s="2">
        <f t="shared" si="1"/>
        <v>19.55</v>
      </c>
    </row>
    <row r="50" spans="1:7" x14ac:dyDescent="0.2">
      <c r="A50" t="s">
        <v>205</v>
      </c>
      <c r="B50">
        <v>1</v>
      </c>
      <c r="C50" s="2">
        <v>20</v>
      </c>
      <c r="F50">
        <f t="shared" si="0"/>
        <v>3</v>
      </c>
      <c r="G50" s="2">
        <f t="shared" si="1"/>
        <v>23</v>
      </c>
    </row>
    <row r="53" spans="1:7" x14ac:dyDescent="0.2">
      <c r="G53" s="2">
        <f>SUM(G7:G52)</f>
        <v>549.69999999999993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INVENTARIO</vt:lpstr>
      <vt:lpstr>CONTROL DE VENTAS</vt:lpstr>
      <vt:lpstr>CONTROL ZELLE</vt:lpstr>
      <vt:lpstr>INVENTARIO ACTUALIZADO PARA 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VIOLA</dc:creator>
  <cp:lastModifiedBy>Microsoft Office User</cp:lastModifiedBy>
  <cp:revision>9</cp:revision>
  <dcterms:created xsi:type="dcterms:W3CDTF">2023-02-10T18:38:08Z</dcterms:created>
  <dcterms:modified xsi:type="dcterms:W3CDTF">2023-09-14T20:26:36Z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