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ndresquintero/Downloads/"/>
    </mc:Choice>
  </mc:AlternateContent>
  <xr:revisionPtr revIDLastSave="0" documentId="13_ncr:1_{F3787D80-180C-964F-B455-1CBD508BEF37}" xr6:coauthVersionLast="47" xr6:coauthVersionMax="47" xr10:uidLastSave="{00000000-0000-0000-0000-000000000000}"/>
  <bookViews>
    <workbookView xWindow="0" yWindow="0" windowWidth="28800" windowHeight="18000" activeTab="7" xr2:uid="{00000000-000D-0000-FFFF-FFFF00000000}"/>
  </bookViews>
  <sheets>
    <sheet name="ASSETS" sheetId="1" r:id="rId1"/>
    <sheet name="Returns S&amp;P Mib 30 " sheetId="2" r:id="rId2"/>
    <sheet name="Model Compl" sheetId="5" r:id="rId3"/>
    <sheet name="Rmin" sheetId="6" r:id="rId4"/>
    <sheet name="Rmax" sheetId="7" r:id="rId5"/>
    <sheet name="EF" sheetId="18" r:id="rId6"/>
    <sheet name="Car+Buy-in(2005)" sheetId="15" r:id="rId7"/>
    <sheet name="Returns(2006)" sheetId="16" r:id="rId8"/>
  </sheets>
  <definedNames>
    <definedName name="solver_adj" localSheetId="6" hidden="1">'Car+Buy-in(2005)'!$B$62:$B$91,'Car+Buy-in(2005)'!$B$154:$B$183</definedName>
    <definedName name="solver_adj" localSheetId="5" hidden="1">EF!$B$53:$B$82</definedName>
    <definedName name="solver_adj" localSheetId="2" hidden="1">'Model Compl'!$B$92:$B$121</definedName>
    <definedName name="solver_adj" localSheetId="4" hidden="1">Rmax!$B$50:$B$79</definedName>
    <definedName name="solver_adj" localSheetId="3" hidden="1">Rmin!$B$62:$B$91</definedName>
    <definedName name="solver_cvg" localSheetId="6" hidden="1">0.0001</definedName>
    <definedName name="solver_cvg" localSheetId="5" hidden="1">0.0001</definedName>
    <definedName name="solver_cvg" localSheetId="2" hidden="1">0.0001</definedName>
    <definedName name="solver_cvg" localSheetId="4" hidden="1">0.0001</definedName>
    <definedName name="solver_cvg" localSheetId="3" hidden="1">0.0001</definedName>
    <definedName name="solver_drv" localSheetId="6" hidden="1">1</definedName>
    <definedName name="solver_drv" localSheetId="5" hidden="1">2</definedName>
    <definedName name="solver_drv" localSheetId="2" hidden="1">1</definedName>
    <definedName name="solver_drv" localSheetId="4" hidden="1">1</definedName>
    <definedName name="solver_drv" localSheetId="3" hidden="1">2</definedName>
    <definedName name="solver_eng" localSheetId="6" hidden="1">2</definedName>
    <definedName name="solver_eng" localSheetId="5" hidden="1">2</definedName>
    <definedName name="solver_eng" localSheetId="2" hidden="1">2</definedName>
    <definedName name="solver_eng" localSheetId="4" hidden="1">2</definedName>
    <definedName name="solver_eng" localSheetId="3" hidden="1">2</definedName>
    <definedName name="solver_est" localSheetId="6" hidden="1">1</definedName>
    <definedName name="solver_est" localSheetId="5" hidden="1">1</definedName>
    <definedName name="solver_est" localSheetId="2" hidden="1">1</definedName>
    <definedName name="solver_est" localSheetId="4" hidden="1">1</definedName>
    <definedName name="solver_est" localSheetId="3" hidden="1">1</definedName>
    <definedName name="solver_itr" localSheetId="6" hidden="1">2147483647</definedName>
    <definedName name="solver_itr" localSheetId="5" hidden="1">2147483647</definedName>
    <definedName name="solver_itr" localSheetId="2" hidden="1">2147483647</definedName>
    <definedName name="solver_itr" localSheetId="4" hidden="1">2147483647</definedName>
    <definedName name="solver_itr" localSheetId="3" hidden="1">2147483647</definedName>
    <definedName name="solver_lhs0" localSheetId="2" hidden="1">'Model Compl'!$O$93</definedName>
    <definedName name="solver_lhs1" localSheetId="6" hidden="1">'Car+Buy-in(2005)'!$A$104:$A$127</definedName>
    <definedName name="solver_lhs1" localSheetId="5" hidden="1">EF!$A$145</definedName>
    <definedName name="solver_lhs1" localSheetId="2" hidden="1">'Model Compl'!$G$92</definedName>
    <definedName name="solver_lhs1" localSheetId="4" hidden="1">Rmax!$A$89</definedName>
    <definedName name="solver_lhs1" localSheetId="3" hidden="1">Rmin!$A$104:$A$138</definedName>
    <definedName name="solver_lhs2" localSheetId="6" hidden="1">'Car+Buy-in(2005)'!$A$225</definedName>
    <definedName name="solver_lhs2" localSheetId="5" hidden="1">EF!$A$95:$A$129</definedName>
    <definedName name="solver_lhs2" localSheetId="2" hidden="1">'Model Compl'!$M$53:$M$87</definedName>
    <definedName name="solver_lhs2" localSheetId="4" hidden="1">Rmax!$A$94:$A$128</definedName>
    <definedName name="solver_lhs2" localSheetId="3" hidden="1">Rmin!$B$97</definedName>
    <definedName name="solver_lhs3" localSheetId="6" hidden="1">'Car+Buy-in(2005)'!$B$154:$B$183</definedName>
    <definedName name="solver_lhs3" localSheetId="5" hidden="1">EF!$B$88</definedName>
    <definedName name="solver_lhs3" localSheetId="2" hidden="1">'Model Compl'!$G$50</definedName>
    <definedName name="solver_lhs3" localSheetId="4" hidden="1">Rmax!$B$84</definedName>
    <definedName name="solver_lhs4" localSheetId="6" hidden="1">'Car+Buy-in(2005)'!$B$187</definedName>
    <definedName name="solver_lhs4" localSheetId="2" hidden="1">'Model Compl'!$O$93</definedName>
    <definedName name="solver_lhs5" localSheetId="6" hidden="1">'Car+Buy-in(2005)'!$B$62:$B$91</definedName>
    <definedName name="solver_lhs5" localSheetId="2" hidden="1">'Model Compl'!$Z$51</definedName>
    <definedName name="solver_lhs6" localSheetId="6" hidden="1">'Car+Buy-in(2005)'!$B$62:$B$91</definedName>
    <definedName name="solver_lhs6" localSheetId="2" hidden="1">'Model Compl'!$G$50</definedName>
    <definedName name="solver_lhs7" localSheetId="6" hidden="1">'Car+Buy-in(2005)'!$B$62:$B$91</definedName>
    <definedName name="solver_lhs7" localSheetId="2" hidden="1">'Model Compl'!$G$50</definedName>
    <definedName name="solver_lhs8" localSheetId="6" hidden="1">'Car+Buy-in(2005)'!$B$97</definedName>
    <definedName name="solver_lhs9" localSheetId="6" hidden="1">'Car+Buy-in(2005)'!$B$97</definedName>
    <definedName name="solver_lin" localSheetId="5" hidden="1">1</definedName>
    <definedName name="solver_mip" localSheetId="6" hidden="1">2147483647</definedName>
    <definedName name="solver_mip" localSheetId="5" hidden="1">2147483647</definedName>
    <definedName name="solver_mip" localSheetId="2" hidden="1">2147483647</definedName>
    <definedName name="solver_mip" localSheetId="4" hidden="1">2147483647</definedName>
    <definedName name="solver_mip" localSheetId="3" hidden="1">2147483647</definedName>
    <definedName name="solver_mni" localSheetId="6" hidden="1">30</definedName>
    <definedName name="solver_mni" localSheetId="5" hidden="1">30</definedName>
    <definedName name="solver_mni" localSheetId="2" hidden="1">30</definedName>
    <definedName name="solver_mni" localSheetId="4" hidden="1">30</definedName>
    <definedName name="solver_mni" localSheetId="3" hidden="1">30</definedName>
    <definedName name="solver_mrt" localSheetId="6" hidden="1">0.075</definedName>
    <definedName name="solver_mrt" localSheetId="5" hidden="1">0.075</definedName>
    <definedName name="solver_mrt" localSheetId="2" hidden="1">0.075</definedName>
    <definedName name="solver_mrt" localSheetId="4" hidden="1">0.075</definedName>
    <definedName name="solver_mrt" localSheetId="3" hidden="1">0.075</definedName>
    <definedName name="solver_msl" localSheetId="6" hidden="1">2</definedName>
    <definedName name="solver_msl" localSheetId="5" hidden="1">2</definedName>
    <definedName name="solver_msl" localSheetId="2" hidden="1">2</definedName>
    <definedName name="solver_msl" localSheetId="4" hidden="1">2</definedName>
    <definedName name="solver_msl" localSheetId="3" hidden="1">2</definedName>
    <definedName name="solver_neg" localSheetId="6" hidden="1">1</definedName>
    <definedName name="solver_neg" localSheetId="5" hidden="1">1</definedName>
    <definedName name="solver_neg" localSheetId="2" hidden="1">1</definedName>
    <definedName name="solver_neg" localSheetId="4" hidden="1">1</definedName>
    <definedName name="solver_neg" localSheetId="3" hidden="1">1</definedName>
    <definedName name="solver_nod" localSheetId="6" hidden="1">2147483647</definedName>
    <definedName name="solver_nod" localSheetId="5" hidden="1">2147483647</definedName>
    <definedName name="solver_nod" localSheetId="2" hidden="1">2147483647</definedName>
    <definedName name="solver_nod" localSheetId="4" hidden="1">2147483647</definedName>
    <definedName name="solver_nod" localSheetId="3" hidden="1">2147483647</definedName>
    <definedName name="solver_num" localSheetId="6" hidden="1">8</definedName>
    <definedName name="solver_num" localSheetId="5" hidden="1">3</definedName>
    <definedName name="solver_num" localSheetId="2" hidden="1">1</definedName>
    <definedName name="solver_num" localSheetId="4" hidden="1">3</definedName>
    <definedName name="solver_num" localSheetId="3" hidden="1">1</definedName>
    <definedName name="solver_nwt" localSheetId="6" hidden="1">1</definedName>
    <definedName name="solver_nwt" localSheetId="5" hidden="1">1</definedName>
    <definedName name="solver_nwt" localSheetId="2" hidden="1">1</definedName>
    <definedName name="solver_nwt" localSheetId="4" hidden="1">1</definedName>
    <definedName name="solver_nwt" localSheetId="3" hidden="1">1</definedName>
    <definedName name="solver_opt" localSheetId="6" hidden="1">'Car+Buy-in(2005)'!$C$241</definedName>
    <definedName name="solver_opt" localSheetId="5" hidden="1">EF!$C$151</definedName>
    <definedName name="solver_opt" localSheetId="2" hidden="1">'Model Compl'!$O$93</definedName>
    <definedName name="solver_opt" localSheetId="4" hidden="1">Rmax!$A$131</definedName>
    <definedName name="solver_opt" localSheetId="3" hidden="1">Rmin!$E$146</definedName>
    <definedName name="solver_pre" localSheetId="6" hidden="1">0.000001</definedName>
    <definedName name="solver_pre" localSheetId="5" hidden="1">0.000001</definedName>
    <definedName name="solver_pre" localSheetId="2" hidden="1">0.000001</definedName>
    <definedName name="solver_pre" localSheetId="4" hidden="1">0.000001</definedName>
    <definedName name="solver_pre" localSheetId="3" hidden="1">0.000001</definedName>
    <definedName name="solver_rbv" localSheetId="6" hidden="1">1</definedName>
    <definedName name="solver_rbv" localSheetId="5" hidden="1">2</definedName>
    <definedName name="solver_rbv" localSheetId="2" hidden="1">1</definedName>
    <definedName name="solver_rbv" localSheetId="4" hidden="1">1</definedName>
    <definedName name="solver_rbv" localSheetId="3" hidden="1">2</definedName>
    <definedName name="solver_rel0" localSheetId="2" hidden="1">3</definedName>
    <definedName name="solver_rel1" localSheetId="6" hidden="1">3</definedName>
    <definedName name="solver_rel1" localSheetId="5" hidden="1">2</definedName>
    <definedName name="solver_rel1" localSheetId="2" hidden="1">2</definedName>
    <definedName name="solver_rel1" localSheetId="4" hidden="1">2</definedName>
    <definedName name="solver_rel1" localSheetId="3" hidden="1">3</definedName>
    <definedName name="solver_rel2" localSheetId="6" hidden="1">2</definedName>
    <definedName name="solver_rel2" localSheetId="5" hidden="1">3</definedName>
    <definedName name="solver_rel2" localSheetId="2" hidden="1">3</definedName>
    <definedName name="solver_rel2" localSheetId="4" hidden="1">3</definedName>
    <definedName name="solver_rel2" localSheetId="3" hidden="1">2</definedName>
    <definedName name="solver_rel3" localSheetId="6" hidden="1">5</definedName>
    <definedName name="solver_rel3" localSheetId="5" hidden="1">2</definedName>
    <definedName name="solver_rel3" localSheetId="2" hidden="1">2</definedName>
    <definedName name="solver_rel3" localSheetId="4" hidden="1">2</definedName>
    <definedName name="solver_rel4" localSheetId="6" hidden="1">1</definedName>
    <definedName name="solver_rel4" localSheetId="2" hidden="1">2</definedName>
    <definedName name="solver_rel5" localSheetId="6" hidden="1">1</definedName>
    <definedName name="solver_rel5" localSheetId="2" hidden="1">2</definedName>
    <definedName name="solver_rel6" localSheetId="6" hidden="1">3</definedName>
    <definedName name="solver_rel6" localSheetId="2" hidden="1">2</definedName>
    <definedName name="solver_rel7" localSheetId="6" hidden="1">3</definedName>
    <definedName name="solver_rel7" localSheetId="2" hidden="1">2</definedName>
    <definedName name="solver_rel8" localSheetId="6" hidden="1">2</definedName>
    <definedName name="solver_rel9" localSheetId="6" hidden="1">2</definedName>
    <definedName name="solver_rhs0" localSheetId="2" hidden="1">0.00082</definedName>
    <definedName name="solver_rhs1" localSheetId="6" hidden="1">'Car+Buy-in(2005)'!$C$104:$C$127</definedName>
    <definedName name="solver_rhs1" localSheetId="5" hidden="1">EF!$C$145</definedName>
    <definedName name="solver_rhs1" localSheetId="2" hidden="1">'Model Compl'!$I$92</definedName>
    <definedName name="solver_rhs1" localSheetId="4" hidden="1">0.03349</definedName>
    <definedName name="solver_rhs1" localSheetId="3" hidden="1">Rmin!$C$104:$C$138</definedName>
    <definedName name="solver_rhs2" localSheetId="6" hidden="1">'Car+Buy-in(2005)'!$C$225</definedName>
    <definedName name="solver_rhs2" localSheetId="5" hidden="1">EF!$C$95:$C$129</definedName>
    <definedName name="solver_rhs2" localSheetId="2" hidden="1">'Model Compl'!$O$53:$O$87</definedName>
    <definedName name="solver_rhs2" localSheetId="4" hidden="1">Rmax!$C$94:$C$128</definedName>
    <definedName name="solver_rhs2" localSheetId="3" hidden="1">Rmin!$D$97</definedName>
    <definedName name="solver_rhs3" localSheetId="6" hidden="1">"binary"</definedName>
    <definedName name="solver_rhs3" localSheetId="5" hidden="1">EF!$D$88</definedName>
    <definedName name="solver_rhs3" localSheetId="2" hidden="1">1</definedName>
    <definedName name="solver_rhs3" localSheetId="4" hidden="1">1</definedName>
    <definedName name="solver_rhs4" localSheetId="6" hidden="1">'Car+Buy-in(2005)'!$D$187</definedName>
    <definedName name="solver_rhs4" localSheetId="2" hidden="1">-0.01</definedName>
    <definedName name="solver_rhs5" localSheetId="6" hidden="1">'Car+Buy-in(2005)'!$B$154:$B$183</definedName>
    <definedName name="solver_rhs5" localSheetId="2" hidden="1">-0.027</definedName>
    <definedName name="solver_rhs6" localSheetId="6" hidden="1">'Car+Buy-in(2005)'!$A$191:$A$220</definedName>
    <definedName name="solver_rhs6" localSheetId="2" hidden="1">1</definedName>
    <definedName name="solver_rhs7" localSheetId="6" hidden="1">0</definedName>
    <definedName name="solver_rhs7" localSheetId="2" hidden="1">1</definedName>
    <definedName name="solver_rhs8" localSheetId="6" hidden="1">1</definedName>
    <definedName name="solver_rhs9" localSheetId="6" hidden="1">1</definedName>
    <definedName name="solver_rlx" localSheetId="6" hidden="1">2</definedName>
    <definedName name="solver_rlx" localSheetId="5" hidden="1">2</definedName>
    <definedName name="solver_rlx" localSheetId="2" hidden="1">2</definedName>
    <definedName name="solver_rlx" localSheetId="4" hidden="1">2</definedName>
    <definedName name="solver_rlx" localSheetId="3" hidden="1">2</definedName>
    <definedName name="solver_rsd" localSheetId="6" hidden="1">0</definedName>
    <definedName name="solver_rsd" localSheetId="5" hidden="1">0</definedName>
    <definedName name="solver_rsd" localSheetId="2" hidden="1">0</definedName>
    <definedName name="solver_rsd" localSheetId="4" hidden="1">0</definedName>
    <definedName name="solver_rsd" localSheetId="3" hidden="1">0</definedName>
    <definedName name="solver_scl" localSheetId="6" hidden="1">1</definedName>
    <definedName name="solver_scl" localSheetId="5" hidden="1">2</definedName>
    <definedName name="solver_scl" localSheetId="2" hidden="1">1</definedName>
    <definedName name="solver_scl" localSheetId="4" hidden="1">1</definedName>
    <definedName name="solver_scl" localSheetId="3" hidden="1">2</definedName>
    <definedName name="solver_sho" localSheetId="6" hidden="1">2</definedName>
    <definedName name="solver_sho" localSheetId="5" hidden="1">2</definedName>
    <definedName name="solver_sho" localSheetId="2" hidden="1">2</definedName>
    <definedName name="solver_sho" localSheetId="4" hidden="1">2</definedName>
    <definedName name="solver_sho" localSheetId="3" hidden="1">2</definedName>
    <definedName name="solver_ssz" localSheetId="6" hidden="1">100</definedName>
    <definedName name="solver_ssz" localSheetId="5" hidden="1">100</definedName>
    <definedName name="solver_ssz" localSheetId="2" hidden="1">100</definedName>
    <definedName name="solver_ssz" localSheetId="4" hidden="1">100</definedName>
    <definedName name="solver_ssz" localSheetId="3" hidden="1">100</definedName>
    <definedName name="solver_tim" localSheetId="6" hidden="1">2147483647</definedName>
    <definedName name="solver_tim" localSheetId="5" hidden="1">2147483647</definedName>
    <definedName name="solver_tim" localSheetId="2" hidden="1">2147483647</definedName>
    <definedName name="solver_tim" localSheetId="4" hidden="1">2147483647</definedName>
    <definedName name="solver_tim" localSheetId="3" hidden="1">2147483647</definedName>
    <definedName name="solver_tol" localSheetId="6" hidden="1">0.01</definedName>
    <definedName name="solver_tol" localSheetId="5" hidden="1">0.01</definedName>
    <definedName name="solver_tol" localSheetId="2" hidden="1">0.01</definedName>
    <definedName name="solver_tol" localSheetId="4" hidden="1">0.01</definedName>
    <definedName name="solver_tol" localSheetId="3" hidden="1">0.01</definedName>
    <definedName name="solver_typ" localSheetId="6" hidden="1">1</definedName>
    <definedName name="solver_typ" localSheetId="5" hidden="1">1</definedName>
    <definedName name="solver_typ" localSheetId="2" hidden="1">1</definedName>
    <definedName name="solver_typ" localSheetId="4" hidden="1">1</definedName>
    <definedName name="solver_typ" localSheetId="3" hidden="1">2</definedName>
    <definedName name="solver_val" localSheetId="6" hidden="1">0</definedName>
    <definedName name="solver_val" localSheetId="5" hidden="1">0</definedName>
    <definedName name="solver_val" localSheetId="2" hidden="1">0</definedName>
    <definedName name="solver_val" localSheetId="4" hidden="1">0</definedName>
    <definedName name="solver_val" localSheetId="3" hidden="1">0</definedName>
    <definedName name="solver_ver" localSheetId="6" hidden="1">3</definedName>
    <definedName name="solver_ver" localSheetId="5" hidden="1">2</definedName>
    <definedName name="solver_ver" localSheetId="2" hidden="1">3</definedName>
    <definedName name="solver_ver" localSheetId="4" hidden="1">3</definedName>
    <definedName name="solver_ver" localSheetId="3" hidden="1">3</definedName>
    <definedName name="z" localSheetId="5">MIN(EF!$B$137)</definedName>
    <definedName name="z">MIN(#REF!)</definedName>
    <definedName name="zvalue">Rmin!$B$146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25" i="15" l="1" a="1"/>
  <c r="A225" i="15" s="1"/>
  <c r="A195" i="15"/>
  <c r="C145" i="18"/>
  <c r="B43" i="18"/>
  <c r="C43" i="18"/>
  <c r="D43" i="18"/>
  <c r="E43" i="18"/>
  <c r="F43" i="18"/>
  <c r="G43" i="18"/>
  <c r="H43" i="18"/>
  <c r="I43" i="18"/>
  <c r="J43" i="18"/>
  <c r="K43" i="18"/>
  <c r="L43" i="18"/>
  <c r="M43" i="18"/>
  <c r="N43" i="18"/>
  <c r="O43" i="18"/>
  <c r="P43" i="18"/>
  <c r="Q43" i="18"/>
  <c r="R43" i="18"/>
  <c r="S43" i="18"/>
  <c r="T43" i="18"/>
  <c r="U43" i="18"/>
  <c r="V43" i="18"/>
  <c r="W43" i="18"/>
  <c r="X43" i="18"/>
  <c r="Y43" i="18"/>
  <c r="Z43" i="18"/>
  <c r="AA43" i="18"/>
  <c r="AB43" i="18"/>
  <c r="AC43" i="18"/>
  <c r="AD43" i="18"/>
  <c r="AE43" i="18"/>
  <c r="A53" i="18" a="1"/>
  <c r="A53" i="18" s="1"/>
  <c r="B88" i="18"/>
  <c r="A95" i="18"/>
  <c r="A96" i="18"/>
  <c r="A97" i="18"/>
  <c r="A98" i="18"/>
  <c r="A99" i="18"/>
  <c r="A100" i="18"/>
  <c r="A101" i="18"/>
  <c r="A102" i="18"/>
  <c r="A103" i="18"/>
  <c r="A104"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129" i="18"/>
  <c r="A145" i="18"/>
  <c r="B137" i="18" l="1"/>
  <c r="C151" i="18" s="1"/>
  <c r="C96" i="18" s="1"/>
  <c r="C103" i="18" l="1"/>
  <c r="C101" i="18"/>
  <c r="C129" i="18"/>
  <c r="C118" i="18"/>
  <c r="C117" i="18"/>
  <c r="C113" i="18"/>
  <c r="C125" i="18"/>
  <c r="C123" i="18"/>
  <c r="C112" i="18"/>
  <c r="C128" i="18"/>
  <c r="C104" i="18"/>
  <c r="C111" i="18"/>
  <c r="C120" i="18"/>
  <c r="C102" i="18"/>
  <c r="C97" i="18"/>
  <c r="C109" i="18"/>
  <c r="C126" i="18"/>
  <c r="C110" i="18"/>
  <c r="C119" i="18"/>
  <c r="C99" i="18"/>
  <c r="C116" i="18"/>
  <c r="C100" i="18"/>
  <c r="C107" i="18"/>
  <c r="C124" i="18"/>
  <c r="C108" i="18"/>
  <c r="C121" i="18"/>
  <c r="C127" i="18"/>
  <c r="C115" i="18"/>
  <c r="C105" i="18"/>
  <c r="C95" i="18"/>
  <c r="C122" i="18"/>
  <c r="C114" i="18"/>
  <c r="C106" i="18"/>
  <c r="C98" i="18"/>
  <c r="A89" i="7" l="1"/>
  <c r="A104" i="6"/>
  <c r="B43" i="6"/>
  <c r="AH67" i="16"/>
  <c r="AH68" i="16"/>
  <c r="AH69" i="16"/>
  <c r="AH70" i="16"/>
  <c r="AH71" i="16"/>
  <c r="AH72" i="16"/>
  <c r="AH73" i="16"/>
  <c r="AH74" i="16"/>
  <c r="AH75" i="16"/>
  <c r="AH76" i="16"/>
  <c r="AH66" i="16"/>
  <c r="AG67" i="16"/>
  <c r="AG68" i="16"/>
  <c r="AG69" i="16"/>
  <c r="AG70" i="16"/>
  <c r="AG71" i="16"/>
  <c r="AG72" i="16"/>
  <c r="AG73" i="16"/>
  <c r="AG74" i="16"/>
  <c r="AG75" i="16"/>
  <c r="AG76" i="16"/>
  <c r="AG66" i="16"/>
  <c r="AF67" i="16"/>
  <c r="AF68" i="16"/>
  <c r="AF69" i="16"/>
  <c r="AF70" i="16"/>
  <c r="AF71" i="16"/>
  <c r="AF72" i="16"/>
  <c r="AF73" i="16"/>
  <c r="AF74" i="16"/>
  <c r="AF75" i="16"/>
  <c r="AF76" i="16"/>
  <c r="AF66" i="16"/>
  <c r="AE67" i="16"/>
  <c r="AE68" i="16"/>
  <c r="AE69" i="16"/>
  <c r="AE70" i="16"/>
  <c r="AE71" i="16"/>
  <c r="AE72" i="16"/>
  <c r="AE73" i="16"/>
  <c r="AE74" i="16"/>
  <c r="AE75" i="16"/>
  <c r="AE76" i="16"/>
  <c r="AE66" i="16"/>
  <c r="AD67" i="16"/>
  <c r="AD68" i="16"/>
  <c r="AD69" i="16"/>
  <c r="AD70" i="16"/>
  <c r="AD71" i="16"/>
  <c r="AD72" i="16"/>
  <c r="AD73" i="16"/>
  <c r="AD74" i="16"/>
  <c r="AD75" i="16"/>
  <c r="AD76" i="16"/>
  <c r="AD66" i="16"/>
  <c r="AC67" i="16"/>
  <c r="AC68" i="16"/>
  <c r="AC69" i="16"/>
  <c r="AC70" i="16"/>
  <c r="AC71" i="16"/>
  <c r="AC72" i="16"/>
  <c r="AC73" i="16"/>
  <c r="AC74" i="16"/>
  <c r="AC75" i="16"/>
  <c r="AC76" i="16"/>
  <c r="AB67" i="16"/>
  <c r="AB68" i="16"/>
  <c r="AB69" i="16"/>
  <c r="AB70" i="16"/>
  <c r="AB71" i="16"/>
  <c r="AB72" i="16"/>
  <c r="AB73" i="16"/>
  <c r="AB74" i="16"/>
  <c r="AB75" i="16"/>
  <c r="AB76" i="16"/>
  <c r="AA67" i="16"/>
  <c r="AA68" i="16"/>
  <c r="AA69" i="16"/>
  <c r="AA70" i="16"/>
  <c r="AA71" i="16"/>
  <c r="AA72" i="16"/>
  <c r="AA73" i="16"/>
  <c r="AA74" i="16"/>
  <c r="AA75" i="16"/>
  <c r="AA76" i="16"/>
  <c r="AC66" i="16"/>
  <c r="AB66" i="16"/>
  <c r="AA66" i="16"/>
  <c r="Z67" i="16"/>
  <c r="Z68" i="16"/>
  <c r="Z69" i="16"/>
  <c r="Z70" i="16"/>
  <c r="Z71" i="16"/>
  <c r="Z72" i="16"/>
  <c r="Z73" i="16"/>
  <c r="Z74" i="16"/>
  <c r="Z75" i="16"/>
  <c r="Z76" i="16"/>
  <c r="Z66" i="16"/>
  <c r="Y67" i="16"/>
  <c r="Y68" i="16"/>
  <c r="Y69" i="16"/>
  <c r="Y70" i="16"/>
  <c r="Y71" i="16"/>
  <c r="Y72" i="16"/>
  <c r="Y73" i="16"/>
  <c r="Y74" i="16"/>
  <c r="Y75" i="16"/>
  <c r="Y76" i="16"/>
  <c r="Y66" i="16"/>
  <c r="X67" i="16"/>
  <c r="X68" i="16"/>
  <c r="X69" i="16"/>
  <c r="X70" i="16"/>
  <c r="X71" i="16"/>
  <c r="X72" i="16"/>
  <c r="X73" i="16"/>
  <c r="X74" i="16"/>
  <c r="X75" i="16"/>
  <c r="X76" i="16"/>
  <c r="X66" i="16"/>
  <c r="W67" i="16"/>
  <c r="W68" i="16"/>
  <c r="W69" i="16"/>
  <c r="W70" i="16"/>
  <c r="W71" i="16"/>
  <c r="W72" i="16"/>
  <c r="W73" i="16"/>
  <c r="W74" i="16"/>
  <c r="W75" i="16"/>
  <c r="W76" i="16"/>
  <c r="W66" i="16"/>
  <c r="V67" i="16"/>
  <c r="V68" i="16"/>
  <c r="V69" i="16"/>
  <c r="V70" i="16"/>
  <c r="V71" i="16"/>
  <c r="V72" i="16"/>
  <c r="V73" i="16"/>
  <c r="V74" i="16"/>
  <c r="V75" i="16"/>
  <c r="V76" i="16"/>
  <c r="V66" i="16"/>
  <c r="U67" i="16"/>
  <c r="U68" i="16"/>
  <c r="U69" i="16"/>
  <c r="U70" i="16"/>
  <c r="U71" i="16"/>
  <c r="U72" i="16"/>
  <c r="U73" i="16"/>
  <c r="U74" i="16"/>
  <c r="U75" i="16"/>
  <c r="U76" i="16"/>
  <c r="U66" i="16"/>
  <c r="T67" i="16"/>
  <c r="T68" i="16"/>
  <c r="T69" i="16"/>
  <c r="T70" i="16"/>
  <c r="T71" i="16"/>
  <c r="T72" i="16"/>
  <c r="T73" i="16"/>
  <c r="T74" i="16"/>
  <c r="T75" i="16"/>
  <c r="T76" i="16"/>
  <c r="T66" i="16"/>
  <c r="S67" i="16"/>
  <c r="S68" i="16"/>
  <c r="S69" i="16"/>
  <c r="S70" i="16"/>
  <c r="S71" i="16"/>
  <c r="S72" i="16"/>
  <c r="S73" i="16"/>
  <c r="S74" i="16"/>
  <c r="S75" i="16"/>
  <c r="S76" i="16"/>
  <c r="S66" i="16"/>
  <c r="R67" i="16"/>
  <c r="R68" i="16"/>
  <c r="R69" i="16"/>
  <c r="R70" i="16"/>
  <c r="R71" i="16"/>
  <c r="R72" i="16"/>
  <c r="R73" i="16"/>
  <c r="R74" i="16"/>
  <c r="R75" i="16"/>
  <c r="R76" i="16"/>
  <c r="R66" i="16"/>
  <c r="Q67" i="16"/>
  <c r="Q68" i="16"/>
  <c r="Q69" i="16"/>
  <c r="Q70" i="16"/>
  <c r="Q71" i="16"/>
  <c r="Q72" i="16"/>
  <c r="Q73" i="16"/>
  <c r="Q74" i="16"/>
  <c r="Q75" i="16"/>
  <c r="Q76" i="16"/>
  <c r="Q66" i="16"/>
  <c r="P67" i="16"/>
  <c r="P68" i="16"/>
  <c r="P69" i="16"/>
  <c r="P70" i="16"/>
  <c r="P71" i="16"/>
  <c r="P72" i="16"/>
  <c r="P73" i="16"/>
  <c r="P74" i="16"/>
  <c r="P75" i="16"/>
  <c r="P76" i="16"/>
  <c r="P66" i="16"/>
  <c r="O67" i="16"/>
  <c r="O68" i="16"/>
  <c r="O69" i="16"/>
  <c r="O70" i="16"/>
  <c r="O71" i="16"/>
  <c r="O72" i="16"/>
  <c r="O73" i="16"/>
  <c r="O74" i="16"/>
  <c r="O75" i="16"/>
  <c r="O76" i="16"/>
  <c r="O66" i="16"/>
  <c r="N67" i="16"/>
  <c r="N68" i="16"/>
  <c r="N69" i="16"/>
  <c r="N70" i="16"/>
  <c r="N71" i="16"/>
  <c r="N72" i="16"/>
  <c r="N73" i="16"/>
  <c r="N74" i="16"/>
  <c r="N75" i="16"/>
  <c r="N76" i="16"/>
  <c r="N66" i="16"/>
  <c r="M67" i="16"/>
  <c r="M68" i="16"/>
  <c r="M69" i="16"/>
  <c r="M70" i="16"/>
  <c r="M71" i="16"/>
  <c r="M72" i="16"/>
  <c r="M73" i="16"/>
  <c r="M74" i="16"/>
  <c r="M75" i="16"/>
  <c r="M76" i="16"/>
  <c r="M66" i="16"/>
  <c r="L67" i="16"/>
  <c r="L68" i="16"/>
  <c r="L69" i="16"/>
  <c r="L70" i="16"/>
  <c r="L71" i="16"/>
  <c r="L72" i="16"/>
  <c r="L73" i="16"/>
  <c r="L74" i="16"/>
  <c r="L75" i="16"/>
  <c r="L76" i="16"/>
  <c r="L66" i="16"/>
  <c r="K67" i="16"/>
  <c r="K68" i="16"/>
  <c r="K69" i="16"/>
  <c r="K70" i="16"/>
  <c r="K71" i="16"/>
  <c r="K72" i="16"/>
  <c r="K73" i="16"/>
  <c r="K74" i="16"/>
  <c r="K75" i="16"/>
  <c r="K76" i="16"/>
  <c r="K66" i="16"/>
  <c r="J67" i="16"/>
  <c r="J68" i="16"/>
  <c r="J69" i="16"/>
  <c r="J70" i="16"/>
  <c r="J71" i="16"/>
  <c r="J72" i="16"/>
  <c r="J73" i="16"/>
  <c r="J74" i="16"/>
  <c r="J75" i="16"/>
  <c r="J76" i="16"/>
  <c r="J66" i="16"/>
  <c r="I67" i="16"/>
  <c r="I68" i="16"/>
  <c r="I69" i="16"/>
  <c r="I70" i="16"/>
  <c r="I71" i="16"/>
  <c r="I72" i="16"/>
  <c r="I73" i="16"/>
  <c r="I74" i="16"/>
  <c r="I75" i="16"/>
  <c r="I76" i="16"/>
  <c r="I66" i="16"/>
  <c r="H67" i="16"/>
  <c r="H68" i="16"/>
  <c r="H69" i="16"/>
  <c r="H70" i="16"/>
  <c r="H71" i="16"/>
  <c r="H72" i="16"/>
  <c r="H73" i="16"/>
  <c r="H74" i="16"/>
  <c r="H75" i="16"/>
  <c r="H76" i="16"/>
  <c r="H66" i="16"/>
  <c r="G67" i="16"/>
  <c r="G68" i="16"/>
  <c r="G69" i="16"/>
  <c r="G70" i="16"/>
  <c r="G71" i="16"/>
  <c r="G72" i="16"/>
  <c r="G73" i="16"/>
  <c r="G74" i="16"/>
  <c r="G75" i="16"/>
  <c r="G76" i="16"/>
  <c r="G66" i="16"/>
  <c r="F67" i="16"/>
  <c r="F68" i="16"/>
  <c r="F69" i="16"/>
  <c r="F70" i="16"/>
  <c r="F71" i="16"/>
  <c r="F72" i="16"/>
  <c r="F73" i="16"/>
  <c r="F74" i="16"/>
  <c r="F75" i="16"/>
  <c r="F76" i="16"/>
  <c r="F66" i="16"/>
  <c r="E68" i="16"/>
  <c r="E69" i="16"/>
  <c r="E70" i="16"/>
  <c r="E71" i="16"/>
  <c r="E72" i="16"/>
  <c r="E73" i="16"/>
  <c r="E74" i="16"/>
  <c r="E75" i="16"/>
  <c r="E76" i="16"/>
  <c r="E67" i="16"/>
  <c r="E66" i="16"/>
  <c r="A62" i="16" a="1"/>
  <c r="A62" i="16" s="1"/>
  <c r="AE43" i="16"/>
  <c r="AD43" i="16"/>
  <c r="AC43" i="16"/>
  <c r="AB43" i="16"/>
  <c r="AA43" i="16"/>
  <c r="Z43" i="16"/>
  <c r="Y43" i="16"/>
  <c r="X43" i="16"/>
  <c r="W43" i="16"/>
  <c r="V43" i="16"/>
  <c r="U43" i="16"/>
  <c r="T43" i="16"/>
  <c r="S43" i="16"/>
  <c r="R43" i="16"/>
  <c r="Q43" i="16"/>
  <c r="P43" i="16"/>
  <c r="O43" i="16"/>
  <c r="N43" i="16"/>
  <c r="M43" i="16"/>
  <c r="L43" i="16"/>
  <c r="K43" i="16"/>
  <c r="J43" i="16"/>
  <c r="I43" i="16"/>
  <c r="H43" i="16"/>
  <c r="G43" i="16"/>
  <c r="F43" i="16"/>
  <c r="E43" i="16"/>
  <c r="D43" i="16"/>
  <c r="C43" i="16"/>
  <c r="B43" i="16"/>
  <c r="C247" i="15"/>
  <c r="A127" i="15" l="1"/>
  <c r="A105" i="15"/>
  <c r="A106" i="15"/>
  <c r="A107" i="15"/>
  <c r="A108" i="15"/>
  <c r="A109" i="15"/>
  <c r="A110" i="15"/>
  <c r="A111" i="15"/>
  <c r="A112" i="15"/>
  <c r="A113" i="15"/>
  <c r="A114" i="15"/>
  <c r="A115" i="15"/>
  <c r="A116" i="15"/>
  <c r="A117" i="15"/>
  <c r="A118" i="15"/>
  <c r="A119" i="15"/>
  <c r="A120" i="15"/>
  <c r="A121" i="15"/>
  <c r="A122" i="15"/>
  <c r="A123" i="15"/>
  <c r="A124" i="15"/>
  <c r="A125" i="15"/>
  <c r="A126" i="15"/>
  <c r="A104" i="15"/>
  <c r="B220" i="15"/>
  <c r="A220" i="15"/>
  <c r="B219" i="15"/>
  <c r="A219" i="15"/>
  <c r="B218" i="15"/>
  <c r="A218" i="15"/>
  <c r="B217" i="15"/>
  <c r="A217" i="15"/>
  <c r="B216" i="15"/>
  <c r="A216" i="15"/>
  <c r="B215" i="15"/>
  <c r="A215" i="15"/>
  <c r="B214" i="15"/>
  <c r="A214" i="15"/>
  <c r="B213" i="15"/>
  <c r="A213" i="15"/>
  <c r="B212" i="15"/>
  <c r="A212" i="15"/>
  <c r="B211" i="15"/>
  <c r="A211" i="15"/>
  <c r="B210" i="15"/>
  <c r="A210" i="15"/>
  <c r="B209" i="15"/>
  <c r="A209" i="15"/>
  <c r="B208" i="15"/>
  <c r="A208" i="15"/>
  <c r="B207" i="15"/>
  <c r="A207" i="15"/>
  <c r="B206" i="15"/>
  <c r="A206" i="15"/>
  <c r="B205" i="15"/>
  <c r="A205" i="15"/>
  <c r="B204" i="15"/>
  <c r="A204" i="15"/>
  <c r="B203" i="15"/>
  <c r="A203" i="15"/>
  <c r="B202" i="15"/>
  <c r="A202" i="15"/>
  <c r="B201" i="15"/>
  <c r="A201" i="15"/>
  <c r="B200" i="15"/>
  <c r="A200" i="15"/>
  <c r="B199" i="15"/>
  <c r="A199" i="15"/>
  <c r="B198" i="15"/>
  <c r="A198" i="15"/>
  <c r="B197" i="15"/>
  <c r="A197" i="15"/>
  <c r="B196" i="15"/>
  <c r="A196" i="15"/>
  <c r="B195" i="15"/>
  <c r="B194" i="15"/>
  <c r="A194" i="15"/>
  <c r="B193" i="15"/>
  <c r="A193" i="15"/>
  <c r="B192" i="15"/>
  <c r="A192" i="15"/>
  <c r="B191" i="15"/>
  <c r="A191" i="15"/>
  <c r="B187" i="15"/>
  <c r="B97" i="15"/>
  <c r="A62" i="15"/>
  <c r="A62" i="15" a="1"/>
  <c r="AE43" i="15"/>
  <c r="AD43" i="15"/>
  <c r="AC43" i="15"/>
  <c r="AB43" i="15"/>
  <c r="AA43" i="15"/>
  <c r="Z43" i="15"/>
  <c r="Y43" i="15"/>
  <c r="X43" i="15"/>
  <c r="W43" i="15"/>
  <c r="V43" i="15"/>
  <c r="U43" i="15"/>
  <c r="T43" i="15"/>
  <c r="S43" i="15"/>
  <c r="R43" i="15"/>
  <c r="Q43" i="15"/>
  <c r="P43" i="15"/>
  <c r="O43" i="15"/>
  <c r="N43" i="15"/>
  <c r="M43" i="15"/>
  <c r="L43" i="15"/>
  <c r="K43" i="15"/>
  <c r="J43" i="15"/>
  <c r="I43" i="15"/>
  <c r="H43" i="15"/>
  <c r="G43" i="15"/>
  <c r="F43" i="15"/>
  <c r="E43" i="15"/>
  <c r="D43" i="15"/>
  <c r="C43" i="15"/>
  <c r="B43" i="15"/>
  <c r="V129" i="5"/>
  <c r="W129" i="5" s="1"/>
  <c r="X129" i="5" s="1"/>
  <c r="Y129" i="5" s="1"/>
  <c r="Z129" i="5" s="1"/>
  <c r="AA129" i="5" s="1"/>
  <c r="AB129" i="5" s="1"/>
  <c r="AC129" i="5" s="1"/>
  <c r="AD129" i="5" s="1"/>
  <c r="U129" i="5"/>
  <c r="B146" i="6"/>
  <c r="G92" i="5"/>
  <c r="A92" i="5" a="1"/>
  <c r="A92" i="5" s="1"/>
  <c r="M53" i="5"/>
  <c r="A108" i="6"/>
  <c r="B84" i="7"/>
  <c r="A50" i="7" a="1"/>
  <c r="A50" i="7" s="1"/>
  <c r="AE43" i="7"/>
  <c r="AD43" i="7"/>
  <c r="AC43" i="7"/>
  <c r="AB43" i="7"/>
  <c r="AA43" i="7"/>
  <c r="Z43" i="7"/>
  <c r="Y43" i="7"/>
  <c r="X43" i="7"/>
  <c r="W43" i="7"/>
  <c r="V43" i="7"/>
  <c r="U43" i="7"/>
  <c r="T43" i="7"/>
  <c r="S43" i="7"/>
  <c r="R43" i="7"/>
  <c r="Q43" i="7"/>
  <c r="P43" i="7"/>
  <c r="O43" i="7"/>
  <c r="N43" i="7"/>
  <c r="M43" i="7"/>
  <c r="L43" i="7"/>
  <c r="K43" i="7"/>
  <c r="J43" i="7"/>
  <c r="I43" i="7"/>
  <c r="H43" i="7"/>
  <c r="G43" i="7"/>
  <c r="F43" i="7"/>
  <c r="E43" i="7"/>
  <c r="D43" i="7"/>
  <c r="C43" i="7"/>
  <c r="B43" i="7"/>
  <c r="A138" i="6"/>
  <c r="A105" i="6"/>
  <c r="B97"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7" i="6"/>
  <c r="A106" i="6"/>
  <c r="A62" i="6" a="1"/>
  <c r="A62" i="6" s="1"/>
  <c r="AE43" i="6"/>
  <c r="AD43" i="6"/>
  <c r="AC43" i="6"/>
  <c r="AB43" i="6"/>
  <c r="AA43" i="6"/>
  <c r="Z43" i="6"/>
  <c r="Y43" i="6"/>
  <c r="X43" i="6"/>
  <c r="W43" i="6"/>
  <c r="V43" i="6"/>
  <c r="U43" i="6"/>
  <c r="T43" i="6"/>
  <c r="S43" i="6"/>
  <c r="R43" i="6"/>
  <c r="Q43" i="6"/>
  <c r="P43" i="6"/>
  <c r="O43" i="6"/>
  <c r="N43" i="6"/>
  <c r="M43" i="6"/>
  <c r="L43" i="6"/>
  <c r="K43" i="6"/>
  <c r="J43" i="6"/>
  <c r="I43" i="6"/>
  <c r="H43" i="6"/>
  <c r="G43" i="6"/>
  <c r="F43" i="6"/>
  <c r="E43" i="6"/>
  <c r="D43" i="6"/>
  <c r="C43" i="6"/>
  <c r="C129" i="5"/>
  <c r="D129" i="5" s="1"/>
  <c r="E129" i="5" s="1"/>
  <c r="F129" i="5" s="1"/>
  <c r="G129" i="5" s="1"/>
  <c r="H129" i="5" s="1"/>
  <c r="I129" i="5" s="1"/>
  <c r="J129" i="5" s="1"/>
  <c r="K129" i="5" s="1"/>
  <c r="L129" i="5" s="1"/>
  <c r="M80" i="5"/>
  <c r="M54" i="5"/>
  <c r="G50" i="5"/>
  <c r="C43" i="5"/>
  <c r="B43" i="5"/>
  <c r="H72" i="5" s="1" a="1"/>
  <c r="H72" i="5" s="1"/>
  <c r="AE43" i="5"/>
  <c r="AD43" i="5"/>
  <c r="AC43" i="5"/>
  <c r="AB43" i="5"/>
  <c r="AA43" i="5"/>
  <c r="Z43" i="5"/>
  <c r="Y43" i="5"/>
  <c r="X43" i="5"/>
  <c r="W43" i="5"/>
  <c r="V43" i="5"/>
  <c r="U43" i="5"/>
  <c r="T43" i="5"/>
  <c r="S43" i="5"/>
  <c r="R43" i="5"/>
  <c r="Q43" i="5"/>
  <c r="P43" i="5"/>
  <c r="O43" i="5"/>
  <c r="N43" i="5"/>
  <c r="M43" i="5"/>
  <c r="L43" i="5"/>
  <c r="K43" i="5"/>
  <c r="J43" i="5"/>
  <c r="I43" i="5"/>
  <c r="H43" i="5"/>
  <c r="G43" i="5"/>
  <c r="F43" i="5"/>
  <c r="E43" i="5"/>
  <c r="D43" i="5"/>
  <c r="B146" i="15" l="1"/>
  <c r="C241" i="15" s="1"/>
  <c r="C151" i="6"/>
  <c r="O93" i="5" a="1"/>
  <c r="O93" i="5" s="1"/>
  <c r="C111" i="15" l="1"/>
  <c r="C105" i="15"/>
  <c r="C117" i="15"/>
  <c r="C104" i="15"/>
  <c r="C106" i="15"/>
  <c r="C115" i="15"/>
  <c r="C116" i="15"/>
  <c r="C125" i="15"/>
  <c r="C114" i="15"/>
  <c r="C138" i="6"/>
  <c r="C104" i="6"/>
  <c r="C111" i="6"/>
  <c r="C113" i="6"/>
  <c r="C117" i="6"/>
  <c r="C119" i="6"/>
  <c r="C121" i="6"/>
  <c r="C115" i="6"/>
  <c r="C120" i="6"/>
  <c r="C131" i="6"/>
  <c r="C112" i="6"/>
  <c r="C116" i="6"/>
  <c r="C136" i="6"/>
  <c r="C125" i="6"/>
  <c r="C108" i="6"/>
  <c r="C107" i="6"/>
  <c r="C109" i="6"/>
  <c r="C106" i="6"/>
  <c r="C118" i="6"/>
  <c r="C124" i="6"/>
  <c r="C110" i="6"/>
  <c r="C123" i="6"/>
  <c r="C128" i="6"/>
  <c r="C129" i="6"/>
  <c r="C114" i="6"/>
  <c r="C127" i="6"/>
  <c r="C132" i="6"/>
  <c r="C133" i="6"/>
  <c r="C135" i="6"/>
  <c r="C105" i="6"/>
  <c r="C137" i="6"/>
  <c r="C122" i="6"/>
  <c r="C130" i="6"/>
  <c r="C134" i="6"/>
  <c r="C126" i="6"/>
  <c r="C122" i="15" l="1"/>
  <c r="C127" i="15"/>
  <c r="C119" i="15"/>
  <c r="C120" i="15"/>
  <c r="C110" i="15"/>
  <c r="C124" i="15"/>
  <c r="C118" i="15"/>
  <c r="C109" i="15"/>
  <c r="C112" i="15"/>
  <c r="C121" i="15"/>
  <c r="C126" i="15"/>
  <c r="C123" i="15"/>
  <c r="C113" i="15"/>
  <c r="C107" i="15"/>
  <c r="C108" i="15"/>
  <c r="M87" i="5"/>
  <c r="M84" i="5"/>
  <c r="M85" i="5"/>
  <c r="M86" i="5"/>
  <c r="M55" i="5"/>
  <c r="M56" i="5"/>
  <c r="M57" i="5"/>
  <c r="M58" i="5"/>
  <c r="M59" i="5"/>
  <c r="M60" i="5"/>
  <c r="M61" i="5"/>
  <c r="M62" i="5"/>
  <c r="M63" i="5"/>
  <c r="M64" i="5"/>
  <c r="M65" i="5"/>
  <c r="M66" i="5"/>
  <c r="M67" i="5"/>
  <c r="M68" i="5"/>
  <c r="M69" i="5"/>
  <c r="M70" i="5"/>
  <c r="M71" i="5"/>
  <c r="M72" i="5"/>
  <c r="M73" i="5"/>
  <c r="M74" i="5"/>
  <c r="M75" i="5"/>
  <c r="M76" i="5"/>
  <c r="M77" i="5"/>
  <c r="M78" i="5"/>
  <c r="M79" i="5"/>
  <c r="M81" i="5"/>
  <c r="M82" i="5"/>
  <c r="M83" i="5"/>
  <c r="A50" i="5" a="1"/>
  <c r="A50" i="5" s="1"/>
  <c r="I65" i="5" l="1"/>
  <c r="O58" i="5" l="1"/>
  <c r="O66" i="5"/>
  <c r="O67" i="5"/>
  <c r="O61" i="5"/>
  <c r="O69" i="5"/>
  <c r="O60" i="5"/>
  <c r="O68" i="5"/>
  <c r="O76" i="5"/>
  <c r="O84" i="5"/>
  <c r="O75" i="5"/>
  <c r="O63" i="5"/>
  <c r="O83" i="5"/>
  <c r="O71" i="5"/>
  <c r="O79" i="5"/>
  <c r="O87" i="5"/>
  <c r="O62" i="5"/>
  <c r="O64" i="5"/>
  <c r="O74" i="5"/>
  <c r="O77" i="5"/>
  <c r="O70" i="5"/>
  <c r="O80" i="5"/>
  <c r="O82" i="5"/>
  <c r="O85" i="5"/>
  <c r="O78" i="5"/>
  <c r="O72" i="5"/>
  <c r="O59" i="5"/>
  <c r="O81" i="5"/>
  <c r="O86" i="5"/>
  <c r="O65" i="5"/>
  <c r="O73" i="5"/>
  <c r="O54" i="5"/>
  <c r="O53" i="5"/>
  <c r="O57" i="5"/>
  <c r="O56" i="5"/>
  <c r="O5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<sst xmlns="http://schemas.openxmlformats.org/spreadsheetml/2006/main" count="1142" uniqueCount="281">
  <si>
    <t>AL IM Equity</t>
  </si>
  <si>
    <t>ALLEANZA ASSICURAZIONI</t>
  </si>
  <si>
    <t>AGL IM Equity</t>
  </si>
  <si>
    <t>AUTOGRILL SPA</t>
  </si>
  <si>
    <t>AUTO IM Equity</t>
  </si>
  <si>
    <t>AUTOSTRADE SPA</t>
  </si>
  <si>
    <t>NTV IM Equity</t>
  </si>
  <si>
    <t>BANCA ANTONVENETA SPA</t>
  </si>
  <si>
    <t>BFI IM Equity</t>
  </si>
  <si>
    <t>BANCA FIDEURAM SPA</t>
  </si>
  <si>
    <t>BIN IM Equity</t>
  </si>
  <si>
    <t>BANCA INTESA SPA</t>
  </si>
  <si>
    <t>BPM IM Equity</t>
  </si>
  <si>
    <t>BANCA POPOLARE DI MILANO</t>
  </si>
  <si>
    <t>BPVN IM Equity</t>
  </si>
  <si>
    <t>BANCO POPOLARE DI VERONA E NOVARA</t>
  </si>
  <si>
    <t>BNL IM Equity</t>
  </si>
  <si>
    <t>BANCA NAZIONALE LAVORO-ORD</t>
  </si>
  <si>
    <t>BPU IM Equity</t>
  </si>
  <si>
    <t>BANCHE POPOLARI UNITE SCPA</t>
  </si>
  <si>
    <t>BUL IM Equity</t>
  </si>
  <si>
    <t>BULGARI SPA</t>
  </si>
  <si>
    <t>CAP IM Equity</t>
  </si>
  <si>
    <t>CAPITALIA SPA</t>
  </si>
  <si>
    <t>EDN IM Equity</t>
  </si>
  <si>
    <t>EDISON SPA</t>
  </si>
  <si>
    <t>ENEL IM Equity</t>
  </si>
  <si>
    <t>ENEL SPA</t>
  </si>
  <si>
    <t>ENI IM Equity</t>
  </si>
  <si>
    <t>ENI SPA</t>
  </si>
  <si>
    <t>FWB IM Equity</t>
  </si>
  <si>
    <t>FASTWEB</t>
  </si>
  <si>
    <t>F IM Equity</t>
  </si>
  <si>
    <t>FIAT SPA</t>
  </si>
  <si>
    <t>FNC IM Equity</t>
  </si>
  <si>
    <t>FINMECCANICA SPA</t>
  </si>
  <si>
    <t>G IM Equity</t>
  </si>
  <si>
    <t>ASSICURAZIONI GENERALI</t>
  </si>
  <si>
    <t>ES IM Equity</t>
  </si>
  <si>
    <t>GRUPPO EDITORIALE L'ESPRESSO</t>
  </si>
  <si>
    <t>IT IM Equity</t>
  </si>
  <si>
    <t>ITALCEMENTI SPA</t>
  </si>
  <si>
    <t>LTT IM Equity</t>
  </si>
  <si>
    <t>LOTTOMATICA SPA/OLD</t>
  </si>
  <si>
    <t>LUX IM Equity</t>
  </si>
  <si>
    <t>LUXOTTICA GROUP SPA</t>
  </si>
  <si>
    <t>MS IM Equity</t>
  </si>
  <si>
    <t>MEDIASET SPA</t>
  </si>
  <si>
    <t>MB IM Equity</t>
  </si>
  <si>
    <t>MEDIOBANCA SPA</t>
  </si>
  <si>
    <t>MED IM Equity</t>
  </si>
  <si>
    <t>MEDIOLANUM SPA</t>
  </si>
  <si>
    <t>MN IM Equity</t>
  </si>
  <si>
    <t>ARNOLDO MONDADORI EDITORE</t>
  </si>
  <si>
    <t>BMPS IM Equity</t>
  </si>
  <si>
    <t>BANCA MONTE DEI PASCHI SIENA</t>
  </si>
  <si>
    <t>PC IM Equity</t>
  </si>
  <si>
    <t>PIRELLI &amp; C.</t>
  </si>
  <si>
    <t>R IM Equity</t>
  </si>
  <si>
    <t>RAS HOLDING SPA</t>
  </si>
  <si>
    <t>RCS IM Equity</t>
  </si>
  <si>
    <t>RCS MEDIAGROUP SPA</t>
  </si>
  <si>
    <t>SPM IM Equity</t>
  </si>
  <si>
    <t>SAIPEM</t>
  </si>
  <si>
    <t>SPI IM Equity</t>
  </si>
  <si>
    <t>SANPAOLO IMI SPA</t>
  </si>
  <si>
    <t>PG IM Equity</t>
  </si>
  <si>
    <t>SEAT PAGINE GIALLE</t>
  </si>
  <si>
    <t>SRG IM Equity</t>
  </si>
  <si>
    <t>SNAM RETE GAS</t>
  </si>
  <si>
    <t>STM IM Equity</t>
  </si>
  <si>
    <t>STMICROELECTRONICS</t>
  </si>
  <si>
    <t>TIT IM Equity</t>
  </si>
  <si>
    <t>TELECOM ITALIA SPA</t>
  </si>
  <si>
    <t>TRN IM Equity</t>
  </si>
  <si>
    <t>TERNA SPA</t>
  </si>
  <si>
    <t>TIM IM Equity</t>
  </si>
  <si>
    <t>TIM SPA</t>
  </si>
  <si>
    <t>UC IM Equity</t>
  </si>
  <si>
    <t>UNICREDITO ITALIANO SPA</t>
  </si>
  <si>
    <t>AL</t>
  </si>
  <si>
    <t xml:space="preserve">AGL </t>
  </si>
  <si>
    <t>AUTO</t>
  </si>
  <si>
    <t>BFI</t>
  </si>
  <si>
    <t xml:space="preserve">BPM </t>
  </si>
  <si>
    <t>BPVN</t>
  </si>
  <si>
    <t>BUL</t>
  </si>
  <si>
    <t>CAP</t>
  </si>
  <si>
    <t>ENEL</t>
  </si>
  <si>
    <t>ENI</t>
  </si>
  <si>
    <t>FWB</t>
  </si>
  <si>
    <t>F</t>
  </si>
  <si>
    <t>FNC</t>
  </si>
  <si>
    <t>G</t>
  </si>
  <si>
    <t>ES</t>
  </si>
  <si>
    <t>IT</t>
  </si>
  <si>
    <t>LUX</t>
  </si>
  <si>
    <t>MS</t>
  </si>
  <si>
    <t>MB</t>
  </si>
  <si>
    <t>MED</t>
  </si>
  <si>
    <t>MN</t>
  </si>
  <si>
    <t>BMPS</t>
  </si>
  <si>
    <t>PC</t>
  </si>
  <si>
    <t>RCS</t>
  </si>
  <si>
    <t>SPM</t>
  </si>
  <si>
    <t>SPI</t>
  </si>
  <si>
    <t>SRG</t>
  </si>
  <si>
    <t>STM</t>
  </si>
  <si>
    <t>TIT</t>
  </si>
  <si>
    <t>UC</t>
  </si>
  <si>
    <t>Monthly returns asseyìts from S&amp;P MIB 30 from January 2004 to November 2006</t>
  </si>
  <si>
    <t>Data for portfolio selection</t>
  </si>
  <si>
    <t>Label</t>
  </si>
  <si>
    <t>Stock</t>
  </si>
  <si>
    <r>
      <t xml:space="preserve">Monthly observations for the returns of 30 assets in the </t>
    </r>
    <r>
      <rPr>
        <b/>
        <sz val="10"/>
        <color theme="1"/>
        <rFont val="Calibri"/>
        <family val="2"/>
      </rPr>
      <t>S&amp;P Mib 30</t>
    </r>
    <r>
      <rPr>
        <sz val="10"/>
        <color theme="1"/>
        <rFont val="Calibri"/>
        <family val="2"/>
      </rPr>
      <t xml:space="preserve"> index in the period 01/2004</t>
    </r>
    <r>
      <rPr>
        <sz val="10"/>
        <color theme="1"/>
        <rFont val="Arial"/>
        <family val="2"/>
      </rPr>
      <t>−11/2006:</t>
    </r>
  </si>
  <si>
    <t>Jan-04</t>
  </si>
  <si>
    <t>Jan-05</t>
  </si>
  <si>
    <t>May-04</t>
  </si>
  <si>
    <t>June-04</t>
  </si>
  <si>
    <t>Jul-04</t>
  </si>
  <si>
    <t>Aug-04</t>
  </si>
  <si>
    <t>Sept-04</t>
  </si>
  <si>
    <t>Oct-04</t>
  </si>
  <si>
    <t>Dec-04</t>
  </si>
  <si>
    <t>Feb-04</t>
  </si>
  <si>
    <t>Mar-04</t>
  </si>
  <si>
    <t>Apr-04</t>
  </si>
  <si>
    <t>Nov-04</t>
  </si>
  <si>
    <t>Feb-05</t>
  </si>
  <si>
    <t>Mar-05</t>
  </si>
  <si>
    <t>Apr-05</t>
  </si>
  <si>
    <t>May-05</t>
  </si>
  <si>
    <t>June-05</t>
  </si>
  <si>
    <t>Jul-05</t>
  </si>
  <si>
    <t>Aug-05</t>
  </si>
  <si>
    <t>Sept-05</t>
  </si>
  <si>
    <t>Oct-05</t>
  </si>
  <si>
    <t>Nov-05</t>
  </si>
  <si>
    <t>Dec-05</t>
  </si>
  <si>
    <t>Jan-06</t>
  </si>
  <si>
    <t>Feb-06</t>
  </si>
  <si>
    <t>Mar-06</t>
  </si>
  <si>
    <t>Apr-06</t>
  </si>
  <si>
    <t>May-06</t>
  </si>
  <si>
    <t>June-06</t>
  </si>
  <si>
    <t>Jul-06</t>
  </si>
  <si>
    <t>Sept-06</t>
  </si>
  <si>
    <t>Aug-06</t>
  </si>
  <si>
    <t>Oct-06</t>
  </si>
  <si>
    <t>Nov-06</t>
  </si>
  <si>
    <t>Vector of the thirty  expected returns</t>
  </si>
  <si>
    <t xml:space="preserve"> w</t>
  </si>
  <si>
    <r>
      <t xml:space="preserve"> </t>
    </r>
    <r>
      <rPr>
        <b/>
        <sz val="10"/>
        <color rgb="FFC00000"/>
        <rFont val="Arial"/>
        <family val="2"/>
      </rPr>
      <t>DECISION VARIABLES</t>
    </r>
    <r>
      <rPr>
        <sz val="10"/>
        <color theme="1"/>
        <rFont val="Arial"/>
        <family val="2"/>
      </rPr>
      <t>: Fraction of capital Xi  invested in the 30  assets (i=1,2,5….30)</t>
    </r>
  </si>
  <si>
    <t>=</t>
  </si>
  <si>
    <t>LHS</t>
  </si>
  <si>
    <t>RHS</t>
  </si>
  <si>
    <t>TOTAL</t>
  </si>
  <si>
    <t xml:space="preserve">EXPECTED RETURN </t>
  </si>
  <si>
    <t>&gt;=</t>
  </si>
  <si>
    <t xml:space="preserve">min z </t>
  </si>
  <si>
    <t xml:space="preserve">PORTFOLIO CONSTRAINTS </t>
  </si>
  <si>
    <t>Z VALUE COSTRAINTS</t>
  </si>
  <si>
    <t xml:space="preserve">max </t>
  </si>
  <si>
    <t>OBJECTIVE FUNCITION Rmin</t>
  </si>
  <si>
    <t>OBJECTIVE FUNCITION Rmax</t>
  </si>
  <si>
    <t>Rmax</t>
  </si>
  <si>
    <t>Rmin</t>
  </si>
  <si>
    <t>E(R)</t>
  </si>
  <si>
    <t>Min Risk</t>
  </si>
  <si>
    <t>P1</t>
  </si>
  <si>
    <t>P2</t>
  </si>
  <si>
    <t>P3</t>
  </si>
  <si>
    <t>P4</t>
  </si>
  <si>
    <t>P5</t>
  </si>
  <si>
    <t>P6</t>
  </si>
  <si>
    <t>P7</t>
  </si>
  <si>
    <t>P8</t>
  </si>
  <si>
    <t>P9</t>
  </si>
  <si>
    <t>P10</t>
  </si>
  <si>
    <t>Q1) PORTFOLIO Rmin</t>
  </si>
  <si>
    <t>somma expected return</t>
  </si>
  <si>
    <t>rmax</t>
  </si>
  <si>
    <t xml:space="preserve"> Xj</t>
  </si>
  <si>
    <r>
      <t xml:space="preserve"> </t>
    </r>
    <r>
      <rPr>
        <b/>
        <sz val="10"/>
        <color rgb="FFC00000"/>
        <rFont val="Arial"/>
        <family val="2"/>
      </rPr>
      <t>DECISION VARIABLES</t>
    </r>
  </si>
  <si>
    <t>Q2) PORTFOLIO MAXIMUM EXPECTED RETURN (Rmax)</t>
  </si>
  <si>
    <t>max r</t>
  </si>
  <si>
    <t>Rmax E(r)</t>
  </si>
  <si>
    <t>Rmin  risk =</t>
  </si>
  <si>
    <t>R minE(r)</t>
  </si>
  <si>
    <t>this is the E(r) associated with rmin</t>
  </si>
  <si>
    <t xml:space="preserve">Q3) FIX 10 EQUALLY SPACED VALUES BETWEEN Rmin and Rmax AND COMPUTE THE MM MODEL </t>
  </si>
  <si>
    <t>After computing the MM model by fixing the target == Pn (n=1,..10) we obtained the following result :</t>
  </si>
  <si>
    <t>Q1) PORTFOLIO MINIMUM RISK (Rmin)</t>
  </si>
  <si>
    <t>Q1) Portfolio Rmin</t>
  </si>
  <si>
    <t>a) we start by defining the decision variables corresponding to the asset weight Xj :</t>
  </si>
  <si>
    <t>In this section the aim is to find out the value Rmin corresponding to the return of the portfolio minimun risk following the MM approach:</t>
  </si>
  <si>
    <t xml:space="preserve">b) the next step concern the imposition of the costraint on the portfolio and the z-value </t>
  </si>
  <si>
    <t xml:space="preserve">c) Finally in order to maximize the minum loss we need to define Z as the minum value of the weighted return </t>
  </si>
  <si>
    <t xml:space="preserve">Z VALUE </t>
  </si>
  <si>
    <t>z  =</t>
  </si>
  <si>
    <t>d) impose the objective funcion and  maximize z-value</t>
  </si>
  <si>
    <t xml:space="preserve">Rmin = </t>
  </si>
  <si>
    <t xml:space="preserve">maxmin z </t>
  </si>
  <si>
    <t>z value=</t>
  </si>
  <si>
    <t>Y1</t>
  </si>
  <si>
    <t>Y2</t>
  </si>
  <si>
    <t>Y3</t>
  </si>
  <si>
    <t>Y4</t>
  </si>
  <si>
    <t>Y5</t>
  </si>
  <si>
    <t>Y6</t>
  </si>
  <si>
    <t>Y7</t>
  </si>
  <si>
    <t>Y8</t>
  </si>
  <si>
    <t>Y9</t>
  </si>
  <si>
    <t>Y10</t>
  </si>
  <si>
    <t>Y11</t>
  </si>
  <si>
    <t>Y12</t>
  </si>
  <si>
    <t>Y13</t>
  </si>
  <si>
    <t>Y14</t>
  </si>
  <si>
    <t>Y15</t>
  </si>
  <si>
    <t>Y16</t>
  </si>
  <si>
    <t>Y17</t>
  </si>
  <si>
    <t>Y18</t>
  </si>
  <si>
    <t>Y19</t>
  </si>
  <si>
    <t>Y20</t>
  </si>
  <si>
    <t>Y21</t>
  </si>
  <si>
    <t>Y22</t>
  </si>
  <si>
    <t>Y23</t>
  </si>
  <si>
    <t>Y24</t>
  </si>
  <si>
    <t>Y25</t>
  </si>
  <si>
    <t>Y26</t>
  </si>
  <si>
    <t>Y27</t>
  </si>
  <si>
    <t>Y28</t>
  </si>
  <si>
    <t>Y29</t>
  </si>
  <si>
    <t>Y30</t>
  </si>
  <si>
    <t>&lt;=</t>
  </si>
  <si>
    <t>LB</t>
  </si>
  <si>
    <t xml:space="preserve">c) In order to maximize the minum loss we need to define Z as the minum value of the weighted return </t>
  </si>
  <si>
    <t>d) Define the Yi binary variable where Yi=1 include the asset in the porfolio while Y1=0 otherwhise</t>
  </si>
  <si>
    <t xml:space="preserve">Yi VARIABLES </t>
  </si>
  <si>
    <t xml:space="preserve">Yi COSTRAINT </t>
  </si>
  <si>
    <t>somma XiE(ri)</t>
  </si>
  <si>
    <t xml:space="preserve">rmax </t>
  </si>
  <si>
    <t>rmin+rmax/2</t>
  </si>
  <si>
    <t>DATA</t>
  </si>
  <si>
    <t xml:space="preserve">We firstly calculated the Expected Return with respect to each asset by doing the average of each one for the whole time period. </t>
  </si>
  <si>
    <t>Then, we proceed to set the decision variables as fraction of the capital Xi invested in the 30 assets.</t>
  </si>
  <si>
    <t xml:space="preserve">Expexted Return </t>
  </si>
  <si>
    <t>Decision Variabls</t>
  </si>
  <si>
    <t>Portfolio const.</t>
  </si>
  <si>
    <t xml:space="preserve">At this point we started to impose/implement/add the constraints to our model, starting from the portfolio constraint in which we set that the sum of the weight of the assets must be equal to 1. </t>
  </si>
  <si>
    <t>The next constraint to be imposed is the Z Value Constraint, the Z Value is calculated by taking the minimum value of the sum of each return multiplied by their weigth for each time period.</t>
  </si>
  <si>
    <t xml:space="preserve">Z Value </t>
  </si>
  <si>
    <t>Z Value const</t>
  </si>
  <si>
    <t>Once we found the Z Value, we imposed that the Z Value (which is in the RHS) must be lower or equal ( &gt;=) than the LHS.</t>
  </si>
  <si>
    <t xml:space="preserve">Finally in order to maximize the minum loss we need to define Z as the minum value of the weighted return: </t>
  </si>
  <si>
    <t>We use the Excel Solver in order to maximize the objective function (z),  then we set the assets weight as the desicion variables and by adding all the previous mentioned constraints, we maximize the objective function (as a linear model).</t>
  </si>
  <si>
    <t xml:space="preserve">Rmin represents the minimum return maximized that we can take (it can also be seen as a maximum loss minimized by changing the sign) </t>
  </si>
  <si>
    <t>Now our purpose is to find out the maximum expected return (rmax) of the portfolio, 1) by multiplying the weight of each assets per the expected return of each assets.</t>
  </si>
  <si>
    <t>2)  In this case the only constraint this the one related to the portfolio, which tell us that LHS = RHS</t>
  </si>
  <si>
    <t>Manca commentare che i weights cambiano dato l'otimizzarotre</t>
  </si>
  <si>
    <t>We used the Excel solver in order to maximize the objective function (expected return of the portfolio), then we set the assets weight as the desicion variables and by adding the portfolio constraint, we maximize the objective function (as a linear model).</t>
  </si>
  <si>
    <t>Expected Return Constraint</t>
  </si>
  <si>
    <t>MM Model for the 10 equally spaced point</t>
  </si>
  <si>
    <t>MinRisk</t>
  </si>
  <si>
    <t>OBJECTIVE FUNCITION MinRisk</t>
  </si>
  <si>
    <t>The purpose of this step is to fix 10 equally spaced values between Rmin and Rmax and compute the MM Model, by doing so, everytime we want to find the MinRisk value (associated to each value), we change the expected return constraint and maximize z</t>
  </si>
  <si>
    <t xml:space="preserve">The expected return constraint that we use, is given by imposing the sum of the weight per their expected return equal to the target value </t>
  </si>
  <si>
    <t>In this way we can plot the EF, related to the minimum return maximized against the maximized expected return, by plottng the graph we should expect the results in the North West box.</t>
  </si>
  <si>
    <t xml:space="preserve">Instead if we want to analyze it from a loss point of view, we can change the sign of our minimum return maximized so that we have a loss but the plot as we are used to. </t>
  </si>
  <si>
    <t>As we can see in the plot we have a increase of 10% bewteen each point starting from Rmin to P10 and then a bigger gap betwen our P10 and Rmax, obviously because the differnce between this last two points, is higher than 10%</t>
  </si>
  <si>
    <t>We are going to introduce the Cardinality and Buy-in threshold constraints into our model, considering just the period up to end of 2005.</t>
  </si>
  <si>
    <t>The Cardinality constraint set the limit of assets that we should include in our portfolio to 5, while the Buy-in threshold determines a range (between 0.1 &lt; Xi &lt; 0.4) in which our assets must be included</t>
  </si>
  <si>
    <t xml:space="preserve">With regard to the buy-in threshold we faced the problem concerned the excel solver, which has a maximum capacity of 200 decision variable cells and 100 constratints cells. For that reason we could not include the upper bound constraint (0.4) into the solver. In any case, in our portfolio we did not have any assets that exceeded the upper bound, so we could say that the constraint was respected. </t>
  </si>
  <si>
    <t>By doing the cardinalityconstraint, we set 30 new binary variables which can only take either 0 (is the asset is not included) or 1 (if the asset i included) as value. In order to activate them, we also imposed another constraint which is given by (the formula). Finally we imposed the sum of the Yi variables less or equal to 5.</t>
  </si>
  <si>
    <t>UB</t>
  </si>
  <si>
    <t xml:space="preserve">For the Buy-in threshold we imposed that LB &lt; Xi &lt; UB. In order to calculate the bounds, we have to multiply the values of the Yi per the thresholds that were given. </t>
  </si>
  <si>
    <t xml:space="preserve">The last constraint to be considered, concerned the target value, which should be imposed as the expected return. The target was defined as 1/2(Rmin+Rmax)  </t>
  </si>
  <si>
    <t xml:space="preserve">We use the Excel Solver in order to maximize the Objective Function, and thus we found the optimal portfolio up to the end of 2005, and will be later used to compute the returns up to 11/2006. </t>
  </si>
  <si>
    <t>As expected our optimal portfolio includes 5 assets that respect all of our constraints.</t>
  </si>
  <si>
    <t xml:space="preserve">Considering the optimal portfolio that we found up to the year 2005, we now calculate the returns of up to 11/2006 and plot them together. </t>
  </si>
  <si>
    <t xml:space="preserve">We also wanted to plot the assets indidually considering the returns of the optimal portfolio compared to the not optimized 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</si>
</sst>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
    <numFmt numFmtId="166" formatCode="0.000"/>
  </numFmts>
  <fonts count="18" x14ac:knownFonts="1">
    <font>
      <sz val="10"/>
      <color rgb="FF000000"/>
      <name val="Arial"/>
    </font>
    <font>
      <b/>
      <sz val="10"/>
      <color theme="1"/>
      <name val="Arial"/>
      <family val="2"/>
    </font>
    <font>
      <sz val="10"/>
      <color theme="1"/>
      <name val="Arial"/>
      <family val="2"/>
    </font>
    <font>
      <sz val="10"/>
      <color theme="1"/>
      <name val="Calibri"/>
      <family val="2"/>
    </font>
    <font>
      <b/>
      <sz val="10"/>
      <color theme="1"/>
      <name val="Calibri"/>
      <family val="2"/>
    </font>
    <font>
      <b/>
      <sz val="10"/>
      <color rgb="FFC00000"/>
      <name val="Arial"/>
      <family val="2"/>
    </font>
    <font>
      <sz val="10"/>
      <color rgb="FF000000"/>
      <name val="Arial"/>
      <family val="2"/>
    </font>
    <font>
      <b/>
      <sz val="10"/>
      <color rgb="FF000000"/>
      <name val="Arial"/>
      <family val="2"/>
    </font>
    <font>
      <sz val="10"/>
      <color rgb="FF002060"/>
      <name val="Arial"/>
      <family val="2"/>
    </font>
    <font>
      <b/>
      <sz val="10"/>
      <color rgb="FF0070C0"/>
      <name val="Arial"/>
      <family val="2"/>
    </font>
    <font>
      <b/>
      <sz val="9"/>
      <color rgb="FF0070C0"/>
      <name val="Arial"/>
      <family val="2"/>
    </font>
    <font>
      <b/>
      <sz val="13"/>
      <color rgb="FFC00000"/>
      <name val="Arial"/>
      <family val="2"/>
    </font>
    <font>
      <sz val="10"/>
      <color rgb="FF000000"/>
      <name val="Arial"/>
      <family val="2"/>
    </font>
    <font>
      <b/>
      <sz val="11"/>
      <color rgb="FFC00000"/>
      <name val="Arial"/>
      <family val="2"/>
    </font>
    <font>
      <u/>
      <sz val="10"/>
      <color rgb="FF000000"/>
      <name val="Arial"/>
      <family val="2"/>
    </font>
    <font>
      <b/>
      <sz val="10"/>
      <color rgb="FF002060"/>
      <name val="Arial"/>
      <family val="2"/>
    </font>
    <font>
      <sz val="8"/>
      <name val="Arial"/>
      <family val="2"/>
    </font>
    <font>
      <sz val="10"/>
      <color rgb="FFFF0000"/>
      <name val="Arial"/>
      <family val="2"/>
    </font>
  </fonts>
  <fills count="8">
    <fill>
      <patternFill patternType="none"/>
    </fill>
    <fill>
      <patternFill patternType="gray125"/>
    </fill>
    <fill>
      <patternFill patternType="solid">
        <fgColor rgb="FFFCF305"/>
        <bgColor rgb="FFFCF305"/>
      </patternFill>
    </fill>
    <fill>
      <patternFill patternType="solid">
        <fgColor rgb="FF92D050"/>
        <bgColor rgb="FF92D050"/>
      </patternFill>
    </fill>
    <fill>
      <patternFill patternType="solid">
        <fgColor theme="2" tint="-0.249977111117893"/>
        <bgColor indexed="64"/>
      </patternFill>
    </fill>
    <fill>
      <patternFill patternType="solid">
        <fgColor rgb="FFFFFF00"/>
        <bgColor indexed="64"/>
      </patternFill>
    </fill>
    <fill>
      <patternFill patternType="solid">
        <fgColor theme="7" tint="0.79998168889431442"/>
        <bgColor rgb="FF76923C"/>
      </patternFill>
    </fill>
    <fill>
      <patternFill patternType="solid">
        <fgColor theme="4" tint="0.79998168889431442"/>
        <bgColor indexed="64"/>
      </patternFill>
    </fill>
  </fills>
  <borders count="17">
    <border>
      <left/>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4">
    <xf numFmtId="0" fontId="0" fillId="0" borderId="0"/>
    <xf numFmtId="9" fontId="12" fillId="0" borderId="0" applyFont="0" applyFill="0" applyBorder="0" applyAlignment="0" applyProtection="0"/>
    <xf numFmtId="0" fontId="6" fillId="0" borderId="0"/>
    <xf numFmtId="9" fontId="6" fillId="0" borderId="0" applyFont="0" applyFill="0" applyBorder="0" applyAlignment="0" applyProtection="0"/>
  </cellStyleXfs>
  <cellXfs count="124">
    <xf numFmtId="0" fontId="0" fillId="0" borderId="0" xfId="0" applyFont="1" applyAlignment="1"/>
    <xf numFmtId="0" fontId="2" fillId="0" borderId="3" xfId="0" applyFont="1" applyBorder="1" applyAlignment="1">
      <alignment horizontal="center"/>
    </xf>
    <xf numFmtId="0" fontId="2" fillId="0" borderId="4" xfId="0" applyFont="1" applyBorder="1" applyAlignment="1">
      <alignment horizontal="left"/>
    </xf>
    <xf numFmtId="0" fontId="2" fillId="0" borderId="5" xfId="0" applyFont="1" applyBorder="1" applyAlignment="1">
      <alignment horizontal="center"/>
    </xf>
    <xf numFmtId="0" fontId="2" fillId="0" borderId="6" xfId="0" applyFont="1" applyBorder="1" applyAlignment="1">
      <alignment horizontal="left"/>
    </xf>
    <xf numFmtId="0" fontId="1" fillId="0" borderId="0" xfId="0" applyFont="1"/>
    <xf numFmtId="0" fontId="3" fillId="0" borderId="0" xfId="0" applyFont="1"/>
    <xf numFmtId="0" fontId="2" fillId="0" borderId="7" xfId="0" applyFont="1" applyBorder="1"/>
    <xf numFmtId="0" fontId="2" fillId="2" borderId="8"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2" borderId="9" xfId="0" applyFont="1" applyFill="1" applyBorder="1" applyAlignment="1">
      <alignment horizontal="center"/>
    </xf>
    <xf numFmtId="0" fontId="2" fillId="0" borderId="4" xfId="0" applyFont="1" applyBorder="1"/>
    <xf numFmtId="0" fontId="2" fillId="0" borderId="3" xfId="0" applyFont="1" applyBorder="1"/>
    <xf numFmtId="164" fontId="2" fillId="0" borderId="4" xfId="0" applyNumberFormat="1" applyFont="1" applyBorder="1"/>
    <xf numFmtId="164" fontId="2" fillId="0" borderId="3" xfId="0" applyNumberFormat="1" applyFont="1" applyBorder="1"/>
    <xf numFmtId="164" fontId="2" fillId="0" borderId="6" xfId="0" applyNumberFormat="1" applyFont="1" applyBorder="1"/>
    <xf numFmtId="164" fontId="2" fillId="0" borderId="5" xfId="0" applyNumberFormat="1" applyFont="1" applyBorder="1"/>
    <xf numFmtId="0" fontId="2" fillId="0" borderId="0" xfId="0" applyFont="1" applyAlignment="1">
      <alignment horizontal="center"/>
    </xf>
    <xf numFmtId="0" fontId="5" fillId="0" borderId="0" xfId="0" applyFont="1"/>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49" fontId="2" fillId="0" borderId="7" xfId="0" applyNumberFormat="1" applyFont="1" applyBorder="1" applyAlignment="1">
      <alignment horizontal="center"/>
    </xf>
    <xf numFmtId="165" fontId="2" fillId="0" borderId="8" xfId="0" applyNumberFormat="1" applyFont="1" applyBorder="1"/>
    <xf numFmtId="0" fontId="1" fillId="6" borderId="0" xfId="0" applyFont="1" applyFill="1"/>
    <xf numFmtId="0" fontId="2" fillId="6" borderId="0" xfId="0" applyFont="1" applyFill="1"/>
    <xf numFmtId="0" fontId="6" fillId="0" borderId="0" xfId="0" applyFont="1" applyAlignment="1"/>
    <xf numFmtId="0" fontId="7" fillId="0" borderId="0" xfId="0" applyFont="1" applyAlignment="1"/>
    <xf numFmtId="0" fontId="1"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10" fillId="0" borderId="12" xfId="0" applyFont="1" applyFill="1" applyBorder="1" applyAlignment="1">
      <alignment horizontal="center"/>
    </xf>
    <xf numFmtId="0" fontId="10" fillId="0" borderId="13" xfId="0" applyFont="1" applyFill="1" applyBorder="1" applyAlignment="1">
      <alignment horizontal="center"/>
    </xf>
    <xf numFmtId="0" fontId="9" fillId="0" borderId="0" xfId="0" applyFont="1" applyFill="1" applyAlignment="1">
      <alignment horizontal="center"/>
    </xf>
    <xf numFmtId="2" fontId="0" fillId="0" borderId="0" xfId="0" applyNumberFormat="1" applyFont="1" applyAlignment="1">
      <alignment horizontal="center"/>
    </xf>
    <xf numFmtId="0" fontId="2" fillId="0" borderId="0" xfId="0" applyFont="1" applyAlignment="1">
      <alignment horizontal="left"/>
    </xf>
    <xf numFmtId="0" fontId="1" fillId="0" borderId="0" xfId="0" applyFont="1" applyAlignment="1">
      <alignment horizontal="left"/>
    </xf>
    <xf numFmtId="0" fontId="5" fillId="0" borderId="0" xfId="0" applyFont="1" applyAlignment="1">
      <alignment horizontal="left"/>
    </xf>
    <xf numFmtId="2" fontId="6" fillId="0" borderId="0" xfId="0" applyNumberFormat="1" applyFont="1" applyAlignment="1">
      <alignment horizontal="center"/>
    </xf>
    <xf numFmtId="2" fontId="0" fillId="7" borderId="0" xfId="0" applyNumberFormat="1" applyFont="1" applyFill="1" applyAlignment="1">
      <alignment horizontal="center"/>
    </xf>
    <xf numFmtId="0" fontId="8" fillId="0" borderId="0" xfId="0" applyFont="1" applyAlignment="1">
      <alignment horizontal="center"/>
    </xf>
    <xf numFmtId="0" fontId="11" fillId="6" borderId="0" xfId="0" applyFont="1" applyFill="1"/>
    <xf numFmtId="2" fontId="0" fillId="0" borderId="0" xfId="0" applyNumberFormat="1" applyFont="1" applyAlignment="1"/>
    <xf numFmtId="0" fontId="6" fillId="0" borderId="0" xfId="0" applyFont="1" applyAlignment="1">
      <alignment horizontal="center" vertical="center"/>
    </xf>
    <xf numFmtId="0" fontId="0" fillId="0" borderId="0" xfId="0" applyFont="1" applyAlignment="1">
      <alignment horizontal="center"/>
    </xf>
    <xf numFmtId="0" fontId="7" fillId="5" borderId="0" xfId="0" applyFont="1" applyFill="1" applyAlignment="1"/>
    <xf numFmtId="0" fontId="1" fillId="5" borderId="0" xfId="0" applyFont="1" applyFill="1" applyAlignment="1">
      <alignment horizontal="center"/>
    </xf>
    <xf numFmtId="0" fontId="5" fillId="0" borderId="0" xfId="0" applyFont="1" applyAlignment="1">
      <alignment horizontal="center"/>
    </xf>
    <xf numFmtId="0" fontId="5" fillId="0" borderId="0" xfId="0" applyFont="1" applyAlignment="1">
      <alignment horizontal="center"/>
    </xf>
    <xf numFmtId="9" fontId="0" fillId="0" borderId="0" xfId="0" applyNumberFormat="1" applyFont="1" applyAlignment="1">
      <alignment horizontal="center"/>
    </xf>
    <xf numFmtId="0" fontId="0" fillId="0" borderId="0" xfId="1" applyNumberFormat="1" applyFont="1" applyAlignment="1">
      <alignment horizontal="center"/>
    </xf>
    <xf numFmtId="0" fontId="5" fillId="6" borderId="0" xfId="0" applyFont="1" applyFill="1"/>
    <xf numFmtId="165" fontId="2" fillId="0" borderId="14" xfId="0" applyNumberFormat="1" applyFont="1" applyBorder="1"/>
    <xf numFmtId="0" fontId="2" fillId="2" borderId="15" xfId="0" applyFont="1" applyFill="1" applyBorder="1" applyAlignment="1">
      <alignment horizontal="center"/>
    </xf>
    <xf numFmtId="0" fontId="2" fillId="3" borderId="16" xfId="0" applyFont="1" applyFill="1" applyBorder="1" applyAlignment="1">
      <alignment horizontal="center"/>
    </xf>
    <xf numFmtId="0" fontId="2" fillId="3" borderId="15" xfId="0" applyFont="1" applyFill="1" applyBorder="1" applyAlignment="1">
      <alignment horizontal="center"/>
    </xf>
    <xf numFmtId="0" fontId="2" fillId="2" borderId="16" xfId="0" applyFont="1" applyFill="1" applyBorder="1" applyAlignment="1">
      <alignment horizontal="center"/>
    </xf>
    <xf numFmtId="164" fontId="0" fillId="0" borderId="11" xfId="0" applyNumberFormat="1" applyFont="1" applyBorder="1" applyAlignment="1"/>
    <xf numFmtId="165" fontId="0" fillId="0" borderId="0" xfId="0" applyNumberFormat="1" applyFont="1" applyAlignment="1"/>
    <xf numFmtId="0" fontId="14" fillId="0" borderId="0" xfId="0" applyFont="1" applyAlignment="1"/>
    <xf numFmtId="0" fontId="1" fillId="0" borderId="0" xfId="0" applyFont="1" applyFill="1" applyAlignment="1">
      <alignment horizontal="center"/>
    </xf>
    <xf numFmtId="0" fontId="7" fillId="5" borderId="0" xfId="0" applyFont="1" applyFill="1"/>
    <xf numFmtId="9" fontId="7" fillId="0" borderId="0" xfId="0" applyNumberFormat="1" applyFont="1" applyAlignment="1">
      <alignment horizontal="center"/>
    </xf>
    <xf numFmtId="0" fontId="7" fillId="0" borderId="0" xfId="0" applyFont="1" applyAlignment="1">
      <alignment horizontal="center"/>
    </xf>
    <xf numFmtId="2" fontId="0" fillId="5" borderId="0" xfId="0" applyNumberFormat="1" applyFont="1" applyFill="1" applyAlignment="1">
      <alignment horizontal="center"/>
    </xf>
    <xf numFmtId="2" fontId="0" fillId="5" borderId="0" xfId="0" applyNumberFormat="1" applyFont="1" applyFill="1" applyAlignment="1"/>
    <xf numFmtId="166" fontId="0" fillId="0" borderId="0" xfId="0" applyNumberFormat="1" applyFont="1" applyAlignment="1"/>
    <xf numFmtId="166" fontId="6" fillId="0" borderId="0" xfId="0" applyNumberFormat="1" applyFont="1" applyAlignment="1"/>
    <xf numFmtId="0" fontId="1" fillId="0" borderId="10" xfId="0" applyFont="1" applyBorder="1" applyAlignment="1">
      <alignment horizontal="left"/>
    </xf>
    <xf numFmtId="0" fontId="15" fillId="0" borderId="0" xfId="0" applyFont="1" applyAlignment="1">
      <alignment horizontal="center"/>
    </xf>
    <xf numFmtId="0" fontId="5" fillId="0" borderId="0" xfId="0" applyFont="1" applyAlignment="1">
      <alignment horizontal="center"/>
    </xf>
    <xf numFmtId="0" fontId="13" fillId="0" borderId="0" xfId="0" applyFont="1" applyAlignment="1">
      <alignment horizontal="center"/>
    </xf>
    <xf numFmtId="0" fontId="17" fillId="0" borderId="0" xfId="0" applyFont="1" applyAlignment="1"/>
    <xf numFmtId="0" fontId="6" fillId="0" borderId="0" xfId="2"/>
    <xf numFmtId="0" fontId="1" fillId="5" borderId="0" xfId="2" applyFont="1" applyFill="1" applyAlignment="1">
      <alignment horizontal="center"/>
    </xf>
    <xf numFmtId="0" fontId="5" fillId="0" borderId="0" xfId="2" applyFont="1" applyAlignment="1">
      <alignment horizontal="left"/>
    </xf>
    <xf numFmtId="0" fontId="7" fillId="0" borderId="0" xfId="2" applyFont="1"/>
    <xf numFmtId="0" fontId="7" fillId="0" borderId="0" xfId="2" applyFont="1" applyAlignment="1">
      <alignment horizontal="center"/>
    </xf>
    <xf numFmtId="0" fontId="5" fillId="0" borderId="0" xfId="2" applyFont="1" applyAlignment="1">
      <alignment horizontal="center"/>
    </xf>
    <xf numFmtId="0" fontId="5" fillId="0" borderId="0" xfId="2" applyFont="1" applyAlignment="1">
      <alignment horizontal="center"/>
    </xf>
    <xf numFmtId="0" fontId="6" fillId="0" borderId="0" xfId="2" applyAlignment="1">
      <alignment horizontal="center" vertical="center"/>
    </xf>
    <xf numFmtId="0" fontId="0" fillId="0" borderId="0" xfId="3" applyNumberFormat="1" applyFont="1" applyAlignment="1">
      <alignment horizontal="center"/>
    </xf>
    <xf numFmtId="0" fontId="6" fillId="0" borderId="0" xfId="2" applyAlignment="1">
      <alignment horizontal="center"/>
    </xf>
    <xf numFmtId="9" fontId="6" fillId="0" borderId="0" xfId="2" applyNumberFormat="1" applyAlignment="1">
      <alignment horizontal="center"/>
    </xf>
    <xf numFmtId="0" fontId="14" fillId="0" borderId="0" xfId="2" applyFont="1"/>
    <xf numFmtId="2" fontId="6" fillId="0" borderId="0" xfId="2" applyNumberFormat="1" applyAlignment="1">
      <alignment horizontal="center"/>
    </xf>
    <xf numFmtId="0" fontId="9" fillId="0" borderId="0" xfId="2" applyFont="1" applyAlignment="1">
      <alignment horizontal="center"/>
    </xf>
    <xf numFmtId="0" fontId="1" fillId="0" borderId="0" xfId="2" applyFont="1" applyAlignment="1">
      <alignment horizontal="center"/>
    </xf>
    <xf numFmtId="0" fontId="1" fillId="0" borderId="0" xfId="2" applyFont="1" applyAlignment="1">
      <alignment horizontal="left"/>
    </xf>
    <xf numFmtId="2" fontId="6" fillId="0" borderId="0" xfId="2" applyNumberFormat="1"/>
    <xf numFmtId="0" fontId="10" fillId="0" borderId="12" xfId="2" applyFont="1" applyBorder="1" applyAlignment="1">
      <alignment horizontal="center"/>
    </xf>
    <xf numFmtId="0" fontId="10" fillId="0" borderId="13" xfId="2" applyFont="1" applyBorder="1" applyAlignment="1">
      <alignment horizontal="center"/>
    </xf>
    <xf numFmtId="2" fontId="6" fillId="7" borderId="0" xfId="2" applyNumberFormat="1" applyFill="1" applyAlignment="1">
      <alignment horizontal="center"/>
    </xf>
    <xf numFmtId="165" fontId="6" fillId="0" borderId="0" xfId="2" applyNumberFormat="1"/>
    <xf numFmtId="0" fontId="15" fillId="0" borderId="0" xfId="2" applyFont="1" applyAlignment="1">
      <alignment horizontal="center"/>
    </xf>
    <xf numFmtId="0" fontId="2" fillId="0" borderId="0" xfId="2" applyFont="1" applyAlignment="1">
      <alignment horizontal="left"/>
    </xf>
    <xf numFmtId="0" fontId="13" fillId="0" borderId="0" xfId="2" applyFont="1" applyAlignment="1">
      <alignment horizontal="center"/>
    </xf>
    <xf numFmtId="0" fontId="2" fillId="6" borderId="0" xfId="2" applyFont="1" applyFill="1"/>
    <xf numFmtId="0" fontId="1" fillId="6" borderId="0" xfId="2" applyFont="1" applyFill="1"/>
    <xf numFmtId="0" fontId="5" fillId="6" borderId="0" xfId="2" applyFont="1" applyFill="1"/>
    <xf numFmtId="164" fontId="6" fillId="0" borderId="11" xfId="2" applyNumberFormat="1" applyBorder="1"/>
    <xf numFmtId="165" fontId="2" fillId="0" borderId="14" xfId="2" applyNumberFormat="1" applyFont="1" applyBorder="1"/>
    <xf numFmtId="165" fontId="2" fillId="0" borderId="8" xfId="2" applyNumberFormat="1" applyFont="1" applyBorder="1"/>
    <xf numFmtId="0" fontId="2" fillId="0" borderId="0" xfId="2" applyFont="1" applyAlignment="1">
      <alignment horizontal="center"/>
    </xf>
    <xf numFmtId="0" fontId="2" fillId="2" borderId="16" xfId="2" applyFont="1" applyFill="1" applyBorder="1" applyAlignment="1">
      <alignment horizontal="center"/>
    </xf>
    <xf numFmtId="0" fontId="2" fillId="2" borderId="15" xfId="2" applyFont="1" applyFill="1" applyBorder="1" applyAlignment="1">
      <alignment horizontal="center"/>
    </xf>
    <xf numFmtId="0" fontId="2" fillId="3" borderId="15" xfId="2" applyFont="1" applyFill="1" applyBorder="1" applyAlignment="1">
      <alignment horizontal="center"/>
    </xf>
    <xf numFmtId="0" fontId="2" fillId="3" borderId="16" xfId="2" applyFont="1" applyFill="1" applyBorder="1" applyAlignment="1">
      <alignment horizontal="center"/>
    </xf>
    <xf numFmtId="0" fontId="2" fillId="3" borderId="8" xfId="2" applyFont="1" applyFill="1" applyBorder="1" applyAlignment="1">
      <alignment horizontal="center"/>
    </xf>
    <xf numFmtId="0" fontId="2" fillId="2" borderId="8" xfId="2" applyFont="1" applyFill="1" applyBorder="1" applyAlignment="1">
      <alignment horizontal="center"/>
    </xf>
    <xf numFmtId="0" fontId="1" fillId="0" borderId="10" xfId="2" applyFont="1" applyBorder="1" applyAlignment="1">
      <alignment horizontal="left"/>
    </xf>
    <xf numFmtId="0" fontId="5" fillId="0" borderId="0" xfId="2" applyFont="1"/>
    <xf numFmtId="164" fontId="2" fillId="0" borderId="5" xfId="2" applyNumberFormat="1" applyFont="1" applyBorder="1"/>
    <xf numFmtId="164" fontId="2" fillId="0" borderId="6" xfId="2" applyNumberFormat="1" applyFont="1" applyBorder="1"/>
    <xf numFmtId="49" fontId="2" fillId="0" borderId="7" xfId="2" applyNumberFormat="1" applyFont="1" applyBorder="1" applyAlignment="1">
      <alignment horizontal="center"/>
    </xf>
    <xf numFmtId="164" fontId="2" fillId="0" borderId="3" xfId="2" applyNumberFormat="1" applyFont="1" applyBorder="1"/>
    <xf numFmtId="164" fontId="2" fillId="0" borderId="4" xfId="2" applyNumberFormat="1" applyFont="1" applyBorder="1"/>
    <xf numFmtId="0" fontId="2" fillId="0" borderId="3" xfId="2" applyFont="1" applyBorder="1"/>
    <xf numFmtId="0" fontId="2" fillId="0" borderId="4" xfId="2" applyFont="1" applyBorder="1"/>
    <xf numFmtId="0" fontId="2" fillId="0" borderId="7" xfId="2" applyFont="1" applyBorder="1"/>
    <xf numFmtId="0" fontId="2" fillId="2" borderId="9" xfId="2" applyFont="1" applyFill="1" applyBorder="1" applyAlignment="1">
      <alignment horizontal="center"/>
    </xf>
    <xf numFmtId="0" fontId="2" fillId="3" borderId="9" xfId="2" applyFont="1" applyFill="1" applyBorder="1" applyAlignment="1">
      <alignment horizontal="center"/>
    </xf>
    <xf numFmtId="0" fontId="1" fillId="0" borderId="0" xfId="2" applyFont="1"/>
    <xf numFmtId="0" fontId="6" fillId="5" borderId="0" xfId="2" applyFill="1"/>
  </cellXfs>
  <cellStyles count="4">
    <cellStyle name="Normal" xfId="0" builtinId="0"/>
    <cellStyle name="Normal 2" xfId="2" xr:uid="{BC299366-17B4-2D4F-90F6-6200C7D56964}"/>
    <cellStyle name="Per cent" xfId="1" builtinId="5"/>
    <cellStyle name="Per cent 2" xfId="3" xr:uid="{5AB6C325-47B9-D54D-A3C1-7C8E2A80AD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scatterChart>
        <c:scatterStyle val="smoothMarker"/>
        <c:varyColors val="0"/>
        <c:ser>
          <c:idx val="0"/>
          <c:order val="0"/>
          <c:tx>
            <c:v>ef1</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 Compl'!$B$130:$M$130</c:f>
              <c:numCache>
                <c:formatCode>General</c:formatCode>
                <c:ptCount val="12"/>
                <c:pt idx="0">
                  <c:v>-1.5828796436520898E-2</c:v>
                </c:pt>
                <c:pt idx="1">
                  <c:v>-1.9259951448005495E-2</c:v>
                </c:pt>
                <c:pt idx="2">
                  <c:v>-2.3018490063185747E-2</c:v>
                </c:pt>
                <c:pt idx="3">
                  <c:v>-2.734225877103412E-2</c:v>
                </c:pt>
                <c:pt idx="4">
                  <c:v>-3.2171087978058101E-2</c:v>
                </c:pt>
                <c:pt idx="5">
                  <c:v>-3.6999917185082082E-2</c:v>
                </c:pt>
                <c:pt idx="6">
                  <c:v>-4.2560873076203438E-2</c:v>
                </c:pt>
                <c:pt idx="7">
                  <c:v>-4.8388405318352201E-2</c:v>
                </c:pt>
                <c:pt idx="8">
                  <c:v>-5.4478855890490521E-2</c:v>
                </c:pt>
                <c:pt idx="9">
                  <c:v>-6.0619776564665717E-2</c:v>
                </c:pt>
                <c:pt idx="10">
                  <c:v>-6.6760697238840913E-2</c:v>
                </c:pt>
                <c:pt idx="11">
                  <c:v>-0.15176344852155332</c:v>
                </c:pt>
              </c:numCache>
            </c:numRef>
          </c:xVal>
          <c:yVal>
            <c:numRef>
              <c:f>'Model Compl'!$B$129:$M$129</c:f>
              <c:numCache>
                <c:formatCode>General</c:formatCode>
                <c:ptCount val="12"/>
                <c:pt idx="0">
                  <c:v>1.4699746078578246E-2</c:v>
                </c:pt>
                <c:pt idx="1">
                  <c:v>1.6407566603262952E-2</c:v>
                </c:pt>
                <c:pt idx="2">
                  <c:v>1.8115387127947656E-2</c:v>
                </c:pt>
                <c:pt idx="3">
                  <c:v>1.982320765263236E-2</c:v>
                </c:pt>
                <c:pt idx="4">
                  <c:v>2.1531028177317064E-2</c:v>
                </c:pt>
                <c:pt idx="5">
                  <c:v>2.3238848702001769E-2</c:v>
                </c:pt>
                <c:pt idx="6">
                  <c:v>2.4946669226686473E-2</c:v>
                </c:pt>
                <c:pt idx="7">
                  <c:v>2.6654489751371177E-2</c:v>
                </c:pt>
                <c:pt idx="8">
                  <c:v>2.8362310276055881E-2</c:v>
                </c:pt>
                <c:pt idx="9">
                  <c:v>3.0070130800740585E-2</c:v>
                </c:pt>
                <c:pt idx="10">
                  <c:v>3.177795132542529E-2</c:v>
                </c:pt>
                <c:pt idx="11">
                  <c:v>3.3485771850110001E-2</c:v>
                </c:pt>
              </c:numCache>
            </c:numRef>
          </c:yVal>
          <c:smooth val="1"/>
          <c:extLst>
            <c:ext xmlns:c16="http://schemas.microsoft.com/office/drawing/2014/chart" uri="{C3380CC4-5D6E-409C-BE32-E72D297353CC}">
              <c16:uniqueId val="{00000000-AE9F-41DA-9E67-83DD254ED4B3}"/>
            </c:ext>
          </c:extLst>
        </c:ser>
        <c:dLbls>
          <c:showLegendKey val="0"/>
          <c:showVal val="0"/>
          <c:showCatName val="0"/>
          <c:showSerName val="0"/>
          <c:showPercent val="0"/>
          <c:showBubbleSize val="0"/>
        </c:dLbls>
        <c:axId val="833666640"/>
        <c:axId val="833666968"/>
      </c:scatterChart>
      <c:valAx>
        <c:axId val="8336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33666968"/>
        <c:crosses val="autoZero"/>
        <c:crossBetween val="midCat"/>
      </c:valAx>
      <c:valAx>
        <c:axId val="833666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33666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scatterChart>
        <c:scatterStyle val="smoothMarker"/>
        <c:varyColors val="0"/>
        <c:ser>
          <c:idx val="0"/>
          <c:order val="0"/>
          <c:tx>
            <c:v>ef2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 Compl'!$T$130:$AE$130</c:f>
              <c:numCache>
                <c:formatCode>General</c:formatCode>
                <c:ptCount val="12"/>
                <c:pt idx="0">
                  <c:v>1.5828796436520898E-2</c:v>
                </c:pt>
                <c:pt idx="1">
                  <c:v>1.9259951448005502E-2</c:v>
                </c:pt>
                <c:pt idx="2">
                  <c:v>2.3018490063185699E-2</c:v>
                </c:pt>
                <c:pt idx="3">
                  <c:v>2.7342258771034099E-2</c:v>
                </c:pt>
                <c:pt idx="4">
                  <c:v>3.2171087978058101E-2</c:v>
                </c:pt>
                <c:pt idx="5">
                  <c:v>3.6999917185082103E-2</c:v>
                </c:pt>
                <c:pt idx="6">
                  <c:v>4.2560873076203397E-2</c:v>
                </c:pt>
                <c:pt idx="7">
                  <c:v>4.8388405318352201E-2</c:v>
                </c:pt>
                <c:pt idx="8">
                  <c:v>5.44788558904905E-2</c:v>
                </c:pt>
                <c:pt idx="9">
                  <c:v>6.0619776564665703E-2</c:v>
                </c:pt>
                <c:pt idx="10">
                  <c:v>6.6760697238840899E-2</c:v>
                </c:pt>
                <c:pt idx="11">
                  <c:v>0.15176344852155299</c:v>
                </c:pt>
              </c:numCache>
            </c:numRef>
          </c:xVal>
          <c:yVal>
            <c:numRef>
              <c:f>'Model Compl'!$T$129:$AE$129</c:f>
              <c:numCache>
                <c:formatCode>General</c:formatCode>
                <c:ptCount val="12"/>
                <c:pt idx="0">
                  <c:v>1.4699746078578246E-2</c:v>
                </c:pt>
                <c:pt idx="1">
                  <c:v>1.6407566603262952E-2</c:v>
                </c:pt>
                <c:pt idx="2">
                  <c:v>1.8115387127947656E-2</c:v>
                </c:pt>
                <c:pt idx="3">
                  <c:v>1.982320765263236E-2</c:v>
                </c:pt>
                <c:pt idx="4">
                  <c:v>2.1531028177317064E-2</c:v>
                </c:pt>
                <c:pt idx="5">
                  <c:v>2.3238848702001769E-2</c:v>
                </c:pt>
                <c:pt idx="6">
                  <c:v>2.4946669226686473E-2</c:v>
                </c:pt>
                <c:pt idx="7">
                  <c:v>2.6654489751371177E-2</c:v>
                </c:pt>
                <c:pt idx="8">
                  <c:v>2.8362310276055881E-2</c:v>
                </c:pt>
                <c:pt idx="9">
                  <c:v>3.0070130800740585E-2</c:v>
                </c:pt>
                <c:pt idx="10">
                  <c:v>3.177795132542529E-2</c:v>
                </c:pt>
                <c:pt idx="11">
                  <c:v>3.3485771850110001E-2</c:v>
                </c:pt>
              </c:numCache>
            </c:numRef>
          </c:yVal>
          <c:smooth val="1"/>
          <c:extLst>
            <c:ext xmlns:c16="http://schemas.microsoft.com/office/drawing/2014/chart" uri="{C3380CC4-5D6E-409C-BE32-E72D297353CC}">
              <c16:uniqueId val="{00000000-673E-44D3-8166-EE376A400995}"/>
            </c:ext>
          </c:extLst>
        </c:ser>
        <c:dLbls>
          <c:showLegendKey val="0"/>
          <c:showVal val="0"/>
          <c:showCatName val="0"/>
          <c:showSerName val="0"/>
          <c:showPercent val="0"/>
          <c:showBubbleSize val="0"/>
        </c:dLbls>
        <c:axId val="843098160"/>
        <c:axId val="843093568"/>
      </c:scatterChart>
      <c:valAx>
        <c:axId val="843098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43093568"/>
        <c:crosses val="autoZero"/>
        <c:crossBetween val="midCat"/>
      </c:valAx>
      <c:valAx>
        <c:axId val="843093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430981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scatterChart>
        <c:scatterStyle val="smoothMarker"/>
        <c:varyColors val="0"/>
        <c:ser>
          <c:idx val="0"/>
          <c:order val="0"/>
          <c:tx>
            <c:v>ef1</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 Compl'!$B$130:$M$130</c:f>
              <c:numCache>
                <c:formatCode>General</c:formatCode>
                <c:ptCount val="12"/>
                <c:pt idx="0">
                  <c:v>-1.5828796436520898E-2</c:v>
                </c:pt>
                <c:pt idx="1">
                  <c:v>-1.9259951448005495E-2</c:v>
                </c:pt>
                <c:pt idx="2">
                  <c:v>-2.3018490063185747E-2</c:v>
                </c:pt>
                <c:pt idx="3">
                  <c:v>-2.734225877103412E-2</c:v>
                </c:pt>
                <c:pt idx="4">
                  <c:v>-3.2171087978058101E-2</c:v>
                </c:pt>
                <c:pt idx="5">
                  <c:v>-3.6999917185082082E-2</c:v>
                </c:pt>
                <c:pt idx="6">
                  <c:v>-4.2560873076203438E-2</c:v>
                </c:pt>
                <c:pt idx="7">
                  <c:v>-4.8388405318352201E-2</c:v>
                </c:pt>
                <c:pt idx="8">
                  <c:v>-5.4478855890490521E-2</c:v>
                </c:pt>
                <c:pt idx="9">
                  <c:v>-6.0619776564665717E-2</c:v>
                </c:pt>
                <c:pt idx="10">
                  <c:v>-6.6760697238840913E-2</c:v>
                </c:pt>
                <c:pt idx="11">
                  <c:v>-0.15176344852155332</c:v>
                </c:pt>
              </c:numCache>
            </c:numRef>
          </c:xVal>
          <c:yVal>
            <c:numRef>
              <c:f>'Model Compl'!$B$129:$M$129</c:f>
              <c:numCache>
                <c:formatCode>General</c:formatCode>
                <c:ptCount val="12"/>
                <c:pt idx="0">
                  <c:v>1.4699746078578246E-2</c:v>
                </c:pt>
                <c:pt idx="1">
                  <c:v>1.6407566603262952E-2</c:v>
                </c:pt>
                <c:pt idx="2">
                  <c:v>1.8115387127947656E-2</c:v>
                </c:pt>
                <c:pt idx="3">
                  <c:v>1.982320765263236E-2</c:v>
                </c:pt>
                <c:pt idx="4">
                  <c:v>2.1531028177317064E-2</c:v>
                </c:pt>
                <c:pt idx="5">
                  <c:v>2.3238848702001769E-2</c:v>
                </c:pt>
                <c:pt idx="6">
                  <c:v>2.4946669226686473E-2</c:v>
                </c:pt>
                <c:pt idx="7">
                  <c:v>2.6654489751371177E-2</c:v>
                </c:pt>
                <c:pt idx="8">
                  <c:v>2.8362310276055881E-2</c:v>
                </c:pt>
                <c:pt idx="9">
                  <c:v>3.0070130800740585E-2</c:v>
                </c:pt>
                <c:pt idx="10">
                  <c:v>3.177795132542529E-2</c:v>
                </c:pt>
                <c:pt idx="11">
                  <c:v>3.3485771850110001E-2</c:v>
                </c:pt>
              </c:numCache>
            </c:numRef>
          </c:yVal>
          <c:smooth val="1"/>
          <c:extLst>
            <c:ext xmlns:c16="http://schemas.microsoft.com/office/drawing/2014/chart" uri="{C3380CC4-5D6E-409C-BE32-E72D297353CC}">
              <c16:uniqueId val="{00000000-0604-684F-AAEF-BAA5FA5779A7}"/>
            </c:ext>
          </c:extLst>
        </c:ser>
        <c:dLbls>
          <c:showLegendKey val="0"/>
          <c:showVal val="0"/>
          <c:showCatName val="0"/>
          <c:showSerName val="0"/>
          <c:showPercent val="0"/>
          <c:showBubbleSize val="0"/>
        </c:dLbls>
        <c:axId val="833666640"/>
        <c:axId val="833666968"/>
      </c:scatterChart>
      <c:valAx>
        <c:axId val="8336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33666968"/>
        <c:crosses val="autoZero"/>
        <c:crossBetween val="midCat"/>
      </c:valAx>
      <c:valAx>
        <c:axId val="833666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33666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scatterChart>
        <c:scatterStyle val="smoothMarker"/>
        <c:varyColors val="0"/>
        <c:ser>
          <c:idx val="0"/>
          <c:order val="0"/>
          <c:tx>
            <c:v>ef2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 Compl'!$T$130:$AE$130</c:f>
              <c:numCache>
                <c:formatCode>General</c:formatCode>
                <c:ptCount val="12"/>
                <c:pt idx="0">
                  <c:v>1.5828796436520898E-2</c:v>
                </c:pt>
                <c:pt idx="1">
                  <c:v>1.9259951448005502E-2</c:v>
                </c:pt>
                <c:pt idx="2">
                  <c:v>2.3018490063185699E-2</c:v>
                </c:pt>
                <c:pt idx="3">
                  <c:v>2.7342258771034099E-2</c:v>
                </c:pt>
                <c:pt idx="4">
                  <c:v>3.2171087978058101E-2</c:v>
                </c:pt>
                <c:pt idx="5">
                  <c:v>3.6999917185082103E-2</c:v>
                </c:pt>
                <c:pt idx="6">
                  <c:v>4.2560873076203397E-2</c:v>
                </c:pt>
                <c:pt idx="7">
                  <c:v>4.8388405318352201E-2</c:v>
                </c:pt>
                <c:pt idx="8">
                  <c:v>5.44788558904905E-2</c:v>
                </c:pt>
                <c:pt idx="9">
                  <c:v>6.0619776564665703E-2</c:v>
                </c:pt>
                <c:pt idx="10">
                  <c:v>6.6760697238840899E-2</c:v>
                </c:pt>
                <c:pt idx="11">
                  <c:v>0.15176344852155299</c:v>
                </c:pt>
              </c:numCache>
            </c:numRef>
          </c:xVal>
          <c:yVal>
            <c:numRef>
              <c:f>'Model Compl'!$T$129:$AE$129</c:f>
              <c:numCache>
                <c:formatCode>General</c:formatCode>
                <c:ptCount val="12"/>
                <c:pt idx="0">
                  <c:v>1.4699746078578246E-2</c:v>
                </c:pt>
                <c:pt idx="1">
                  <c:v>1.6407566603262952E-2</c:v>
                </c:pt>
                <c:pt idx="2">
                  <c:v>1.8115387127947656E-2</c:v>
                </c:pt>
                <c:pt idx="3">
                  <c:v>1.982320765263236E-2</c:v>
                </c:pt>
                <c:pt idx="4">
                  <c:v>2.1531028177317064E-2</c:v>
                </c:pt>
                <c:pt idx="5">
                  <c:v>2.3238848702001769E-2</c:v>
                </c:pt>
                <c:pt idx="6">
                  <c:v>2.4946669226686473E-2</c:v>
                </c:pt>
                <c:pt idx="7">
                  <c:v>2.6654489751371177E-2</c:v>
                </c:pt>
                <c:pt idx="8">
                  <c:v>2.8362310276055881E-2</c:v>
                </c:pt>
                <c:pt idx="9">
                  <c:v>3.0070130800740585E-2</c:v>
                </c:pt>
                <c:pt idx="10">
                  <c:v>3.177795132542529E-2</c:v>
                </c:pt>
                <c:pt idx="11">
                  <c:v>3.3485771850110001E-2</c:v>
                </c:pt>
              </c:numCache>
            </c:numRef>
          </c:yVal>
          <c:smooth val="1"/>
          <c:extLst>
            <c:ext xmlns:c16="http://schemas.microsoft.com/office/drawing/2014/chart" uri="{C3380CC4-5D6E-409C-BE32-E72D297353CC}">
              <c16:uniqueId val="{00000000-5F0C-5B4E-BBAB-F3132F730AE0}"/>
            </c:ext>
          </c:extLst>
        </c:ser>
        <c:dLbls>
          <c:showLegendKey val="0"/>
          <c:showVal val="0"/>
          <c:showCatName val="0"/>
          <c:showSerName val="0"/>
          <c:showPercent val="0"/>
          <c:showBubbleSize val="0"/>
        </c:dLbls>
        <c:axId val="843098160"/>
        <c:axId val="843093568"/>
      </c:scatterChart>
      <c:valAx>
        <c:axId val="843098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43093568"/>
        <c:crosses val="autoZero"/>
        <c:crossBetween val="midCat"/>
      </c:valAx>
      <c:valAx>
        <c:axId val="843093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430981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Returns</a:t>
            </a:r>
            <a:r>
              <a:rPr lang="en-US" baseline="0"/>
              <a:t> for all assets(AGL,BFI,FWB,IT,MN)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'Returns(2006)'!$F$66:$F$76</c:f>
              <c:numCache>
                <c:formatCode>General</c:formatCode>
                <c:ptCount val="11"/>
                <c:pt idx="0">
                  <c:v>2.9525769295735563E-3</c:v>
                </c:pt>
                <c:pt idx="1">
                  <c:v>-1.4028282547211899E-3</c:v>
                </c:pt>
                <c:pt idx="2">
                  <c:v>1.6211638251382474E-2</c:v>
                </c:pt>
                <c:pt idx="3">
                  <c:v>-1.5457385567116493E-2</c:v>
                </c:pt>
                <c:pt idx="4">
                  <c:v>-5.0535176877028179E-3</c:v>
                </c:pt>
                <c:pt idx="5">
                  <c:v>6.3402135508755083E-3</c:v>
                </c:pt>
                <c:pt idx="6">
                  <c:v>-1.0651108704217678E-2</c:v>
                </c:pt>
                <c:pt idx="7">
                  <c:v>1.786767222406023E-2</c:v>
                </c:pt>
                <c:pt idx="8">
                  <c:v>2.0026276164838475E-2</c:v>
                </c:pt>
                <c:pt idx="9">
                  <c:v>-4.2793135818873533E-3</c:v>
                </c:pt>
                <c:pt idx="10">
                  <c:v>1.4769532686590958E-2</c:v>
                </c:pt>
              </c:numCache>
            </c:numRef>
          </c:val>
          <c:smooth val="0"/>
          <c:extLst>
            <c:ext xmlns:c16="http://schemas.microsoft.com/office/drawing/2014/chart" uri="{C3380CC4-5D6E-409C-BE32-E72D297353CC}">
              <c16:uniqueId val="{00000000-80E8-4E6B-865F-58241EB82BF8}"/>
            </c:ext>
          </c:extLst>
        </c:ser>
        <c:ser>
          <c:idx val="1"/>
          <c:order val="1"/>
          <c:spPr>
            <a:ln w="28575" cap="rnd">
              <a:solidFill>
                <a:schemeClr val="accent2"/>
              </a:solidFill>
              <a:round/>
            </a:ln>
            <a:effectLst/>
          </c:spPr>
          <c:marker>
            <c:symbol val="none"/>
          </c:marker>
          <c:val>
            <c:numRef>
              <c:f>'Returns(2006)'!$H$66:$H$76</c:f>
              <c:numCache>
                <c:formatCode>General</c:formatCode>
                <c:ptCount val="11"/>
                <c:pt idx="0">
                  <c:v>1.2997326624309535E-2</c:v>
                </c:pt>
                <c:pt idx="1">
                  <c:v>-1.8585225024262748E-2</c:v>
                </c:pt>
                <c:pt idx="2">
                  <c:v>1.6857110967416729E-3</c:v>
                </c:pt>
                <c:pt idx="3">
                  <c:v>-3.4630458951120387E-2</c:v>
                </c:pt>
                <c:pt idx="4">
                  <c:v>2.1907893509504315E-2</c:v>
                </c:pt>
                <c:pt idx="5">
                  <c:v>2.7610235628262175E-2</c:v>
                </c:pt>
                <c:pt idx="6">
                  <c:v>3.0078726576592812E-3</c:v>
                </c:pt>
                <c:pt idx="7">
                  <c:v>3.0581612289786342E-4</c:v>
                </c:pt>
                <c:pt idx="8">
                  <c:v>-4.7354262876724042E-3</c:v>
                </c:pt>
                <c:pt idx="9">
                  <c:v>1.9425050118056784E-3</c:v>
                </c:pt>
                <c:pt idx="10">
                  <c:v>1.6157571210696998E-3</c:v>
                </c:pt>
              </c:numCache>
            </c:numRef>
          </c:val>
          <c:smooth val="0"/>
          <c:extLst>
            <c:ext xmlns:c16="http://schemas.microsoft.com/office/drawing/2014/chart" uri="{C3380CC4-5D6E-409C-BE32-E72D297353CC}">
              <c16:uniqueId val="{00000002-80E8-4E6B-865F-58241EB82BF8}"/>
            </c:ext>
          </c:extLst>
        </c:ser>
        <c:ser>
          <c:idx val="2"/>
          <c:order val="2"/>
          <c:spPr>
            <a:ln w="28575" cap="rnd">
              <a:solidFill>
                <a:schemeClr val="accent3"/>
              </a:solidFill>
              <a:round/>
            </a:ln>
            <a:effectLst/>
          </c:spPr>
          <c:marker>
            <c:symbol val="none"/>
          </c:marker>
          <c:val>
            <c:numRef>
              <c:f>'Returns(2006)'!$O$66:$O$76</c:f>
              <c:numCache>
                <c:formatCode>General</c:formatCode>
                <c:ptCount val="11"/>
                <c:pt idx="0">
                  <c:v>1.4838277590153947E-3</c:v>
                </c:pt>
                <c:pt idx="1">
                  <c:v>5.6208595262840074E-3</c:v>
                </c:pt>
                <c:pt idx="2">
                  <c:v>-6.8684625478368797E-3</c:v>
                </c:pt>
                <c:pt idx="3">
                  <c:v>-4.7745969061312524E-3</c:v>
                </c:pt>
                <c:pt idx="4">
                  <c:v>-1.5900007143849273E-2</c:v>
                </c:pt>
                <c:pt idx="5">
                  <c:v>-1.4519710446492739E-2</c:v>
                </c:pt>
                <c:pt idx="6">
                  <c:v>5.5603219471883386E-4</c:v>
                </c:pt>
                <c:pt idx="7">
                  <c:v>2.4113417497183622E-2</c:v>
                </c:pt>
                <c:pt idx="8">
                  <c:v>1.2662605273950833E-2</c:v>
                </c:pt>
                <c:pt idx="9">
                  <c:v>2.3266786714650572E-3</c:v>
                </c:pt>
                <c:pt idx="10">
                  <c:v>1.3347330138592258E-2</c:v>
                </c:pt>
              </c:numCache>
            </c:numRef>
          </c:val>
          <c:smooth val="0"/>
          <c:extLst>
            <c:ext xmlns:c16="http://schemas.microsoft.com/office/drawing/2014/chart" uri="{C3380CC4-5D6E-409C-BE32-E72D297353CC}">
              <c16:uniqueId val="{00000003-80E8-4E6B-865F-58241EB82BF8}"/>
            </c:ext>
          </c:extLst>
        </c:ser>
        <c:ser>
          <c:idx val="3"/>
          <c:order val="3"/>
          <c:spPr>
            <a:ln w="28575" cap="rnd">
              <a:solidFill>
                <a:schemeClr val="accent4"/>
              </a:solidFill>
              <a:round/>
            </a:ln>
            <a:effectLst/>
          </c:spPr>
          <c:marker>
            <c:symbol val="none"/>
          </c:marker>
          <c:val>
            <c:numRef>
              <c:f>'Returns(2006)'!$T$66:$T$76</c:f>
              <c:numCache>
                <c:formatCode>General</c:formatCode>
                <c:ptCount val="11"/>
                <c:pt idx="0">
                  <c:v>1.6459313188523866E-2</c:v>
                </c:pt>
                <c:pt idx="1">
                  <c:v>2.5643693841369681E-2</c:v>
                </c:pt>
                <c:pt idx="2">
                  <c:v>9.9812494121912804E-3</c:v>
                </c:pt>
                <c:pt idx="3">
                  <c:v>-1.6198281055228143E-2</c:v>
                </c:pt>
                <c:pt idx="4">
                  <c:v>8.0161593958401143E-3</c:v>
                </c:pt>
                <c:pt idx="5">
                  <c:v>-2.6824463997695814E-3</c:v>
                </c:pt>
                <c:pt idx="6">
                  <c:v>-1.758129907501066E-3</c:v>
                </c:pt>
                <c:pt idx="7">
                  <c:v>5.7287403323770482E-3</c:v>
                </c:pt>
                <c:pt idx="8">
                  <c:v>7.47718806811885E-3</c:v>
                </c:pt>
                <c:pt idx="9">
                  <c:v>-2.5117242856207787E-3</c:v>
                </c:pt>
                <c:pt idx="10">
                  <c:v>7.312947995218662E-3</c:v>
                </c:pt>
              </c:numCache>
            </c:numRef>
          </c:val>
          <c:smooth val="0"/>
          <c:extLst>
            <c:ext xmlns:c16="http://schemas.microsoft.com/office/drawing/2014/chart" uri="{C3380CC4-5D6E-409C-BE32-E72D297353CC}">
              <c16:uniqueId val="{00000004-80E8-4E6B-865F-58241EB82BF8}"/>
            </c:ext>
          </c:extLst>
        </c:ser>
        <c:ser>
          <c:idx val="4"/>
          <c:order val="4"/>
          <c:spPr>
            <a:ln w="28575" cap="rnd">
              <a:solidFill>
                <a:schemeClr val="accent5"/>
              </a:solidFill>
              <a:round/>
            </a:ln>
            <a:effectLst/>
          </c:spPr>
          <c:marker>
            <c:symbol val="none"/>
          </c:marker>
          <c:val>
            <c:numRef>
              <c:f>'Returns(2006)'!$Y$66:$Y$76</c:f>
              <c:numCache>
                <c:formatCode>General</c:formatCode>
                <c:ptCount val="11"/>
                <c:pt idx="0">
                  <c:v>8.8776157260621845E-4</c:v>
                </c:pt>
                <c:pt idx="1">
                  <c:v>1.4770584538026372E-3</c:v>
                </c:pt>
                <c:pt idx="2">
                  <c:v>-5.8841746670795249E-4</c:v>
                </c:pt>
                <c:pt idx="3">
                  <c:v>-1.1713395638629295E-2</c:v>
                </c:pt>
                <c:pt idx="4">
                  <c:v>6.6690190543401608E-3</c:v>
                </c:pt>
                <c:pt idx="5">
                  <c:v>8.2699305325835307E-4</c:v>
                </c:pt>
                <c:pt idx="6">
                  <c:v>-1.0170603674540648E-3</c:v>
                </c:pt>
                <c:pt idx="7">
                  <c:v>-3.0493868080875113E-3</c:v>
                </c:pt>
                <c:pt idx="8">
                  <c:v>4.7179487179487174E-3</c:v>
                </c:pt>
                <c:pt idx="9">
                  <c:v>-9.7943192948090393E-4</c:v>
                </c:pt>
                <c:pt idx="10">
                  <c:v>3.9235080778107553E-3</c:v>
                </c:pt>
              </c:numCache>
            </c:numRef>
          </c:val>
          <c:smooth val="0"/>
          <c:extLst>
            <c:ext xmlns:c16="http://schemas.microsoft.com/office/drawing/2014/chart" uri="{C3380CC4-5D6E-409C-BE32-E72D297353CC}">
              <c16:uniqueId val="{00000005-80E8-4E6B-865F-58241EB82BF8}"/>
            </c:ext>
          </c:extLst>
        </c:ser>
        <c:dLbls>
          <c:showLegendKey val="0"/>
          <c:showVal val="0"/>
          <c:showCatName val="0"/>
          <c:showSerName val="0"/>
          <c:showPercent val="0"/>
          <c:showBubbleSize val="0"/>
        </c:dLbls>
        <c:smooth val="0"/>
        <c:axId val="1205594239"/>
        <c:axId val="1205594655"/>
      </c:lineChart>
      <c:catAx>
        <c:axId val="12055942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594655"/>
        <c:crosses val="autoZero"/>
        <c:auto val="1"/>
        <c:lblAlgn val="ctr"/>
        <c:lblOffset val="100"/>
        <c:noMultiLvlLbl val="0"/>
      </c:catAx>
      <c:valAx>
        <c:axId val="120559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59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AGL</a:t>
            </a:r>
            <a:r>
              <a:rPr lang="en-US" baseline="0"/>
              <a:t> 01/2006-11/2006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'Returns(2006)'!$F$66:$F$76</c:f>
              <c:numCache>
                <c:formatCode>General</c:formatCode>
                <c:ptCount val="11"/>
                <c:pt idx="0">
                  <c:v>2.9525769295735563E-3</c:v>
                </c:pt>
                <c:pt idx="1">
                  <c:v>-1.4028282547211899E-3</c:v>
                </c:pt>
                <c:pt idx="2">
                  <c:v>1.6211638251382474E-2</c:v>
                </c:pt>
                <c:pt idx="3">
                  <c:v>-1.5457385567116493E-2</c:v>
                </c:pt>
                <c:pt idx="4">
                  <c:v>-5.0535176877028179E-3</c:v>
                </c:pt>
                <c:pt idx="5">
                  <c:v>6.3402135508755083E-3</c:v>
                </c:pt>
                <c:pt idx="6">
                  <c:v>-1.0651108704217678E-2</c:v>
                </c:pt>
                <c:pt idx="7">
                  <c:v>1.786767222406023E-2</c:v>
                </c:pt>
                <c:pt idx="8">
                  <c:v>2.0026276164838475E-2</c:v>
                </c:pt>
                <c:pt idx="9">
                  <c:v>-4.2793135818873533E-3</c:v>
                </c:pt>
                <c:pt idx="10">
                  <c:v>1.4769532686590958E-2</c:v>
                </c:pt>
              </c:numCache>
            </c:numRef>
          </c:val>
          <c:smooth val="0"/>
          <c:extLst>
            <c:ext xmlns:c16="http://schemas.microsoft.com/office/drawing/2014/chart" uri="{C3380CC4-5D6E-409C-BE32-E72D297353CC}">
              <c16:uniqueId val="{00000002-F17C-417D-B557-116AF77E19B6}"/>
            </c:ext>
          </c:extLst>
        </c:ser>
        <c:ser>
          <c:idx val="1"/>
          <c:order val="1"/>
          <c:spPr>
            <a:ln w="28575" cap="rnd">
              <a:solidFill>
                <a:schemeClr val="accent2"/>
              </a:solidFill>
              <a:round/>
            </a:ln>
            <a:effectLst/>
          </c:spPr>
          <c:marker>
            <c:symbol val="none"/>
          </c:marker>
          <c:val>
            <c:numRef>
              <c:f>'Returns(2006)'!$C$28:$C$38</c:f>
              <c:numCache>
                <c:formatCode>0.000000</c:formatCode>
                <c:ptCount val="11"/>
                <c:pt idx="0">
                  <c:v>1.0271158586688579E-2</c:v>
                </c:pt>
                <c:pt idx="1">
                  <c:v>-4.8800325335502642E-3</c:v>
                </c:pt>
                <c:pt idx="2">
                  <c:v>5.6395586432366272E-2</c:v>
                </c:pt>
                <c:pt idx="3">
                  <c:v>-5.3771760154738897E-2</c:v>
                </c:pt>
                <c:pt idx="4">
                  <c:v>-1.7579721995094017E-2</c:v>
                </c:pt>
                <c:pt idx="5">
                  <c:v>2.2055763628797236E-2</c:v>
                </c:pt>
                <c:pt idx="6">
                  <c:v>-3.7052117263843658E-2</c:v>
                </c:pt>
                <c:pt idx="7">
                  <c:v>6.2156448202959937E-2</c:v>
                </c:pt>
                <c:pt idx="8">
                  <c:v>6.96656050955414E-2</c:v>
                </c:pt>
                <c:pt idx="9">
                  <c:v>-1.4886490509862378E-2</c:v>
                </c:pt>
                <c:pt idx="10">
                  <c:v>5.1378919531545129E-2</c:v>
                </c:pt>
              </c:numCache>
            </c:numRef>
          </c:val>
          <c:smooth val="0"/>
          <c:extLst>
            <c:ext xmlns:c16="http://schemas.microsoft.com/office/drawing/2014/chart" uri="{C3380CC4-5D6E-409C-BE32-E72D297353CC}">
              <c16:uniqueId val="{00000002-3AFD-46C1-82E5-468585269280}"/>
            </c:ext>
          </c:extLst>
        </c:ser>
        <c:dLbls>
          <c:showLegendKey val="0"/>
          <c:showVal val="0"/>
          <c:showCatName val="0"/>
          <c:showSerName val="0"/>
          <c:showPercent val="0"/>
          <c:showBubbleSize val="0"/>
        </c:dLbls>
        <c:smooth val="0"/>
        <c:axId val="1205895471"/>
        <c:axId val="1205880911"/>
      </c:lineChart>
      <c:catAx>
        <c:axId val="12058954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880911"/>
        <c:crosses val="autoZero"/>
        <c:auto val="1"/>
        <c:lblAlgn val="ctr"/>
        <c:lblOffset val="100"/>
        <c:noMultiLvlLbl val="0"/>
      </c:catAx>
      <c:valAx>
        <c:axId val="120588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89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BFI 01/2006-11/2006</a:t>
            </a:r>
            <a:endParaRPr lang="en-IL"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'Returns(2006)'!$H$66:$H$76</c:f>
              <c:numCache>
                <c:formatCode>General</c:formatCode>
                <c:ptCount val="11"/>
                <c:pt idx="0">
                  <c:v>1.2997326624309535E-2</c:v>
                </c:pt>
                <c:pt idx="1">
                  <c:v>-1.8585225024262748E-2</c:v>
                </c:pt>
                <c:pt idx="2">
                  <c:v>1.6857110967416729E-3</c:v>
                </c:pt>
                <c:pt idx="3">
                  <c:v>-3.4630458951120387E-2</c:v>
                </c:pt>
                <c:pt idx="4">
                  <c:v>2.1907893509504315E-2</c:v>
                </c:pt>
                <c:pt idx="5">
                  <c:v>2.7610235628262175E-2</c:v>
                </c:pt>
                <c:pt idx="6">
                  <c:v>3.0078726576592812E-3</c:v>
                </c:pt>
                <c:pt idx="7">
                  <c:v>3.0581612289786342E-4</c:v>
                </c:pt>
                <c:pt idx="8">
                  <c:v>-4.7354262876724042E-3</c:v>
                </c:pt>
                <c:pt idx="9">
                  <c:v>1.9425050118056784E-3</c:v>
                </c:pt>
                <c:pt idx="10">
                  <c:v>1.6157571210696998E-3</c:v>
                </c:pt>
              </c:numCache>
            </c:numRef>
          </c:val>
          <c:smooth val="0"/>
          <c:extLst>
            <c:ext xmlns:c16="http://schemas.microsoft.com/office/drawing/2014/chart" uri="{C3380CC4-5D6E-409C-BE32-E72D297353CC}">
              <c16:uniqueId val="{00000000-0678-4856-BB05-D117B3284D69}"/>
            </c:ext>
          </c:extLst>
        </c:ser>
        <c:ser>
          <c:idx val="1"/>
          <c:order val="1"/>
          <c:spPr>
            <a:ln w="28575" cap="rnd">
              <a:solidFill>
                <a:schemeClr val="accent2"/>
              </a:solidFill>
              <a:round/>
            </a:ln>
            <a:effectLst/>
          </c:spPr>
          <c:marker>
            <c:symbol val="none"/>
          </c:marker>
          <c:val>
            <c:numRef>
              <c:f>'Returns(2006)'!$E$28:$E$38</c:f>
              <c:numCache>
                <c:formatCode>0.000000</c:formatCode>
                <c:ptCount val="11"/>
                <c:pt idx="0">
                  <c:v>4.2394476182647592E-2</c:v>
                </c:pt>
                <c:pt idx="1">
                  <c:v>-6.0620995564317423E-2</c:v>
                </c:pt>
                <c:pt idx="2">
                  <c:v>5.4984260230850415E-3</c:v>
                </c:pt>
                <c:pt idx="3">
                  <c:v>-0.11295708799465685</c:v>
                </c:pt>
                <c:pt idx="4">
                  <c:v>7.1458823529411783E-2</c:v>
                </c:pt>
                <c:pt idx="5">
                  <c:v>9.0058633638579591E-2</c:v>
                </c:pt>
                <c:pt idx="6">
                  <c:v>9.8110318707442263E-3</c:v>
                </c:pt>
                <c:pt idx="7">
                  <c:v>9.9750623441394377E-4</c:v>
                </c:pt>
                <c:pt idx="8">
                  <c:v>-1.5445939212755293E-2</c:v>
                </c:pt>
                <c:pt idx="9">
                  <c:v>6.3360323886639432E-3</c:v>
                </c:pt>
                <c:pt idx="10">
                  <c:v>5.2702512421296914E-3</c:v>
                </c:pt>
              </c:numCache>
            </c:numRef>
          </c:val>
          <c:smooth val="0"/>
          <c:extLst>
            <c:ext xmlns:c16="http://schemas.microsoft.com/office/drawing/2014/chart" uri="{C3380CC4-5D6E-409C-BE32-E72D297353CC}">
              <c16:uniqueId val="{00000001-4C53-459B-AC15-51FF7FAC4E3E}"/>
            </c:ext>
          </c:extLst>
        </c:ser>
        <c:dLbls>
          <c:showLegendKey val="0"/>
          <c:showVal val="0"/>
          <c:showCatName val="0"/>
          <c:showSerName val="0"/>
          <c:showPercent val="0"/>
          <c:showBubbleSize val="0"/>
        </c:dLbls>
        <c:smooth val="0"/>
        <c:axId val="1205902959"/>
        <c:axId val="1205903375"/>
      </c:lineChart>
      <c:catAx>
        <c:axId val="120590295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903375"/>
        <c:crosses val="autoZero"/>
        <c:auto val="1"/>
        <c:lblAlgn val="ctr"/>
        <c:lblOffset val="100"/>
        <c:noMultiLvlLbl val="0"/>
      </c:catAx>
      <c:valAx>
        <c:axId val="120590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90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FWB 01/2006-11/2006</a:t>
            </a:r>
            <a:endParaRPr lang="en-IL"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'Returns(2006)'!$O$66:$O$76</c:f>
              <c:numCache>
                <c:formatCode>General</c:formatCode>
                <c:ptCount val="11"/>
                <c:pt idx="0">
                  <c:v>1.4838277590153947E-3</c:v>
                </c:pt>
                <c:pt idx="1">
                  <c:v>5.6208595262840074E-3</c:v>
                </c:pt>
                <c:pt idx="2">
                  <c:v>-6.8684625478368797E-3</c:v>
                </c:pt>
                <c:pt idx="3">
                  <c:v>-4.7745969061312524E-3</c:v>
                </c:pt>
                <c:pt idx="4">
                  <c:v>-1.5900007143849273E-2</c:v>
                </c:pt>
                <c:pt idx="5">
                  <c:v>-1.4519710446492739E-2</c:v>
                </c:pt>
                <c:pt idx="6">
                  <c:v>5.5603219471883386E-4</c:v>
                </c:pt>
                <c:pt idx="7">
                  <c:v>2.4113417497183622E-2</c:v>
                </c:pt>
                <c:pt idx="8">
                  <c:v>1.2662605273950833E-2</c:v>
                </c:pt>
                <c:pt idx="9">
                  <c:v>2.3266786714650572E-3</c:v>
                </c:pt>
                <c:pt idx="10">
                  <c:v>1.3347330138592258E-2</c:v>
                </c:pt>
              </c:numCache>
            </c:numRef>
          </c:val>
          <c:smooth val="0"/>
          <c:extLst>
            <c:ext xmlns:c16="http://schemas.microsoft.com/office/drawing/2014/chart" uri="{C3380CC4-5D6E-409C-BE32-E72D297353CC}">
              <c16:uniqueId val="{00000000-BF77-4DE6-A00D-B4F74DB87514}"/>
            </c:ext>
          </c:extLst>
        </c:ser>
        <c:ser>
          <c:idx val="1"/>
          <c:order val="1"/>
          <c:spPr>
            <a:ln w="28575" cap="rnd">
              <a:solidFill>
                <a:schemeClr val="accent2"/>
              </a:solidFill>
              <a:round/>
            </a:ln>
            <a:effectLst/>
          </c:spPr>
          <c:marker>
            <c:symbol val="none"/>
          </c:marker>
          <c:val>
            <c:numRef>
              <c:f>'Returns(2006)'!$L$28:$L$38</c:f>
              <c:numCache>
                <c:formatCode>0.000000</c:formatCode>
                <c:ptCount val="11"/>
                <c:pt idx="0">
                  <c:v>1.1025394660453816E-2</c:v>
                </c:pt>
                <c:pt idx="1">
                  <c:v>4.1765086433869378E-2</c:v>
                </c:pt>
                <c:pt idx="2">
                  <c:v>-5.1035243032990105E-2</c:v>
                </c:pt>
                <c:pt idx="3">
                  <c:v>-3.5477038972238729E-2</c:v>
                </c:pt>
                <c:pt idx="4">
                  <c:v>-0.1181429938885208</c:v>
                </c:pt>
                <c:pt idx="5">
                  <c:v>-0.10788687369908925</c:v>
                </c:pt>
                <c:pt idx="6">
                  <c:v>4.1315269602190015E-3</c:v>
                </c:pt>
                <c:pt idx="7">
                  <c:v>0.17917170163682294</c:v>
                </c:pt>
                <c:pt idx="8">
                  <c:v>9.408788838637934E-2</c:v>
                </c:pt>
                <c:pt idx="9">
                  <c:v>1.7288091859114812E-2</c:v>
                </c:pt>
                <c:pt idx="10">
                  <c:v>9.9175649968294324E-2</c:v>
                </c:pt>
              </c:numCache>
            </c:numRef>
          </c:val>
          <c:smooth val="0"/>
          <c:extLst>
            <c:ext xmlns:c16="http://schemas.microsoft.com/office/drawing/2014/chart" uri="{C3380CC4-5D6E-409C-BE32-E72D297353CC}">
              <c16:uniqueId val="{00000001-86A0-4D6C-8C4A-FE757960EBFC}"/>
            </c:ext>
          </c:extLst>
        </c:ser>
        <c:dLbls>
          <c:showLegendKey val="0"/>
          <c:showVal val="0"/>
          <c:showCatName val="0"/>
          <c:showSerName val="0"/>
          <c:showPercent val="0"/>
          <c:showBubbleSize val="0"/>
        </c:dLbls>
        <c:smooth val="0"/>
        <c:axId val="1205073487"/>
        <c:axId val="1205064335"/>
      </c:lineChart>
      <c:catAx>
        <c:axId val="12050734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064335"/>
        <c:crosses val="autoZero"/>
        <c:auto val="1"/>
        <c:lblAlgn val="ctr"/>
        <c:lblOffset val="100"/>
        <c:noMultiLvlLbl val="0"/>
      </c:catAx>
      <c:valAx>
        <c:axId val="120506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07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IT 01/2006-11/2006</a:t>
            </a:r>
            <a:endParaRPr lang="en-IL"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'Returns(2006)'!$T$66:$T$76</c:f>
              <c:numCache>
                <c:formatCode>General</c:formatCode>
                <c:ptCount val="11"/>
                <c:pt idx="0">
                  <c:v>1.6459313188523866E-2</c:v>
                </c:pt>
                <c:pt idx="1">
                  <c:v>2.5643693841369681E-2</c:v>
                </c:pt>
                <c:pt idx="2">
                  <c:v>9.9812494121912804E-3</c:v>
                </c:pt>
                <c:pt idx="3">
                  <c:v>-1.6198281055228143E-2</c:v>
                </c:pt>
                <c:pt idx="4">
                  <c:v>8.0161593958401143E-3</c:v>
                </c:pt>
                <c:pt idx="5">
                  <c:v>-2.6824463997695814E-3</c:v>
                </c:pt>
                <c:pt idx="6">
                  <c:v>-1.758129907501066E-3</c:v>
                </c:pt>
                <c:pt idx="7">
                  <c:v>5.7287403323770482E-3</c:v>
                </c:pt>
                <c:pt idx="8">
                  <c:v>7.47718806811885E-3</c:v>
                </c:pt>
                <c:pt idx="9">
                  <c:v>-2.5117242856207787E-3</c:v>
                </c:pt>
                <c:pt idx="10">
                  <c:v>7.312947995218662E-3</c:v>
                </c:pt>
              </c:numCache>
            </c:numRef>
          </c:val>
          <c:smooth val="0"/>
          <c:extLst>
            <c:ext xmlns:c16="http://schemas.microsoft.com/office/drawing/2014/chart" uri="{C3380CC4-5D6E-409C-BE32-E72D297353CC}">
              <c16:uniqueId val="{00000000-DA92-40C4-8BFA-1E658EF19549}"/>
            </c:ext>
          </c:extLst>
        </c:ser>
        <c:ser>
          <c:idx val="1"/>
          <c:order val="1"/>
          <c:spPr>
            <a:ln w="28575" cap="rnd">
              <a:solidFill>
                <a:schemeClr val="accent2"/>
              </a:solidFill>
              <a:round/>
            </a:ln>
            <a:effectLst/>
          </c:spPr>
          <c:marker>
            <c:symbol val="none"/>
          </c:marker>
          <c:val>
            <c:numRef>
              <c:f>'Returns(2006)'!$Q$28:$Q$38</c:f>
              <c:numCache>
                <c:formatCode>0.000000</c:formatCode>
                <c:ptCount val="11"/>
                <c:pt idx="0">
                  <c:v>9.604339502233572E-2</c:v>
                </c:pt>
                <c:pt idx="1">
                  <c:v>0.14963609898107716</c:v>
                </c:pt>
                <c:pt idx="2">
                  <c:v>5.8242593061534488E-2</c:v>
                </c:pt>
                <c:pt idx="3">
                  <c:v>-9.4520220148360756E-2</c:v>
                </c:pt>
                <c:pt idx="4">
                  <c:v>4.6775898520084458E-2</c:v>
                </c:pt>
                <c:pt idx="5">
                  <c:v>-1.5652612976521017E-2</c:v>
                </c:pt>
                <c:pt idx="6">
                  <c:v>-1.0259040779687062E-2</c:v>
                </c:pt>
                <c:pt idx="7">
                  <c:v>3.3428349313293575E-2</c:v>
                </c:pt>
                <c:pt idx="8">
                  <c:v>4.3630892678033974E-2</c:v>
                </c:pt>
                <c:pt idx="9">
                  <c:v>-1.4656415185007196E-2</c:v>
                </c:pt>
                <c:pt idx="10">
                  <c:v>4.2672518897829803E-2</c:v>
                </c:pt>
              </c:numCache>
            </c:numRef>
          </c:val>
          <c:smooth val="0"/>
          <c:extLst>
            <c:ext xmlns:c16="http://schemas.microsoft.com/office/drawing/2014/chart" uri="{C3380CC4-5D6E-409C-BE32-E72D297353CC}">
              <c16:uniqueId val="{00000001-A0F8-455D-8000-8525D4284A6D}"/>
            </c:ext>
          </c:extLst>
        </c:ser>
        <c:dLbls>
          <c:showLegendKey val="0"/>
          <c:showVal val="0"/>
          <c:showCatName val="0"/>
          <c:showSerName val="0"/>
          <c:showPercent val="0"/>
          <c:showBubbleSize val="0"/>
        </c:dLbls>
        <c:smooth val="0"/>
        <c:axId val="1205600063"/>
        <c:axId val="1205600895"/>
      </c:lineChart>
      <c:catAx>
        <c:axId val="120560006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600895"/>
        <c:crosses val="autoZero"/>
        <c:auto val="1"/>
        <c:lblAlgn val="ctr"/>
        <c:lblOffset val="100"/>
        <c:noMultiLvlLbl val="0"/>
      </c:catAx>
      <c:valAx>
        <c:axId val="1205600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60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MN 01/2006-11/2006</a:t>
            </a:r>
            <a:endParaRPr lang="en-IL"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'Returns(2006)'!$Y$66:$Y$76</c:f>
              <c:numCache>
                <c:formatCode>General</c:formatCode>
                <c:ptCount val="11"/>
                <c:pt idx="0">
                  <c:v>8.8776157260621845E-4</c:v>
                </c:pt>
                <c:pt idx="1">
                  <c:v>1.4770584538026372E-3</c:v>
                </c:pt>
                <c:pt idx="2">
                  <c:v>-5.8841746670795249E-4</c:v>
                </c:pt>
                <c:pt idx="3">
                  <c:v>-1.1713395638629295E-2</c:v>
                </c:pt>
                <c:pt idx="4">
                  <c:v>6.6690190543401608E-3</c:v>
                </c:pt>
                <c:pt idx="5">
                  <c:v>8.2699305325835307E-4</c:v>
                </c:pt>
                <c:pt idx="6">
                  <c:v>-1.0170603674540648E-3</c:v>
                </c:pt>
                <c:pt idx="7">
                  <c:v>-3.0493868080875113E-3</c:v>
                </c:pt>
                <c:pt idx="8">
                  <c:v>4.7179487179487174E-3</c:v>
                </c:pt>
                <c:pt idx="9">
                  <c:v>-9.7943192948090393E-4</c:v>
                </c:pt>
                <c:pt idx="10">
                  <c:v>3.9235080778107553E-3</c:v>
                </c:pt>
              </c:numCache>
            </c:numRef>
          </c:val>
          <c:smooth val="0"/>
          <c:extLst>
            <c:ext xmlns:c16="http://schemas.microsoft.com/office/drawing/2014/chart" uri="{C3380CC4-5D6E-409C-BE32-E72D297353CC}">
              <c16:uniqueId val="{00000000-9A29-4405-90D2-190F9CA50DD6}"/>
            </c:ext>
          </c:extLst>
        </c:ser>
        <c:ser>
          <c:idx val="1"/>
          <c:order val="1"/>
          <c:spPr>
            <a:ln w="28575" cap="rnd">
              <a:solidFill>
                <a:schemeClr val="accent2"/>
              </a:solidFill>
              <a:round/>
            </a:ln>
            <a:effectLst/>
          </c:spPr>
          <c:marker>
            <c:symbol val="none"/>
          </c:marker>
          <c:val>
            <c:numRef>
              <c:f>'Returns(2006)'!$V$28:$V$38</c:f>
              <c:numCache>
                <c:formatCode>0.000000</c:formatCode>
                <c:ptCount val="11"/>
                <c:pt idx="0">
                  <c:v>8.8776157260621793E-3</c:v>
                </c:pt>
                <c:pt idx="1">
                  <c:v>1.4770584538026363E-2</c:v>
                </c:pt>
                <c:pt idx="2">
                  <c:v>-5.8841746670795208E-3</c:v>
                </c:pt>
                <c:pt idx="3">
                  <c:v>-0.11713395638629288</c:v>
                </c:pt>
                <c:pt idx="4">
                  <c:v>6.669019054340157E-2</c:v>
                </c:pt>
                <c:pt idx="5">
                  <c:v>8.2699305325835259E-3</c:v>
                </c:pt>
                <c:pt idx="6">
                  <c:v>-1.0170603674540641E-2</c:v>
                </c:pt>
                <c:pt idx="7">
                  <c:v>-3.0493868080875095E-2</c:v>
                </c:pt>
                <c:pt idx="8">
                  <c:v>4.7179487179487146E-2</c:v>
                </c:pt>
                <c:pt idx="9">
                  <c:v>-9.7943192948090341E-3</c:v>
                </c:pt>
                <c:pt idx="10">
                  <c:v>3.9235080778107528E-2</c:v>
                </c:pt>
              </c:numCache>
            </c:numRef>
          </c:val>
          <c:smooth val="0"/>
          <c:extLst>
            <c:ext xmlns:c16="http://schemas.microsoft.com/office/drawing/2014/chart" uri="{C3380CC4-5D6E-409C-BE32-E72D297353CC}">
              <c16:uniqueId val="{00000001-09F3-4020-B826-BF5A87887296}"/>
            </c:ext>
          </c:extLst>
        </c:ser>
        <c:dLbls>
          <c:showLegendKey val="0"/>
          <c:showVal val="0"/>
          <c:showCatName val="0"/>
          <c:showSerName val="0"/>
          <c:showPercent val="0"/>
          <c:showBubbleSize val="0"/>
        </c:dLbls>
        <c:smooth val="0"/>
        <c:axId val="1205878415"/>
        <c:axId val="1205885487"/>
      </c:lineChart>
      <c:catAx>
        <c:axId val="12058784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885487"/>
        <c:crosses val="autoZero"/>
        <c:auto val="1"/>
        <c:lblAlgn val="ctr"/>
        <c:lblOffset val="100"/>
        <c:noMultiLvlLbl val="0"/>
      </c:catAx>
      <c:valAx>
        <c:axId val="120588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20587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2.xml"/><Relationship Id="rId4" Type="http://schemas.openxmlformats.org/officeDocument/2006/relationships/image" Target="../media/image3.JPG"/></Relationships>
</file>

<file path=xl/drawings/_rels/drawing2.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4.JPG"/><Relationship Id="rId1" Type="http://schemas.openxmlformats.org/officeDocument/2006/relationships/image" Target="../media/image1.png"/><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JP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image" Target="../media/image4.JPG"/><Relationship Id="rId1" Type="http://schemas.openxmlformats.org/officeDocument/2006/relationships/image" Target="../media/image1.pn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17</xdr:col>
      <xdr:colOff>613832</xdr:colOff>
      <xdr:row>46</xdr:row>
      <xdr:rowOff>21165</xdr:rowOff>
    </xdr:from>
    <xdr:to>
      <xdr:col>29</xdr:col>
      <xdr:colOff>578225</xdr:colOff>
      <xdr:row>64</xdr:row>
      <xdr:rowOff>42332</xdr:rowOff>
    </xdr:to>
    <xdr:pic>
      <xdr:nvPicPr>
        <xdr:cNvPr id="2" name="Immagine 1">
          <a:extLst>
            <a:ext uri="{FF2B5EF4-FFF2-40B4-BE49-F238E27FC236}">
              <a16:creationId xmlns:a16="http://schemas.microsoft.com/office/drawing/2014/main" id="{34914A4E-1359-4D59-BD81-324E2CC8EE00}"/>
            </a:ext>
          </a:extLst>
        </xdr:cNvPr>
        <xdr:cNvPicPr>
          <a:picLocks noChangeAspect="1"/>
        </xdr:cNvPicPr>
      </xdr:nvPicPr>
      <xdr:blipFill>
        <a:blip xmlns:r="http://schemas.openxmlformats.org/officeDocument/2006/relationships" r:embed="rId1"/>
        <a:stretch>
          <a:fillRect/>
        </a:stretch>
      </xdr:blipFill>
      <xdr:spPr>
        <a:xfrm>
          <a:off x="11207749" y="7323665"/>
          <a:ext cx="7330393" cy="3037417"/>
        </a:xfrm>
        <a:prstGeom prst="rect">
          <a:avLst/>
        </a:prstGeom>
      </xdr:spPr>
    </xdr:pic>
    <xdr:clientData/>
  </xdr:twoCellAnchor>
  <xdr:twoCellAnchor editAs="oneCell">
    <xdr:from>
      <xdr:col>12</xdr:col>
      <xdr:colOff>31748</xdr:colOff>
      <xdr:row>48</xdr:row>
      <xdr:rowOff>10583</xdr:rowOff>
    </xdr:from>
    <xdr:to>
      <xdr:col>14</xdr:col>
      <xdr:colOff>529166</xdr:colOff>
      <xdr:row>51</xdr:row>
      <xdr:rowOff>63499</xdr:rowOff>
    </xdr:to>
    <xdr:pic>
      <xdr:nvPicPr>
        <xdr:cNvPr id="3" name="Immagine 2">
          <a:extLst>
            <a:ext uri="{FF2B5EF4-FFF2-40B4-BE49-F238E27FC236}">
              <a16:creationId xmlns:a16="http://schemas.microsoft.com/office/drawing/2014/main" id="{E79BC8AD-DB07-4051-8104-1CBB36871DBD}"/>
            </a:ext>
          </a:extLst>
        </xdr:cNvPr>
        <xdr:cNvPicPr>
          <a:picLocks noChangeAspect="1"/>
        </xdr:cNvPicPr>
      </xdr:nvPicPr>
      <xdr:blipFill rotWithShape="1">
        <a:blip xmlns:r="http://schemas.openxmlformats.org/officeDocument/2006/relationships" r:embed="rId1"/>
        <a:srcRect l="63171" t="11452" r="5014" b="62251"/>
        <a:stretch/>
      </xdr:blipFill>
      <xdr:spPr>
        <a:xfrm>
          <a:off x="7461248" y="7630583"/>
          <a:ext cx="1820335" cy="550333"/>
        </a:xfrm>
        <a:prstGeom prst="rect">
          <a:avLst/>
        </a:prstGeom>
      </xdr:spPr>
    </xdr:pic>
    <xdr:clientData/>
  </xdr:twoCellAnchor>
  <xdr:twoCellAnchor>
    <xdr:from>
      <xdr:col>17</xdr:col>
      <xdr:colOff>603251</xdr:colOff>
      <xdr:row>88</xdr:row>
      <xdr:rowOff>31751</xdr:rowOff>
    </xdr:from>
    <xdr:to>
      <xdr:col>22</xdr:col>
      <xdr:colOff>508000</xdr:colOff>
      <xdr:row>96</xdr:row>
      <xdr:rowOff>158750</xdr:rowOff>
    </xdr:to>
    <mc:AlternateContent xmlns:mc="http://schemas.openxmlformats.org/markup-compatibility/2006" xmlns:a14="http://schemas.microsoft.com/office/drawing/2010/main">
      <mc:Choice Requires="a14">
        <xdr:sp macro="" textlink="">
          <xdr:nvSpPr>
            <xdr:cNvPr id="10" name="Oggetto 2">
              <a:extLst>
                <a:ext uri="{FF2B5EF4-FFF2-40B4-BE49-F238E27FC236}">
                  <a16:creationId xmlns:a16="http://schemas.microsoft.com/office/drawing/2014/main" id="{819F7058-71F5-4078-BC59-2E55F20D7BA0}"/>
                </a:ext>
              </a:extLst>
            </xdr:cNvPr>
            <xdr:cNvSpPr txBox="1"/>
          </xdr:nvSpPr>
          <xdr:spPr bwMode="auto">
            <a:xfrm>
              <a:off x="11197168" y="14319251"/>
              <a:ext cx="2973915" cy="1449916"/>
            </a:xfrm>
            <a:prstGeom prst="rect">
              <a:avLst/>
            </a:prstGeom>
            <a:noFill/>
            <a:ln>
              <a:solidFill>
                <a:schemeClr val="tx1"/>
              </a:solidFill>
            </a:ln>
            <a:effectLst/>
          </xdr:spPr>
          <xdr:txBody>
            <a:bodyPr wrap="square">
              <a:normAutofit/>
            </a:bodyPr>
            <a:lstStyle>
              <a:defPPr>
                <a:defRPr lang="it-IT"/>
              </a:defPPr>
              <a:lvl1pPr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1pPr>
              <a:lvl2pPr marL="4572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2pPr>
              <a:lvl3pPr marL="9144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3pPr>
              <a:lvl4pPr marL="13716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4pPr>
              <a:lvl5pPr marL="18288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5pPr>
              <a:lvl6pPr marL="2286000" algn="l" defTabSz="914400" rtl="0" eaLnBrk="1" latinLnBrk="0" hangingPunct="1">
                <a:defRPr sz="900" kern="1200">
                  <a:solidFill>
                    <a:schemeClr val="bg1"/>
                  </a:solidFill>
                  <a:latin typeface="Arial" charset="0"/>
                  <a:ea typeface="ＭＳ Ｐゴシック" pitchFamily="34" charset="-128"/>
                  <a:cs typeface="+mn-cs"/>
                </a:defRPr>
              </a:lvl6pPr>
              <a:lvl7pPr marL="2743200" algn="l" defTabSz="914400" rtl="0" eaLnBrk="1" latinLnBrk="0" hangingPunct="1">
                <a:defRPr sz="900" kern="1200">
                  <a:solidFill>
                    <a:schemeClr val="bg1"/>
                  </a:solidFill>
                  <a:latin typeface="Arial" charset="0"/>
                  <a:ea typeface="ＭＳ Ｐゴシック" pitchFamily="34" charset="-128"/>
                  <a:cs typeface="+mn-cs"/>
                </a:defRPr>
              </a:lvl7pPr>
              <a:lvl8pPr marL="3200400" algn="l" defTabSz="914400" rtl="0" eaLnBrk="1" latinLnBrk="0" hangingPunct="1">
                <a:defRPr sz="900" kern="1200">
                  <a:solidFill>
                    <a:schemeClr val="bg1"/>
                  </a:solidFill>
                  <a:latin typeface="Arial" charset="0"/>
                  <a:ea typeface="ＭＳ Ｐゴシック" pitchFamily="34" charset="-128"/>
                  <a:cs typeface="+mn-cs"/>
                </a:defRPr>
              </a:lvl8pPr>
              <a:lvl9pPr marL="3657600" algn="l" defTabSz="914400" rtl="0" eaLnBrk="1" latinLnBrk="0" hangingPunct="1">
                <a:defRPr sz="900" kern="1200">
                  <a:solidFill>
                    <a:schemeClr val="bg1"/>
                  </a:solidFill>
                  <a:latin typeface="Arial" charset="0"/>
                  <a:ea typeface="ＭＳ Ｐゴシック" pitchFamily="34" charset="-128"/>
                  <a:cs typeface="+mn-cs"/>
                </a:defRPr>
              </a:lvl9pPr>
            </a:lstStyle>
            <a:p>
              <a:pPr/>
              <a14:m>
                <m:oMathPara xmlns:m="http://schemas.openxmlformats.org/officeDocument/2006/math">
                  <m:oMathParaPr>
                    <m:jc m:val="centerGroup"/>
                  </m:oMathParaPr>
                  <m:oMath xmlns:m="http://schemas.openxmlformats.org/officeDocument/2006/math">
                    <m:limLow>
                      <m:limLowPr>
                        <m:ctrlPr>
                          <a:rPr lang="it-IT" sz="1600" i="1">
                            <a:solidFill>
                              <a:srgbClr val="000000"/>
                            </a:solidFill>
                            <a:latin typeface="Cambria Math" panose="02040503050406030204" pitchFamily="18" charset="0"/>
                          </a:rPr>
                        </m:ctrlPr>
                      </m:limLowPr>
                      <m:e>
                        <m:r>
                          <m:rPr>
                            <m:sty m:val="p"/>
                          </m:rPr>
                          <a:rPr lang="it-IT" sz="1600" i="0">
                            <a:solidFill>
                              <a:srgbClr val="000000"/>
                            </a:solidFill>
                            <a:latin typeface="Cambria Math" panose="02040503050406030204" pitchFamily="18" charset="0"/>
                          </a:rPr>
                          <m:t>m</m:t>
                        </m:r>
                        <m:r>
                          <m:rPr>
                            <m:sty m:val="p"/>
                          </m:rPr>
                          <a:rPr lang="it-IT" sz="1600" b="0" i="0">
                            <a:solidFill>
                              <a:srgbClr val="000000"/>
                            </a:solidFill>
                            <a:latin typeface="Cambria Math" panose="02040503050406030204" pitchFamily="18" charset="0"/>
                          </a:rPr>
                          <m:t>ax</m:t>
                        </m:r>
                      </m:e>
                      <m:lim>
                        <m:r>
                          <a:rPr lang="it-IT" sz="1600" i="1">
                            <a:solidFill>
                              <a:srgbClr val="000000"/>
                            </a:solidFill>
                            <a:latin typeface="Cambria Math" panose="02040503050406030204" pitchFamily="18" charset="0"/>
                          </a:rPr>
                          <m:t>𝑋</m:t>
                        </m:r>
                      </m:lim>
                    </m:limLow>
                    <m:nary>
                      <m:naryPr>
                        <m:chr m:val="∑"/>
                        <m:ctrlPr>
                          <a:rPr lang="it-IT" sz="1600" i="1" kern="1200">
                            <a:solidFill>
                              <a:schemeClr val="tx1"/>
                            </a:solidFill>
                            <a:effectLst/>
                            <a:latin typeface="Cambria Math" panose="02040503050406030204" pitchFamily="18" charset="0"/>
                            <a:ea typeface="ＭＳ Ｐゴシック" pitchFamily="34" charset="-128"/>
                            <a:cs typeface="+mn-cs"/>
                          </a:rPr>
                        </m:ctrlPr>
                      </m:naryPr>
                      <m:sub>
                        <m:r>
                          <a:rPr lang="it-IT" sz="1600" i="1" kern="1200">
                            <a:solidFill>
                              <a:schemeClr val="tx1"/>
                            </a:solidFill>
                            <a:effectLst/>
                            <a:latin typeface="Cambria Math" panose="02040503050406030204" pitchFamily="18" charset="0"/>
                            <a:ea typeface="ＭＳ Ｐゴシック" pitchFamily="34" charset="-128"/>
                            <a:cs typeface="+mn-cs"/>
                          </a:rPr>
                          <m:t>𝑗</m:t>
                        </m:r>
                        <m:r>
                          <a:rPr lang="it-IT" sz="1600" i="1" kern="1200">
                            <a:solidFill>
                              <a:schemeClr val="tx1"/>
                            </a:solidFill>
                            <a:effectLst/>
                            <a:latin typeface="Cambria Math" panose="02040503050406030204" pitchFamily="18" charset="0"/>
                            <a:ea typeface="ＭＳ Ｐゴシック" pitchFamily="34" charset="-128"/>
                            <a:cs typeface="+mn-cs"/>
                          </a:rPr>
                          <m:t>=1</m:t>
                        </m:r>
                      </m:sub>
                      <m:sup>
                        <m:r>
                          <a:rPr lang="it-IT" sz="1600" i="1" kern="1200">
                            <a:solidFill>
                              <a:schemeClr val="tx1"/>
                            </a:solidFill>
                            <a:effectLst/>
                            <a:latin typeface="Cambria Math" panose="02040503050406030204" pitchFamily="18" charset="0"/>
                            <a:ea typeface="ＭＳ Ｐゴシック" pitchFamily="34" charset="-128"/>
                            <a:cs typeface="+mn-cs"/>
                          </a:rPr>
                          <m:t>𝑛</m:t>
                        </m:r>
                      </m:sup>
                      <m:e>
                        <m:r>
                          <a:rPr lang="it-IT" sz="1600" i="1" kern="1200">
                            <a:solidFill>
                              <a:schemeClr val="tx1"/>
                            </a:solidFill>
                            <a:effectLst/>
                            <a:latin typeface="Cambria Math" panose="02040503050406030204" pitchFamily="18" charset="0"/>
                            <a:ea typeface="ＭＳ Ｐゴシック" pitchFamily="34" charset="-128"/>
                            <a:cs typeface="+mn-cs"/>
                          </a:rPr>
                          <m:t>𝐸</m:t>
                        </m:r>
                        <m:r>
                          <a:rPr lang="it-IT" sz="1600" i="1" kern="1200">
                            <a:solidFill>
                              <a:schemeClr val="tx1"/>
                            </a:solidFill>
                            <a:effectLst/>
                            <a:latin typeface="Cambria Math" panose="02040503050406030204" pitchFamily="18" charset="0"/>
                            <a:ea typeface="ＭＳ Ｐゴシック" pitchFamily="34" charset="-128"/>
                            <a:cs typeface="+mn-cs"/>
                          </a:rPr>
                          <m:t>(</m:t>
                        </m:r>
                        <m:sSub>
                          <m:sSubPr>
                            <m:ctrlPr>
                              <a:rPr lang="it-IT" sz="1600" i="1" kern="1200">
                                <a:solidFill>
                                  <a:schemeClr val="tx1"/>
                                </a:solidFill>
                                <a:effectLst/>
                                <a:latin typeface="Cambria Math" panose="02040503050406030204" pitchFamily="18" charset="0"/>
                                <a:ea typeface="ＭＳ Ｐゴシック" pitchFamily="34" charset="-128"/>
                                <a:cs typeface="+mn-cs"/>
                              </a:rPr>
                            </m:ctrlPr>
                          </m:sSubPr>
                          <m:e>
                            <m:r>
                              <a:rPr lang="it-IT" sz="1600" i="1" kern="1200">
                                <a:solidFill>
                                  <a:schemeClr val="tx1"/>
                                </a:solidFill>
                                <a:effectLst/>
                                <a:latin typeface="Cambria Math" panose="02040503050406030204" pitchFamily="18" charset="0"/>
                                <a:ea typeface="ＭＳ Ｐゴシック" pitchFamily="34" charset="-128"/>
                                <a:cs typeface="+mn-cs"/>
                              </a:rPr>
                              <m:t>𝑅</m:t>
                            </m:r>
                          </m:e>
                          <m:sub>
                            <m:r>
                              <a:rPr lang="it-IT" sz="1600" i="1" kern="1200">
                                <a:solidFill>
                                  <a:schemeClr val="tx1"/>
                                </a:solidFill>
                                <a:effectLst/>
                                <a:latin typeface="Cambria Math" panose="02040503050406030204" pitchFamily="18" charset="0"/>
                                <a:ea typeface="ＭＳ Ｐゴシック" pitchFamily="34" charset="-128"/>
                                <a:cs typeface="+mn-cs"/>
                              </a:rPr>
                              <m:t>𝑗</m:t>
                            </m:r>
                          </m:sub>
                        </m:sSub>
                        <m:r>
                          <a:rPr lang="it-IT" sz="1600" i="1" kern="1200">
                            <a:solidFill>
                              <a:schemeClr val="tx1"/>
                            </a:solidFill>
                            <a:effectLst/>
                            <a:latin typeface="Cambria Math" panose="02040503050406030204" pitchFamily="18" charset="0"/>
                            <a:ea typeface="ＭＳ Ｐゴシック" pitchFamily="34" charset="-128"/>
                            <a:cs typeface="+mn-cs"/>
                          </a:rPr>
                          <m:t>)</m:t>
                        </m:r>
                        <m:sSub>
                          <m:sSubPr>
                            <m:ctrlPr>
                              <a:rPr lang="it-IT" sz="1600" i="1" kern="1200">
                                <a:solidFill>
                                  <a:schemeClr val="tx1"/>
                                </a:solidFill>
                                <a:effectLst/>
                                <a:latin typeface="Cambria Math" panose="02040503050406030204" pitchFamily="18" charset="0"/>
                                <a:ea typeface="ＭＳ Ｐゴシック" pitchFamily="34" charset="-128"/>
                                <a:cs typeface="+mn-cs"/>
                              </a:rPr>
                            </m:ctrlPr>
                          </m:sSubPr>
                          <m:e>
                            <m:r>
                              <a:rPr lang="it-IT" sz="1600" i="1" kern="1200">
                                <a:solidFill>
                                  <a:schemeClr val="tx1"/>
                                </a:solidFill>
                                <a:effectLst/>
                                <a:latin typeface="Cambria Math" panose="02040503050406030204" pitchFamily="18" charset="0"/>
                                <a:ea typeface="ＭＳ Ｐゴシック" pitchFamily="34" charset="-128"/>
                                <a:cs typeface="+mn-cs"/>
                              </a:rPr>
                              <m:t>𝑋</m:t>
                            </m:r>
                          </m:e>
                          <m:sub>
                            <m:r>
                              <a:rPr lang="it-IT" sz="1600" i="1" kern="1200">
                                <a:solidFill>
                                  <a:schemeClr val="tx1"/>
                                </a:solidFill>
                                <a:effectLst/>
                                <a:latin typeface="Cambria Math" panose="02040503050406030204" pitchFamily="18" charset="0"/>
                                <a:ea typeface="ＭＳ Ｐゴシック" pitchFamily="34" charset="-128"/>
                                <a:cs typeface="+mn-cs"/>
                              </a:rPr>
                              <m:t>𝑗</m:t>
                            </m:r>
                          </m:sub>
                        </m:sSub>
                      </m:e>
                    </m:nary>
                  </m:oMath>
                  <m:oMath xmlns:m="http://schemas.openxmlformats.org/officeDocument/2006/math">
                    <m:r>
                      <a:rPr lang="it-IT" sz="1600" b="0" i="1">
                        <a:solidFill>
                          <a:srgbClr val="000000"/>
                        </a:solidFill>
                        <a:latin typeface="Cambria Math" panose="02040503050406030204" pitchFamily="18" charset="0"/>
                      </a:rPr>
                      <m:t>                         </m:t>
                    </m:r>
                    <m:nary>
                      <m:naryPr>
                        <m:chr m:val="∑"/>
                        <m:ctrlPr>
                          <a:rPr lang="it-IT" sz="1600" i="1">
                            <a:solidFill>
                              <a:srgbClr val="000000"/>
                            </a:solidFill>
                            <a:latin typeface="Cambria Math" panose="02040503050406030204" pitchFamily="18" charset="0"/>
                          </a:rPr>
                        </m:ctrlPr>
                      </m:naryPr>
                      <m:sub>
                        <m:r>
                          <a:rPr lang="it-IT" sz="1600" i="1">
                            <a:solidFill>
                              <a:srgbClr val="000000"/>
                            </a:solidFill>
                            <a:latin typeface="Cambria Math" panose="02040503050406030204" pitchFamily="18" charset="0"/>
                          </a:rPr>
                          <m:t>𝑗</m:t>
                        </m:r>
                        <m:r>
                          <a:rPr lang="it-IT" sz="1600" i="1">
                            <a:solidFill>
                              <a:srgbClr val="000000"/>
                            </a:solidFill>
                            <a:latin typeface="Cambria Math" panose="02040503050406030204" pitchFamily="18" charset="0"/>
                          </a:rPr>
                          <m:t>=1</m:t>
                        </m:r>
                      </m:sub>
                      <m:sup>
                        <m:r>
                          <a:rPr lang="it-IT" sz="1600" i="1">
                            <a:solidFill>
                              <a:srgbClr val="000000"/>
                            </a:solidFill>
                            <a:latin typeface="Cambria Math" panose="02040503050406030204" pitchFamily="18" charset="0"/>
                          </a:rPr>
                          <m:t>𝑛</m:t>
                        </m:r>
                      </m:sup>
                      <m:e>
                        <m:sSub>
                          <m:sSubPr>
                            <m:ctrlPr>
                              <a:rPr lang="it-IT" sz="1600" i="1">
                                <a:solidFill>
                                  <a:srgbClr val="000000"/>
                                </a:solidFill>
                                <a:latin typeface="Cambria Math" panose="02040503050406030204" pitchFamily="18" charset="0"/>
                              </a:rPr>
                            </m:ctrlPr>
                          </m:sSubPr>
                          <m:e>
                            <m:r>
                              <a:rPr lang="it-IT" sz="1600" i="1">
                                <a:solidFill>
                                  <a:srgbClr val="000000"/>
                                </a:solidFill>
                                <a:latin typeface="Cambria Math" panose="02040503050406030204" pitchFamily="18" charset="0"/>
                              </a:rPr>
                              <m:t>𝑋</m:t>
                            </m:r>
                          </m:e>
                          <m:sub>
                            <m:r>
                              <a:rPr lang="it-IT" sz="1600" i="1">
                                <a:solidFill>
                                  <a:srgbClr val="000000"/>
                                </a:solidFill>
                                <a:latin typeface="Cambria Math" panose="02040503050406030204" pitchFamily="18" charset="0"/>
                              </a:rPr>
                              <m:t>𝑗</m:t>
                            </m:r>
                          </m:sub>
                        </m:sSub>
                      </m:e>
                    </m:nary>
                    <m:r>
                      <a:rPr lang="it-IT" sz="1600" i="1">
                        <a:solidFill>
                          <a:srgbClr val="000000"/>
                        </a:solidFill>
                        <a:latin typeface="Cambria Math" panose="02040503050406030204" pitchFamily="18" charset="0"/>
                      </a:rPr>
                      <m:t>=1</m:t>
                    </m:r>
                  </m:oMath>
                </m:oMathPara>
              </a14:m>
              <a:endParaRPr lang="it-IT" sz="1600"/>
            </a:p>
          </xdr:txBody>
        </xdr:sp>
      </mc:Choice>
      <mc:Fallback xmlns="">
        <xdr:sp macro="" textlink="">
          <xdr:nvSpPr>
            <xdr:cNvPr id="10" name="Oggetto 2">
              <a:extLst>
                <a:ext uri="{FF2B5EF4-FFF2-40B4-BE49-F238E27FC236}">
                  <a16:creationId xmlns:a16="http://schemas.microsoft.com/office/drawing/2014/main" id="{819F7058-71F5-4078-BC59-2E55F20D7BA0}"/>
                </a:ext>
              </a:extLst>
            </xdr:cNvPr>
            <xdr:cNvSpPr txBox="1"/>
          </xdr:nvSpPr>
          <xdr:spPr bwMode="auto">
            <a:xfrm>
              <a:off x="11197168" y="14319251"/>
              <a:ext cx="2973915" cy="1449916"/>
            </a:xfrm>
            <a:prstGeom prst="rect">
              <a:avLst/>
            </a:prstGeom>
            <a:noFill/>
            <a:ln>
              <a:solidFill>
                <a:schemeClr val="tx1"/>
              </a:solidFill>
            </a:ln>
            <a:effectLst/>
          </xdr:spPr>
          <xdr:txBody>
            <a:bodyPr wrap="square">
              <a:normAutofit/>
            </a:bodyPr>
            <a:lstStyle>
              <a:defPPr>
                <a:defRPr lang="it-IT"/>
              </a:defPPr>
              <a:lvl1pPr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1pPr>
              <a:lvl2pPr marL="4572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2pPr>
              <a:lvl3pPr marL="9144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3pPr>
              <a:lvl4pPr marL="13716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4pPr>
              <a:lvl5pPr marL="18288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5pPr>
              <a:lvl6pPr marL="2286000" algn="l" defTabSz="914400" rtl="0" eaLnBrk="1" latinLnBrk="0" hangingPunct="1">
                <a:defRPr sz="900" kern="1200">
                  <a:solidFill>
                    <a:schemeClr val="bg1"/>
                  </a:solidFill>
                  <a:latin typeface="Arial" charset="0"/>
                  <a:ea typeface="ＭＳ Ｐゴシック" pitchFamily="34" charset="-128"/>
                  <a:cs typeface="+mn-cs"/>
                </a:defRPr>
              </a:lvl6pPr>
              <a:lvl7pPr marL="2743200" algn="l" defTabSz="914400" rtl="0" eaLnBrk="1" latinLnBrk="0" hangingPunct="1">
                <a:defRPr sz="900" kern="1200">
                  <a:solidFill>
                    <a:schemeClr val="bg1"/>
                  </a:solidFill>
                  <a:latin typeface="Arial" charset="0"/>
                  <a:ea typeface="ＭＳ Ｐゴシック" pitchFamily="34" charset="-128"/>
                  <a:cs typeface="+mn-cs"/>
                </a:defRPr>
              </a:lvl7pPr>
              <a:lvl8pPr marL="3200400" algn="l" defTabSz="914400" rtl="0" eaLnBrk="1" latinLnBrk="0" hangingPunct="1">
                <a:defRPr sz="900" kern="1200">
                  <a:solidFill>
                    <a:schemeClr val="bg1"/>
                  </a:solidFill>
                  <a:latin typeface="Arial" charset="0"/>
                  <a:ea typeface="ＭＳ Ｐゴシック" pitchFamily="34" charset="-128"/>
                  <a:cs typeface="+mn-cs"/>
                </a:defRPr>
              </a:lvl8pPr>
              <a:lvl9pPr marL="3657600" algn="l" defTabSz="914400" rtl="0" eaLnBrk="1" latinLnBrk="0" hangingPunct="1">
                <a:defRPr sz="900" kern="1200">
                  <a:solidFill>
                    <a:schemeClr val="bg1"/>
                  </a:solidFill>
                  <a:latin typeface="Arial" charset="0"/>
                  <a:ea typeface="ＭＳ Ｐゴシック" pitchFamily="34" charset="-128"/>
                  <a:cs typeface="+mn-cs"/>
                </a:defRPr>
              </a:lvl9pPr>
            </a:lstStyle>
            <a:p>
              <a:pPr/>
              <a:r>
                <a:rPr lang="it-IT" sz="1600" i="0">
                  <a:solidFill>
                    <a:srgbClr val="000000"/>
                  </a:solidFill>
                  <a:latin typeface="Cambria Math" panose="02040503050406030204" pitchFamily="18" charset="0"/>
                </a:rPr>
                <a:t>m</a:t>
              </a:r>
              <a:r>
                <a:rPr lang="it-IT" sz="1600" b="0" i="0">
                  <a:solidFill>
                    <a:srgbClr val="000000"/>
                  </a:solidFill>
                  <a:latin typeface="Cambria Math" panose="02040503050406030204" pitchFamily="18" charset="0"/>
                </a:rPr>
                <a:t>ax┬</a:t>
              </a:r>
              <a:r>
                <a:rPr lang="it-IT" sz="1600" i="0">
                  <a:solidFill>
                    <a:srgbClr val="000000"/>
                  </a:solidFill>
                  <a:latin typeface="Cambria Math" panose="02040503050406030204" pitchFamily="18" charset="0"/>
                </a:rPr>
                <a:t>𝑋</a:t>
              </a:r>
              <a:r>
                <a:rPr lang="it-IT" sz="1600" i="0" kern="1200">
                  <a:solidFill>
                    <a:schemeClr val="tx1"/>
                  </a:solidFill>
                  <a:effectLst/>
                  <a:latin typeface="Cambria Math" panose="02040503050406030204" pitchFamily="18" charset="0"/>
                  <a:cs typeface="+mn-cs"/>
                </a:rPr>
                <a:t> </a:t>
              </a:r>
              <a:r>
                <a:rPr lang="it-IT" sz="1600" i="0" kern="1200">
                  <a:solidFill>
                    <a:schemeClr val="tx1"/>
                  </a:solidFill>
                  <a:effectLst/>
                  <a:latin typeface="Cambria Math" panose="02040503050406030204" pitchFamily="18" charset="0"/>
                  <a:ea typeface="ＭＳ Ｐゴシック" pitchFamily="34" charset="-128"/>
                  <a:cs typeface="+mn-cs"/>
                </a:rPr>
                <a:t>∑_(𝑗=1)^𝑛▒〖𝐸(𝑅_𝑗)𝑋_𝑗 〗</a:t>
              </a:r>
              <a:br>
                <a:rPr lang="it-IT" sz="1600" i="1" kern="1200">
                  <a:solidFill>
                    <a:schemeClr val="tx1"/>
                  </a:solidFill>
                  <a:effectLst/>
                  <a:latin typeface="Cambria Math" panose="02040503050406030204" pitchFamily="18" charset="0"/>
                  <a:ea typeface="ＭＳ Ｐゴシック" pitchFamily="34" charset="-128"/>
                  <a:cs typeface="+mn-cs"/>
                </a:rPr>
              </a:br>
              <a:r>
                <a:rPr lang="it-IT" sz="1600" b="0" i="0">
                  <a:solidFill>
                    <a:srgbClr val="000000"/>
                  </a:solidFill>
                  <a:latin typeface="Cambria Math" panose="02040503050406030204" pitchFamily="18" charset="0"/>
                </a:rPr>
                <a:t>                         </a:t>
              </a:r>
              <a:r>
                <a:rPr lang="it-IT" sz="1600" i="0">
                  <a:solidFill>
                    <a:srgbClr val="000000"/>
                  </a:solidFill>
                  <a:latin typeface="Cambria Math" panose="02040503050406030204" pitchFamily="18" charset="0"/>
                </a:rPr>
                <a:t>∑_(𝑗=1)^𝑛▒𝑋_𝑗 =1</a:t>
              </a:r>
              <a:endParaRPr lang="it-IT" sz="1600"/>
            </a:p>
          </xdr:txBody>
        </xdr:sp>
      </mc:Fallback>
    </mc:AlternateContent>
    <xdr:clientData/>
  </xdr:twoCellAnchor>
  <xdr:twoCellAnchor>
    <xdr:from>
      <xdr:col>1</xdr:col>
      <xdr:colOff>241297</xdr:colOff>
      <xdr:row>132</xdr:row>
      <xdr:rowOff>125943</xdr:rowOff>
    </xdr:from>
    <xdr:to>
      <xdr:col>11</xdr:col>
      <xdr:colOff>581024</xdr:colOff>
      <xdr:row>156</xdr:row>
      <xdr:rowOff>19051</xdr:rowOff>
    </xdr:to>
    <xdr:graphicFrame macro="">
      <xdr:nvGraphicFramePr>
        <xdr:cNvPr id="12" name="Grafico 11">
          <a:extLst>
            <a:ext uri="{FF2B5EF4-FFF2-40B4-BE49-F238E27FC236}">
              <a16:creationId xmlns:a16="http://schemas.microsoft.com/office/drawing/2014/main" id="{9DEE5411-36DA-43E8-A13A-0257A2BE5D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497416</xdr:colOff>
      <xdr:row>61</xdr:row>
      <xdr:rowOff>74083</xdr:rowOff>
    </xdr:from>
    <xdr:to>
      <xdr:col>9</xdr:col>
      <xdr:colOff>116417</xdr:colOff>
      <xdr:row>66</xdr:row>
      <xdr:rowOff>42333</xdr:rowOff>
    </xdr:to>
    <xdr:sp macro="" textlink="">
      <xdr:nvSpPr>
        <xdr:cNvPr id="13" name="Rettangolo 12">
          <a:extLst>
            <a:ext uri="{FF2B5EF4-FFF2-40B4-BE49-F238E27FC236}">
              <a16:creationId xmlns:a16="http://schemas.microsoft.com/office/drawing/2014/main" id="{D6166F4F-D202-4D65-AD47-478942C73EF7}"/>
            </a:ext>
          </a:extLst>
        </xdr:cNvPr>
        <xdr:cNvSpPr/>
      </xdr:nvSpPr>
      <xdr:spPr>
        <a:xfrm>
          <a:off x="3630083" y="9884833"/>
          <a:ext cx="2074334" cy="814917"/>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84667</xdr:colOff>
      <xdr:row>66</xdr:row>
      <xdr:rowOff>84666</xdr:rowOff>
    </xdr:from>
    <xdr:to>
      <xdr:col>7</xdr:col>
      <xdr:colOff>497417</xdr:colOff>
      <xdr:row>69</xdr:row>
      <xdr:rowOff>116416</xdr:rowOff>
    </xdr:to>
    <xdr:sp macro="" textlink="">
      <xdr:nvSpPr>
        <xdr:cNvPr id="14" name="Freccia in giù 13">
          <a:extLst>
            <a:ext uri="{FF2B5EF4-FFF2-40B4-BE49-F238E27FC236}">
              <a16:creationId xmlns:a16="http://schemas.microsoft.com/office/drawing/2014/main" id="{F7035DFE-51A0-49BB-922D-C77B6D74674D}"/>
            </a:ext>
          </a:extLst>
        </xdr:cNvPr>
        <xdr:cNvSpPr/>
      </xdr:nvSpPr>
      <xdr:spPr>
        <a:xfrm>
          <a:off x="4445000" y="10742083"/>
          <a:ext cx="412750" cy="539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565149</xdr:colOff>
      <xdr:row>88</xdr:row>
      <xdr:rowOff>120650</xdr:rowOff>
    </xdr:from>
    <xdr:to>
      <xdr:col>15</xdr:col>
      <xdr:colOff>184150</xdr:colOff>
      <xdr:row>93</xdr:row>
      <xdr:rowOff>88900</xdr:rowOff>
    </xdr:to>
    <xdr:sp macro="" textlink="">
      <xdr:nvSpPr>
        <xdr:cNvPr id="15" name="Rettangolo 14">
          <a:extLst>
            <a:ext uri="{FF2B5EF4-FFF2-40B4-BE49-F238E27FC236}">
              <a16:creationId xmlns:a16="http://schemas.microsoft.com/office/drawing/2014/main" id="{120B058F-8991-46CF-B123-DE8A340485AE}"/>
            </a:ext>
          </a:extLst>
        </xdr:cNvPr>
        <xdr:cNvSpPr/>
      </xdr:nvSpPr>
      <xdr:spPr>
        <a:xfrm>
          <a:off x="7380816" y="14408150"/>
          <a:ext cx="2169584" cy="783167"/>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243416</xdr:colOff>
      <xdr:row>93</xdr:row>
      <xdr:rowOff>95250</xdr:rowOff>
    </xdr:from>
    <xdr:to>
      <xdr:col>13</xdr:col>
      <xdr:colOff>592665</xdr:colOff>
      <xdr:row>96</xdr:row>
      <xdr:rowOff>52916</xdr:rowOff>
    </xdr:to>
    <xdr:sp macro="" textlink="">
      <xdr:nvSpPr>
        <xdr:cNvPr id="16" name="Freccia in giù 15">
          <a:extLst>
            <a:ext uri="{FF2B5EF4-FFF2-40B4-BE49-F238E27FC236}">
              <a16:creationId xmlns:a16="http://schemas.microsoft.com/office/drawing/2014/main" id="{F6935B42-7AC5-4F3D-8681-E206F4418808}"/>
            </a:ext>
          </a:extLst>
        </xdr:cNvPr>
        <xdr:cNvSpPr/>
      </xdr:nvSpPr>
      <xdr:spPr>
        <a:xfrm>
          <a:off x="8286749" y="15197667"/>
          <a:ext cx="349249" cy="46566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18</xdr:col>
      <xdr:colOff>10584</xdr:colOff>
      <xdr:row>65</xdr:row>
      <xdr:rowOff>35936</xdr:rowOff>
    </xdr:from>
    <xdr:to>
      <xdr:col>23</xdr:col>
      <xdr:colOff>338667</xdr:colOff>
      <xdr:row>86</xdr:row>
      <xdr:rowOff>99233</xdr:rowOff>
    </xdr:to>
    <xdr:pic>
      <xdr:nvPicPr>
        <xdr:cNvPr id="18" name="Immagine 17">
          <a:extLst>
            <a:ext uri="{FF2B5EF4-FFF2-40B4-BE49-F238E27FC236}">
              <a16:creationId xmlns:a16="http://schemas.microsoft.com/office/drawing/2014/main" id="{035C55B3-C9D9-4987-BE18-8C9516A8A9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218334" y="10524019"/>
          <a:ext cx="3397250" cy="3545214"/>
        </a:xfrm>
        <a:prstGeom prst="rect">
          <a:avLst/>
        </a:prstGeom>
      </xdr:spPr>
    </xdr:pic>
    <xdr:clientData/>
  </xdr:twoCellAnchor>
  <xdr:twoCellAnchor editAs="oneCell">
    <xdr:from>
      <xdr:col>18</xdr:col>
      <xdr:colOff>0</xdr:colOff>
      <xdr:row>98</xdr:row>
      <xdr:rowOff>1</xdr:rowOff>
    </xdr:from>
    <xdr:to>
      <xdr:col>24</xdr:col>
      <xdr:colOff>264583</xdr:colOff>
      <xdr:row>122</xdr:row>
      <xdr:rowOff>39096</xdr:rowOff>
    </xdr:to>
    <xdr:pic>
      <xdr:nvPicPr>
        <xdr:cNvPr id="20" name="Immagine 19">
          <a:extLst>
            <a:ext uri="{FF2B5EF4-FFF2-40B4-BE49-F238E27FC236}">
              <a16:creationId xmlns:a16="http://schemas.microsoft.com/office/drawing/2014/main" id="{03F67E38-1D3E-4F41-8E3C-F3A14862A02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207750" y="15949084"/>
          <a:ext cx="3947583" cy="4092512"/>
        </a:xfrm>
        <a:prstGeom prst="rect">
          <a:avLst/>
        </a:prstGeom>
      </xdr:spPr>
    </xdr:pic>
    <xdr:clientData/>
  </xdr:twoCellAnchor>
  <xdr:twoCellAnchor>
    <xdr:from>
      <xdr:col>18</xdr:col>
      <xdr:colOff>438150</xdr:colOff>
      <xdr:row>133</xdr:row>
      <xdr:rowOff>66675</xdr:rowOff>
    </xdr:from>
    <xdr:to>
      <xdr:col>30</xdr:col>
      <xdr:colOff>24342</xdr:colOff>
      <xdr:row>156</xdr:row>
      <xdr:rowOff>38100</xdr:rowOff>
    </xdr:to>
    <xdr:graphicFrame macro="">
      <xdr:nvGraphicFramePr>
        <xdr:cNvPr id="21" name="Grafico 20">
          <a:extLst>
            <a:ext uri="{FF2B5EF4-FFF2-40B4-BE49-F238E27FC236}">
              <a16:creationId xmlns:a16="http://schemas.microsoft.com/office/drawing/2014/main" id="{63667D90-FCCC-4A35-832F-F0EC34A80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152131</xdr:colOff>
      <xdr:row>47</xdr:row>
      <xdr:rowOff>6603</xdr:rowOff>
    </xdr:from>
    <xdr:to>
      <xdr:col>20</xdr:col>
      <xdr:colOff>137582</xdr:colOff>
      <xdr:row>56</xdr:row>
      <xdr:rowOff>74293</xdr:rowOff>
    </xdr:to>
    <xdr:pic>
      <xdr:nvPicPr>
        <xdr:cNvPr id="2" name="Immagine 1">
          <a:extLst>
            <a:ext uri="{FF2B5EF4-FFF2-40B4-BE49-F238E27FC236}">
              <a16:creationId xmlns:a16="http://schemas.microsoft.com/office/drawing/2014/main" id="{AF591C79-E266-49F1-80AC-4153A0369FF4}"/>
            </a:ext>
          </a:extLst>
        </xdr:cNvPr>
        <xdr:cNvPicPr>
          <a:picLocks noChangeAspect="1"/>
        </xdr:cNvPicPr>
      </xdr:nvPicPr>
      <xdr:blipFill>
        <a:blip xmlns:r="http://schemas.openxmlformats.org/officeDocument/2006/relationships" r:embed="rId1"/>
        <a:stretch>
          <a:fillRect/>
        </a:stretch>
      </xdr:blipFill>
      <xdr:spPr>
        <a:xfrm>
          <a:off x="6904298" y="7499603"/>
          <a:ext cx="5509951" cy="1496440"/>
        </a:xfrm>
        <a:prstGeom prst="rect">
          <a:avLst/>
        </a:prstGeom>
      </xdr:spPr>
    </xdr:pic>
    <xdr:clientData/>
  </xdr:twoCellAnchor>
  <xdr:twoCellAnchor editAs="oneCell">
    <xdr:from>
      <xdr:col>0</xdr:col>
      <xdr:colOff>31748</xdr:colOff>
      <xdr:row>99</xdr:row>
      <xdr:rowOff>10583</xdr:rowOff>
    </xdr:from>
    <xdr:to>
      <xdr:col>3</xdr:col>
      <xdr:colOff>17991</xdr:colOff>
      <xdr:row>102</xdr:row>
      <xdr:rowOff>84666</xdr:rowOff>
    </xdr:to>
    <xdr:pic>
      <xdr:nvPicPr>
        <xdr:cNvPr id="3" name="Immagine 2">
          <a:extLst>
            <a:ext uri="{FF2B5EF4-FFF2-40B4-BE49-F238E27FC236}">
              <a16:creationId xmlns:a16="http://schemas.microsoft.com/office/drawing/2014/main" id="{722787C0-4DF1-4BB5-93AB-534E57AE5379}"/>
            </a:ext>
          </a:extLst>
        </xdr:cNvPr>
        <xdr:cNvPicPr>
          <a:picLocks noChangeAspect="1"/>
        </xdr:cNvPicPr>
      </xdr:nvPicPr>
      <xdr:blipFill rotWithShape="1">
        <a:blip xmlns:r="http://schemas.openxmlformats.org/officeDocument/2006/relationships" r:embed="rId1"/>
        <a:srcRect l="63171" t="11452" r="5014" b="62251"/>
        <a:stretch/>
      </xdr:blipFill>
      <xdr:spPr>
        <a:xfrm>
          <a:off x="31748" y="14269508"/>
          <a:ext cx="1815043" cy="559858"/>
        </a:xfrm>
        <a:prstGeom prst="rect">
          <a:avLst/>
        </a:prstGeom>
      </xdr:spPr>
    </xdr:pic>
    <xdr:clientData/>
  </xdr:twoCellAnchor>
  <xdr:twoCellAnchor editAs="oneCell">
    <xdr:from>
      <xdr:col>0</xdr:col>
      <xdr:colOff>10584</xdr:colOff>
      <xdr:row>142</xdr:row>
      <xdr:rowOff>7165</xdr:rowOff>
    </xdr:from>
    <xdr:to>
      <xdr:col>2</xdr:col>
      <xdr:colOff>1</xdr:colOff>
      <xdr:row>144</xdr:row>
      <xdr:rowOff>130968</xdr:rowOff>
    </xdr:to>
    <xdr:pic>
      <xdr:nvPicPr>
        <xdr:cNvPr id="6" name="Immagine 5">
          <a:extLst>
            <a:ext uri="{FF2B5EF4-FFF2-40B4-BE49-F238E27FC236}">
              <a16:creationId xmlns:a16="http://schemas.microsoft.com/office/drawing/2014/main" id="{3DFEA212-3887-41BA-8456-B74AB69365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84" y="23700603"/>
          <a:ext cx="1203855" cy="457178"/>
        </a:xfrm>
        <a:prstGeom prst="rect">
          <a:avLst/>
        </a:prstGeom>
      </xdr:spPr>
    </xdr:pic>
    <xdr:clientData/>
  </xdr:twoCellAnchor>
  <xdr:twoCellAnchor>
    <xdr:from>
      <xdr:col>7</xdr:col>
      <xdr:colOff>402167</xdr:colOff>
      <xdr:row>45</xdr:row>
      <xdr:rowOff>74084</xdr:rowOff>
    </xdr:from>
    <xdr:to>
      <xdr:col>23</xdr:col>
      <xdr:colOff>486833</xdr:colOff>
      <xdr:row>56</xdr:row>
      <xdr:rowOff>52918</xdr:rowOff>
    </xdr:to>
    <xdr:sp macro="" textlink="">
      <xdr:nvSpPr>
        <xdr:cNvPr id="7" name="Rettangolo 6">
          <a:extLst>
            <a:ext uri="{FF2B5EF4-FFF2-40B4-BE49-F238E27FC236}">
              <a16:creationId xmlns:a16="http://schemas.microsoft.com/office/drawing/2014/main" id="{C825EB8A-9D0E-408A-9739-E66A37777D8E}"/>
            </a:ext>
          </a:extLst>
        </xdr:cNvPr>
        <xdr:cNvSpPr/>
      </xdr:nvSpPr>
      <xdr:spPr>
        <a:xfrm>
          <a:off x="4699000" y="7217834"/>
          <a:ext cx="9906000" cy="1756834"/>
        </a:xfrm>
        <a:prstGeom prst="rect">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582084</xdr:colOff>
      <xdr:row>48</xdr:row>
      <xdr:rowOff>31751</xdr:rowOff>
    </xdr:from>
    <xdr:to>
      <xdr:col>19</xdr:col>
      <xdr:colOff>64560</xdr:colOff>
      <xdr:row>56</xdr:row>
      <xdr:rowOff>84667</xdr:rowOff>
    </xdr:to>
    <mc:AlternateContent xmlns:mc="http://schemas.openxmlformats.org/markup-compatibility/2006" xmlns:a14="http://schemas.microsoft.com/office/drawing/2010/main">
      <mc:Choice Requires="a14">
        <xdr:sp macro="" textlink="">
          <xdr:nvSpPr>
            <xdr:cNvPr id="3" name="Oggetto 2">
              <a:extLst>
                <a:ext uri="{FF2B5EF4-FFF2-40B4-BE49-F238E27FC236}">
                  <a16:creationId xmlns:a16="http://schemas.microsoft.com/office/drawing/2014/main" id="{38252A85-480F-42CE-9E6E-E9323FE4F512}"/>
                </a:ext>
              </a:extLst>
            </xdr:cNvPr>
            <xdr:cNvSpPr txBox="1"/>
          </xdr:nvSpPr>
          <xdr:spPr bwMode="auto">
            <a:xfrm>
              <a:off x="8561917" y="7704668"/>
              <a:ext cx="3165476" cy="1396999"/>
            </a:xfrm>
            <a:prstGeom prst="rect">
              <a:avLst/>
            </a:prstGeom>
            <a:noFill/>
            <a:ln>
              <a:solidFill>
                <a:schemeClr val="tx1"/>
              </a:solidFill>
            </a:ln>
            <a:effectLst/>
          </xdr:spPr>
          <xdr:txBody>
            <a:bodyPr wrap="square">
              <a:normAutofit/>
            </a:bodyPr>
            <a:lstStyle>
              <a:defPPr>
                <a:defRPr lang="it-IT"/>
              </a:defPPr>
              <a:lvl1pPr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1pPr>
              <a:lvl2pPr marL="4572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2pPr>
              <a:lvl3pPr marL="9144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3pPr>
              <a:lvl4pPr marL="13716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4pPr>
              <a:lvl5pPr marL="18288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5pPr>
              <a:lvl6pPr marL="2286000" algn="l" defTabSz="914400" rtl="0" eaLnBrk="1" latinLnBrk="0" hangingPunct="1">
                <a:defRPr sz="900" kern="1200">
                  <a:solidFill>
                    <a:schemeClr val="bg1"/>
                  </a:solidFill>
                  <a:latin typeface="Arial" charset="0"/>
                  <a:ea typeface="ＭＳ Ｐゴシック" pitchFamily="34" charset="-128"/>
                  <a:cs typeface="+mn-cs"/>
                </a:defRPr>
              </a:lvl6pPr>
              <a:lvl7pPr marL="2743200" algn="l" defTabSz="914400" rtl="0" eaLnBrk="1" latinLnBrk="0" hangingPunct="1">
                <a:defRPr sz="900" kern="1200">
                  <a:solidFill>
                    <a:schemeClr val="bg1"/>
                  </a:solidFill>
                  <a:latin typeface="Arial" charset="0"/>
                  <a:ea typeface="ＭＳ Ｐゴシック" pitchFamily="34" charset="-128"/>
                  <a:cs typeface="+mn-cs"/>
                </a:defRPr>
              </a:lvl7pPr>
              <a:lvl8pPr marL="3200400" algn="l" defTabSz="914400" rtl="0" eaLnBrk="1" latinLnBrk="0" hangingPunct="1">
                <a:defRPr sz="900" kern="1200">
                  <a:solidFill>
                    <a:schemeClr val="bg1"/>
                  </a:solidFill>
                  <a:latin typeface="Arial" charset="0"/>
                  <a:ea typeface="ＭＳ Ｐゴシック" pitchFamily="34" charset="-128"/>
                  <a:cs typeface="+mn-cs"/>
                </a:defRPr>
              </a:lvl8pPr>
              <a:lvl9pPr marL="3657600" algn="l" defTabSz="914400" rtl="0" eaLnBrk="1" latinLnBrk="0" hangingPunct="1">
                <a:defRPr sz="900" kern="1200">
                  <a:solidFill>
                    <a:schemeClr val="bg1"/>
                  </a:solidFill>
                  <a:latin typeface="Arial" charset="0"/>
                  <a:ea typeface="ＭＳ Ｐゴシック" pitchFamily="34" charset="-128"/>
                  <a:cs typeface="+mn-cs"/>
                </a:defRPr>
              </a:lvl9pPr>
            </a:lstStyle>
            <a:p>
              <a:pPr/>
              <a14:m>
                <m:oMathPara xmlns:m="http://schemas.openxmlformats.org/officeDocument/2006/math">
                  <m:oMathParaPr>
                    <m:jc m:val="centerGroup"/>
                  </m:oMathParaPr>
                  <m:oMath xmlns:m="http://schemas.openxmlformats.org/officeDocument/2006/math">
                    <m:limLow>
                      <m:limLowPr>
                        <m:ctrlPr>
                          <a:rPr lang="it-IT" sz="1400" i="1">
                            <a:solidFill>
                              <a:srgbClr val="000000"/>
                            </a:solidFill>
                            <a:latin typeface="Cambria Math" panose="02040503050406030204" pitchFamily="18" charset="0"/>
                          </a:rPr>
                        </m:ctrlPr>
                      </m:limLowPr>
                      <m:e>
                        <m:r>
                          <m:rPr>
                            <m:sty m:val="p"/>
                          </m:rPr>
                          <a:rPr lang="it-IT" sz="1400" i="0">
                            <a:solidFill>
                              <a:srgbClr val="000000"/>
                            </a:solidFill>
                            <a:latin typeface="Cambria Math" panose="02040503050406030204" pitchFamily="18" charset="0"/>
                          </a:rPr>
                          <m:t>m</m:t>
                        </m:r>
                        <m:r>
                          <m:rPr>
                            <m:sty m:val="p"/>
                          </m:rPr>
                          <a:rPr lang="it-IT" sz="1400" b="0" i="0">
                            <a:solidFill>
                              <a:srgbClr val="000000"/>
                            </a:solidFill>
                            <a:latin typeface="Cambria Math" panose="02040503050406030204" pitchFamily="18" charset="0"/>
                          </a:rPr>
                          <m:t>ax</m:t>
                        </m:r>
                      </m:e>
                      <m:lim>
                        <m:r>
                          <a:rPr lang="it-IT" sz="1400" i="1">
                            <a:solidFill>
                              <a:srgbClr val="000000"/>
                            </a:solidFill>
                            <a:latin typeface="Cambria Math" panose="02040503050406030204" pitchFamily="18" charset="0"/>
                          </a:rPr>
                          <m:t>𝑋</m:t>
                        </m:r>
                      </m:lim>
                    </m:limLow>
                    <m:nary>
                      <m:naryPr>
                        <m:chr m:val="∑"/>
                        <m:ctrlPr>
                          <a:rPr lang="it-IT" sz="1400" i="1" kern="1200">
                            <a:solidFill>
                              <a:schemeClr val="tx1"/>
                            </a:solidFill>
                            <a:effectLst/>
                            <a:latin typeface="Cambria Math" panose="02040503050406030204" pitchFamily="18" charset="0"/>
                            <a:ea typeface="ＭＳ Ｐゴシック" pitchFamily="34" charset="-128"/>
                            <a:cs typeface="+mn-cs"/>
                          </a:rPr>
                        </m:ctrlPr>
                      </m:naryPr>
                      <m:sub>
                        <m:r>
                          <a:rPr lang="it-IT" sz="1400" i="1" kern="1200">
                            <a:solidFill>
                              <a:schemeClr val="tx1"/>
                            </a:solidFill>
                            <a:effectLst/>
                            <a:latin typeface="Cambria Math" panose="02040503050406030204" pitchFamily="18" charset="0"/>
                            <a:ea typeface="ＭＳ Ｐゴシック" pitchFamily="34" charset="-128"/>
                            <a:cs typeface="+mn-cs"/>
                          </a:rPr>
                          <m:t>𝑗</m:t>
                        </m:r>
                        <m:r>
                          <a:rPr lang="it-IT" sz="1400" i="1" kern="1200">
                            <a:solidFill>
                              <a:schemeClr val="tx1"/>
                            </a:solidFill>
                            <a:effectLst/>
                            <a:latin typeface="Cambria Math" panose="02040503050406030204" pitchFamily="18" charset="0"/>
                            <a:ea typeface="ＭＳ Ｐゴシック" pitchFamily="34" charset="-128"/>
                            <a:cs typeface="+mn-cs"/>
                          </a:rPr>
                          <m:t>=1</m:t>
                        </m:r>
                      </m:sub>
                      <m:sup>
                        <m:r>
                          <a:rPr lang="it-IT" sz="1400" i="1" kern="1200">
                            <a:solidFill>
                              <a:schemeClr val="tx1"/>
                            </a:solidFill>
                            <a:effectLst/>
                            <a:latin typeface="Cambria Math" panose="02040503050406030204" pitchFamily="18" charset="0"/>
                            <a:ea typeface="ＭＳ Ｐゴシック" pitchFamily="34" charset="-128"/>
                            <a:cs typeface="+mn-cs"/>
                          </a:rPr>
                          <m:t>𝑛</m:t>
                        </m:r>
                      </m:sup>
                      <m:e>
                        <m:r>
                          <a:rPr lang="it-IT" sz="1400" i="1" kern="1200">
                            <a:solidFill>
                              <a:schemeClr val="tx1"/>
                            </a:solidFill>
                            <a:effectLst/>
                            <a:latin typeface="Cambria Math" panose="02040503050406030204" pitchFamily="18" charset="0"/>
                            <a:ea typeface="ＭＳ Ｐゴシック" pitchFamily="34" charset="-128"/>
                            <a:cs typeface="+mn-cs"/>
                          </a:rPr>
                          <m:t>𝐸</m:t>
                        </m:r>
                        <m:r>
                          <a:rPr lang="it-IT" sz="1400" i="1" kern="1200">
                            <a:solidFill>
                              <a:schemeClr val="tx1"/>
                            </a:solidFill>
                            <a:effectLst/>
                            <a:latin typeface="Cambria Math" panose="02040503050406030204" pitchFamily="18" charset="0"/>
                            <a:ea typeface="ＭＳ Ｐゴシック" pitchFamily="34" charset="-128"/>
                            <a:cs typeface="+mn-cs"/>
                          </a:rPr>
                          <m:t>(</m:t>
                        </m:r>
                        <m:sSub>
                          <m:sSubPr>
                            <m:ctrlPr>
                              <a:rPr lang="it-IT" sz="1400" i="1" kern="1200">
                                <a:solidFill>
                                  <a:schemeClr val="tx1"/>
                                </a:solidFill>
                                <a:effectLst/>
                                <a:latin typeface="Cambria Math" panose="02040503050406030204" pitchFamily="18" charset="0"/>
                                <a:ea typeface="ＭＳ Ｐゴシック" pitchFamily="34" charset="-128"/>
                                <a:cs typeface="+mn-cs"/>
                              </a:rPr>
                            </m:ctrlPr>
                          </m:sSubPr>
                          <m:e>
                            <m:r>
                              <a:rPr lang="it-IT" sz="1400" i="1" kern="1200">
                                <a:solidFill>
                                  <a:schemeClr val="tx1"/>
                                </a:solidFill>
                                <a:effectLst/>
                                <a:latin typeface="Cambria Math" panose="02040503050406030204" pitchFamily="18" charset="0"/>
                                <a:ea typeface="ＭＳ Ｐゴシック" pitchFamily="34" charset="-128"/>
                                <a:cs typeface="+mn-cs"/>
                              </a:rPr>
                              <m:t>𝑅</m:t>
                            </m:r>
                          </m:e>
                          <m:sub>
                            <m:r>
                              <a:rPr lang="it-IT" sz="1400" i="1" kern="1200">
                                <a:solidFill>
                                  <a:schemeClr val="tx1"/>
                                </a:solidFill>
                                <a:effectLst/>
                                <a:latin typeface="Cambria Math" panose="02040503050406030204" pitchFamily="18" charset="0"/>
                                <a:ea typeface="ＭＳ Ｐゴシック" pitchFamily="34" charset="-128"/>
                                <a:cs typeface="+mn-cs"/>
                              </a:rPr>
                              <m:t>𝑗</m:t>
                            </m:r>
                          </m:sub>
                        </m:sSub>
                        <m:r>
                          <a:rPr lang="it-IT" sz="1400" i="1" kern="1200">
                            <a:solidFill>
                              <a:schemeClr val="tx1"/>
                            </a:solidFill>
                            <a:effectLst/>
                            <a:latin typeface="Cambria Math" panose="02040503050406030204" pitchFamily="18" charset="0"/>
                            <a:ea typeface="ＭＳ Ｐゴシック" pitchFamily="34" charset="-128"/>
                            <a:cs typeface="+mn-cs"/>
                          </a:rPr>
                          <m:t>)</m:t>
                        </m:r>
                        <m:sSub>
                          <m:sSubPr>
                            <m:ctrlPr>
                              <a:rPr lang="it-IT" sz="1400" i="1" kern="1200">
                                <a:solidFill>
                                  <a:schemeClr val="tx1"/>
                                </a:solidFill>
                                <a:effectLst/>
                                <a:latin typeface="Cambria Math" panose="02040503050406030204" pitchFamily="18" charset="0"/>
                                <a:ea typeface="ＭＳ Ｐゴシック" pitchFamily="34" charset="-128"/>
                                <a:cs typeface="+mn-cs"/>
                              </a:rPr>
                            </m:ctrlPr>
                          </m:sSubPr>
                          <m:e>
                            <m:r>
                              <a:rPr lang="it-IT" sz="1400" i="1" kern="1200">
                                <a:solidFill>
                                  <a:schemeClr val="tx1"/>
                                </a:solidFill>
                                <a:effectLst/>
                                <a:latin typeface="Cambria Math" panose="02040503050406030204" pitchFamily="18" charset="0"/>
                                <a:ea typeface="ＭＳ Ｐゴシック" pitchFamily="34" charset="-128"/>
                                <a:cs typeface="+mn-cs"/>
                              </a:rPr>
                              <m:t>𝑋</m:t>
                            </m:r>
                          </m:e>
                          <m:sub>
                            <m:r>
                              <a:rPr lang="it-IT" sz="1400" i="1" kern="1200">
                                <a:solidFill>
                                  <a:schemeClr val="tx1"/>
                                </a:solidFill>
                                <a:effectLst/>
                                <a:latin typeface="Cambria Math" panose="02040503050406030204" pitchFamily="18" charset="0"/>
                                <a:ea typeface="ＭＳ Ｐゴシック" pitchFamily="34" charset="-128"/>
                                <a:cs typeface="+mn-cs"/>
                              </a:rPr>
                              <m:t>𝑗</m:t>
                            </m:r>
                          </m:sub>
                        </m:sSub>
                      </m:e>
                    </m:nary>
                  </m:oMath>
                  <m:oMath xmlns:m="http://schemas.openxmlformats.org/officeDocument/2006/math">
                    <m:r>
                      <a:rPr lang="it-IT" sz="1400" b="0" i="1">
                        <a:solidFill>
                          <a:srgbClr val="000000"/>
                        </a:solidFill>
                        <a:latin typeface="Cambria Math" panose="02040503050406030204" pitchFamily="18" charset="0"/>
                      </a:rPr>
                      <m:t>                         </m:t>
                    </m:r>
                    <m:nary>
                      <m:naryPr>
                        <m:chr m:val="∑"/>
                        <m:ctrlPr>
                          <a:rPr lang="it-IT" sz="1400" i="1">
                            <a:solidFill>
                              <a:srgbClr val="000000"/>
                            </a:solidFill>
                            <a:latin typeface="Cambria Math" panose="02040503050406030204" pitchFamily="18" charset="0"/>
                          </a:rPr>
                        </m:ctrlPr>
                      </m:naryPr>
                      <m:sub>
                        <m:r>
                          <a:rPr lang="it-IT" sz="1400" i="1">
                            <a:solidFill>
                              <a:srgbClr val="000000"/>
                            </a:solidFill>
                            <a:latin typeface="Cambria Math" panose="02040503050406030204" pitchFamily="18" charset="0"/>
                          </a:rPr>
                          <m:t>𝑗</m:t>
                        </m:r>
                        <m:r>
                          <a:rPr lang="it-IT" sz="1400" i="1">
                            <a:solidFill>
                              <a:srgbClr val="000000"/>
                            </a:solidFill>
                            <a:latin typeface="Cambria Math" panose="02040503050406030204" pitchFamily="18" charset="0"/>
                          </a:rPr>
                          <m:t>=1</m:t>
                        </m:r>
                      </m:sub>
                      <m:sup>
                        <m:r>
                          <a:rPr lang="it-IT" sz="1400" i="1">
                            <a:solidFill>
                              <a:srgbClr val="000000"/>
                            </a:solidFill>
                            <a:latin typeface="Cambria Math" panose="02040503050406030204" pitchFamily="18" charset="0"/>
                          </a:rPr>
                          <m:t>𝑛</m:t>
                        </m:r>
                      </m:sup>
                      <m:e>
                        <m:sSub>
                          <m:sSubPr>
                            <m:ctrlPr>
                              <a:rPr lang="it-IT" sz="1400" i="1">
                                <a:solidFill>
                                  <a:srgbClr val="000000"/>
                                </a:solidFill>
                                <a:latin typeface="Cambria Math" panose="02040503050406030204" pitchFamily="18" charset="0"/>
                              </a:rPr>
                            </m:ctrlPr>
                          </m:sSubPr>
                          <m:e>
                            <m:r>
                              <a:rPr lang="it-IT" sz="1400" i="1">
                                <a:solidFill>
                                  <a:srgbClr val="000000"/>
                                </a:solidFill>
                                <a:latin typeface="Cambria Math" panose="02040503050406030204" pitchFamily="18" charset="0"/>
                              </a:rPr>
                              <m:t>𝑋</m:t>
                            </m:r>
                          </m:e>
                          <m:sub>
                            <m:r>
                              <a:rPr lang="it-IT" sz="1400" i="1">
                                <a:solidFill>
                                  <a:srgbClr val="000000"/>
                                </a:solidFill>
                                <a:latin typeface="Cambria Math" panose="02040503050406030204" pitchFamily="18" charset="0"/>
                              </a:rPr>
                              <m:t>𝑗</m:t>
                            </m:r>
                          </m:sub>
                        </m:sSub>
                      </m:e>
                    </m:nary>
                    <m:r>
                      <a:rPr lang="it-IT" sz="1400" i="1">
                        <a:solidFill>
                          <a:srgbClr val="000000"/>
                        </a:solidFill>
                        <a:latin typeface="Cambria Math" panose="02040503050406030204" pitchFamily="18" charset="0"/>
                      </a:rPr>
                      <m:t>=1</m:t>
                    </m:r>
                  </m:oMath>
                </m:oMathPara>
              </a14:m>
              <a:endParaRPr lang="it-IT" sz="1400"/>
            </a:p>
          </xdr:txBody>
        </xdr:sp>
      </mc:Choice>
      <mc:Fallback xmlns="">
        <xdr:sp macro="" textlink="">
          <xdr:nvSpPr>
            <xdr:cNvPr id="3" name="Oggetto 2">
              <a:extLst>
                <a:ext uri="{FF2B5EF4-FFF2-40B4-BE49-F238E27FC236}">
                  <a16:creationId xmlns:a16="http://schemas.microsoft.com/office/drawing/2014/main" id="{38252A85-480F-42CE-9E6E-E9323FE4F512}"/>
                </a:ext>
              </a:extLst>
            </xdr:cNvPr>
            <xdr:cNvSpPr txBox="1"/>
          </xdr:nvSpPr>
          <xdr:spPr bwMode="auto">
            <a:xfrm>
              <a:off x="8561917" y="7704668"/>
              <a:ext cx="3165476" cy="1396999"/>
            </a:xfrm>
            <a:prstGeom prst="rect">
              <a:avLst/>
            </a:prstGeom>
            <a:noFill/>
            <a:ln>
              <a:solidFill>
                <a:schemeClr val="tx1"/>
              </a:solidFill>
            </a:ln>
            <a:effectLst/>
          </xdr:spPr>
          <xdr:txBody>
            <a:bodyPr wrap="square">
              <a:normAutofit/>
            </a:bodyPr>
            <a:lstStyle>
              <a:defPPr>
                <a:defRPr lang="it-IT"/>
              </a:defPPr>
              <a:lvl1pPr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1pPr>
              <a:lvl2pPr marL="4572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2pPr>
              <a:lvl3pPr marL="9144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3pPr>
              <a:lvl4pPr marL="13716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4pPr>
              <a:lvl5pPr marL="1828800" algn="l" rtl="0" eaLnBrk="0" fontAlgn="base" hangingPunct="0">
                <a:spcBef>
                  <a:spcPct val="0"/>
                </a:spcBef>
                <a:spcAft>
                  <a:spcPct val="0"/>
                </a:spcAft>
                <a:defRPr sz="900" kern="1200">
                  <a:solidFill>
                    <a:schemeClr val="bg1"/>
                  </a:solidFill>
                  <a:latin typeface="Arial" charset="0"/>
                  <a:ea typeface="ＭＳ Ｐゴシック" pitchFamily="34" charset="-128"/>
                  <a:cs typeface="+mn-cs"/>
                </a:defRPr>
              </a:lvl5pPr>
              <a:lvl6pPr marL="2286000" algn="l" defTabSz="914400" rtl="0" eaLnBrk="1" latinLnBrk="0" hangingPunct="1">
                <a:defRPr sz="900" kern="1200">
                  <a:solidFill>
                    <a:schemeClr val="bg1"/>
                  </a:solidFill>
                  <a:latin typeface="Arial" charset="0"/>
                  <a:ea typeface="ＭＳ Ｐゴシック" pitchFamily="34" charset="-128"/>
                  <a:cs typeface="+mn-cs"/>
                </a:defRPr>
              </a:lvl6pPr>
              <a:lvl7pPr marL="2743200" algn="l" defTabSz="914400" rtl="0" eaLnBrk="1" latinLnBrk="0" hangingPunct="1">
                <a:defRPr sz="900" kern="1200">
                  <a:solidFill>
                    <a:schemeClr val="bg1"/>
                  </a:solidFill>
                  <a:latin typeface="Arial" charset="0"/>
                  <a:ea typeface="ＭＳ Ｐゴシック" pitchFamily="34" charset="-128"/>
                  <a:cs typeface="+mn-cs"/>
                </a:defRPr>
              </a:lvl7pPr>
              <a:lvl8pPr marL="3200400" algn="l" defTabSz="914400" rtl="0" eaLnBrk="1" latinLnBrk="0" hangingPunct="1">
                <a:defRPr sz="900" kern="1200">
                  <a:solidFill>
                    <a:schemeClr val="bg1"/>
                  </a:solidFill>
                  <a:latin typeface="Arial" charset="0"/>
                  <a:ea typeface="ＭＳ Ｐゴシック" pitchFamily="34" charset="-128"/>
                  <a:cs typeface="+mn-cs"/>
                </a:defRPr>
              </a:lvl8pPr>
              <a:lvl9pPr marL="3657600" algn="l" defTabSz="914400" rtl="0" eaLnBrk="1" latinLnBrk="0" hangingPunct="1">
                <a:defRPr sz="900" kern="1200">
                  <a:solidFill>
                    <a:schemeClr val="bg1"/>
                  </a:solidFill>
                  <a:latin typeface="Arial" charset="0"/>
                  <a:ea typeface="ＭＳ Ｐゴシック" pitchFamily="34" charset="-128"/>
                  <a:cs typeface="+mn-cs"/>
                </a:defRPr>
              </a:lvl9pPr>
            </a:lstStyle>
            <a:p>
              <a:pPr/>
              <a:r>
                <a:rPr lang="it-IT" sz="1400" i="0">
                  <a:solidFill>
                    <a:srgbClr val="000000"/>
                  </a:solidFill>
                  <a:latin typeface="Cambria Math" panose="02040503050406030204" pitchFamily="18" charset="0"/>
                </a:rPr>
                <a:t>m</a:t>
              </a:r>
              <a:r>
                <a:rPr lang="it-IT" sz="1400" b="0" i="0">
                  <a:solidFill>
                    <a:srgbClr val="000000"/>
                  </a:solidFill>
                  <a:latin typeface="Cambria Math" panose="02040503050406030204" pitchFamily="18" charset="0"/>
                </a:rPr>
                <a:t>ax┬</a:t>
              </a:r>
              <a:r>
                <a:rPr lang="it-IT" sz="1400" i="0">
                  <a:solidFill>
                    <a:srgbClr val="000000"/>
                  </a:solidFill>
                  <a:latin typeface="Cambria Math" panose="02040503050406030204" pitchFamily="18" charset="0"/>
                </a:rPr>
                <a:t>𝑋</a:t>
              </a:r>
              <a:r>
                <a:rPr lang="it-IT" sz="1400" i="0" kern="1200">
                  <a:solidFill>
                    <a:schemeClr val="tx1"/>
                  </a:solidFill>
                  <a:effectLst/>
                  <a:latin typeface="Cambria Math" panose="02040503050406030204" pitchFamily="18" charset="0"/>
                  <a:cs typeface="+mn-cs"/>
                </a:rPr>
                <a:t> </a:t>
              </a:r>
              <a:r>
                <a:rPr lang="it-IT" sz="1400" i="0" kern="1200">
                  <a:solidFill>
                    <a:schemeClr val="tx1"/>
                  </a:solidFill>
                  <a:effectLst/>
                  <a:latin typeface="Cambria Math" panose="02040503050406030204" pitchFamily="18" charset="0"/>
                  <a:ea typeface="ＭＳ Ｐゴシック" pitchFamily="34" charset="-128"/>
                  <a:cs typeface="+mn-cs"/>
                </a:rPr>
                <a:t>∑_(𝑗=1)^𝑛▒〖𝐸(𝑅_𝑗)𝑋_𝑗 〗</a:t>
              </a:r>
              <a:br>
                <a:rPr lang="it-IT" sz="1400" i="1" kern="1200">
                  <a:solidFill>
                    <a:schemeClr val="tx1"/>
                  </a:solidFill>
                  <a:effectLst/>
                  <a:latin typeface="Cambria Math" panose="02040503050406030204" pitchFamily="18" charset="0"/>
                  <a:ea typeface="ＭＳ Ｐゴシック" pitchFamily="34" charset="-128"/>
                  <a:cs typeface="+mn-cs"/>
                </a:rPr>
              </a:br>
              <a:r>
                <a:rPr lang="it-IT" sz="1400" b="0" i="0">
                  <a:solidFill>
                    <a:srgbClr val="000000"/>
                  </a:solidFill>
                  <a:latin typeface="Cambria Math" panose="02040503050406030204" pitchFamily="18" charset="0"/>
                </a:rPr>
                <a:t>                         </a:t>
              </a:r>
              <a:r>
                <a:rPr lang="it-IT" sz="1400" i="0">
                  <a:solidFill>
                    <a:srgbClr val="000000"/>
                  </a:solidFill>
                  <a:latin typeface="Cambria Math" panose="02040503050406030204" pitchFamily="18" charset="0"/>
                </a:rPr>
                <a:t>∑_(𝑗=1)^𝑛▒𝑋_𝑗 =1</a:t>
              </a:r>
              <a:endParaRPr lang="it-IT" sz="1400"/>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0</xdr:col>
      <xdr:colOff>31748</xdr:colOff>
      <xdr:row>90</xdr:row>
      <xdr:rowOff>10583</xdr:rowOff>
    </xdr:from>
    <xdr:ext cx="1986493" cy="550334"/>
    <xdr:pic>
      <xdr:nvPicPr>
        <xdr:cNvPr id="2" name="Immagine 2">
          <a:extLst>
            <a:ext uri="{FF2B5EF4-FFF2-40B4-BE49-F238E27FC236}">
              <a16:creationId xmlns:a16="http://schemas.microsoft.com/office/drawing/2014/main" id="{C0B65285-5D60-7549-90BC-D99E8B0CC034}"/>
            </a:ext>
          </a:extLst>
        </xdr:cNvPr>
        <xdr:cNvPicPr>
          <a:picLocks noChangeAspect="1"/>
        </xdr:cNvPicPr>
      </xdr:nvPicPr>
      <xdr:blipFill rotWithShape="1">
        <a:blip xmlns:r="http://schemas.openxmlformats.org/officeDocument/2006/relationships" r:embed="rId1"/>
        <a:srcRect l="63171" t="11452" r="5014" b="62251"/>
        <a:stretch/>
      </xdr:blipFill>
      <xdr:spPr>
        <a:xfrm>
          <a:off x="31748" y="14869583"/>
          <a:ext cx="1986493" cy="550334"/>
        </a:xfrm>
        <a:prstGeom prst="rect">
          <a:avLst/>
        </a:prstGeom>
      </xdr:spPr>
    </xdr:pic>
    <xdr:clientData/>
  </xdr:oneCellAnchor>
  <xdr:oneCellAnchor>
    <xdr:from>
      <xdr:col>0</xdr:col>
      <xdr:colOff>10584</xdr:colOff>
      <xdr:row>133</xdr:row>
      <xdr:rowOff>7165</xdr:rowOff>
    </xdr:from>
    <xdr:ext cx="1322917" cy="441303"/>
    <xdr:pic>
      <xdr:nvPicPr>
        <xdr:cNvPr id="3" name="Immagine 3">
          <a:extLst>
            <a:ext uri="{FF2B5EF4-FFF2-40B4-BE49-F238E27FC236}">
              <a16:creationId xmlns:a16="http://schemas.microsoft.com/office/drawing/2014/main" id="{69AEC108-AD75-C14D-80A9-198C97F808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84" y="21965465"/>
          <a:ext cx="1322917" cy="441303"/>
        </a:xfrm>
        <a:prstGeom prst="rect">
          <a:avLst/>
        </a:prstGeom>
      </xdr:spPr>
    </xdr:pic>
    <xdr:clientData/>
  </xdr:oneCellAnchor>
  <xdr:oneCellAnchor>
    <xdr:from>
      <xdr:col>0</xdr:col>
      <xdr:colOff>0</xdr:colOff>
      <xdr:row>140</xdr:row>
      <xdr:rowOff>83344</xdr:rowOff>
    </xdr:from>
    <xdr:ext cx="1916906" cy="458536"/>
    <xdr:pic>
      <xdr:nvPicPr>
        <xdr:cNvPr id="4" name="Immagine 5">
          <a:extLst>
            <a:ext uri="{FF2B5EF4-FFF2-40B4-BE49-F238E27FC236}">
              <a16:creationId xmlns:a16="http://schemas.microsoft.com/office/drawing/2014/main" id="{D76210AD-8EB0-1E49-993C-C9AF389A8968}"/>
            </a:ext>
          </a:extLst>
        </xdr:cNvPr>
        <xdr:cNvPicPr>
          <a:picLocks noChangeAspect="1"/>
        </xdr:cNvPicPr>
      </xdr:nvPicPr>
      <xdr:blipFill rotWithShape="1">
        <a:blip xmlns:r="http://schemas.openxmlformats.org/officeDocument/2006/relationships" r:embed="rId1"/>
        <a:srcRect l="57444" t="35913" r="15792" b="38323"/>
        <a:stretch/>
      </xdr:blipFill>
      <xdr:spPr>
        <a:xfrm>
          <a:off x="0" y="23197344"/>
          <a:ext cx="1916906" cy="458536"/>
        </a:xfrm>
        <a:prstGeom prst="rect">
          <a:avLst/>
        </a:prstGeom>
      </xdr:spPr>
    </xdr:pic>
    <xdr:clientData/>
  </xdr:oneCellAnchor>
  <xdr:twoCellAnchor>
    <xdr:from>
      <xdr:col>1</xdr:col>
      <xdr:colOff>241297</xdr:colOff>
      <xdr:row>169</xdr:row>
      <xdr:rowOff>125943</xdr:rowOff>
    </xdr:from>
    <xdr:to>
      <xdr:col>11</xdr:col>
      <xdr:colOff>581024</xdr:colOff>
      <xdr:row>193</xdr:row>
      <xdr:rowOff>19051</xdr:rowOff>
    </xdr:to>
    <xdr:graphicFrame macro="">
      <xdr:nvGraphicFramePr>
        <xdr:cNvPr id="5" name="Grafico 11">
          <a:extLst>
            <a:ext uri="{FF2B5EF4-FFF2-40B4-BE49-F238E27FC236}">
              <a16:creationId xmlns:a16="http://schemas.microsoft.com/office/drawing/2014/main" id="{3330858D-2780-A841-9C48-85B459933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438150</xdr:colOff>
      <xdr:row>170</xdr:row>
      <xdr:rowOff>66675</xdr:rowOff>
    </xdr:from>
    <xdr:to>
      <xdr:col>30</xdr:col>
      <xdr:colOff>24342</xdr:colOff>
      <xdr:row>193</xdr:row>
      <xdr:rowOff>38100</xdr:rowOff>
    </xdr:to>
    <xdr:graphicFrame macro="">
      <xdr:nvGraphicFramePr>
        <xdr:cNvPr id="6" name="Grafico 20">
          <a:extLst>
            <a:ext uri="{FF2B5EF4-FFF2-40B4-BE49-F238E27FC236}">
              <a16:creationId xmlns:a16="http://schemas.microsoft.com/office/drawing/2014/main" id="{C4BBEA06-A1F1-D045-8C02-5C27ABED1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152131</xdr:colOff>
      <xdr:row>47</xdr:row>
      <xdr:rowOff>6603</xdr:rowOff>
    </xdr:from>
    <xdr:to>
      <xdr:col>19</xdr:col>
      <xdr:colOff>500439</xdr:colOff>
      <xdr:row>56</xdr:row>
      <xdr:rowOff>74293</xdr:rowOff>
    </xdr:to>
    <xdr:pic>
      <xdr:nvPicPr>
        <xdr:cNvPr id="2" name="Immagine 1">
          <a:extLst>
            <a:ext uri="{FF2B5EF4-FFF2-40B4-BE49-F238E27FC236}">
              <a16:creationId xmlns:a16="http://schemas.microsoft.com/office/drawing/2014/main" id="{16B86C00-1792-4395-B9F5-3D0BEB15F42B}"/>
            </a:ext>
          </a:extLst>
        </xdr:cNvPr>
        <xdr:cNvPicPr>
          <a:picLocks noChangeAspect="1"/>
        </xdr:cNvPicPr>
      </xdr:nvPicPr>
      <xdr:blipFill>
        <a:blip xmlns:r="http://schemas.openxmlformats.org/officeDocument/2006/relationships" r:embed="rId1"/>
        <a:stretch>
          <a:fillRect/>
        </a:stretch>
      </xdr:blipFill>
      <xdr:spPr>
        <a:xfrm>
          <a:off x="6857731" y="7645653"/>
          <a:ext cx="5471851" cy="1525015"/>
        </a:xfrm>
        <a:prstGeom prst="rect">
          <a:avLst/>
        </a:prstGeom>
      </xdr:spPr>
    </xdr:pic>
    <xdr:clientData/>
  </xdr:twoCellAnchor>
  <xdr:twoCellAnchor editAs="oneCell">
    <xdr:from>
      <xdr:col>0</xdr:col>
      <xdr:colOff>31748</xdr:colOff>
      <xdr:row>99</xdr:row>
      <xdr:rowOff>10583</xdr:rowOff>
    </xdr:from>
    <xdr:to>
      <xdr:col>2</xdr:col>
      <xdr:colOff>555039</xdr:colOff>
      <xdr:row>102</xdr:row>
      <xdr:rowOff>84666</xdr:rowOff>
    </xdr:to>
    <xdr:pic>
      <xdr:nvPicPr>
        <xdr:cNvPr id="3" name="Immagine 2">
          <a:extLst>
            <a:ext uri="{FF2B5EF4-FFF2-40B4-BE49-F238E27FC236}">
              <a16:creationId xmlns:a16="http://schemas.microsoft.com/office/drawing/2014/main" id="{FC1F5F3E-C343-44CC-957D-364148E2A3BF}"/>
            </a:ext>
          </a:extLst>
        </xdr:cNvPr>
        <xdr:cNvPicPr>
          <a:picLocks noChangeAspect="1"/>
        </xdr:cNvPicPr>
      </xdr:nvPicPr>
      <xdr:blipFill rotWithShape="1">
        <a:blip xmlns:r="http://schemas.openxmlformats.org/officeDocument/2006/relationships" r:embed="rId1"/>
        <a:srcRect l="63171" t="11452" r="5014" b="62251"/>
        <a:stretch/>
      </xdr:blipFill>
      <xdr:spPr>
        <a:xfrm>
          <a:off x="31748" y="16355483"/>
          <a:ext cx="1815043" cy="559858"/>
        </a:xfrm>
        <a:prstGeom prst="rect">
          <a:avLst/>
        </a:prstGeom>
      </xdr:spPr>
    </xdr:pic>
    <xdr:clientData/>
  </xdr:twoCellAnchor>
  <xdr:twoCellAnchor editAs="oneCell">
    <xdr:from>
      <xdr:col>0</xdr:col>
      <xdr:colOff>10584</xdr:colOff>
      <xdr:row>142</xdr:row>
      <xdr:rowOff>7165</xdr:rowOff>
    </xdr:from>
    <xdr:to>
      <xdr:col>1</xdr:col>
      <xdr:colOff>607979</xdr:colOff>
      <xdr:row>144</xdr:row>
      <xdr:rowOff>130968</xdr:rowOff>
    </xdr:to>
    <xdr:pic>
      <xdr:nvPicPr>
        <xdr:cNvPr id="4" name="Immagine 3">
          <a:extLst>
            <a:ext uri="{FF2B5EF4-FFF2-40B4-BE49-F238E27FC236}">
              <a16:creationId xmlns:a16="http://schemas.microsoft.com/office/drawing/2014/main" id="{76E3A0B0-6A55-4A78-9350-42A906D400D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84" y="23314840"/>
          <a:ext cx="1208617" cy="447653"/>
        </a:xfrm>
        <a:prstGeom prst="rect">
          <a:avLst/>
        </a:prstGeom>
      </xdr:spPr>
    </xdr:pic>
    <xdr:clientData/>
  </xdr:twoCellAnchor>
  <xdr:twoCellAnchor>
    <xdr:from>
      <xdr:col>7</xdr:col>
      <xdr:colOff>402167</xdr:colOff>
      <xdr:row>45</xdr:row>
      <xdr:rowOff>74084</xdr:rowOff>
    </xdr:from>
    <xdr:to>
      <xdr:col>23</xdr:col>
      <xdr:colOff>486833</xdr:colOff>
      <xdr:row>56</xdr:row>
      <xdr:rowOff>52918</xdr:rowOff>
    </xdr:to>
    <xdr:sp macro="" textlink="">
      <xdr:nvSpPr>
        <xdr:cNvPr id="5" name="Rettangolo 4">
          <a:extLst>
            <a:ext uri="{FF2B5EF4-FFF2-40B4-BE49-F238E27FC236}">
              <a16:creationId xmlns:a16="http://schemas.microsoft.com/office/drawing/2014/main" id="{A4C3C50F-6C87-413F-84E4-10D50EAE8B17}"/>
            </a:ext>
          </a:extLst>
        </xdr:cNvPr>
        <xdr:cNvSpPr/>
      </xdr:nvSpPr>
      <xdr:spPr>
        <a:xfrm>
          <a:off x="4669367" y="7360709"/>
          <a:ext cx="9838266" cy="1788584"/>
        </a:xfrm>
        <a:prstGeom prst="rect">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47626</xdr:colOff>
      <xdr:row>149</xdr:row>
      <xdr:rowOff>142876</xdr:rowOff>
    </xdr:from>
    <xdr:to>
      <xdr:col>2</xdr:col>
      <xdr:colOff>510094</xdr:colOff>
      <xdr:row>152</xdr:row>
      <xdr:rowOff>18701</xdr:rowOff>
    </xdr:to>
    <xdr:pic>
      <xdr:nvPicPr>
        <xdr:cNvPr id="6" name="Immagine 5">
          <a:extLst>
            <a:ext uri="{FF2B5EF4-FFF2-40B4-BE49-F238E27FC236}">
              <a16:creationId xmlns:a16="http://schemas.microsoft.com/office/drawing/2014/main" id="{8CE3A1AA-33BE-4631-A159-769798A6CB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626" y="24584026"/>
          <a:ext cx="1752599" cy="361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383453</xdr:colOff>
      <xdr:row>47</xdr:row>
      <xdr:rowOff>33817</xdr:rowOff>
    </xdr:from>
    <xdr:to>
      <xdr:col>19</xdr:col>
      <xdr:colOff>368904</xdr:colOff>
      <xdr:row>56</xdr:row>
      <xdr:rowOff>101507</xdr:rowOff>
    </xdr:to>
    <xdr:pic>
      <xdr:nvPicPr>
        <xdr:cNvPr id="2" name="Immagine 1">
          <a:extLst>
            <a:ext uri="{FF2B5EF4-FFF2-40B4-BE49-F238E27FC236}">
              <a16:creationId xmlns:a16="http://schemas.microsoft.com/office/drawing/2014/main" id="{EFF4344D-F754-4463-BEF9-5BF3FAFD67F0}"/>
            </a:ext>
          </a:extLst>
        </xdr:cNvPr>
        <xdr:cNvPicPr>
          <a:picLocks noChangeAspect="1"/>
        </xdr:cNvPicPr>
      </xdr:nvPicPr>
      <xdr:blipFill>
        <a:blip xmlns:r="http://schemas.openxmlformats.org/officeDocument/2006/relationships" r:embed="rId1"/>
        <a:stretch>
          <a:fillRect/>
        </a:stretch>
      </xdr:blipFill>
      <xdr:spPr>
        <a:xfrm>
          <a:off x="6506667" y="7735460"/>
          <a:ext cx="5496344" cy="1537261"/>
        </a:xfrm>
        <a:prstGeom prst="rect">
          <a:avLst/>
        </a:prstGeom>
      </xdr:spPr>
    </xdr:pic>
    <xdr:clientData/>
  </xdr:twoCellAnchor>
  <xdr:twoCellAnchor editAs="oneCell">
    <xdr:from>
      <xdr:col>0</xdr:col>
      <xdr:colOff>10584</xdr:colOff>
      <xdr:row>142</xdr:row>
      <xdr:rowOff>7165</xdr:rowOff>
    </xdr:from>
    <xdr:to>
      <xdr:col>1</xdr:col>
      <xdr:colOff>50086</xdr:colOff>
      <xdr:row>144</xdr:row>
      <xdr:rowOff>130968</xdr:rowOff>
    </xdr:to>
    <xdr:pic>
      <xdr:nvPicPr>
        <xdr:cNvPr id="4" name="Immagine 3">
          <a:extLst>
            <a:ext uri="{FF2B5EF4-FFF2-40B4-BE49-F238E27FC236}">
              <a16:creationId xmlns:a16="http://schemas.microsoft.com/office/drawing/2014/main" id="{BD1E83B7-21C4-44D8-BE96-40FF5753D0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84" y="23314840"/>
          <a:ext cx="1206995" cy="447653"/>
        </a:xfrm>
        <a:prstGeom prst="rect">
          <a:avLst/>
        </a:prstGeom>
      </xdr:spPr>
    </xdr:pic>
    <xdr:clientData/>
  </xdr:twoCellAnchor>
  <xdr:twoCellAnchor>
    <xdr:from>
      <xdr:col>7</xdr:col>
      <xdr:colOff>402167</xdr:colOff>
      <xdr:row>45</xdr:row>
      <xdr:rowOff>74084</xdr:rowOff>
    </xdr:from>
    <xdr:to>
      <xdr:col>23</xdr:col>
      <xdr:colOff>486833</xdr:colOff>
      <xdr:row>56</xdr:row>
      <xdr:rowOff>52918</xdr:rowOff>
    </xdr:to>
    <xdr:sp macro="" textlink="">
      <xdr:nvSpPr>
        <xdr:cNvPr id="5" name="Rettangolo 4">
          <a:extLst>
            <a:ext uri="{FF2B5EF4-FFF2-40B4-BE49-F238E27FC236}">
              <a16:creationId xmlns:a16="http://schemas.microsoft.com/office/drawing/2014/main" id="{66A3AC1B-3771-40D1-B091-D1E931D98E99}"/>
            </a:ext>
          </a:extLst>
        </xdr:cNvPr>
        <xdr:cNvSpPr/>
      </xdr:nvSpPr>
      <xdr:spPr>
        <a:xfrm>
          <a:off x="4793192" y="7360709"/>
          <a:ext cx="9838266" cy="1788584"/>
        </a:xfrm>
        <a:prstGeom prst="rect">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13608</xdr:colOff>
      <xdr:row>77</xdr:row>
      <xdr:rowOff>36740</xdr:rowOff>
    </xdr:from>
    <xdr:to>
      <xdr:col>10</xdr:col>
      <xdr:colOff>299358</xdr:colOff>
      <xdr:row>92</xdr:row>
      <xdr:rowOff>140155</xdr:rowOff>
    </xdr:to>
    <xdr:graphicFrame macro="">
      <xdr:nvGraphicFramePr>
        <xdr:cNvPr id="8" name="Chart 7">
          <a:extLst>
            <a:ext uri="{FF2B5EF4-FFF2-40B4-BE49-F238E27FC236}">
              <a16:creationId xmlns:a16="http://schemas.microsoft.com/office/drawing/2014/main" id="{EBA4A1BD-812C-4B76-A9FB-4393CA6A5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217714</xdr:colOff>
      <xdr:row>76</xdr:row>
      <xdr:rowOff>159203</xdr:rowOff>
    </xdr:from>
    <xdr:to>
      <xdr:col>18</xdr:col>
      <xdr:colOff>503464</xdr:colOff>
      <xdr:row>92</xdr:row>
      <xdr:rowOff>85725</xdr:rowOff>
    </xdr:to>
    <xdr:graphicFrame macro="">
      <xdr:nvGraphicFramePr>
        <xdr:cNvPr id="9" name="Chart 8">
          <a:extLst>
            <a:ext uri="{FF2B5EF4-FFF2-40B4-BE49-F238E27FC236}">
              <a16:creationId xmlns:a16="http://schemas.microsoft.com/office/drawing/2014/main" id="{9A58726C-94A3-4C48-AF99-A0BC05079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353786</xdr:colOff>
      <xdr:row>76</xdr:row>
      <xdr:rowOff>172810</xdr:rowOff>
    </xdr:from>
    <xdr:to>
      <xdr:col>27</xdr:col>
      <xdr:colOff>27215</xdr:colOff>
      <xdr:row>92</xdr:row>
      <xdr:rowOff>99332</xdr:rowOff>
    </xdr:to>
    <xdr:graphicFrame macro="">
      <xdr:nvGraphicFramePr>
        <xdr:cNvPr id="10" name="Chart 9">
          <a:extLst>
            <a:ext uri="{FF2B5EF4-FFF2-40B4-BE49-F238E27FC236}">
              <a16:creationId xmlns:a16="http://schemas.microsoft.com/office/drawing/2014/main" id="{5609C14A-DF58-4CE8-930B-697446427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27214</xdr:colOff>
      <xdr:row>94</xdr:row>
      <xdr:rowOff>131988</xdr:rowOff>
    </xdr:from>
    <xdr:to>
      <xdr:col>10</xdr:col>
      <xdr:colOff>312964</xdr:colOff>
      <xdr:row>111</xdr:row>
      <xdr:rowOff>99331</xdr:rowOff>
    </xdr:to>
    <xdr:graphicFrame macro="">
      <xdr:nvGraphicFramePr>
        <xdr:cNvPr id="11" name="Chart 10">
          <a:extLst>
            <a:ext uri="{FF2B5EF4-FFF2-40B4-BE49-F238E27FC236}">
              <a16:creationId xmlns:a16="http://schemas.microsoft.com/office/drawing/2014/main" id="{D62FA550-F7D5-4412-A54D-B80AC7739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217714</xdr:colOff>
      <xdr:row>94</xdr:row>
      <xdr:rowOff>118381</xdr:rowOff>
    </xdr:from>
    <xdr:to>
      <xdr:col>18</xdr:col>
      <xdr:colOff>503464</xdr:colOff>
      <xdr:row>111</xdr:row>
      <xdr:rowOff>85724</xdr:rowOff>
    </xdr:to>
    <xdr:graphicFrame macro="">
      <xdr:nvGraphicFramePr>
        <xdr:cNvPr id="12" name="Chart 11">
          <a:extLst>
            <a:ext uri="{FF2B5EF4-FFF2-40B4-BE49-F238E27FC236}">
              <a16:creationId xmlns:a16="http://schemas.microsoft.com/office/drawing/2014/main" id="{93AE9341-0EA9-40B4-BB55-9FB24FC3F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394607</xdr:colOff>
      <xdr:row>94</xdr:row>
      <xdr:rowOff>118381</xdr:rowOff>
    </xdr:from>
    <xdr:to>
      <xdr:col>27</xdr:col>
      <xdr:colOff>68036</xdr:colOff>
      <xdr:row>111</xdr:row>
      <xdr:rowOff>85724</xdr:rowOff>
    </xdr:to>
    <xdr:graphicFrame macro="">
      <xdr:nvGraphicFramePr>
        <xdr:cNvPr id="13" name="Chart 12">
          <a:extLst>
            <a:ext uri="{FF2B5EF4-FFF2-40B4-BE49-F238E27FC236}">
              <a16:creationId xmlns:a16="http://schemas.microsoft.com/office/drawing/2014/main" id="{6348F353-64A9-4145-AB11-2C87906F4A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E24" sqref="E24"/>
    </sheetView>
  </sheetViews>
  <sheetFormatPr baseColWidth="10" defaultColWidth="14.5" defaultRowHeight="15" customHeight="1" x14ac:dyDescent="0.15"/>
  <cols>
    <col min="1" max="1" width="22.5" customWidth="1"/>
    <col min="2" max="2" width="43.5" customWidth="1"/>
    <col min="3" max="26" width="8.83203125" customWidth="1"/>
  </cols>
  <sheetData>
    <row r="1" spans="1:2" ht="24" customHeight="1" x14ac:dyDescent="0.15">
      <c r="A1" s="20" t="s">
        <v>112</v>
      </c>
      <c r="B1" s="21" t="s">
        <v>113</v>
      </c>
    </row>
    <row r="2" spans="1:2" ht="12" customHeight="1" x14ac:dyDescent="0.15">
      <c r="A2" s="1" t="s">
        <v>0</v>
      </c>
      <c r="B2" s="2" t="s">
        <v>1</v>
      </c>
    </row>
    <row r="3" spans="1:2" ht="12" customHeight="1" x14ac:dyDescent="0.15">
      <c r="A3" s="1" t="s">
        <v>2</v>
      </c>
      <c r="B3" s="2" t="s">
        <v>3</v>
      </c>
    </row>
    <row r="4" spans="1:2" ht="12" customHeight="1" x14ac:dyDescent="0.15">
      <c r="A4" s="1" t="s">
        <v>4</v>
      </c>
      <c r="B4" s="2" t="s">
        <v>5</v>
      </c>
    </row>
    <row r="5" spans="1:2" ht="12" customHeight="1" x14ac:dyDescent="0.15">
      <c r="A5" s="1" t="s">
        <v>6</v>
      </c>
      <c r="B5" s="2" t="s">
        <v>7</v>
      </c>
    </row>
    <row r="6" spans="1:2" ht="12" customHeight="1" x14ac:dyDescent="0.15">
      <c r="A6" s="1" t="s">
        <v>8</v>
      </c>
      <c r="B6" s="2" t="s">
        <v>9</v>
      </c>
    </row>
    <row r="7" spans="1:2" ht="12" customHeight="1" x14ac:dyDescent="0.15">
      <c r="A7" s="1" t="s">
        <v>10</v>
      </c>
      <c r="B7" s="2" t="s">
        <v>11</v>
      </c>
    </row>
    <row r="8" spans="1:2" ht="12" customHeight="1" x14ac:dyDescent="0.15">
      <c r="A8" s="1" t="s">
        <v>12</v>
      </c>
      <c r="B8" s="2" t="s">
        <v>13</v>
      </c>
    </row>
    <row r="9" spans="1:2" ht="12" customHeight="1" x14ac:dyDescent="0.15">
      <c r="A9" s="1" t="s">
        <v>14</v>
      </c>
      <c r="B9" s="2" t="s">
        <v>15</v>
      </c>
    </row>
    <row r="10" spans="1:2" ht="12" customHeight="1" x14ac:dyDescent="0.15">
      <c r="A10" s="1" t="s">
        <v>16</v>
      </c>
      <c r="B10" s="2" t="s">
        <v>17</v>
      </c>
    </row>
    <row r="11" spans="1:2" ht="12" customHeight="1" x14ac:dyDescent="0.15">
      <c r="A11" s="1" t="s">
        <v>18</v>
      </c>
      <c r="B11" s="2" t="s">
        <v>19</v>
      </c>
    </row>
    <row r="12" spans="1:2" ht="12" customHeight="1" x14ac:dyDescent="0.15">
      <c r="A12" s="1" t="s">
        <v>20</v>
      </c>
      <c r="B12" s="2" t="s">
        <v>21</v>
      </c>
    </row>
    <row r="13" spans="1:2" ht="12" customHeight="1" x14ac:dyDescent="0.15">
      <c r="A13" s="1" t="s">
        <v>22</v>
      </c>
      <c r="B13" s="2" t="s">
        <v>23</v>
      </c>
    </row>
    <row r="14" spans="1:2" ht="12" customHeight="1" x14ac:dyDescent="0.15">
      <c r="A14" s="1" t="s">
        <v>24</v>
      </c>
      <c r="B14" s="2" t="s">
        <v>25</v>
      </c>
    </row>
    <row r="15" spans="1:2" ht="12" customHeight="1" x14ac:dyDescent="0.15">
      <c r="A15" s="1" t="s">
        <v>26</v>
      </c>
      <c r="B15" s="2" t="s">
        <v>27</v>
      </c>
    </row>
    <row r="16" spans="1:2" ht="12" customHeight="1" x14ac:dyDescent="0.15">
      <c r="A16" s="1" t="s">
        <v>28</v>
      </c>
      <c r="B16" s="2" t="s">
        <v>29</v>
      </c>
    </row>
    <row r="17" spans="1:2" ht="12" customHeight="1" x14ac:dyDescent="0.15">
      <c r="A17" s="1" t="s">
        <v>30</v>
      </c>
      <c r="B17" s="2" t="s">
        <v>31</v>
      </c>
    </row>
    <row r="18" spans="1:2" ht="12" customHeight="1" x14ac:dyDescent="0.15">
      <c r="A18" s="1" t="s">
        <v>32</v>
      </c>
      <c r="B18" s="2" t="s">
        <v>33</v>
      </c>
    </row>
    <row r="19" spans="1:2" ht="12" customHeight="1" x14ac:dyDescent="0.15">
      <c r="A19" s="1" t="s">
        <v>34</v>
      </c>
      <c r="B19" s="2" t="s">
        <v>35</v>
      </c>
    </row>
    <row r="20" spans="1:2" ht="12" customHeight="1" x14ac:dyDescent="0.15">
      <c r="A20" s="1" t="s">
        <v>36</v>
      </c>
      <c r="B20" s="2" t="s">
        <v>37</v>
      </c>
    </row>
    <row r="21" spans="1:2" ht="12" customHeight="1" x14ac:dyDescent="0.15">
      <c r="A21" s="1" t="s">
        <v>38</v>
      </c>
      <c r="B21" s="2" t="s">
        <v>39</v>
      </c>
    </row>
    <row r="22" spans="1:2" ht="12" customHeight="1" x14ac:dyDescent="0.15">
      <c r="A22" s="1" t="s">
        <v>40</v>
      </c>
      <c r="B22" s="2" t="s">
        <v>41</v>
      </c>
    </row>
    <row r="23" spans="1:2" ht="12" customHeight="1" x14ac:dyDescent="0.15">
      <c r="A23" s="1" t="s">
        <v>42</v>
      </c>
      <c r="B23" s="2" t="s">
        <v>43</v>
      </c>
    </row>
    <row r="24" spans="1:2" ht="12" customHeight="1" x14ac:dyDescent="0.15">
      <c r="A24" s="1" t="s">
        <v>44</v>
      </c>
      <c r="B24" s="2" t="s">
        <v>45</v>
      </c>
    </row>
    <row r="25" spans="1:2" ht="12" customHeight="1" x14ac:dyDescent="0.15">
      <c r="A25" s="1" t="s">
        <v>46</v>
      </c>
      <c r="B25" s="2" t="s">
        <v>47</v>
      </c>
    </row>
    <row r="26" spans="1:2" ht="12" customHeight="1" x14ac:dyDescent="0.15">
      <c r="A26" s="1" t="s">
        <v>48</v>
      </c>
      <c r="B26" s="2" t="s">
        <v>49</v>
      </c>
    </row>
    <row r="27" spans="1:2" ht="12" customHeight="1" x14ac:dyDescent="0.15">
      <c r="A27" s="1" t="s">
        <v>50</v>
      </c>
      <c r="B27" s="2" t="s">
        <v>51</v>
      </c>
    </row>
    <row r="28" spans="1:2" ht="12" customHeight="1" x14ac:dyDescent="0.15">
      <c r="A28" s="1" t="s">
        <v>52</v>
      </c>
      <c r="B28" s="2" t="s">
        <v>53</v>
      </c>
    </row>
    <row r="29" spans="1:2" ht="12" customHeight="1" x14ac:dyDescent="0.15">
      <c r="A29" s="1" t="s">
        <v>54</v>
      </c>
      <c r="B29" s="2" t="s">
        <v>55</v>
      </c>
    </row>
    <row r="30" spans="1:2" ht="12" customHeight="1" x14ac:dyDescent="0.15">
      <c r="A30" s="1" t="s">
        <v>56</v>
      </c>
      <c r="B30" s="2" t="s">
        <v>57</v>
      </c>
    </row>
    <row r="31" spans="1:2" ht="12" customHeight="1" x14ac:dyDescent="0.15">
      <c r="A31" s="1" t="s">
        <v>58</v>
      </c>
      <c r="B31" s="2" t="s">
        <v>59</v>
      </c>
    </row>
    <row r="32" spans="1:2" ht="12" customHeight="1" x14ac:dyDescent="0.15">
      <c r="A32" s="1" t="s">
        <v>60</v>
      </c>
      <c r="B32" s="2" t="s">
        <v>61</v>
      </c>
    </row>
    <row r="33" spans="1:2" ht="12" customHeight="1" x14ac:dyDescent="0.15">
      <c r="A33" s="1" t="s">
        <v>62</v>
      </c>
      <c r="B33" s="2" t="s">
        <v>63</v>
      </c>
    </row>
    <row r="34" spans="1:2" ht="12" customHeight="1" x14ac:dyDescent="0.15">
      <c r="A34" s="1" t="s">
        <v>64</v>
      </c>
      <c r="B34" s="2" t="s">
        <v>65</v>
      </c>
    </row>
    <row r="35" spans="1:2" ht="12" customHeight="1" x14ac:dyDescent="0.15">
      <c r="A35" s="1" t="s">
        <v>66</v>
      </c>
      <c r="B35" s="2" t="s">
        <v>67</v>
      </c>
    </row>
    <row r="36" spans="1:2" ht="12" customHeight="1" x14ac:dyDescent="0.15">
      <c r="A36" s="1" t="s">
        <v>68</v>
      </c>
      <c r="B36" s="2" t="s">
        <v>69</v>
      </c>
    </row>
    <row r="37" spans="1:2" ht="12" customHeight="1" x14ac:dyDescent="0.15">
      <c r="A37" s="1" t="s">
        <v>70</v>
      </c>
      <c r="B37" s="2" t="s">
        <v>71</v>
      </c>
    </row>
    <row r="38" spans="1:2" ht="12" customHeight="1" x14ac:dyDescent="0.15">
      <c r="A38" s="1" t="s">
        <v>72</v>
      </c>
      <c r="B38" s="2" t="s">
        <v>73</v>
      </c>
    </row>
    <row r="39" spans="1:2" ht="12" customHeight="1" x14ac:dyDescent="0.15">
      <c r="A39" s="1" t="s">
        <v>74</v>
      </c>
      <c r="B39" s="2" t="s">
        <v>75</v>
      </c>
    </row>
    <row r="40" spans="1:2" ht="12" customHeight="1" x14ac:dyDescent="0.15">
      <c r="A40" s="1" t="s">
        <v>76</v>
      </c>
      <c r="B40" s="2" t="s">
        <v>77</v>
      </c>
    </row>
    <row r="41" spans="1:2" ht="12" customHeight="1" x14ac:dyDescent="0.15">
      <c r="A41" s="3" t="s">
        <v>78</v>
      </c>
      <c r="B41" s="4" t="s">
        <v>79</v>
      </c>
    </row>
    <row r="42" spans="1:2" ht="12" customHeight="1" x14ac:dyDescent="0.15"/>
    <row r="43" spans="1:2" ht="12" customHeight="1" x14ac:dyDescent="0.15"/>
    <row r="44" spans="1:2" ht="12" customHeight="1" x14ac:dyDescent="0.15"/>
    <row r="45" spans="1:2" ht="12" customHeight="1" x14ac:dyDescent="0.15"/>
    <row r="46" spans="1:2" ht="12" customHeight="1" x14ac:dyDescent="0.15"/>
    <row r="47" spans="1:2" ht="12" customHeight="1" x14ac:dyDescent="0.15"/>
    <row r="48" spans="1:2" ht="12" customHeight="1" x14ac:dyDescent="0.15"/>
    <row r="49" ht="12" customHeight="1" x14ac:dyDescent="0.15"/>
    <row r="50" ht="12" customHeight="1" x14ac:dyDescent="0.15"/>
    <row r="51" ht="12" customHeight="1" x14ac:dyDescent="0.15"/>
    <row r="52" ht="12" customHeight="1" x14ac:dyDescent="0.15"/>
    <row r="53" ht="12" customHeight="1" x14ac:dyDescent="0.15"/>
    <row r="54" ht="12" customHeight="1" x14ac:dyDescent="0.15"/>
    <row r="55" ht="12" customHeight="1" x14ac:dyDescent="0.15"/>
    <row r="56" ht="12" customHeight="1" x14ac:dyDescent="0.15"/>
    <row r="57" ht="12" customHeight="1" x14ac:dyDescent="0.15"/>
    <row r="58" ht="12" customHeight="1" x14ac:dyDescent="0.15"/>
    <row r="59" ht="12" customHeight="1" x14ac:dyDescent="0.15"/>
    <row r="60" ht="12" customHeight="1" x14ac:dyDescent="0.15"/>
    <row r="61" ht="12" customHeight="1" x14ac:dyDescent="0.15"/>
    <row r="62" ht="12" customHeight="1" x14ac:dyDescent="0.15"/>
    <row r="63" ht="12" customHeight="1" x14ac:dyDescent="0.15"/>
    <row r="6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row r="638" ht="12" customHeight="1" x14ac:dyDescent="0.15"/>
    <row r="639" ht="12" customHeight="1" x14ac:dyDescent="0.15"/>
    <row r="640" ht="12" customHeight="1" x14ac:dyDescent="0.15"/>
    <row r="641" ht="12" customHeight="1" x14ac:dyDescent="0.15"/>
    <row r="642" ht="12" customHeight="1" x14ac:dyDescent="0.15"/>
    <row r="643" ht="12" customHeight="1" x14ac:dyDescent="0.15"/>
    <row r="644" ht="12" customHeight="1" x14ac:dyDescent="0.15"/>
    <row r="645" ht="12" customHeight="1" x14ac:dyDescent="0.15"/>
    <row r="646" ht="12" customHeight="1" x14ac:dyDescent="0.15"/>
    <row r="647" ht="12" customHeight="1" x14ac:dyDescent="0.15"/>
    <row r="648" ht="12" customHeight="1" x14ac:dyDescent="0.15"/>
    <row r="649" ht="12" customHeight="1" x14ac:dyDescent="0.15"/>
    <row r="650" ht="12" customHeight="1" x14ac:dyDescent="0.15"/>
    <row r="651" ht="12" customHeight="1" x14ac:dyDescent="0.15"/>
    <row r="652" ht="12" customHeight="1" x14ac:dyDescent="0.15"/>
    <row r="653" ht="12" customHeight="1" x14ac:dyDescent="0.15"/>
    <row r="654" ht="12" customHeight="1" x14ac:dyDescent="0.15"/>
    <row r="655" ht="12" customHeight="1" x14ac:dyDescent="0.15"/>
    <row r="656" ht="12" customHeight="1" x14ac:dyDescent="0.15"/>
    <row r="657" ht="12" customHeight="1" x14ac:dyDescent="0.15"/>
    <row r="658" ht="12" customHeight="1" x14ac:dyDescent="0.15"/>
    <row r="659" ht="12" customHeight="1" x14ac:dyDescent="0.15"/>
    <row r="660" ht="12" customHeight="1" x14ac:dyDescent="0.15"/>
    <row r="661" ht="12" customHeight="1" x14ac:dyDescent="0.15"/>
    <row r="662" ht="12" customHeight="1" x14ac:dyDescent="0.15"/>
    <row r="663" ht="12" customHeight="1" x14ac:dyDescent="0.15"/>
    <row r="664" ht="12" customHeight="1" x14ac:dyDescent="0.15"/>
    <row r="665" ht="12" customHeight="1" x14ac:dyDescent="0.15"/>
    <row r="666" ht="12" customHeight="1" x14ac:dyDescent="0.15"/>
    <row r="667" ht="12" customHeight="1" x14ac:dyDescent="0.15"/>
    <row r="668" ht="12" customHeight="1" x14ac:dyDescent="0.15"/>
    <row r="669" ht="12" customHeight="1" x14ac:dyDescent="0.15"/>
    <row r="670" ht="12" customHeight="1" x14ac:dyDescent="0.15"/>
    <row r="671" ht="12" customHeight="1" x14ac:dyDescent="0.15"/>
    <row r="672" ht="12" customHeight="1" x14ac:dyDescent="0.15"/>
    <row r="673" ht="12" customHeight="1" x14ac:dyDescent="0.15"/>
    <row r="674" ht="12" customHeight="1" x14ac:dyDescent="0.15"/>
    <row r="675" ht="12" customHeight="1" x14ac:dyDescent="0.15"/>
    <row r="676" ht="12" customHeight="1" x14ac:dyDescent="0.15"/>
    <row r="677" ht="12" customHeight="1" x14ac:dyDescent="0.15"/>
    <row r="678" ht="12" customHeight="1" x14ac:dyDescent="0.15"/>
    <row r="679" ht="12" customHeight="1" x14ac:dyDescent="0.15"/>
    <row r="680" ht="12" customHeight="1" x14ac:dyDescent="0.15"/>
    <row r="681" ht="12" customHeight="1" x14ac:dyDescent="0.15"/>
    <row r="682" ht="12" customHeight="1" x14ac:dyDescent="0.15"/>
    <row r="683" ht="12" customHeight="1" x14ac:dyDescent="0.15"/>
    <row r="684" ht="12" customHeight="1" x14ac:dyDescent="0.15"/>
    <row r="685" ht="12" customHeight="1" x14ac:dyDescent="0.15"/>
    <row r="686" ht="12" customHeight="1" x14ac:dyDescent="0.15"/>
    <row r="687" ht="12" customHeight="1" x14ac:dyDescent="0.15"/>
    <row r="688" ht="12" customHeight="1" x14ac:dyDescent="0.15"/>
    <row r="689" ht="12" customHeight="1" x14ac:dyDescent="0.15"/>
    <row r="690" ht="12" customHeight="1" x14ac:dyDescent="0.15"/>
    <row r="691" ht="12" customHeight="1" x14ac:dyDescent="0.15"/>
    <row r="692" ht="12" customHeight="1" x14ac:dyDescent="0.15"/>
    <row r="693" ht="12" customHeight="1" x14ac:dyDescent="0.15"/>
    <row r="694" ht="12" customHeight="1" x14ac:dyDescent="0.15"/>
    <row r="695" ht="12" customHeight="1" x14ac:dyDescent="0.15"/>
    <row r="696" ht="12" customHeight="1" x14ac:dyDescent="0.15"/>
    <row r="697" ht="12" customHeight="1" x14ac:dyDescent="0.15"/>
    <row r="698" ht="12" customHeight="1" x14ac:dyDescent="0.15"/>
    <row r="699" ht="12" customHeight="1" x14ac:dyDescent="0.15"/>
    <row r="700" ht="12" customHeight="1" x14ac:dyDescent="0.15"/>
    <row r="701" ht="12" customHeight="1" x14ac:dyDescent="0.15"/>
    <row r="702" ht="12" customHeight="1" x14ac:dyDescent="0.15"/>
    <row r="703" ht="12" customHeight="1" x14ac:dyDescent="0.15"/>
    <row r="704" ht="12" customHeight="1" x14ac:dyDescent="0.15"/>
    <row r="705" ht="12" customHeight="1" x14ac:dyDescent="0.15"/>
    <row r="706" ht="12" customHeight="1" x14ac:dyDescent="0.15"/>
    <row r="707" ht="12" customHeight="1" x14ac:dyDescent="0.15"/>
    <row r="708" ht="12" customHeight="1" x14ac:dyDescent="0.15"/>
    <row r="709" ht="12" customHeight="1" x14ac:dyDescent="0.15"/>
    <row r="710" ht="12" customHeight="1" x14ac:dyDescent="0.15"/>
    <row r="711" ht="12" customHeight="1" x14ac:dyDescent="0.15"/>
    <row r="712" ht="12" customHeight="1" x14ac:dyDescent="0.15"/>
    <row r="713" ht="12" customHeight="1" x14ac:dyDescent="0.15"/>
    <row r="714" ht="12" customHeight="1" x14ac:dyDescent="0.15"/>
    <row r="715" ht="12" customHeight="1" x14ac:dyDescent="0.15"/>
    <row r="716" ht="12" customHeight="1" x14ac:dyDescent="0.15"/>
    <row r="717" ht="12" customHeight="1" x14ac:dyDescent="0.15"/>
    <row r="718" ht="12" customHeight="1" x14ac:dyDescent="0.15"/>
    <row r="719" ht="12" customHeight="1" x14ac:dyDescent="0.15"/>
    <row r="720" ht="12" customHeight="1" x14ac:dyDescent="0.15"/>
    <row r="721" ht="12" customHeight="1" x14ac:dyDescent="0.15"/>
    <row r="722" ht="12" customHeight="1" x14ac:dyDescent="0.15"/>
    <row r="723" ht="12" customHeight="1" x14ac:dyDescent="0.15"/>
    <row r="724" ht="12" customHeight="1" x14ac:dyDescent="0.15"/>
    <row r="725" ht="12" customHeight="1" x14ac:dyDescent="0.15"/>
    <row r="726" ht="12" customHeight="1" x14ac:dyDescent="0.15"/>
    <row r="727" ht="12" customHeight="1" x14ac:dyDescent="0.15"/>
    <row r="728" ht="12" customHeight="1" x14ac:dyDescent="0.15"/>
    <row r="729" ht="12" customHeight="1" x14ac:dyDescent="0.15"/>
    <row r="730" ht="12" customHeight="1" x14ac:dyDescent="0.15"/>
    <row r="731" ht="12" customHeight="1" x14ac:dyDescent="0.15"/>
    <row r="732" ht="12" customHeight="1" x14ac:dyDescent="0.15"/>
    <row r="733" ht="12" customHeight="1" x14ac:dyDescent="0.15"/>
    <row r="734" ht="12" customHeight="1" x14ac:dyDescent="0.15"/>
    <row r="735" ht="12" customHeight="1" x14ac:dyDescent="0.15"/>
    <row r="736" ht="12" customHeight="1" x14ac:dyDescent="0.15"/>
    <row r="737" ht="12" customHeight="1" x14ac:dyDescent="0.15"/>
    <row r="738" ht="12" customHeight="1" x14ac:dyDescent="0.15"/>
    <row r="739" ht="12" customHeight="1" x14ac:dyDescent="0.15"/>
    <row r="740" ht="12" customHeight="1" x14ac:dyDescent="0.15"/>
    <row r="741" ht="12" customHeight="1" x14ac:dyDescent="0.15"/>
    <row r="742" ht="12" customHeight="1" x14ac:dyDescent="0.15"/>
    <row r="743" ht="12" customHeight="1" x14ac:dyDescent="0.15"/>
    <row r="744" ht="12" customHeight="1" x14ac:dyDescent="0.15"/>
    <row r="745" ht="12" customHeight="1" x14ac:dyDescent="0.15"/>
    <row r="746" ht="12" customHeight="1" x14ac:dyDescent="0.15"/>
    <row r="747" ht="12" customHeight="1" x14ac:dyDescent="0.15"/>
    <row r="748" ht="12" customHeight="1" x14ac:dyDescent="0.15"/>
    <row r="749" ht="12" customHeight="1" x14ac:dyDescent="0.15"/>
    <row r="750" ht="12" customHeight="1" x14ac:dyDescent="0.15"/>
    <row r="751" ht="12" customHeight="1" x14ac:dyDescent="0.15"/>
    <row r="752" ht="12" customHeight="1" x14ac:dyDescent="0.15"/>
    <row r="753" ht="12" customHeight="1" x14ac:dyDescent="0.15"/>
    <row r="754" ht="12" customHeight="1" x14ac:dyDescent="0.15"/>
    <row r="755" ht="12" customHeight="1" x14ac:dyDescent="0.15"/>
    <row r="756" ht="12" customHeight="1" x14ac:dyDescent="0.15"/>
    <row r="757" ht="12" customHeight="1" x14ac:dyDescent="0.15"/>
    <row r="758" ht="12" customHeight="1" x14ac:dyDescent="0.15"/>
    <row r="759" ht="12" customHeight="1" x14ac:dyDescent="0.15"/>
    <row r="760" ht="12" customHeight="1" x14ac:dyDescent="0.15"/>
    <row r="761" ht="12" customHeight="1" x14ac:dyDescent="0.15"/>
    <row r="762" ht="12" customHeight="1" x14ac:dyDescent="0.15"/>
    <row r="763" ht="12" customHeight="1" x14ac:dyDescent="0.15"/>
    <row r="764" ht="12" customHeight="1" x14ac:dyDescent="0.15"/>
    <row r="765" ht="12" customHeight="1" x14ac:dyDescent="0.15"/>
    <row r="766" ht="12" customHeight="1" x14ac:dyDescent="0.15"/>
    <row r="767" ht="12" customHeight="1" x14ac:dyDescent="0.15"/>
    <row r="768" ht="12" customHeight="1" x14ac:dyDescent="0.15"/>
    <row r="769" ht="12" customHeight="1" x14ac:dyDescent="0.15"/>
    <row r="770" ht="12" customHeight="1" x14ac:dyDescent="0.15"/>
    <row r="771" ht="12" customHeight="1" x14ac:dyDescent="0.15"/>
    <row r="772" ht="12" customHeight="1" x14ac:dyDescent="0.15"/>
    <row r="773" ht="12" customHeight="1" x14ac:dyDescent="0.15"/>
    <row r="774" ht="12" customHeight="1" x14ac:dyDescent="0.15"/>
    <row r="775" ht="12" customHeight="1" x14ac:dyDescent="0.15"/>
    <row r="776" ht="12" customHeight="1" x14ac:dyDescent="0.15"/>
    <row r="777" ht="12" customHeight="1" x14ac:dyDescent="0.15"/>
    <row r="778" ht="12" customHeight="1" x14ac:dyDescent="0.15"/>
    <row r="779" ht="12" customHeight="1" x14ac:dyDescent="0.15"/>
    <row r="780" ht="12" customHeight="1" x14ac:dyDescent="0.15"/>
    <row r="781" ht="12" customHeight="1" x14ac:dyDescent="0.15"/>
    <row r="782" ht="12" customHeight="1" x14ac:dyDescent="0.15"/>
    <row r="783" ht="12" customHeight="1" x14ac:dyDescent="0.15"/>
    <row r="784" ht="12" customHeight="1" x14ac:dyDescent="0.15"/>
    <row r="785" ht="12" customHeight="1" x14ac:dyDescent="0.15"/>
    <row r="786" ht="12" customHeight="1" x14ac:dyDescent="0.15"/>
    <row r="787" ht="12" customHeight="1" x14ac:dyDescent="0.15"/>
    <row r="788" ht="12" customHeight="1" x14ac:dyDescent="0.15"/>
    <row r="789" ht="12" customHeight="1" x14ac:dyDescent="0.15"/>
    <row r="790" ht="12" customHeight="1" x14ac:dyDescent="0.15"/>
    <row r="791" ht="12" customHeight="1" x14ac:dyDescent="0.15"/>
    <row r="792" ht="12" customHeight="1" x14ac:dyDescent="0.15"/>
    <row r="793" ht="12" customHeight="1" x14ac:dyDescent="0.15"/>
    <row r="794" ht="12" customHeight="1" x14ac:dyDescent="0.15"/>
    <row r="795" ht="12" customHeight="1" x14ac:dyDescent="0.15"/>
    <row r="796" ht="12" customHeight="1" x14ac:dyDescent="0.15"/>
    <row r="797" ht="12" customHeight="1" x14ac:dyDescent="0.15"/>
    <row r="798" ht="12" customHeight="1" x14ac:dyDescent="0.15"/>
    <row r="799" ht="12" customHeight="1" x14ac:dyDescent="0.15"/>
    <row r="800" ht="12" customHeight="1" x14ac:dyDescent="0.15"/>
    <row r="801" ht="12" customHeight="1" x14ac:dyDescent="0.15"/>
    <row r="802" ht="12" customHeight="1" x14ac:dyDescent="0.15"/>
    <row r="803" ht="12" customHeight="1" x14ac:dyDescent="0.15"/>
    <row r="804" ht="12" customHeight="1" x14ac:dyDescent="0.15"/>
    <row r="805" ht="12" customHeight="1" x14ac:dyDescent="0.15"/>
    <row r="806" ht="12" customHeight="1" x14ac:dyDescent="0.15"/>
    <row r="807" ht="12" customHeight="1" x14ac:dyDescent="0.15"/>
    <row r="808" ht="12" customHeight="1" x14ac:dyDescent="0.15"/>
    <row r="809" ht="12" customHeight="1" x14ac:dyDescent="0.15"/>
    <row r="810" ht="12" customHeight="1" x14ac:dyDescent="0.15"/>
    <row r="811" ht="12" customHeight="1" x14ac:dyDescent="0.15"/>
    <row r="812" ht="12" customHeight="1" x14ac:dyDescent="0.15"/>
    <row r="813" ht="12" customHeight="1" x14ac:dyDescent="0.15"/>
    <row r="814" ht="12" customHeight="1" x14ac:dyDescent="0.15"/>
    <row r="815" ht="12" customHeight="1" x14ac:dyDescent="0.15"/>
    <row r="816" ht="12" customHeight="1" x14ac:dyDescent="0.15"/>
    <row r="817" ht="12" customHeight="1" x14ac:dyDescent="0.15"/>
    <row r="818" ht="12" customHeight="1" x14ac:dyDescent="0.15"/>
    <row r="819" ht="12" customHeight="1" x14ac:dyDescent="0.15"/>
    <row r="820" ht="12" customHeight="1" x14ac:dyDescent="0.15"/>
    <row r="821" ht="12" customHeight="1" x14ac:dyDescent="0.15"/>
    <row r="822" ht="12" customHeight="1" x14ac:dyDescent="0.15"/>
    <row r="823" ht="12" customHeight="1" x14ac:dyDescent="0.15"/>
    <row r="824" ht="12" customHeight="1" x14ac:dyDescent="0.15"/>
    <row r="825" ht="12" customHeight="1" x14ac:dyDescent="0.15"/>
    <row r="826" ht="12" customHeight="1" x14ac:dyDescent="0.15"/>
    <row r="827" ht="12" customHeight="1" x14ac:dyDescent="0.15"/>
    <row r="828" ht="12" customHeight="1" x14ac:dyDescent="0.15"/>
    <row r="829" ht="12" customHeight="1" x14ac:dyDescent="0.15"/>
    <row r="830" ht="12" customHeight="1" x14ac:dyDescent="0.15"/>
    <row r="831" ht="12" customHeight="1" x14ac:dyDescent="0.15"/>
    <row r="832" ht="12" customHeight="1" x14ac:dyDescent="0.15"/>
    <row r="833" ht="12" customHeight="1" x14ac:dyDescent="0.15"/>
    <row r="834" ht="12" customHeight="1" x14ac:dyDescent="0.15"/>
    <row r="835" ht="12" customHeight="1" x14ac:dyDescent="0.15"/>
    <row r="836" ht="12" customHeight="1" x14ac:dyDescent="0.15"/>
    <row r="837" ht="12" customHeight="1" x14ac:dyDescent="0.15"/>
    <row r="838" ht="12" customHeight="1" x14ac:dyDescent="0.15"/>
    <row r="839" ht="12" customHeight="1" x14ac:dyDescent="0.15"/>
    <row r="840" ht="12" customHeight="1" x14ac:dyDescent="0.15"/>
    <row r="841" ht="12" customHeight="1" x14ac:dyDescent="0.15"/>
    <row r="842" ht="12" customHeight="1" x14ac:dyDescent="0.15"/>
    <row r="843" ht="12" customHeight="1" x14ac:dyDescent="0.15"/>
    <row r="844" ht="12" customHeight="1" x14ac:dyDescent="0.15"/>
    <row r="845" ht="12" customHeight="1" x14ac:dyDescent="0.15"/>
    <row r="846" ht="12" customHeight="1" x14ac:dyDescent="0.15"/>
    <row r="847" ht="12" customHeight="1" x14ac:dyDescent="0.15"/>
    <row r="848" ht="12" customHeight="1" x14ac:dyDescent="0.15"/>
    <row r="849" ht="12" customHeight="1" x14ac:dyDescent="0.15"/>
    <row r="850" ht="12" customHeight="1" x14ac:dyDescent="0.15"/>
    <row r="851" ht="12" customHeight="1" x14ac:dyDescent="0.15"/>
    <row r="852" ht="12" customHeight="1" x14ac:dyDescent="0.15"/>
    <row r="853" ht="12" customHeight="1" x14ac:dyDescent="0.15"/>
    <row r="854" ht="12" customHeight="1" x14ac:dyDescent="0.15"/>
    <row r="855" ht="12" customHeight="1" x14ac:dyDescent="0.15"/>
    <row r="856" ht="12" customHeight="1" x14ac:dyDescent="0.15"/>
    <row r="857" ht="12" customHeight="1" x14ac:dyDescent="0.15"/>
    <row r="858" ht="12" customHeight="1" x14ac:dyDescent="0.15"/>
    <row r="859" ht="12" customHeight="1" x14ac:dyDescent="0.15"/>
    <row r="860" ht="12" customHeight="1" x14ac:dyDescent="0.15"/>
    <row r="861" ht="12" customHeight="1" x14ac:dyDescent="0.15"/>
    <row r="862" ht="12" customHeight="1" x14ac:dyDescent="0.15"/>
    <row r="863" ht="12" customHeight="1" x14ac:dyDescent="0.15"/>
    <row r="864" ht="12" customHeight="1" x14ac:dyDescent="0.15"/>
    <row r="865" ht="12" customHeight="1" x14ac:dyDescent="0.15"/>
    <row r="866" ht="12" customHeight="1" x14ac:dyDescent="0.15"/>
    <row r="867" ht="12" customHeight="1" x14ac:dyDescent="0.15"/>
    <row r="868" ht="12" customHeight="1" x14ac:dyDescent="0.15"/>
    <row r="869" ht="12" customHeight="1" x14ac:dyDescent="0.15"/>
    <row r="870" ht="12" customHeight="1" x14ac:dyDescent="0.15"/>
    <row r="871" ht="12" customHeight="1" x14ac:dyDescent="0.15"/>
    <row r="872" ht="12" customHeight="1" x14ac:dyDescent="0.15"/>
    <row r="873" ht="12" customHeight="1" x14ac:dyDescent="0.15"/>
    <row r="874" ht="12" customHeight="1" x14ac:dyDescent="0.15"/>
    <row r="875" ht="12" customHeight="1" x14ac:dyDescent="0.15"/>
    <row r="876" ht="12" customHeight="1" x14ac:dyDescent="0.15"/>
    <row r="877" ht="12" customHeight="1" x14ac:dyDescent="0.15"/>
    <row r="878" ht="12" customHeight="1" x14ac:dyDescent="0.15"/>
    <row r="879" ht="12" customHeight="1" x14ac:dyDescent="0.15"/>
    <row r="880" ht="12" customHeight="1" x14ac:dyDescent="0.15"/>
    <row r="881" ht="12" customHeight="1" x14ac:dyDescent="0.15"/>
    <row r="882" ht="12" customHeight="1" x14ac:dyDescent="0.15"/>
    <row r="883" ht="12" customHeight="1" x14ac:dyDescent="0.15"/>
    <row r="884" ht="12" customHeight="1" x14ac:dyDescent="0.15"/>
    <row r="885" ht="12" customHeight="1" x14ac:dyDescent="0.15"/>
    <row r="886" ht="12" customHeight="1" x14ac:dyDescent="0.15"/>
    <row r="887" ht="12" customHeight="1" x14ac:dyDescent="0.15"/>
    <row r="888" ht="12" customHeight="1" x14ac:dyDescent="0.15"/>
    <row r="889" ht="12" customHeight="1" x14ac:dyDescent="0.15"/>
    <row r="890" ht="12" customHeight="1" x14ac:dyDescent="0.15"/>
    <row r="891" ht="12" customHeight="1" x14ac:dyDescent="0.15"/>
    <row r="892" ht="12" customHeight="1" x14ac:dyDescent="0.15"/>
    <row r="893" ht="12" customHeight="1" x14ac:dyDescent="0.15"/>
    <row r="894" ht="12" customHeight="1" x14ac:dyDescent="0.15"/>
    <row r="895" ht="12" customHeight="1" x14ac:dyDescent="0.15"/>
    <row r="896" ht="12" customHeight="1" x14ac:dyDescent="0.15"/>
    <row r="897" ht="12" customHeight="1" x14ac:dyDescent="0.15"/>
    <row r="898" ht="12" customHeight="1" x14ac:dyDescent="0.15"/>
    <row r="899" ht="12" customHeight="1" x14ac:dyDescent="0.15"/>
    <row r="900" ht="12" customHeight="1" x14ac:dyDescent="0.15"/>
    <row r="901" ht="12" customHeight="1" x14ac:dyDescent="0.15"/>
    <row r="902" ht="12" customHeight="1" x14ac:dyDescent="0.15"/>
    <row r="903" ht="12" customHeight="1" x14ac:dyDescent="0.15"/>
    <row r="904" ht="12" customHeight="1" x14ac:dyDescent="0.15"/>
    <row r="905" ht="12" customHeight="1" x14ac:dyDescent="0.15"/>
    <row r="906" ht="12" customHeight="1" x14ac:dyDescent="0.15"/>
    <row r="907" ht="12" customHeight="1" x14ac:dyDescent="0.15"/>
    <row r="908" ht="12" customHeight="1" x14ac:dyDescent="0.15"/>
    <row r="909" ht="12" customHeight="1" x14ac:dyDescent="0.15"/>
    <row r="910" ht="12" customHeight="1" x14ac:dyDescent="0.15"/>
    <row r="911" ht="12" customHeight="1" x14ac:dyDescent="0.15"/>
    <row r="912" ht="12" customHeight="1" x14ac:dyDescent="0.15"/>
    <row r="913" ht="12" customHeight="1" x14ac:dyDescent="0.15"/>
    <row r="914" ht="12" customHeight="1" x14ac:dyDescent="0.15"/>
    <row r="915" ht="12" customHeight="1" x14ac:dyDescent="0.15"/>
    <row r="916" ht="12" customHeight="1" x14ac:dyDescent="0.15"/>
    <row r="917" ht="12" customHeight="1" x14ac:dyDescent="0.15"/>
    <row r="918" ht="12" customHeight="1" x14ac:dyDescent="0.15"/>
    <row r="919" ht="12" customHeight="1" x14ac:dyDescent="0.15"/>
    <row r="920" ht="12" customHeight="1" x14ac:dyDescent="0.15"/>
    <row r="921" ht="12" customHeight="1" x14ac:dyDescent="0.15"/>
    <row r="922" ht="12" customHeight="1" x14ac:dyDescent="0.15"/>
    <row r="923" ht="12" customHeight="1" x14ac:dyDescent="0.15"/>
    <row r="924" ht="12" customHeight="1" x14ac:dyDescent="0.15"/>
    <row r="925" ht="12" customHeight="1" x14ac:dyDescent="0.15"/>
    <row r="926" ht="12" customHeight="1" x14ac:dyDescent="0.15"/>
    <row r="927" ht="12" customHeight="1" x14ac:dyDescent="0.15"/>
    <row r="928" ht="12" customHeight="1" x14ac:dyDescent="0.15"/>
    <row r="929" ht="12" customHeight="1" x14ac:dyDescent="0.15"/>
    <row r="930" ht="12" customHeight="1" x14ac:dyDescent="0.15"/>
    <row r="931" ht="12" customHeight="1" x14ac:dyDescent="0.15"/>
    <row r="932" ht="12" customHeight="1" x14ac:dyDescent="0.15"/>
    <row r="933" ht="12" customHeight="1" x14ac:dyDescent="0.15"/>
    <row r="934" ht="12" customHeight="1" x14ac:dyDescent="0.15"/>
    <row r="935" ht="12" customHeight="1" x14ac:dyDescent="0.15"/>
    <row r="936" ht="12" customHeight="1" x14ac:dyDescent="0.15"/>
    <row r="937" ht="12" customHeight="1" x14ac:dyDescent="0.15"/>
    <row r="938" ht="12" customHeight="1" x14ac:dyDescent="0.15"/>
    <row r="939" ht="12" customHeight="1" x14ac:dyDescent="0.15"/>
    <row r="940" ht="12" customHeight="1" x14ac:dyDescent="0.15"/>
    <row r="941" ht="12" customHeight="1" x14ac:dyDescent="0.15"/>
    <row r="942" ht="12" customHeight="1" x14ac:dyDescent="0.15"/>
    <row r="943" ht="12" customHeight="1" x14ac:dyDescent="0.15"/>
    <row r="944" ht="12" customHeight="1" x14ac:dyDescent="0.15"/>
    <row r="945" ht="12" customHeight="1" x14ac:dyDescent="0.15"/>
    <row r="946" ht="12" customHeight="1" x14ac:dyDescent="0.15"/>
    <row r="947" ht="12" customHeight="1" x14ac:dyDescent="0.15"/>
    <row r="948" ht="12" customHeight="1" x14ac:dyDescent="0.15"/>
    <row r="949" ht="12" customHeight="1" x14ac:dyDescent="0.15"/>
    <row r="950" ht="12" customHeight="1" x14ac:dyDescent="0.15"/>
    <row r="951" ht="12" customHeight="1" x14ac:dyDescent="0.15"/>
    <row r="952" ht="12" customHeight="1" x14ac:dyDescent="0.15"/>
    <row r="953" ht="12" customHeight="1" x14ac:dyDescent="0.15"/>
    <row r="954" ht="12" customHeight="1" x14ac:dyDescent="0.15"/>
    <row r="955" ht="12" customHeight="1" x14ac:dyDescent="0.15"/>
    <row r="956" ht="12" customHeight="1" x14ac:dyDescent="0.15"/>
    <row r="957" ht="12" customHeight="1" x14ac:dyDescent="0.15"/>
    <row r="958" ht="12" customHeight="1" x14ac:dyDescent="0.15"/>
    <row r="959" ht="12" customHeight="1" x14ac:dyDescent="0.15"/>
    <row r="960" ht="12" customHeight="1" x14ac:dyDescent="0.15"/>
    <row r="961" ht="12" customHeight="1" x14ac:dyDescent="0.15"/>
    <row r="962" ht="12" customHeight="1" x14ac:dyDescent="0.15"/>
    <row r="963" ht="12" customHeight="1" x14ac:dyDescent="0.15"/>
    <row r="964" ht="12" customHeight="1" x14ac:dyDescent="0.15"/>
    <row r="965" ht="12" customHeight="1" x14ac:dyDescent="0.15"/>
    <row r="966" ht="12" customHeight="1" x14ac:dyDescent="0.15"/>
    <row r="967" ht="12" customHeight="1" x14ac:dyDescent="0.15"/>
    <row r="968" ht="12" customHeight="1" x14ac:dyDescent="0.15"/>
    <row r="969" ht="12" customHeight="1" x14ac:dyDescent="0.15"/>
    <row r="970" ht="12" customHeight="1" x14ac:dyDescent="0.15"/>
    <row r="971" ht="12" customHeight="1" x14ac:dyDescent="0.15"/>
    <row r="972" ht="12" customHeight="1" x14ac:dyDescent="0.15"/>
    <row r="973" ht="12" customHeight="1" x14ac:dyDescent="0.15"/>
    <row r="974" ht="12" customHeight="1" x14ac:dyDescent="0.15"/>
    <row r="975" ht="12" customHeight="1" x14ac:dyDescent="0.15"/>
    <row r="976" ht="12" customHeight="1" x14ac:dyDescent="0.15"/>
    <row r="977" ht="12" customHeight="1" x14ac:dyDescent="0.15"/>
    <row r="978" ht="12" customHeight="1" x14ac:dyDescent="0.15"/>
    <row r="979" ht="12" customHeight="1" x14ac:dyDescent="0.15"/>
    <row r="980" ht="12" customHeight="1" x14ac:dyDescent="0.15"/>
    <row r="981" ht="12" customHeight="1" x14ac:dyDescent="0.15"/>
    <row r="982" ht="12" customHeight="1" x14ac:dyDescent="0.15"/>
    <row r="983" ht="12" customHeight="1" x14ac:dyDescent="0.15"/>
    <row r="984" ht="12" customHeight="1" x14ac:dyDescent="0.15"/>
    <row r="985" ht="12" customHeight="1" x14ac:dyDescent="0.15"/>
    <row r="986" ht="12" customHeight="1" x14ac:dyDescent="0.15"/>
    <row r="987" ht="12" customHeight="1" x14ac:dyDescent="0.15"/>
    <row r="988" ht="12" customHeight="1" x14ac:dyDescent="0.15"/>
    <row r="989" ht="12" customHeight="1" x14ac:dyDescent="0.15"/>
    <row r="990" ht="12" customHeight="1" x14ac:dyDescent="0.15"/>
    <row r="991" ht="12" customHeight="1" x14ac:dyDescent="0.15"/>
    <row r="992" ht="12" customHeight="1" x14ac:dyDescent="0.15"/>
    <row r="993" ht="12" customHeight="1" x14ac:dyDescent="0.15"/>
    <row r="994" ht="12" customHeight="1" x14ac:dyDescent="0.15"/>
    <row r="995" ht="12" customHeight="1" x14ac:dyDescent="0.15"/>
    <row r="996" ht="12" customHeight="1" x14ac:dyDescent="0.15"/>
    <row r="997" ht="12" customHeight="1" x14ac:dyDescent="0.15"/>
    <row r="998" ht="12" customHeight="1" x14ac:dyDescent="0.15"/>
    <row r="999" ht="12" customHeight="1" x14ac:dyDescent="0.15"/>
    <row r="1000" ht="12" customHeight="1" x14ac:dyDescent="0.15"/>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workbookViewId="0">
      <selection activeCell="A6" sqref="A6:AE6"/>
    </sheetView>
  </sheetViews>
  <sheetFormatPr baseColWidth="10" defaultColWidth="14.5" defaultRowHeight="15" customHeight="1" x14ac:dyDescent="0.15"/>
  <cols>
    <col min="1" max="1" width="14.33203125" customWidth="1"/>
    <col min="2" max="31" width="10.6640625" customWidth="1"/>
  </cols>
  <sheetData>
    <row r="1" spans="1:31" ht="12" customHeight="1" x14ac:dyDescent="0.15">
      <c r="A1" s="19" t="s">
        <v>111</v>
      </c>
    </row>
    <row r="2" spans="1:31" ht="12" customHeight="1" x14ac:dyDescent="0.2">
      <c r="A2" s="6" t="s">
        <v>114</v>
      </c>
    </row>
    <row r="3" spans="1:31" ht="12" customHeight="1" x14ac:dyDescent="0.15"/>
    <row r="4" spans="1:31" ht="12" customHeight="1" x14ac:dyDescent="0.15">
      <c r="A4" s="5"/>
      <c r="B4" s="5" t="s">
        <v>110</v>
      </c>
      <c r="C4" s="5"/>
      <c r="D4" s="5"/>
      <c r="E4" s="5"/>
      <c r="F4" s="5"/>
      <c r="G4" s="5"/>
      <c r="H4" s="5"/>
      <c r="I4" s="5"/>
      <c r="J4" s="5"/>
      <c r="K4" s="5"/>
      <c r="L4" s="5"/>
      <c r="M4" s="5"/>
      <c r="N4" s="5"/>
      <c r="O4" s="5"/>
      <c r="P4" s="5"/>
      <c r="Q4" s="5"/>
      <c r="R4" s="5"/>
      <c r="S4" s="5"/>
      <c r="T4" s="5"/>
      <c r="U4" s="5"/>
      <c r="V4" s="5"/>
      <c r="W4" s="5"/>
      <c r="X4" s="5"/>
      <c r="Y4" s="5"/>
      <c r="Z4" s="5"/>
      <c r="AA4" s="5"/>
      <c r="AB4" s="5"/>
      <c r="AC4" s="5"/>
      <c r="AD4" s="5"/>
      <c r="AE4" s="5"/>
    </row>
    <row r="5" spans="1:31" ht="12" customHeight="1" x14ac:dyDescent="0.15">
      <c r="A5" s="7" t="s">
        <v>243</v>
      </c>
      <c r="B5" s="8" t="s">
        <v>80</v>
      </c>
      <c r="C5" s="8" t="s">
        <v>81</v>
      </c>
      <c r="D5" s="9" t="s">
        <v>82</v>
      </c>
      <c r="E5" s="8" t="s">
        <v>83</v>
      </c>
      <c r="F5" s="9" t="s">
        <v>84</v>
      </c>
      <c r="G5" s="8" t="s">
        <v>85</v>
      </c>
      <c r="H5" s="10" t="s">
        <v>86</v>
      </c>
      <c r="I5" s="8" t="s">
        <v>87</v>
      </c>
      <c r="J5" s="8" t="s">
        <v>88</v>
      </c>
      <c r="K5" s="8" t="s">
        <v>89</v>
      </c>
      <c r="L5" s="8" t="s">
        <v>90</v>
      </c>
      <c r="M5" s="8" t="s">
        <v>91</v>
      </c>
      <c r="N5" s="8" t="s">
        <v>92</v>
      </c>
      <c r="O5" s="8" t="s">
        <v>93</v>
      </c>
      <c r="P5" s="8" t="s">
        <v>94</v>
      </c>
      <c r="Q5" s="8" t="s">
        <v>95</v>
      </c>
      <c r="R5" s="9" t="s">
        <v>96</v>
      </c>
      <c r="S5" s="8" t="s">
        <v>97</v>
      </c>
      <c r="T5" s="8" t="s">
        <v>98</v>
      </c>
      <c r="U5" s="8" t="s">
        <v>99</v>
      </c>
      <c r="V5" s="8" t="s">
        <v>100</v>
      </c>
      <c r="W5" s="8" t="s">
        <v>101</v>
      </c>
      <c r="X5" s="8" t="s">
        <v>102</v>
      </c>
      <c r="Y5" s="9" t="s">
        <v>103</v>
      </c>
      <c r="Z5" s="8" t="s">
        <v>104</v>
      </c>
      <c r="AA5" s="8" t="s">
        <v>105</v>
      </c>
      <c r="AB5" s="8" t="s">
        <v>106</v>
      </c>
      <c r="AC5" s="8" t="s">
        <v>107</v>
      </c>
      <c r="AD5" s="8" t="s">
        <v>108</v>
      </c>
      <c r="AE5" s="11" t="s">
        <v>109</v>
      </c>
    </row>
    <row r="6" spans="1:31" ht="12" customHeight="1" x14ac:dyDescent="0.15">
      <c r="A6" s="22" t="s">
        <v>115</v>
      </c>
      <c r="B6" s="14">
        <v>1.778975741239883E-2</v>
      </c>
      <c r="C6" s="14">
        <v>3.7968892955169344E-2</v>
      </c>
      <c r="D6" s="14">
        <v>7.0751928590429433E-2</v>
      </c>
      <c r="E6" s="14">
        <v>-3.949142747062216E-3</v>
      </c>
      <c r="F6" s="14">
        <v>-5.818181818181823E-2</v>
      </c>
      <c r="G6" s="14">
        <v>-3.3043478260869542E-2</v>
      </c>
      <c r="H6" s="15">
        <v>3.0478955007256892E-2</v>
      </c>
      <c r="I6" s="14">
        <v>-5.6772908366533724E-2</v>
      </c>
      <c r="J6" s="14">
        <v>7.4273472429210105E-2</v>
      </c>
      <c r="K6" s="14">
        <v>5.9296482412060286E-2</v>
      </c>
      <c r="L6" s="14">
        <v>5.6940671033878031E-2</v>
      </c>
      <c r="M6" s="14">
        <v>5.5084745762711738E-2</v>
      </c>
      <c r="N6" s="14">
        <v>-5.061460592913976E-3</v>
      </c>
      <c r="O6" s="14">
        <v>-1.3761467889908778E-3</v>
      </c>
      <c r="P6" s="14">
        <v>3.8501560874089596E-2</v>
      </c>
      <c r="Q6" s="14">
        <v>4.0920716112531098E-3</v>
      </c>
      <c r="R6" s="14">
        <v>-3.9956411187794926E-3</v>
      </c>
      <c r="S6" s="14">
        <v>-2.3231256599788874E-2</v>
      </c>
      <c r="T6" s="14">
        <v>3.6721660457690333E-2</v>
      </c>
      <c r="U6" s="14">
        <v>-1.8517251991929818E-2</v>
      </c>
      <c r="V6" s="14">
        <v>2.300319488817899E-2</v>
      </c>
      <c r="W6" s="14">
        <v>8.6538461538461404E-3</v>
      </c>
      <c r="X6" s="14">
        <v>-2.5495376486129435E-2</v>
      </c>
      <c r="Y6" s="14">
        <v>-2.8094820017559287E-2</v>
      </c>
      <c r="Z6" s="14">
        <v>0.13422818791946314</v>
      </c>
      <c r="AA6" s="14">
        <v>-3.5847299813780237E-2</v>
      </c>
      <c r="AB6" s="14">
        <v>3.9152003997287604E-2</v>
      </c>
      <c r="AC6" s="14">
        <v>-3.1417267861298614E-2</v>
      </c>
      <c r="AD6" s="14">
        <v>2.735562310030409E-2</v>
      </c>
      <c r="AE6" s="15">
        <v>-2.7554535017221608E-2</v>
      </c>
    </row>
    <row r="7" spans="1:31" ht="12" customHeight="1" x14ac:dyDescent="0.15">
      <c r="A7" s="22" t="s">
        <v>124</v>
      </c>
      <c r="B7" s="14">
        <v>-2.3834745762711829E-2</v>
      </c>
      <c r="C7" s="14">
        <v>3.305420890260026E-2</v>
      </c>
      <c r="D7" s="14">
        <v>-9.5371514143554968E-3</v>
      </c>
      <c r="E7" s="14">
        <v>-0.10436611546272125</v>
      </c>
      <c r="F7" s="14">
        <v>-8.4942084942084856E-2</v>
      </c>
      <c r="G7" s="14">
        <v>-4.6762589928057575E-2</v>
      </c>
      <c r="H7" s="15">
        <v>4.6478873239436634E-2</v>
      </c>
      <c r="I7" s="14">
        <v>-0.11087645195353756</v>
      </c>
      <c r="J7" s="14">
        <v>5.7866717533424566E-2</v>
      </c>
      <c r="K7" s="14">
        <v>3.4788108791903791E-2</v>
      </c>
      <c r="L7" s="14">
        <v>-2.5385466332795953E-2</v>
      </c>
      <c r="M7" s="14">
        <v>-9.7991967871485855E-2</v>
      </c>
      <c r="N7" s="14">
        <v>-8.3575581395348861E-2</v>
      </c>
      <c r="O7" s="14">
        <v>-4.6853468075333006E-2</v>
      </c>
      <c r="P7" s="14">
        <v>-4.1082164328657328E-2</v>
      </c>
      <c r="Q7" s="14">
        <v>2.0376974019358236E-2</v>
      </c>
      <c r="R7" s="14">
        <v>-6.4916119620714849E-2</v>
      </c>
      <c r="S7" s="14">
        <v>-2.5405405405405344E-2</v>
      </c>
      <c r="T7" s="14">
        <v>-3.5420944558521628E-2</v>
      </c>
      <c r="U7" s="14">
        <v>-0.14065466961657047</v>
      </c>
      <c r="V7" s="14">
        <v>-6.6208619612742173E-2</v>
      </c>
      <c r="W7" s="14">
        <v>-9.4375595805529094E-2</v>
      </c>
      <c r="X7" s="14">
        <v>-3.7006913379422517E-2</v>
      </c>
      <c r="Y7" s="14">
        <v>-9.9367660343269576E-3</v>
      </c>
      <c r="Z7" s="14">
        <v>6.4431295200525998E-2</v>
      </c>
      <c r="AA7" s="14">
        <v>-0.10622887493964264</v>
      </c>
      <c r="AB7" s="14">
        <v>-9.4106333287539805E-3</v>
      </c>
      <c r="AC7" s="14">
        <v>-7.784718885151358E-2</v>
      </c>
      <c r="AD7" s="14">
        <v>4.9309664694279021E-3</v>
      </c>
      <c r="AE7" s="15">
        <v>-8.3825265643447555E-2</v>
      </c>
    </row>
    <row r="8" spans="1:31" ht="12" customHeight="1" x14ac:dyDescent="0.15">
      <c r="A8" s="22" t="s">
        <v>125</v>
      </c>
      <c r="B8" s="14">
        <v>1.6277807921867139E-3</v>
      </c>
      <c r="C8" s="14">
        <v>1.4931740614334379E-2</v>
      </c>
      <c r="D8" s="14">
        <v>5.8456714858038702E-2</v>
      </c>
      <c r="E8" s="14">
        <v>5.657678084595244E-2</v>
      </c>
      <c r="F8" s="14">
        <v>4.1139240506328986E-2</v>
      </c>
      <c r="G8" s="14">
        <v>4.716981132075472E-2</v>
      </c>
      <c r="H8" s="15">
        <v>6.7294751009421269E-2</v>
      </c>
      <c r="I8" s="14">
        <v>9.7387173396674617E-2</v>
      </c>
      <c r="J8" s="14">
        <v>9.8845977312964212E-3</v>
      </c>
      <c r="K8" s="14">
        <v>3.6674816625916956E-2</v>
      </c>
      <c r="L8" s="14">
        <v>1.7945170223951586E-2</v>
      </c>
      <c r="M8" s="14">
        <v>4.6304541406945642E-2</v>
      </c>
      <c r="N8" s="14">
        <v>1.0309278350515526E-2</v>
      </c>
      <c r="O8" s="14">
        <v>6.0722891566265133E-2</v>
      </c>
      <c r="P8" s="14">
        <v>2.9258098223615397E-2</v>
      </c>
      <c r="Q8" s="14">
        <v>3.9440838741887127E-2</v>
      </c>
      <c r="R8" s="14">
        <v>6.9032761310452398E-2</v>
      </c>
      <c r="S8" s="14">
        <v>1.608430393788126E-2</v>
      </c>
      <c r="T8" s="14">
        <v>2.927088877062271E-2</v>
      </c>
      <c r="U8" s="14">
        <v>8.3824930568225584E-2</v>
      </c>
      <c r="V8" s="14">
        <v>3.9464882943143806E-2</v>
      </c>
      <c r="W8" s="14">
        <v>9.3684210526315856E-2</v>
      </c>
      <c r="X8" s="14">
        <v>5.9825450450450422E-2</v>
      </c>
      <c r="Y8" s="14">
        <v>0.13868613138686126</v>
      </c>
      <c r="Z8" s="14">
        <v>-3.4589252625077234E-2</v>
      </c>
      <c r="AA8" s="14">
        <v>5.1323608860075594E-2</v>
      </c>
      <c r="AB8" s="14">
        <v>5.4087788641564586E-3</v>
      </c>
      <c r="AC8" s="14">
        <v>-4.0125065138092733E-2</v>
      </c>
      <c r="AD8" s="14">
        <v>4.9067713444553483E-2</v>
      </c>
      <c r="AE8" s="15">
        <v>3.8659793814433312E-3</v>
      </c>
    </row>
    <row r="9" spans="1:31" ht="12" customHeight="1" x14ac:dyDescent="0.15">
      <c r="A9" s="22" t="s">
        <v>126</v>
      </c>
      <c r="B9" s="14">
        <v>-3.3044420368363997E-2</v>
      </c>
      <c r="C9" s="14">
        <v>-2.5220680958385786E-2</v>
      </c>
      <c r="D9" s="14">
        <v>1.4949149195273679E-2</v>
      </c>
      <c r="E9" s="14">
        <v>-1.573716884244945E-2</v>
      </c>
      <c r="F9" s="14">
        <v>-2.127659574468076E-2</v>
      </c>
      <c r="G9" s="14">
        <v>-3.8918918918918854E-2</v>
      </c>
      <c r="H9" s="15">
        <v>-1.5762925598991173E-2</v>
      </c>
      <c r="I9" s="14">
        <v>3.7878787878787838E-2</v>
      </c>
      <c r="J9" s="14">
        <v>7.5153797458080351E-3</v>
      </c>
      <c r="K9" s="14">
        <v>-9.1391509433962938E-3</v>
      </c>
      <c r="L9" s="14">
        <v>-4.2915950860587929E-2</v>
      </c>
      <c r="M9" s="14">
        <v>-2.2978723404255282E-2</v>
      </c>
      <c r="N9" s="14">
        <v>-3.5321821036106836E-2</v>
      </c>
      <c r="O9" s="14">
        <v>-3.4529759200363538E-2</v>
      </c>
      <c r="P9" s="14">
        <v>3.045685279187933E-3</v>
      </c>
      <c r="Q9" s="14">
        <v>-1.392891450528334E-2</v>
      </c>
      <c r="R9" s="14">
        <v>-3.7212696096315195E-2</v>
      </c>
      <c r="S9" s="14">
        <v>-1.5829694323144058E-2</v>
      </c>
      <c r="T9" s="14">
        <v>-2.5336091003102298E-2</v>
      </c>
      <c r="U9" s="14">
        <v>1.1970671853957815E-2</v>
      </c>
      <c r="V9" s="14">
        <v>4.5045045045045227E-3</v>
      </c>
      <c r="W9" s="14">
        <v>-3.272377285851779E-2</v>
      </c>
      <c r="X9" s="14">
        <v>-6.5081684154602408E-3</v>
      </c>
      <c r="Y9" s="14">
        <v>3.2051282051282076E-2</v>
      </c>
      <c r="Z9" s="14">
        <v>-4.2866282789507354E-2</v>
      </c>
      <c r="AA9" s="14">
        <v>-4.4707091469681444E-2</v>
      </c>
      <c r="AB9" s="14">
        <v>-6.890130353817496E-2</v>
      </c>
      <c r="AC9" s="14">
        <v>-4.8859934853422039E-3</v>
      </c>
      <c r="AD9" s="14">
        <v>-6.3610851262862464E-2</v>
      </c>
      <c r="AE9" s="15">
        <v>-1.412066752246474E-2</v>
      </c>
    </row>
    <row r="10" spans="1:31" ht="12" customHeight="1" x14ac:dyDescent="0.15">
      <c r="A10" s="22" t="s">
        <v>117</v>
      </c>
      <c r="B10" s="14">
        <v>5.0980392156862751E-2</v>
      </c>
      <c r="C10" s="14">
        <v>5.1746442432081688E-3</v>
      </c>
      <c r="D10" s="14">
        <v>3.4250839894672681E-2</v>
      </c>
      <c r="E10" s="14">
        <v>-1.6014742907571336E-2</v>
      </c>
      <c r="F10" s="14">
        <v>9.2132505175983495E-2</v>
      </c>
      <c r="G10" s="14">
        <v>5.9992500937382745E-2</v>
      </c>
      <c r="H10" s="15">
        <v>6.7264573991031432E-2</v>
      </c>
      <c r="I10" s="14">
        <v>7.1949947862356575E-2</v>
      </c>
      <c r="J10" s="14">
        <v>-1.7174158208474344E-2</v>
      </c>
      <c r="K10" s="14">
        <v>-2.9455519190717108E-2</v>
      </c>
      <c r="L10" s="14">
        <v>-5.3896433772479511E-2</v>
      </c>
      <c r="M10" s="14">
        <v>0.20034843205574904</v>
      </c>
      <c r="N10" s="14">
        <v>6.1838893409275966E-2</v>
      </c>
      <c r="O10" s="14">
        <v>4.3764705882352928E-2</v>
      </c>
      <c r="P10" s="14">
        <v>1.0121457489878326E-3</v>
      </c>
      <c r="Q10" s="14">
        <v>6.9654164637116392E-2</v>
      </c>
      <c r="R10" s="14">
        <v>3.9408866995073857E-2</v>
      </c>
      <c r="S10" s="14">
        <v>3.9933444259567324E-2</v>
      </c>
      <c r="T10" s="14">
        <v>6.1007957559681615E-2</v>
      </c>
      <c r="U10" s="14">
        <v>-4.9127606091971109E-2</v>
      </c>
      <c r="V10" s="14">
        <v>-3.2030749519538076E-3</v>
      </c>
      <c r="W10" s="14">
        <v>4.6766169154228737E-2</v>
      </c>
      <c r="X10" s="14">
        <v>1.7379679144385041E-2</v>
      </c>
      <c r="Y10" s="14">
        <v>0.13975155279503096</v>
      </c>
      <c r="Z10" s="14">
        <v>6.6844919786094832E-4</v>
      </c>
      <c r="AA10" s="14">
        <v>6.5626681011296331E-2</v>
      </c>
      <c r="AB10" s="14">
        <v>2.466666666666658E-2</v>
      </c>
      <c r="AC10" s="14">
        <v>-1.7730496453900672E-2</v>
      </c>
      <c r="AD10" s="14">
        <v>2.0979020979021063E-2</v>
      </c>
      <c r="AE10" s="15">
        <v>5.7291666666666602E-2</v>
      </c>
    </row>
    <row r="11" spans="1:31" ht="12" customHeight="1" x14ac:dyDescent="0.15">
      <c r="A11" s="22" t="s">
        <v>118</v>
      </c>
      <c r="B11" s="14">
        <v>-5.170575692963765E-2</v>
      </c>
      <c r="C11" s="14">
        <v>5.9202059202059315E-2</v>
      </c>
      <c r="D11" s="14">
        <v>4.6404585274697346E-3</v>
      </c>
      <c r="E11" s="14">
        <v>-7.5916644684779697E-2</v>
      </c>
      <c r="F11" s="14">
        <v>-3.1279620853080572E-2</v>
      </c>
      <c r="G11" s="14">
        <v>-1.9808984789529492E-2</v>
      </c>
      <c r="H11" s="15">
        <v>-2.3409363745498232E-2</v>
      </c>
      <c r="I11" s="14">
        <v>-1.9455252918287869E-2</v>
      </c>
      <c r="J11" s="14">
        <v>-3.8030293095533446E-3</v>
      </c>
      <c r="K11" s="14">
        <v>4.8436541998773931E-2</v>
      </c>
      <c r="L11" s="14">
        <v>-0.10269095109227415</v>
      </c>
      <c r="M11" s="14">
        <v>-5.0798258345428109E-2</v>
      </c>
      <c r="N11" s="14">
        <v>-0.10268199233716474</v>
      </c>
      <c r="O11" s="14">
        <v>-8.3408476104598166E-3</v>
      </c>
      <c r="P11" s="14">
        <v>-8.9989888776542015E-2</v>
      </c>
      <c r="Q11" s="14">
        <v>-4.0983606557376982E-3</v>
      </c>
      <c r="R11" s="14">
        <v>2.8436018957346012E-2</v>
      </c>
      <c r="S11" s="14">
        <v>-5.4399999999999976E-2</v>
      </c>
      <c r="T11" s="14">
        <v>-2.8500000000000015E-2</v>
      </c>
      <c r="U11" s="14">
        <v>-2.2975547175679328E-2</v>
      </c>
      <c r="V11" s="14">
        <v>-5.1413881748072028E-3</v>
      </c>
      <c r="W11" s="14">
        <v>-5.4182509505703448E-2</v>
      </c>
      <c r="X11" s="14">
        <v>-3.5873850197109057E-2</v>
      </c>
      <c r="Y11" s="14">
        <v>-7.0844686648501312E-2</v>
      </c>
      <c r="Z11" s="14">
        <v>5.6780227120908459E-2</v>
      </c>
      <c r="AA11" s="14">
        <v>-4.1393235739525511E-2</v>
      </c>
      <c r="AB11" s="14">
        <v>9.903853104894127E-3</v>
      </c>
      <c r="AC11" s="14">
        <v>-0.14107192446542624</v>
      </c>
      <c r="AD11" s="14">
        <v>-3.424657534246589E-2</v>
      </c>
      <c r="AE11" s="15">
        <v>-2.0935960591132889E-2</v>
      </c>
    </row>
    <row r="12" spans="1:31" ht="12" customHeight="1" x14ac:dyDescent="0.15">
      <c r="A12" s="22" t="s">
        <v>119</v>
      </c>
      <c r="B12" s="14">
        <v>-3.3164699269252383E-2</v>
      </c>
      <c r="C12" s="14">
        <v>-4.0097205346294122E-2</v>
      </c>
      <c r="D12" s="14">
        <v>1.6328874518591434E-2</v>
      </c>
      <c r="E12" s="14">
        <v>-4.9297784882393322E-2</v>
      </c>
      <c r="F12" s="14">
        <v>-6.8493150684931781E-3</v>
      </c>
      <c r="G12" s="14">
        <v>-2.3457235654998271E-2</v>
      </c>
      <c r="H12" s="15">
        <v>-5.4087277197295579E-2</v>
      </c>
      <c r="I12" s="14">
        <v>-2.9761904761904127E-3</v>
      </c>
      <c r="J12" s="14">
        <v>-3.0507470545646093E-2</v>
      </c>
      <c r="K12" s="14">
        <v>-1.6666666666666673E-2</v>
      </c>
      <c r="L12" s="14">
        <v>-8.8031212516920341E-3</v>
      </c>
      <c r="M12" s="14">
        <v>-0.10091743119266057</v>
      </c>
      <c r="N12" s="14">
        <v>-7.002561912894964E-2</v>
      </c>
      <c r="O12" s="14">
        <v>-2.4778358717890508E-2</v>
      </c>
      <c r="P12" s="14">
        <v>-5.7777777777777733E-2</v>
      </c>
      <c r="Q12" s="14">
        <v>2.1490626428897982E-2</v>
      </c>
      <c r="R12" s="14">
        <v>-2.0914569301666072E-2</v>
      </c>
      <c r="S12" s="14">
        <v>-4.9069373942470441E-2</v>
      </c>
      <c r="T12" s="14">
        <v>9.7786927431807152E-3</v>
      </c>
      <c r="U12" s="14">
        <v>-4.4067324526500043E-2</v>
      </c>
      <c r="V12" s="14">
        <v>-2.9069767441860534E-2</v>
      </c>
      <c r="W12" s="14">
        <v>-3.8190954773869253E-2</v>
      </c>
      <c r="X12" s="14">
        <v>-3.1075371405206546E-2</v>
      </c>
      <c r="Y12" s="14">
        <v>4.9853372434017572E-2</v>
      </c>
      <c r="Z12" s="14">
        <v>9.9241466498103684E-2</v>
      </c>
      <c r="AA12" s="14">
        <v>-3.2122169562927828E-2</v>
      </c>
      <c r="AB12" s="14">
        <v>3.5075161059412982E-2</v>
      </c>
      <c r="AC12" s="14">
        <v>-0.10184287099903003</v>
      </c>
      <c r="AD12" s="14">
        <v>-3.0395136778114855E-3</v>
      </c>
      <c r="AE12" s="15">
        <v>-8.8050314465409167E-3</v>
      </c>
    </row>
    <row r="13" spans="1:31" ht="12" customHeight="1" x14ac:dyDescent="0.15">
      <c r="A13" s="22" t="s">
        <v>120</v>
      </c>
      <c r="B13" s="14">
        <v>8.197674418604653E-2</v>
      </c>
      <c r="C13" s="14">
        <v>-3.4177215189873364E-2</v>
      </c>
      <c r="D13" s="14">
        <v>4.3949564864914789E-2</v>
      </c>
      <c r="E13" s="14">
        <v>-8.2720312265425505E-2</v>
      </c>
      <c r="F13" s="14">
        <v>0</v>
      </c>
      <c r="G13" s="14">
        <v>4.4345898004434697E-2</v>
      </c>
      <c r="H13" s="15">
        <v>4.4184535412605565E-2</v>
      </c>
      <c r="I13" s="14">
        <v>0.17810945273631831</v>
      </c>
      <c r="J13" s="14">
        <v>3.4624393224481437E-2</v>
      </c>
      <c r="K13" s="14">
        <v>7.2554267023490854E-2</v>
      </c>
      <c r="L13" s="14">
        <v>3.7296112349841771E-4</v>
      </c>
      <c r="M13" s="14">
        <v>-1.360544217687076E-2</v>
      </c>
      <c r="N13" s="14">
        <v>4.4077134986225772E-2</v>
      </c>
      <c r="O13" s="14">
        <v>3.2167832167832228E-2</v>
      </c>
      <c r="P13" s="14">
        <v>5.3066037735848968E-2</v>
      </c>
      <c r="Q13" s="14">
        <v>6.7591763652641079E-2</v>
      </c>
      <c r="R13" s="14">
        <v>4.0188269370021699E-2</v>
      </c>
      <c r="S13" s="14">
        <v>8.3036773428232638E-2</v>
      </c>
      <c r="T13" s="14">
        <v>8.2568807339449407E-2</v>
      </c>
      <c r="U13" s="14">
        <v>-1.2299943807363302E-2</v>
      </c>
      <c r="V13" s="14">
        <v>1.7298735861610098E-2</v>
      </c>
      <c r="W13" s="14">
        <v>-9.4043887147335272E-3</v>
      </c>
      <c r="X13" s="14">
        <v>4.0230693487129092E-2</v>
      </c>
      <c r="Y13" s="14">
        <v>5.0279329608938467E-2</v>
      </c>
      <c r="Z13" s="14">
        <v>3.9677975848188482E-2</v>
      </c>
      <c r="AA13" s="14">
        <v>-1.0881392818280702E-2</v>
      </c>
      <c r="AB13" s="14">
        <v>5.2835408022130034E-2</v>
      </c>
      <c r="AC13" s="14">
        <v>3.5997120230374407E-4</v>
      </c>
      <c r="AD13" s="14">
        <v>1.1178861788617829E-2</v>
      </c>
      <c r="AE13" s="15">
        <v>3.0456852791878087E-2</v>
      </c>
    </row>
    <row r="14" spans="1:31" ht="12" customHeight="1" x14ac:dyDescent="0.15">
      <c r="A14" s="22" t="s">
        <v>121</v>
      </c>
      <c r="B14" s="14">
        <v>-4.7286405158517451E-3</v>
      </c>
      <c r="C14" s="14">
        <v>8.213193534294401E-3</v>
      </c>
      <c r="D14" s="14">
        <v>-2.323816471446491E-3</v>
      </c>
      <c r="E14" s="14">
        <v>6.3273322422258527E-2</v>
      </c>
      <c r="F14" s="14">
        <v>8.7684729064039291E-2</v>
      </c>
      <c r="G14" s="14">
        <v>-1.5569709837225805E-2</v>
      </c>
      <c r="H14" s="15">
        <v>1.1823273179838287E-2</v>
      </c>
      <c r="I14" s="14">
        <v>1.6047297297297255E-2</v>
      </c>
      <c r="J14" s="14">
        <v>7.3001082712687473E-2</v>
      </c>
      <c r="K14" s="14">
        <v>-1.0535070695869213E-2</v>
      </c>
      <c r="L14" s="14">
        <v>8.1031134666552151E-2</v>
      </c>
      <c r="M14" s="14">
        <v>-1.9568965517241407E-2</v>
      </c>
      <c r="N14" s="14">
        <v>9.322779243623576E-2</v>
      </c>
      <c r="O14" s="14">
        <v>5.2393857271906055E-2</v>
      </c>
      <c r="P14" s="14">
        <v>-6.0470324748040219E-2</v>
      </c>
      <c r="Q14" s="14">
        <v>7.1278825995806346E-3</v>
      </c>
      <c r="R14" s="14">
        <v>8.3536373129132757E-3</v>
      </c>
      <c r="S14" s="14">
        <v>-2.0262869660460075E-2</v>
      </c>
      <c r="T14" s="14">
        <v>2.2645951035781625E-2</v>
      </c>
      <c r="U14" s="14">
        <v>2.0965906696447368E-2</v>
      </c>
      <c r="V14" s="14">
        <v>1.7658600392413432E-2</v>
      </c>
      <c r="W14" s="14">
        <v>-1.1603375527426288E-2</v>
      </c>
      <c r="X14" s="14">
        <v>5.2332657200811296E-2</v>
      </c>
      <c r="Y14" s="14">
        <v>6.6489361702128606E-3</v>
      </c>
      <c r="Z14" s="14">
        <v>-8.8495575221229201E-4</v>
      </c>
      <c r="AA14" s="14">
        <v>9.4774477447744726E-2</v>
      </c>
      <c r="AB14" s="14">
        <v>2.4467945349448243E-2</v>
      </c>
      <c r="AC14" s="14">
        <v>3.9330694494422454E-2</v>
      </c>
      <c r="AD14" s="14">
        <v>5.1256281407035337E-2</v>
      </c>
      <c r="AE14" s="15">
        <v>3.571428571428583E-2</v>
      </c>
    </row>
    <row r="15" spans="1:31" ht="12" customHeight="1" x14ac:dyDescent="0.15">
      <c r="A15" s="22" t="s">
        <v>122</v>
      </c>
      <c r="B15" s="14">
        <v>4.2112082928411057E-3</v>
      </c>
      <c r="C15" s="14">
        <v>1.871912644076619E-2</v>
      </c>
      <c r="D15" s="14">
        <v>6.810784036229818E-2</v>
      </c>
      <c r="E15" s="14">
        <v>0.13751808638364679</v>
      </c>
      <c r="F15" s="14">
        <v>0.11141304347826092</v>
      </c>
      <c r="G15" s="14">
        <v>3.6664270309130109E-2</v>
      </c>
      <c r="H15" s="15">
        <v>6.0270602706026861E-2</v>
      </c>
      <c r="I15" s="14">
        <v>-1.9950124688279322E-2</v>
      </c>
      <c r="J15" s="14">
        <v>-6.2530577299412483E-3</v>
      </c>
      <c r="K15" s="14">
        <v>3.4743625665452568E-2</v>
      </c>
      <c r="L15" s="14">
        <v>4.3263373883183784E-2</v>
      </c>
      <c r="M15" s="14">
        <v>-1.6090741229227101E-2</v>
      </c>
      <c r="N15" s="14">
        <v>3.8616251005631569E-2</v>
      </c>
      <c r="O15" s="14">
        <v>-5.3648068669527897E-3</v>
      </c>
      <c r="P15" s="14">
        <v>-4.7675804529202529E-3</v>
      </c>
      <c r="Q15" s="14">
        <v>-5.3705245628642762E-2</v>
      </c>
      <c r="R15" s="14">
        <v>1.4497756299620357E-2</v>
      </c>
      <c r="S15" s="14">
        <v>1.6769144773616584E-2</v>
      </c>
      <c r="T15" s="14">
        <v>2.2558814050918229E-3</v>
      </c>
      <c r="U15" s="14">
        <v>5.9727983819371278E-2</v>
      </c>
      <c r="V15" s="14">
        <v>3.791773778920296E-2</v>
      </c>
      <c r="W15" s="14">
        <v>5.1227321237993645E-2</v>
      </c>
      <c r="X15" s="14">
        <v>0.1015163197121562</v>
      </c>
      <c r="Y15" s="14">
        <v>4.2272126816380366E-2</v>
      </c>
      <c r="Z15" s="14">
        <v>-1.4614703277236456E-2</v>
      </c>
      <c r="AA15" s="14">
        <v>3.652715671004373E-2</v>
      </c>
      <c r="AB15" s="14">
        <v>1.0034302567883784E-2</v>
      </c>
      <c r="AC15" s="14">
        <v>4.7328878579094999E-2</v>
      </c>
      <c r="AD15" s="14">
        <v>0.10803059273422552</v>
      </c>
      <c r="AE15" s="15">
        <v>-1.4268727705113079E-2</v>
      </c>
    </row>
    <row r="16" spans="1:31" ht="12" customHeight="1" x14ac:dyDescent="0.15">
      <c r="A16" s="22" t="s">
        <v>127</v>
      </c>
      <c r="B16" s="14">
        <v>0.10376344086021504</v>
      </c>
      <c r="C16" s="14">
        <v>4.5937898766482271E-2</v>
      </c>
      <c r="D16" s="14">
        <v>7.5474510583325091E-2</v>
      </c>
      <c r="E16" s="14">
        <v>2.97699594046009E-2</v>
      </c>
      <c r="F16" s="14">
        <v>6.3569682151589341E-2</v>
      </c>
      <c r="G16" s="14">
        <v>3.7101248266296821E-2</v>
      </c>
      <c r="H16" s="15">
        <v>5.3364269141531424E-2</v>
      </c>
      <c r="I16" s="14">
        <v>0.14503816793893137</v>
      </c>
      <c r="J16" s="14">
        <v>8.2262804043139112E-2</v>
      </c>
      <c r="K16" s="14">
        <v>-2.7078256160303661E-3</v>
      </c>
      <c r="L16" s="14">
        <v>-5.7767313546423178E-2</v>
      </c>
      <c r="M16" s="14">
        <v>5.1831992850759616E-2</v>
      </c>
      <c r="N16" s="14">
        <v>3.0983733539891586E-2</v>
      </c>
      <c r="O16" s="14">
        <v>7.6806903991369899E-2</v>
      </c>
      <c r="P16" s="14">
        <v>6.3473053892215706E-2</v>
      </c>
      <c r="Q16" s="14">
        <v>4.0915090189177286E-2</v>
      </c>
      <c r="R16" s="14">
        <v>2.0415107179312619E-2</v>
      </c>
      <c r="S16" s="14">
        <v>2.418911489829564E-2</v>
      </c>
      <c r="T16" s="14">
        <v>9.4166283876894838E-2</v>
      </c>
      <c r="U16" s="14">
        <v>1.150992268292224E-2</v>
      </c>
      <c r="V16" s="14">
        <v>4.8916408668730822E-2</v>
      </c>
      <c r="W16" s="14">
        <v>6.8020304568527909E-2</v>
      </c>
      <c r="X16" s="14">
        <v>3.2431171255249705E-2</v>
      </c>
      <c r="Y16" s="14">
        <v>8.6185044359949378E-2</v>
      </c>
      <c r="Z16" s="14">
        <v>-6.1797752808988443E-3</v>
      </c>
      <c r="AA16" s="14">
        <v>2.6175472612700083E-2</v>
      </c>
      <c r="AB16" s="14">
        <v>6.3448232082777875E-2</v>
      </c>
      <c r="AC16" s="14">
        <v>-6.0165289256198358E-2</v>
      </c>
      <c r="AD16" s="14">
        <v>3.710094909404657E-2</v>
      </c>
      <c r="AE16" s="15">
        <v>1.9300361881785303E-2</v>
      </c>
    </row>
    <row r="17" spans="1:31" ht="12" customHeight="1" x14ac:dyDescent="0.15">
      <c r="A17" s="22" t="s">
        <v>123</v>
      </c>
      <c r="B17" s="14">
        <v>1.2664393570384706E-2</v>
      </c>
      <c r="C17" s="14">
        <v>-3.6600244001626621E-3</v>
      </c>
      <c r="D17" s="14">
        <v>0.12084905418238764</v>
      </c>
      <c r="E17" s="14">
        <v>9.8212877792378431E-2</v>
      </c>
      <c r="F17" s="14">
        <v>4.1379310344827516E-2</v>
      </c>
      <c r="G17" s="14">
        <v>-1.4376462721497818E-2</v>
      </c>
      <c r="H17" s="15">
        <v>3.9922907488986865E-2</v>
      </c>
      <c r="I17" s="14">
        <v>2.7022222222222274E-2</v>
      </c>
      <c r="J17" s="14">
        <v>-3.7955249765445009E-3</v>
      </c>
      <c r="K17" s="14">
        <v>1.1403746945424972E-2</v>
      </c>
      <c r="L17" s="14">
        <v>-0.12791337489588325</v>
      </c>
      <c r="M17" s="14">
        <v>7.9439252336448649E-2</v>
      </c>
      <c r="N17" s="14">
        <v>7.475582268970693E-2</v>
      </c>
      <c r="O17" s="14">
        <v>1.7631737126828344E-2</v>
      </c>
      <c r="P17" s="14">
        <v>2.6463963963963898E-2</v>
      </c>
      <c r="Q17" s="14">
        <v>9.2138630600169052E-2</v>
      </c>
      <c r="R17" s="14">
        <v>0.11070356785595212</v>
      </c>
      <c r="S17" s="14">
        <v>0.14492753623188404</v>
      </c>
      <c r="T17" s="14">
        <v>9.1099916036943659E-2</v>
      </c>
      <c r="U17" s="14">
        <v>7.7245947090761935E-2</v>
      </c>
      <c r="V17" s="14">
        <v>1.0920897284533573E-2</v>
      </c>
      <c r="W17" s="14">
        <v>-5.5627376425855551E-2</v>
      </c>
      <c r="X17" s="14">
        <v>9.4011299435028187E-2</v>
      </c>
      <c r="Y17" s="14">
        <v>3.8226371061843678E-2</v>
      </c>
      <c r="Z17" s="14">
        <v>9.4120972300734823E-2</v>
      </c>
      <c r="AA17" s="14">
        <v>1.2281530467642797E-2</v>
      </c>
      <c r="AB17" s="14">
        <v>6.4915684226234963E-2</v>
      </c>
      <c r="AC17" s="14">
        <v>-9.4266619767850848E-2</v>
      </c>
      <c r="AD17" s="14">
        <v>1.4542429284525888E-2</v>
      </c>
      <c r="AE17" s="15">
        <v>2.674556213017825E-3</v>
      </c>
    </row>
    <row r="18" spans="1:31" ht="12" customHeight="1" x14ac:dyDescent="0.15">
      <c r="A18" s="22" t="s">
        <v>116</v>
      </c>
      <c r="B18" s="14">
        <v>-1.2506012506012411E-2</v>
      </c>
      <c r="C18" s="14">
        <v>-3.2653061224489827E-2</v>
      </c>
      <c r="D18" s="14">
        <v>-5.4701919421837789E-2</v>
      </c>
      <c r="E18" s="14">
        <v>-5.2624021824969482E-2</v>
      </c>
      <c r="F18" s="14">
        <v>-3.6423841059602592E-2</v>
      </c>
      <c r="G18" s="14">
        <v>6.4450474898236527E-3</v>
      </c>
      <c r="H18" s="15">
        <v>-6.3542494042891709E-3</v>
      </c>
      <c r="I18" s="14">
        <v>0.11035139345681144</v>
      </c>
      <c r="J18" s="14">
        <v>9.7176044178711712E-3</v>
      </c>
      <c r="K18" s="14">
        <v>5.7181208053691347E-2</v>
      </c>
      <c r="L18" s="14">
        <v>0.151945518534812</v>
      </c>
      <c r="M18" s="14">
        <v>-0.11019283746556477</v>
      </c>
      <c r="N18" s="14">
        <v>8.5634393568682257E-2</v>
      </c>
      <c r="O18" s="14">
        <v>-5.1191179366016542E-3</v>
      </c>
      <c r="P18" s="14">
        <v>6.7756445419637906E-2</v>
      </c>
      <c r="Q18" s="14">
        <v>3.5990712074303398E-2</v>
      </c>
      <c r="R18" s="14">
        <v>-4.2329630741519172E-2</v>
      </c>
      <c r="S18" s="14">
        <v>-2.8129395218002215E-3</v>
      </c>
      <c r="T18" s="14">
        <v>-1.5005771450557794E-2</v>
      </c>
      <c r="U18" s="14">
        <v>-2.5951742627345845E-2</v>
      </c>
      <c r="V18" s="14">
        <v>-1.5766423357664209E-2</v>
      </c>
      <c r="W18" s="14">
        <v>3.426339735072681E-2</v>
      </c>
      <c r="X18" s="14">
        <v>8.0561867382772465E-3</v>
      </c>
      <c r="Y18" s="14">
        <v>-4.8619852544506466E-2</v>
      </c>
      <c r="Z18" s="14">
        <v>5.3474554378713519E-2</v>
      </c>
      <c r="AA18" s="14">
        <v>2.7998133457769549E-2</v>
      </c>
      <c r="AB18" s="14">
        <v>-3.1866591928251156E-2</v>
      </c>
      <c r="AC18" s="14">
        <v>4.8932038834951515E-2</v>
      </c>
      <c r="AD18" s="14">
        <v>-3.7720995834290096E-2</v>
      </c>
      <c r="AE18" s="15">
        <v>3.9232348983782993E-2</v>
      </c>
    </row>
    <row r="19" spans="1:31" ht="12" customHeight="1" x14ac:dyDescent="0.15">
      <c r="A19" s="22" t="s">
        <v>128</v>
      </c>
      <c r="B19" s="14">
        <v>-2.1432050657574343E-2</v>
      </c>
      <c r="C19" s="14">
        <v>-2.362869198312231E-2</v>
      </c>
      <c r="D19" s="14">
        <v>-4.3279409698502441E-2</v>
      </c>
      <c r="E19" s="14">
        <v>-5.7088006466606486E-3</v>
      </c>
      <c r="F19" s="14">
        <v>0.12638411607483768</v>
      </c>
      <c r="G19" s="14">
        <v>-2.8311425682507697E-2</v>
      </c>
      <c r="H19" s="15">
        <v>-2.3714361843858261E-2</v>
      </c>
      <c r="I19" s="14">
        <v>4.7756385272949238E-2</v>
      </c>
      <c r="J19" s="14">
        <v>1.5107405313736636E-2</v>
      </c>
      <c r="K19" s="14">
        <v>1.955307262569822E-2</v>
      </c>
      <c r="L19" s="14">
        <v>-5.9726992470057236E-2</v>
      </c>
      <c r="M19" s="14">
        <v>-7.9610791685094974E-3</v>
      </c>
      <c r="N19" s="14">
        <v>6.7611075338055654E-3</v>
      </c>
      <c r="O19" s="14">
        <v>-1.3259449831783133E-2</v>
      </c>
      <c r="P19" s="14">
        <v>-3.8797443643014129E-2</v>
      </c>
      <c r="Q19" s="14">
        <v>-3.2125513634665648E-2</v>
      </c>
      <c r="R19" s="14">
        <v>-1.2852664576802513E-2</v>
      </c>
      <c r="S19" s="14">
        <v>4.4193700047014638E-2</v>
      </c>
      <c r="T19" s="14">
        <v>4.6484374999999911E-2</v>
      </c>
      <c r="U19" s="14">
        <v>-4.743293331865385E-2</v>
      </c>
      <c r="V19" s="14">
        <v>-2.1358647285671873E-2</v>
      </c>
      <c r="W19" s="14">
        <v>1.3586110246029248E-2</v>
      </c>
      <c r="X19" s="14">
        <v>-1.8749999999999999E-2</v>
      </c>
      <c r="Y19" s="14">
        <v>-2.0555227406970234E-3</v>
      </c>
      <c r="Z19" s="14">
        <v>-4.0706228543403722E-2</v>
      </c>
      <c r="AA19" s="14">
        <v>9.6232410349523262E-2</v>
      </c>
      <c r="AB19" s="14">
        <v>-2.1827866716845709E-2</v>
      </c>
      <c r="AC19" s="14">
        <v>-4.8130322102924866E-2</v>
      </c>
      <c r="AD19" s="14">
        <v>-3.4086648259875878E-3</v>
      </c>
      <c r="AE19" s="15">
        <v>3.0936967632027381E-2</v>
      </c>
    </row>
    <row r="20" spans="1:31" ht="12" customHeight="1" x14ac:dyDescent="0.15">
      <c r="A20" s="22" t="s">
        <v>129</v>
      </c>
      <c r="B20" s="14">
        <v>-8.4868093578894882E-2</v>
      </c>
      <c r="C20" s="14">
        <v>-5.6179775280898903E-2</v>
      </c>
      <c r="D20" s="14">
        <v>1.799767053223272E-2</v>
      </c>
      <c r="E20" s="14">
        <v>2.0019307961993742E-2</v>
      </c>
      <c r="F20" s="14">
        <v>0</v>
      </c>
      <c r="G20" s="14">
        <v>-1.1099549080818479E-2</v>
      </c>
      <c r="H20" s="15">
        <v>-8.460698689956335E-2</v>
      </c>
      <c r="I20" s="14">
        <v>2.6336019838809746E-2</v>
      </c>
      <c r="J20" s="14">
        <v>-6.0838936919628975E-3</v>
      </c>
      <c r="K20" s="14">
        <v>-2.9389788293897878E-2</v>
      </c>
      <c r="L20" s="14">
        <v>-8.2145366998094924E-2</v>
      </c>
      <c r="M20" s="14">
        <v>-8.4262148907712914E-2</v>
      </c>
      <c r="N20" s="14">
        <v>-8.5065558042852582E-2</v>
      </c>
      <c r="O20" s="14">
        <v>-4.7533092659446399E-2</v>
      </c>
      <c r="P20" s="14">
        <v>-5.158738642437196E-2</v>
      </c>
      <c r="Q20" s="14">
        <v>-2.9718255499807007E-2</v>
      </c>
      <c r="R20" s="14">
        <v>-2.2546840266751265E-2</v>
      </c>
      <c r="S20" s="14">
        <v>-9.6352994146780752E-2</v>
      </c>
      <c r="T20" s="14">
        <v>-5.1138484509145113E-2</v>
      </c>
      <c r="U20" s="14">
        <v>-5.2626509737445364E-2</v>
      </c>
      <c r="V20" s="14">
        <v>-2.8796605031827911E-2</v>
      </c>
      <c r="W20" s="14">
        <v>4.3207742827514627E-2</v>
      </c>
      <c r="X20" s="14">
        <v>-8.1340712122794159E-2</v>
      </c>
      <c r="Y20" s="14">
        <v>0.13286613949524134</v>
      </c>
      <c r="Z20" s="14">
        <v>-8.9468302658485266E-3</v>
      </c>
      <c r="AA20" s="14">
        <v>-5.3830227743271106E-2</v>
      </c>
      <c r="AB20" s="14">
        <v>1.2755630530646175E-2</v>
      </c>
      <c r="AC20" s="14">
        <v>-0.15480357837417349</v>
      </c>
      <c r="AD20" s="14">
        <v>-0.10729555015904514</v>
      </c>
      <c r="AE20" s="15">
        <v>-4.5145085597197501E-2</v>
      </c>
    </row>
    <row r="21" spans="1:31" ht="12" customHeight="1" x14ac:dyDescent="0.15">
      <c r="A21" s="22" t="s">
        <v>130</v>
      </c>
      <c r="B21" s="14">
        <v>-5.2760402502039831E-2</v>
      </c>
      <c r="C21" s="14">
        <v>3.3882783882783811E-2</v>
      </c>
      <c r="D21" s="14">
        <v>3.6826448583253804E-2</v>
      </c>
      <c r="E21" s="14">
        <v>2.1917808219177881E-3</v>
      </c>
      <c r="F21" s="14">
        <v>0.11762711864406776</v>
      </c>
      <c r="G21" s="14">
        <v>3.297088740792696E-2</v>
      </c>
      <c r="H21" s="15">
        <v>8.0202742993440601E-2</v>
      </c>
      <c r="I21" s="14">
        <v>2.9622828424384531E-2</v>
      </c>
      <c r="J21" s="14">
        <v>-3.4037427162706357E-3</v>
      </c>
      <c r="K21" s="14">
        <v>6.5178342314600957E-2</v>
      </c>
      <c r="L21" s="14">
        <v>1.9135538301644536E-2</v>
      </c>
      <c r="M21" s="14">
        <v>6.767283349561834E-2</v>
      </c>
      <c r="N21" s="14">
        <v>3.5651869975533018E-2</v>
      </c>
      <c r="O21" s="14">
        <v>4.1271846704569397E-2</v>
      </c>
      <c r="P21" s="14">
        <v>4.5647175510572034E-2</v>
      </c>
      <c r="Q21" s="14">
        <v>-1.1933174224344127E-3</v>
      </c>
      <c r="R21" s="14">
        <v>9.6166341780376891E-2</v>
      </c>
      <c r="S21" s="14">
        <v>-4.5590433482810118E-2</v>
      </c>
      <c r="T21" s="14">
        <v>0.11605035405192758</v>
      </c>
      <c r="U21" s="14">
        <v>4.1540432280758814E-2</v>
      </c>
      <c r="V21" s="14">
        <v>-2.0911360799001192E-2</v>
      </c>
      <c r="W21" s="14">
        <v>7.3190486709373517E-2</v>
      </c>
      <c r="X21" s="14">
        <v>1.8413275744487374E-2</v>
      </c>
      <c r="Y21" s="14">
        <v>0.20741901776384528</v>
      </c>
      <c r="Z21" s="14">
        <v>6.0098013928295023E-2</v>
      </c>
      <c r="AA21" s="14">
        <v>-1.2253829321663069E-2</v>
      </c>
      <c r="AB21" s="14">
        <v>-2.8638223261251467E-3</v>
      </c>
      <c r="AC21" s="14">
        <v>0.15646571560055217</v>
      </c>
      <c r="AD21" s="14">
        <v>1.4176245210728961E-3</v>
      </c>
      <c r="AE21" s="15">
        <v>-2.9442983063362443E-2</v>
      </c>
    </row>
    <row r="22" spans="1:31" ht="12" customHeight="1" x14ac:dyDescent="0.15">
      <c r="A22" s="22" t="s">
        <v>131</v>
      </c>
      <c r="B22" s="14">
        <v>3.1007751937984447E-2</v>
      </c>
      <c r="C22" s="14">
        <v>-3.498671390611157E-2</v>
      </c>
      <c r="D22" s="14">
        <v>3.9308726796432242E-2</v>
      </c>
      <c r="E22" s="14">
        <v>-2.5498285203041853E-2</v>
      </c>
      <c r="F22" s="14">
        <v>-8.1892629663329088E-3</v>
      </c>
      <c r="G22" s="14">
        <v>-4.4482173174872623E-2</v>
      </c>
      <c r="H22" s="15">
        <v>2.5393320452663588E-2</v>
      </c>
      <c r="I22" s="14">
        <v>7.9177715720554681E-2</v>
      </c>
      <c r="J22" s="14">
        <v>-1.7090893758169589E-2</v>
      </c>
      <c r="K22" s="14">
        <v>2.4572392194651967E-2</v>
      </c>
      <c r="L22" s="14">
        <v>1.0306510126546254E-2</v>
      </c>
      <c r="M22" s="14">
        <v>9.3935248518011799E-2</v>
      </c>
      <c r="N22" s="14">
        <v>3.982450219372257E-2</v>
      </c>
      <c r="O22" s="14">
        <v>4.2871587462082861E-2</v>
      </c>
      <c r="P22" s="14">
        <v>-2.8564037338047358E-2</v>
      </c>
      <c r="Q22" s="14">
        <v>2.9470330545599444E-2</v>
      </c>
      <c r="R22" s="14">
        <v>1.5411973918197866E-2</v>
      </c>
      <c r="S22" s="14">
        <v>1.6444792482380458E-2</v>
      </c>
      <c r="T22" s="14">
        <v>8.9531194924215685E-2</v>
      </c>
      <c r="U22" s="14">
        <v>-4.8024363579571121E-3</v>
      </c>
      <c r="V22" s="14">
        <v>4.1440867070449156E-3</v>
      </c>
      <c r="W22" s="14">
        <v>-4.4596912521443528E-4</v>
      </c>
      <c r="X22" s="14">
        <v>-4.207589285714293E-2</v>
      </c>
      <c r="Y22" s="14">
        <v>-1.5577672003461681E-2</v>
      </c>
      <c r="Z22" s="14">
        <v>8.5158150851581502E-2</v>
      </c>
      <c r="AA22" s="14">
        <v>7.0890562693841442E-3</v>
      </c>
      <c r="AB22" s="14">
        <v>1.5210128362933088E-2</v>
      </c>
      <c r="AC22" s="14">
        <v>5.7302029446876297E-2</v>
      </c>
      <c r="AD22" s="14">
        <v>-9.5267245667062569E-3</v>
      </c>
      <c r="AE22" s="15">
        <v>3.3593267081926725E-2</v>
      </c>
    </row>
    <row r="23" spans="1:31" ht="12" customHeight="1" x14ac:dyDescent="0.15">
      <c r="A23" s="22" t="s">
        <v>132</v>
      </c>
      <c r="B23" s="14">
        <v>5.5694792536897804E-2</v>
      </c>
      <c r="C23" s="14">
        <v>7.2051399724644347E-2</v>
      </c>
      <c r="D23" s="14">
        <v>-5.1491090388698993E-2</v>
      </c>
      <c r="E23" s="14">
        <v>7.1738243394879095E-2</v>
      </c>
      <c r="F23" s="14">
        <v>-5.198776758409838E-3</v>
      </c>
      <c r="G23" s="14">
        <v>4.6908315565031992E-2</v>
      </c>
      <c r="H23" s="15">
        <v>4.2261103633916566E-2</v>
      </c>
      <c r="I23" s="14">
        <v>4.6774088329310376E-2</v>
      </c>
      <c r="J23" s="14">
        <v>-1.8074442680851587E-2</v>
      </c>
      <c r="K23" s="14">
        <v>9.7578180108158913E-2</v>
      </c>
      <c r="L23" s="14">
        <v>-1.1168350872828919E-3</v>
      </c>
      <c r="M23" s="14">
        <v>0.16423509795748234</v>
      </c>
      <c r="N23" s="14">
        <v>-2.4667315806556251E-2</v>
      </c>
      <c r="O23" s="14">
        <v>4.4211751018033763E-2</v>
      </c>
      <c r="P23" s="14">
        <v>7.822555590075897E-2</v>
      </c>
      <c r="Q23" s="14">
        <v>3.3655705996131428E-2</v>
      </c>
      <c r="R23" s="14">
        <v>0.10974897840046717</v>
      </c>
      <c r="S23" s="14">
        <v>3.389830508474577E-2</v>
      </c>
      <c r="T23" s="14">
        <v>1.9087673891944351E-2</v>
      </c>
      <c r="U23" s="14">
        <v>4.9727333359488368E-2</v>
      </c>
      <c r="V23" s="14">
        <v>0.06</v>
      </c>
      <c r="W23" s="14">
        <v>7.7255722963928977E-2</v>
      </c>
      <c r="X23" s="14">
        <v>1.5146219270651302E-2</v>
      </c>
      <c r="Y23" s="14">
        <v>5.93406593406594E-2</v>
      </c>
      <c r="Z23" s="14">
        <v>0.1</v>
      </c>
      <c r="AA23" s="14">
        <v>5.015398152221736E-2</v>
      </c>
      <c r="AB23" s="14">
        <v>2.5172483473340758E-2</v>
      </c>
      <c r="AC23" s="14">
        <v>6.9251035001881817E-2</v>
      </c>
      <c r="AD23" s="14">
        <v>3.8627935723114994E-2</v>
      </c>
      <c r="AE23" s="15">
        <v>4.3013225991949252E-3</v>
      </c>
    </row>
    <row r="24" spans="1:31" ht="12" customHeight="1" x14ac:dyDescent="0.15">
      <c r="A24" s="22" t="s">
        <v>133</v>
      </c>
      <c r="B24" s="14">
        <v>-3.3236613030862519E-2</v>
      </c>
      <c r="C24" s="14">
        <v>-2.8681506849314989E-2</v>
      </c>
      <c r="D24" s="14">
        <v>3.098809535397572E-2</v>
      </c>
      <c r="E24" s="14">
        <v>-3.0933967876264106E-2</v>
      </c>
      <c r="F24" s="14">
        <v>1.2296341838303061E-2</v>
      </c>
      <c r="G24" s="14">
        <v>-1.1880515953835758E-2</v>
      </c>
      <c r="H24" s="15">
        <v>-3.6415289256198261E-2</v>
      </c>
      <c r="I24" s="14">
        <v>-5.5050064398188478E-2</v>
      </c>
      <c r="J24" s="14">
        <v>1.8407141504900231E-2</v>
      </c>
      <c r="K24" s="14">
        <v>2.5921165381319642E-2</v>
      </c>
      <c r="L24" s="14">
        <v>-2.5322475182785388E-2</v>
      </c>
      <c r="M24" s="14">
        <v>2.2914428929466543E-2</v>
      </c>
      <c r="N24" s="14">
        <v>9.983361064891871E-3</v>
      </c>
      <c r="O24" s="14">
        <v>-5.6453110492107689E-2</v>
      </c>
      <c r="P24" s="14">
        <v>-4.552658118426732E-2</v>
      </c>
      <c r="Q24" s="14">
        <v>-1.8338323353293356E-2</v>
      </c>
      <c r="R24" s="14">
        <v>-1.7885323513940024E-2</v>
      </c>
      <c r="S24" s="14">
        <v>-4.2225534028811377E-3</v>
      </c>
      <c r="T24" s="14">
        <v>2.5396825396824855E-3</v>
      </c>
      <c r="U24" s="14">
        <v>-3.724328667800348E-2</v>
      </c>
      <c r="V24" s="14">
        <v>-9.883198562443794E-3</v>
      </c>
      <c r="W24" s="14">
        <v>9.5577927870524569E-3</v>
      </c>
      <c r="X24" s="14">
        <v>-7.8732927809020997E-2</v>
      </c>
      <c r="Y24" s="14">
        <v>-6.7219917012448172E-2</v>
      </c>
      <c r="Z24" s="14">
        <v>0.11169995923359145</v>
      </c>
      <c r="AA24" s="14">
        <v>-2.5136154168412292E-2</v>
      </c>
      <c r="AB24" s="14">
        <v>-8.5602455438852712E-3</v>
      </c>
      <c r="AC24" s="14">
        <v>-6.1950017599436871E-2</v>
      </c>
      <c r="AD24" s="14">
        <v>-5.3034811068134589E-2</v>
      </c>
      <c r="AE24" s="15">
        <v>5.7555769318858419E-2</v>
      </c>
    </row>
    <row r="25" spans="1:31" ht="12" customHeight="1" x14ac:dyDescent="0.15">
      <c r="A25" s="22" t="s">
        <v>134</v>
      </c>
      <c r="B25" s="14">
        <v>0.12032742155525249</v>
      </c>
      <c r="C25" s="14">
        <v>3.7461436756280206E-2</v>
      </c>
      <c r="D25" s="14">
        <v>-4.8953656890097343E-3</v>
      </c>
      <c r="E25" s="14">
        <v>0.17033763044812764</v>
      </c>
      <c r="F25" s="14">
        <v>3.0671120558760947E-2</v>
      </c>
      <c r="G25" s="14">
        <v>7.9010649261422219E-2</v>
      </c>
      <c r="H25" s="15">
        <v>1.8761726078799325E-3</v>
      </c>
      <c r="I25" s="14">
        <v>5.2761167780507735E-4</v>
      </c>
      <c r="J25" s="14">
        <v>-4.1754250496903395E-3</v>
      </c>
      <c r="K25" s="14">
        <v>3.1948214658592634E-2</v>
      </c>
      <c r="L25" s="14">
        <v>6.8897620644891452E-2</v>
      </c>
      <c r="M25" s="14">
        <v>3.8151907595379765E-2</v>
      </c>
      <c r="N25" s="14">
        <v>8.896210873146608E-2</v>
      </c>
      <c r="O25" s="14">
        <v>3.1883487502460096E-2</v>
      </c>
      <c r="P25" s="14">
        <v>1.3477088948787061E-2</v>
      </c>
      <c r="Q25" s="14">
        <v>-1.1056042699199357E-2</v>
      </c>
      <c r="R25" s="14">
        <v>0.11114086770219599</v>
      </c>
      <c r="S25" s="14">
        <v>-1.7959590920429182E-2</v>
      </c>
      <c r="T25" s="14">
        <v>3.7365421152628239E-2</v>
      </c>
      <c r="U25" s="14">
        <v>9.2682453416149072E-2</v>
      </c>
      <c r="V25" s="14">
        <v>6.957047791893432E-3</v>
      </c>
      <c r="W25" s="14">
        <v>0.1688336278717496</v>
      </c>
      <c r="X25" s="14">
        <v>0.10090943067148384</v>
      </c>
      <c r="Y25" s="14">
        <v>-0.1116548042704627</v>
      </c>
      <c r="Z25" s="14">
        <v>2.9336266960029361E-2</v>
      </c>
      <c r="AA25" s="14">
        <v>0.11087236785560817</v>
      </c>
      <c r="AB25" s="14">
        <v>8.1257632991564591E-2</v>
      </c>
      <c r="AC25" s="14">
        <v>7.2045028142589188E-2</v>
      </c>
      <c r="AD25" s="14">
        <v>6.2838740083261388E-2</v>
      </c>
      <c r="AE25" s="15">
        <v>1.4878180833784657E-2</v>
      </c>
    </row>
    <row r="26" spans="1:31" ht="12" customHeight="1" x14ac:dyDescent="0.15">
      <c r="A26" s="22" t="s">
        <v>135</v>
      </c>
      <c r="B26" s="14">
        <v>-6.3565513882123698E-2</v>
      </c>
      <c r="C26" s="14">
        <v>-3.2285471537807905E-2</v>
      </c>
      <c r="D26" s="14">
        <v>-0.11004478263344644</v>
      </c>
      <c r="E26" s="14">
        <v>-5.5578867861189193E-2</v>
      </c>
      <c r="F26" s="14">
        <v>-6.3936358279316388E-2</v>
      </c>
      <c r="G26" s="14">
        <v>-2.1649156319643415E-2</v>
      </c>
      <c r="H26" s="15">
        <v>-5.4842161583734728E-2</v>
      </c>
      <c r="I26" s="14">
        <v>-4.4493759887502128E-2</v>
      </c>
      <c r="J26" s="14">
        <v>-6.2822188078861585E-2</v>
      </c>
      <c r="K26" s="14">
        <v>-9.8543099959530644E-2</v>
      </c>
      <c r="L26" s="14">
        <v>1.7456345551416702E-2</v>
      </c>
      <c r="M26" s="14">
        <v>-8.6648685097774791E-2</v>
      </c>
      <c r="N26" s="14">
        <v>-8.2602118003025637E-2</v>
      </c>
      <c r="O26" s="14">
        <v>-5.4548922372687381E-2</v>
      </c>
      <c r="P26" s="14">
        <v>-5.6914893617021289E-2</v>
      </c>
      <c r="Q26" s="14">
        <v>5.011565150346943E-2</v>
      </c>
      <c r="R26" s="14">
        <v>-2.8440588093516503E-2</v>
      </c>
      <c r="S26" s="14">
        <v>-7.0104140208280374E-2</v>
      </c>
      <c r="T26" s="14">
        <v>-9.8595848595848509E-2</v>
      </c>
      <c r="U26" s="14">
        <v>-7.6951771915800729E-2</v>
      </c>
      <c r="V26" s="14">
        <v>-6.7888254731150441E-2</v>
      </c>
      <c r="W26" s="14">
        <v>2.49473513688643E-2</v>
      </c>
      <c r="X26" s="14">
        <v>-0.16204594319339141</v>
      </c>
      <c r="Y26" s="14">
        <v>-0.13370055082623927</v>
      </c>
      <c r="Z26" s="14">
        <v>-0.15176344852155332</v>
      </c>
      <c r="AA26" s="14">
        <v>-7.1566731141199283E-2</v>
      </c>
      <c r="AB26" s="14">
        <v>-5.8418702390333581E-2</v>
      </c>
      <c r="AC26" s="14">
        <v>-3.9901995099755005E-2</v>
      </c>
      <c r="AD26" s="14">
        <v>-0.1071613332347942</v>
      </c>
      <c r="AE26" s="15">
        <v>-4.2678502838121423E-3</v>
      </c>
    </row>
    <row r="27" spans="1:31" ht="12" customHeight="1" x14ac:dyDescent="0.15">
      <c r="A27" s="22" t="s">
        <v>136</v>
      </c>
      <c r="B27" s="14">
        <v>3.8751625487646157E-2</v>
      </c>
      <c r="C27" s="14">
        <v>0</v>
      </c>
      <c r="D27" s="14">
        <v>2.5325294910953554E-2</v>
      </c>
      <c r="E27" s="14">
        <v>3.2479505920511929E-2</v>
      </c>
      <c r="F27" s="14">
        <v>4.501101668240489E-2</v>
      </c>
      <c r="G27" s="14">
        <v>6.9964204360559779E-2</v>
      </c>
      <c r="H27" s="15">
        <v>-7.3591848287573739E-3</v>
      </c>
      <c r="I27" s="14">
        <v>9.6580587301952292E-2</v>
      </c>
      <c r="J27" s="14">
        <v>2.6185150001532129E-2</v>
      </c>
      <c r="K27" s="14">
        <v>3.4792368125701557E-2</v>
      </c>
      <c r="L27" s="14">
        <v>5.0151407529253525E-2</v>
      </c>
      <c r="M27" s="14">
        <v>1.698043558508678E-2</v>
      </c>
      <c r="N27" s="14">
        <v>3.7928759894459055E-2</v>
      </c>
      <c r="O27" s="14">
        <v>6.6572523703853081E-2</v>
      </c>
      <c r="P27" s="14">
        <v>-3.1878172588832535E-2</v>
      </c>
      <c r="Q27" s="14">
        <v>5.2863436123348068E-2</v>
      </c>
      <c r="R27" s="14">
        <v>4.068469362441083E-2</v>
      </c>
      <c r="S27" s="14">
        <v>-2.1305654192843516E-2</v>
      </c>
      <c r="T27" s="14">
        <v>1.727057229935652E-2</v>
      </c>
      <c r="U27" s="14">
        <v>2.0841752785635902E-2</v>
      </c>
      <c r="V27" s="14">
        <v>9.6680631646792504E-3</v>
      </c>
      <c r="W27" s="14">
        <v>7.4416521784943013E-2</v>
      </c>
      <c r="X27" s="14">
        <v>1.9176232275489521E-2</v>
      </c>
      <c r="Y27" s="14">
        <v>-1.8797687861271811E-2</v>
      </c>
      <c r="Z27" s="14">
        <v>9.5758084838303281E-2</v>
      </c>
      <c r="AA27" s="14">
        <v>7.2916666666666671E-2</v>
      </c>
      <c r="AB27" s="14">
        <v>1.8412096189253243E-3</v>
      </c>
      <c r="AC27" s="14">
        <v>8.9682829019321939E-2</v>
      </c>
      <c r="AD27" s="14">
        <v>-1.3947520900587726E-2</v>
      </c>
      <c r="AE27" s="15">
        <v>0.12993442201362995</v>
      </c>
    </row>
    <row r="28" spans="1:31" ht="12" customHeight="1" x14ac:dyDescent="0.15">
      <c r="A28" s="22" t="s">
        <v>137</v>
      </c>
      <c r="B28" s="14">
        <v>4.3064596895342991E-2</v>
      </c>
      <c r="C28" s="14">
        <v>1.5364354697102628E-2</v>
      </c>
      <c r="D28" s="14">
        <v>5.1468676891084066E-2</v>
      </c>
      <c r="E28" s="14">
        <v>-1.2910166756320519E-2</v>
      </c>
      <c r="F28" s="14">
        <v>0.11144578313252998</v>
      </c>
      <c r="G28" s="14">
        <v>3.8321167883211618E-2</v>
      </c>
      <c r="H28" s="15">
        <v>7.5278015397775899E-2</v>
      </c>
      <c r="I28" s="14">
        <v>2.491244993394431E-2</v>
      </c>
      <c r="J28" s="14">
        <v>-1.0451661067562434E-2</v>
      </c>
      <c r="K28" s="14">
        <v>1.6268980477223426E-2</v>
      </c>
      <c r="L28" s="14">
        <v>-2.7398688422878108E-2</v>
      </c>
      <c r="M28" s="14">
        <v>6.7513611615244981E-2</v>
      </c>
      <c r="N28" s="14">
        <v>3.8449316809660024E-2</v>
      </c>
      <c r="O28" s="14">
        <v>0.11745791564214113</v>
      </c>
      <c r="P28" s="14">
        <v>3.4978560775540672E-2</v>
      </c>
      <c r="Q28" s="14">
        <v>9.832635983263599E-2</v>
      </c>
      <c r="R28" s="14">
        <v>2.1930870083432526E-2</v>
      </c>
      <c r="S28" s="14">
        <v>-5.5819145967055605E-4</v>
      </c>
      <c r="T28" s="14">
        <v>6.8575233022636559E-2</v>
      </c>
      <c r="U28" s="14">
        <v>4.3905289748520135E-2</v>
      </c>
      <c r="V28" s="14">
        <v>1.5959144589850211E-3</v>
      </c>
      <c r="W28" s="14">
        <v>-3.73893642582196E-2</v>
      </c>
      <c r="X28" s="14">
        <v>2.4910560487610874E-2</v>
      </c>
      <c r="Y28" s="14">
        <v>-5.2407097579941914E-2</v>
      </c>
      <c r="Z28" s="14">
        <v>6.1326178612495265E-2</v>
      </c>
      <c r="AA28" s="14">
        <v>2.7184466019417448E-2</v>
      </c>
      <c r="AB28" s="14">
        <v>-3.5475607039429646E-2</v>
      </c>
      <c r="AC28" s="14">
        <v>1.5389762462362021E-2</v>
      </c>
      <c r="AD28" s="14">
        <v>3.3074501573977004E-2</v>
      </c>
      <c r="AE28" s="15">
        <v>0.10241820768136559</v>
      </c>
    </row>
    <row r="29" spans="1:31" ht="12" customHeight="1" x14ac:dyDescent="0.15">
      <c r="A29" s="22" t="s">
        <v>138</v>
      </c>
      <c r="B29" s="14">
        <v>-2.5924147863658147E-2</v>
      </c>
      <c r="C29" s="14">
        <v>5.2313013402507602E-2</v>
      </c>
      <c r="D29" s="14">
        <v>2.9171817058096405E-2</v>
      </c>
      <c r="E29" s="14">
        <v>6.0752043596730178E-2</v>
      </c>
      <c r="F29" s="14">
        <v>9.5392953929539379E-2</v>
      </c>
      <c r="G29" s="14">
        <v>0.11159929701230235</v>
      </c>
      <c r="H29" s="15">
        <v>8.7509944311853164E-3</v>
      </c>
      <c r="I29" s="14">
        <v>8.6956521739130391E-2</v>
      </c>
      <c r="J29" s="14">
        <v>4.9792531120331822E-2</v>
      </c>
      <c r="K29" s="14">
        <v>6.1472785485592214E-2</v>
      </c>
      <c r="L29" s="14">
        <v>3.127124227434825E-2</v>
      </c>
      <c r="M29" s="14">
        <v>9.7245834750085108E-2</v>
      </c>
      <c r="N29" s="14">
        <v>9.8837209302325493E-2</v>
      </c>
      <c r="O29" s="14">
        <v>-3.6899119837508459E-2</v>
      </c>
      <c r="P29" s="14">
        <v>-1.4928061603584541E-2</v>
      </c>
      <c r="Q29" s="14">
        <v>-5.0793650793650837E-3</v>
      </c>
      <c r="R29" s="14">
        <v>2.3326335432703855E-3</v>
      </c>
      <c r="S29" s="14">
        <v>7.5397933538117717E-2</v>
      </c>
      <c r="T29" s="14">
        <v>-1.8380062305295944E-2</v>
      </c>
      <c r="U29" s="14">
        <v>0.14898419864559823</v>
      </c>
      <c r="V29" s="14">
        <v>5.0987890376035742E-3</v>
      </c>
      <c r="W29" s="14">
        <v>-2.852631042738551E-3</v>
      </c>
      <c r="X29" s="14">
        <v>3.4001292824822227E-2</v>
      </c>
      <c r="Y29" s="14">
        <v>4.6626712754581849E-2</v>
      </c>
      <c r="Z29" s="14">
        <v>0.18634886240520043</v>
      </c>
      <c r="AA29" s="14">
        <v>1.2854442344045364E-2</v>
      </c>
      <c r="AB29" s="14">
        <v>2.8870027137825535E-2</v>
      </c>
      <c r="AC29" s="14">
        <v>0</v>
      </c>
      <c r="AD29" s="14">
        <v>-6.0984032828180282E-2</v>
      </c>
      <c r="AE29" s="15">
        <v>1.1182795698924799E-2</v>
      </c>
    </row>
    <row r="30" spans="1:31" ht="12" customHeight="1" x14ac:dyDescent="0.15">
      <c r="A30" s="22" t="s">
        <v>139</v>
      </c>
      <c r="B30" s="14">
        <v>2.1685559388861572E-2</v>
      </c>
      <c r="C30" s="14">
        <v>1.0271158586688579E-2</v>
      </c>
      <c r="D30" s="14">
        <v>2.7624309392265158E-2</v>
      </c>
      <c r="E30" s="14">
        <v>4.2394476182647592E-2</v>
      </c>
      <c r="F30" s="14">
        <v>5.0470064324591765E-2</v>
      </c>
      <c r="G30" s="14">
        <v>5.9552042160737756E-2</v>
      </c>
      <c r="H30" s="15">
        <v>5.2576235541535225E-2</v>
      </c>
      <c r="I30" s="14">
        <v>0.19294117647058831</v>
      </c>
      <c r="J30" s="14">
        <v>1.4372978799857242E-3</v>
      </c>
      <c r="K30" s="14">
        <v>-3.5592197868489765E-2</v>
      </c>
      <c r="L30" s="14">
        <v>1.1025394660453816E-2</v>
      </c>
      <c r="M30" s="14">
        <v>0.12271459559962793</v>
      </c>
      <c r="N30" s="14">
        <v>2.7290448343080035E-2</v>
      </c>
      <c r="O30" s="14">
        <v>5.8347978910369074E-2</v>
      </c>
      <c r="P30" s="14">
        <v>-1.3417142857142851E-2</v>
      </c>
      <c r="Q30" s="14">
        <v>9.604339502233572E-2</v>
      </c>
      <c r="R30" s="14">
        <v>0.10146613916686059</v>
      </c>
      <c r="S30" s="14">
        <v>2.778499091145158E-2</v>
      </c>
      <c r="T30" s="14">
        <v>0.11107584893684533</v>
      </c>
      <c r="U30" s="14">
        <v>9.5874263261296708E-2</v>
      </c>
      <c r="V30" s="14">
        <v>8.8776157260621793E-3</v>
      </c>
      <c r="W30" s="14">
        <v>0.11077905491698595</v>
      </c>
      <c r="X30" s="14">
        <v>-8.7521880470117618E-3</v>
      </c>
      <c r="Y30" s="14">
        <v>-4.3670404865994994E-2</v>
      </c>
      <c r="Z30" s="14">
        <v>8.5540334855403202E-2</v>
      </c>
      <c r="AA30" s="14">
        <v>0.10600970511384845</v>
      </c>
      <c r="AB30" s="14">
        <v>3.4345361692575294E-2</v>
      </c>
      <c r="AC30" s="14">
        <v>-6.1614497528830345E-2</v>
      </c>
      <c r="AD30" s="14">
        <v>-2.5917272412599449E-2</v>
      </c>
      <c r="AE30" s="15">
        <v>4.3385793279455527E-2</v>
      </c>
    </row>
    <row r="31" spans="1:31" ht="12" customHeight="1" x14ac:dyDescent="0.15">
      <c r="A31" s="22" t="s">
        <v>140</v>
      </c>
      <c r="B31" s="14">
        <v>-5.13748191027497E-2</v>
      </c>
      <c r="C31" s="14">
        <v>-4.8800325335502642E-3</v>
      </c>
      <c r="D31" s="14">
        <v>-4.6984572230013975E-2</v>
      </c>
      <c r="E31" s="14">
        <v>-6.0620995564317423E-2</v>
      </c>
      <c r="F31" s="14">
        <v>-7.9604333490343918E-2</v>
      </c>
      <c r="G31" s="14">
        <v>8.3312608803780192E-2</v>
      </c>
      <c r="H31" s="15">
        <v>-8.4915084915084E-3</v>
      </c>
      <c r="I31" s="14">
        <v>8.2051282051281982E-2</v>
      </c>
      <c r="J31" s="14">
        <v>4.664513814137029E-3</v>
      </c>
      <c r="K31" s="14">
        <v>-2.0642201834862428E-2</v>
      </c>
      <c r="L31" s="14">
        <v>4.1765086433869378E-2</v>
      </c>
      <c r="M31" s="14">
        <v>0.14766767871929345</v>
      </c>
      <c r="N31" s="14">
        <v>1.680672268907556E-2</v>
      </c>
      <c r="O31" s="14">
        <v>3.0056459647957529E-2</v>
      </c>
      <c r="P31" s="14">
        <v>-8.8038366193267977E-4</v>
      </c>
      <c r="Q31" s="14">
        <v>0.14963609898107716</v>
      </c>
      <c r="R31" s="14">
        <v>-3.7396999788717432E-2</v>
      </c>
      <c r="S31" s="14">
        <v>-1.6927741283476547E-2</v>
      </c>
      <c r="T31" s="14">
        <v>1.2567837760639956E-2</v>
      </c>
      <c r="U31" s="14">
        <v>-6.0236643958408019E-2</v>
      </c>
      <c r="V31" s="14">
        <v>1.4770584538026363E-2</v>
      </c>
      <c r="W31" s="14">
        <v>7.1285671580012325E-2</v>
      </c>
      <c r="X31" s="14">
        <v>-6.6851664984863418E-3</v>
      </c>
      <c r="Y31" s="14">
        <v>9.2248447204968873E-2</v>
      </c>
      <c r="Z31" s="14">
        <v>7.1508693213684929E-2</v>
      </c>
      <c r="AA31" s="14">
        <v>-2.0249746878163591E-3</v>
      </c>
      <c r="AB31" s="14">
        <v>-1.0145949758558917E-2</v>
      </c>
      <c r="AC31" s="14">
        <v>7.4087078651685373E-2</v>
      </c>
      <c r="AD31" s="14">
        <v>6.8849109403455691E-2</v>
      </c>
      <c r="AE31" s="15">
        <v>-2.4459845087647834E-2</v>
      </c>
    </row>
    <row r="32" spans="1:31" ht="12" customHeight="1" x14ac:dyDescent="0.15">
      <c r="A32" s="22" t="s">
        <v>141</v>
      </c>
      <c r="B32" s="14">
        <v>-2.0086448004068121E-2</v>
      </c>
      <c r="C32" s="14">
        <v>5.6395586432366272E-2</v>
      </c>
      <c r="D32" s="14">
        <v>0.19376992886926656</v>
      </c>
      <c r="E32" s="14">
        <v>5.4984260230850415E-3</v>
      </c>
      <c r="F32" s="14">
        <v>2.9682702149437148E-2</v>
      </c>
      <c r="G32" s="14">
        <v>2.7318640955004539E-2</v>
      </c>
      <c r="H32" s="15">
        <v>-6.045340050377883E-3</v>
      </c>
      <c r="I32" s="14">
        <v>6.5621582209259835E-3</v>
      </c>
      <c r="J32" s="14">
        <v>-2.0357142857142869E-2</v>
      </c>
      <c r="K32" s="14">
        <v>3.278688524590162E-2</v>
      </c>
      <c r="L32" s="14">
        <v>-5.1035243032990105E-2</v>
      </c>
      <c r="M32" s="14">
        <v>7.647907647907648E-2</v>
      </c>
      <c r="N32" s="14">
        <v>1.3596374300186754E-2</v>
      </c>
      <c r="O32" s="14">
        <v>-3.9980654522005547E-2</v>
      </c>
      <c r="P32" s="14">
        <v>1.9710144927536224E-2</v>
      </c>
      <c r="Q32" s="14">
        <v>5.8242593061534488E-2</v>
      </c>
      <c r="R32" s="14">
        <v>3.6874451273046525E-2</v>
      </c>
      <c r="S32" s="14">
        <v>3.1611410948342432E-2</v>
      </c>
      <c r="T32" s="14">
        <v>-2.990126939351205E-2</v>
      </c>
      <c r="U32" s="14">
        <v>-4.5402518122853917E-2</v>
      </c>
      <c r="V32" s="14">
        <v>-5.8841746670795208E-3</v>
      </c>
      <c r="W32" s="14">
        <v>1.1548286002533055E-2</v>
      </c>
      <c r="X32" s="14">
        <v>-1.6253968253968156E-2</v>
      </c>
      <c r="Y32" s="14">
        <v>2.5475968427995485E-3</v>
      </c>
      <c r="Z32" s="14">
        <v>4.0303585448835361E-2</v>
      </c>
      <c r="AA32" s="14">
        <v>8.1163341224213207E-3</v>
      </c>
      <c r="AB32" s="14">
        <v>-2.5021925016443746E-2</v>
      </c>
      <c r="AC32" s="14">
        <v>-4.5766590389015975E-2</v>
      </c>
      <c r="AD32" s="14">
        <v>-7.4845198021859266E-2</v>
      </c>
      <c r="AE32" s="15">
        <v>0</v>
      </c>
    </row>
    <row r="33" spans="1:31" ht="12" customHeight="1" x14ac:dyDescent="0.15">
      <c r="A33" s="22" t="s">
        <v>142</v>
      </c>
      <c r="B33" s="14">
        <v>-5.7861961598339305E-2</v>
      </c>
      <c r="C33" s="14">
        <v>-5.3771760154738897E-2</v>
      </c>
      <c r="D33" s="14">
        <v>-6.8830901993014199E-2</v>
      </c>
      <c r="E33" s="14">
        <v>-0.11295708799465685</v>
      </c>
      <c r="F33" s="14">
        <v>-3.1560636182902661E-2</v>
      </c>
      <c r="G33" s="14">
        <v>-4.5810055865921726E-2</v>
      </c>
      <c r="H33" s="15">
        <v>-0.10897110998479484</v>
      </c>
      <c r="I33" s="14">
        <v>-6.7366896052154998E-2</v>
      </c>
      <c r="J33" s="14">
        <v>1.5311702515494047E-2</v>
      </c>
      <c r="K33" s="14">
        <v>-3.2982890125747302E-2</v>
      </c>
      <c r="L33" s="14">
        <v>-3.5477038972238729E-2</v>
      </c>
      <c r="M33" s="14">
        <v>-6.6577301161751493E-2</v>
      </c>
      <c r="N33" s="14">
        <v>-5.7601262493424635E-2</v>
      </c>
      <c r="O33" s="14">
        <v>-4.752308984047017E-2</v>
      </c>
      <c r="P33" s="14">
        <v>-0.10517339397384876</v>
      </c>
      <c r="Q33" s="14">
        <v>-9.4520220148360756E-2</v>
      </c>
      <c r="R33" s="14">
        <v>-0.10520745131244705</v>
      </c>
      <c r="S33" s="14">
        <v>-9.6910812157448942E-2</v>
      </c>
      <c r="T33" s="14">
        <v>-8.6943879034603141E-2</v>
      </c>
      <c r="U33" s="14">
        <v>-0.1191047162270184</v>
      </c>
      <c r="V33" s="14">
        <v>-0.11713395638629288</v>
      </c>
      <c r="W33" s="14">
        <v>-4.0042440318302543E-2</v>
      </c>
      <c r="X33" s="14">
        <v>-3.8337420937137032E-2</v>
      </c>
      <c r="Y33" s="14">
        <v>1.1344299489506281E-3</v>
      </c>
      <c r="Z33" s="14">
        <v>-8.1006289308176077E-2</v>
      </c>
      <c r="AA33" s="14">
        <v>-6.1053337806105348E-2</v>
      </c>
      <c r="AB33" s="14">
        <v>-3.1960646521433628E-2</v>
      </c>
      <c r="AC33" s="14">
        <v>-0.13086673518328196</v>
      </c>
      <c r="AD33" s="14">
        <v>-1.7967837570748376E-2</v>
      </c>
      <c r="AE33" s="15">
        <v>-7.5219389887170801E-3</v>
      </c>
    </row>
    <row r="34" spans="1:31" ht="12" customHeight="1" x14ac:dyDescent="0.15">
      <c r="A34" s="22" t="s">
        <v>143</v>
      </c>
      <c r="B34" s="14">
        <v>-2.340952905535669E-2</v>
      </c>
      <c r="C34" s="14">
        <v>-1.7579721995094017E-2</v>
      </c>
      <c r="D34" s="14">
        <v>-2.9346866725507466E-2</v>
      </c>
      <c r="E34" s="14">
        <v>7.1458823529411783E-2</v>
      </c>
      <c r="F34" s="14">
        <v>2.4377726456248468E-2</v>
      </c>
      <c r="G34" s="14">
        <v>-1.9437939110070381E-2</v>
      </c>
      <c r="H34" s="15">
        <v>5.4038680318545182E-3</v>
      </c>
      <c r="I34" s="14">
        <v>-1.5533980582523941E-3</v>
      </c>
      <c r="J34" s="14">
        <v>-3.0879712746858273E-2</v>
      </c>
      <c r="K34" s="14">
        <v>-1.9185674696226788E-2</v>
      </c>
      <c r="L34" s="14">
        <v>-0.1181429938885208</v>
      </c>
      <c r="M34" s="14">
        <v>-6.7017711823839426E-3</v>
      </c>
      <c r="N34" s="14">
        <v>-2.9025955902874663E-2</v>
      </c>
      <c r="O34" s="14">
        <v>3.7023977433004382E-3</v>
      </c>
      <c r="P34" s="14">
        <v>6.259212198221098E-2</v>
      </c>
      <c r="Q34" s="14">
        <v>4.6775898520084458E-2</v>
      </c>
      <c r="R34" s="14">
        <v>3.0754672344451253E-3</v>
      </c>
      <c r="S34" s="14">
        <v>1.5999999999999952E-2</v>
      </c>
      <c r="T34" s="14">
        <v>-2.4203821656050895E-2</v>
      </c>
      <c r="U34" s="14">
        <v>-6.3520871143375943E-3</v>
      </c>
      <c r="V34" s="14">
        <v>6.669019054340157E-2</v>
      </c>
      <c r="W34" s="14">
        <v>4.0320084884389311E-2</v>
      </c>
      <c r="X34" s="14">
        <v>-9.033557046979869E-2</v>
      </c>
      <c r="Y34" s="14">
        <v>-9.291784702549559E-2</v>
      </c>
      <c r="Z34" s="14">
        <v>-2.7374760470845878E-2</v>
      </c>
      <c r="AA34" s="14">
        <v>-1.1432654519471123E-2</v>
      </c>
      <c r="AB34" s="14">
        <v>-1.1034322550670845E-3</v>
      </c>
      <c r="AC34" s="14">
        <v>-8.2774931020891153E-3</v>
      </c>
      <c r="AD34" s="14">
        <v>-4.5741469215990248E-3</v>
      </c>
      <c r="AE34" s="15">
        <v>3.4526315789473697E-2</v>
      </c>
    </row>
    <row r="35" spans="1:31" ht="12" customHeight="1" x14ac:dyDescent="0.15">
      <c r="A35" s="22" t="s">
        <v>144</v>
      </c>
      <c r="B35" s="14">
        <v>3.9763113367174183E-2</v>
      </c>
      <c r="C35" s="14">
        <v>2.2055763628797236E-2</v>
      </c>
      <c r="D35" s="14">
        <v>-5.910434189588659E-3</v>
      </c>
      <c r="E35" s="14">
        <v>9.0058633638579591E-2</v>
      </c>
      <c r="F35" s="14">
        <v>-1.4278557114228464E-2</v>
      </c>
      <c r="G35" s="14">
        <v>6.5918318605206722E-2</v>
      </c>
      <c r="H35" s="15">
        <v>7.2418670438472277E-2</v>
      </c>
      <c r="I35" s="14">
        <v>2.0225593154414606E-2</v>
      </c>
      <c r="J35" s="14">
        <v>2.2971470915153797E-2</v>
      </c>
      <c r="K35" s="14">
        <v>4.3903499239295873E-2</v>
      </c>
      <c r="L35" s="14">
        <v>-0.10788687369908925</v>
      </c>
      <c r="M35" s="14">
        <v>6.9879518072289121E-2</v>
      </c>
      <c r="N35" s="14">
        <v>-2.7594136246047739E-2</v>
      </c>
      <c r="O35" s="14">
        <v>-1.580888810820303E-2</v>
      </c>
      <c r="P35" s="14">
        <v>-6.8878100112406138E-3</v>
      </c>
      <c r="Q35" s="14">
        <v>-1.5652612976521017E-2</v>
      </c>
      <c r="R35" s="14">
        <v>2.0990566037735862E-2</v>
      </c>
      <c r="S35" s="14">
        <v>-3.3668205267444878E-2</v>
      </c>
      <c r="T35" s="14">
        <v>3.8838120104438566E-2</v>
      </c>
      <c r="U35" s="14">
        <v>-5.9360730593606857E-3</v>
      </c>
      <c r="V35" s="14">
        <v>8.2699305325835259E-3</v>
      </c>
      <c r="W35" s="14">
        <v>1.6148909948578579E-3</v>
      </c>
      <c r="X35" s="14">
        <v>-3.0101814962372693E-2</v>
      </c>
      <c r="Y35" s="14">
        <v>-6.2161149281698969E-2</v>
      </c>
      <c r="Z35" s="14">
        <v>1.6324233042499248E-2</v>
      </c>
      <c r="AA35" s="14">
        <v>7.9508492952655892E-3</v>
      </c>
      <c r="AB35" s="14">
        <v>5.4883720930232582E-2</v>
      </c>
      <c r="AC35" s="14">
        <v>-7.432432432432437E-2</v>
      </c>
      <c r="AD35" s="14">
        <v>-3.10173697270473E-2</v>
      </c>
      <c r="AE35" s="15">
        <v>-1.8722018722018757E-2</v>
      </c>
    </row>
    <row r="36" spans="1:31" ht="12" customHeight="1" x14ac:dyDescent="0.15">
      <c r="A36" s="22" t="s">
        <v>145</v>
      </c>
      <c r="B36" s="14">
        <v>2.4952535937076262E-2</v>
      </c>
      <c r="C36" s="14">
        <v>-3.7052117263843658E-2</v>
      </c>
      <c r="D36" s="14">
        <v>1.3263206037045632E-2</v>
      </c>
      <c r="E36" s="14">
        <v>9.8110318707442263E-3</v>
      </c>
      <c r="F36" s="14">
        <v>0.10648030495552725</v>
      </c>
      <c r="G36" s="14">
        <v>4.0779744566435135E-2</v>
      </c>
      <c r="H36" s="15">
        <v>3.2709047744658458E-2</v>
      </c>
      <c r="I36" s="14">
        <v>3.6980556614563433E-2</v>
      </c>
      <c r="J36" s="14">
        <v>1.0141253169141657E-2</v>
      </c>
      <c r="K36" s="14">
        <v>-4.1640641265876088E-3</v>
      </c>
      <c r="L36" s="14">
        <v>4.1315269602190015E-3</v>
      </c>
      <c r="M36" s="14">
        <v>9.4594594594594981E-3</v>
      </c>
      <c r="N36" s="14">
        <v>2.0691693762932395E-2</v>
      </c>
      <c r="O36" s="14">
        <v>5.1757986792789548E-2</v>
      </c>
      <c r="P36" s="14">
        <v>-2.8898254063813796E-4</v>
      </c>
      <c r="Q36" s="14">
        <v>-1.0259040779687062E-2</v>
      </c>
      <c r="R36" s="14">
        <v>4.3659043659043675E-2</v>
      </c>
      <c r="S36" s="14">
        <v>1.5734756954200482E-2</v>
      </c>
      <c r="T36" s="14">
        <v>7.2573044297832304E-2</v>
      </c>
      <c r="U36" s="14">
        <v>3.3073036288470317E-2</v>
      </c>
      <c r="V36" s="14">
        <v>-1.0170603674540641E-2</v>
      </c>
      <c r="W36" s="14">
        <v>6.8734354448640126E-3</v>
      </c>
      <c r="X36" s="14">
        <v>3.7121557888331019E-2</v>
      </c>
      <c r="Y36" s="14">
        <v>-6.6254628766284032E-2</v>
      </c>
      <c r="Z36" s="14">
        <v>-2.9908612572694497E-2</v>
      </c>
      <c r="AA36" s="14">
        <v>0.17569021154535672</v>
      </c>
      <c r="AB36" s="14">
        <v>7.5782627865960805E-3</v>
      </c>
      <c r="AC36" s="14">
        <v>0.10476599398883647</v>
      </c>
      <c r="AD36" s="14">
        <v>2.6082420448617711E-2</v>
      </c>
      <c r="AE36" s="15">
        <v>3.4010783907092508E-2</v>
      </c>
    </row>
    <row r="37" spans="1:31" ht="12" customHeight="1" x14ac:dyDescent="0.15">
      <c r="A37" s="22" t="s">
        <v>147</v>
      </c>
      <c r="B37" s="14">
        <v>-2.3815824292140741E-2</v>
      </c>
      <c r="C37" s="14">
        <v>6.2156448202959937E-2</v>
      </c>
      <c r="D37" s="14">
        <v>5.5969307154141203E-2</v>
      </c>
      <c r="E37" s="14">
        <v>9.9750623441394377E-4</v>
      </c>
      <c r="F37" s="14">
        <v>-3.9963252181901748E-2</v>
      </c>
      <c r="G37" s="14">
        <v>-6.3293864370290734E-2</v>
      </c>
      <c r="H37" s="15">
        <v>2.7330779054916994E-2</v>
      </c>
      <c r="I37" s="14">
        <v>-3.8602941176470618E-2</v>
      </c>
      <c r="J37" s="14">
        <v>3.2986733596270995E-2</v>
      </c>
      <c r="K37" s="14">
        <v>-2.383441354798245E-2</v>
      </c>
      <c r="L37" s="14">
        <v>0.17917170163682294</v>
      </c>
      <c r="M37" s="14">
        <v>0.12315930388219552</v>
      </c>
      <c r="N37" s="14">
        <v>2.1430640023168315E-2</v>
      </c>
      <c r="O37" s="14">
        <v>3.3938571186153546E-3</v>
      </c>
      <c r="P37" s="14">
        <v>-3.3435309421145136E-2</v>
      </c>
      <c r="Q37" s="14">
        <v>3.3428349313293575E-2</v>
      </c>
      <c r="R37" s="14">
        <v>2.9880478087649435E-2</v>
      </c>
      <c r="S37" s="14">
        <v>-6.085753803596116E-2</v>
      </c>
      <c r="T37" s="14">
        <v>7.322788517867604E-3</v>
      </c>
      <c r="U37" s="14">
        <v>4.0017785682525661E-2</v>
      </c>
      <c r="V37" s="14">
        <v>-3.0493868080875095E-2</v>
      </c>
      <c r="W37" s="14">
        <v>9.4812692259070262E-3</v>
      </c>
      <c r="X37" s="14">
        <v>-7.1879125715124184E-3</v>
      </c>
      <c r="Y37" s="14">
        <v>4.4222539229671967E-2</v>
      </c>
      <c r="Z37" s="14">
        <v>-2.3408506994005145E-2</v>
      </c>
      <c r="AA37" s="14">
        <v>1.7688319609637033E-2</v>
      </c>
      <c r="AB37" s="14">
        <v>4.7835243278724411E-2</v>
      </c>
      <c r="AC37" s="14">
        <v>6.1406917994558816E-2</v>
      </c>
      <c r="AD37" s="14">
        <v>3.350741784905497E-2</v>
      </c>
      <c r="AE37" s="15">
        <v>4.9739269955876533E-2</v>
      </c>
    </row>
    <row r="38" spans="1:31" ht="12" customHeight="1" x14ac:dyDescent="0.15">
      <c r="A38" s="22" t="s">
        <v>146</v>
      </c>
      <c r="B38" s="14">
        <v>5.4215234480889897E-3</v>
      </c>
      <c r="C38" s="14">
        <v>6.96656050955414E-2</v>
      </c>
      <c r="D38" s="14">
        <v>-1.1968369309681605E-2</v>
      </c>
      <c r="E38" s="14">
        <v>-1.5445939212755293E-2</v>
      </c>
      <c r="F38" s="14">
        <v>0.10861244019138772</v>
      </c>
      <c r="G38" s="14">
        <v>-3.0797517811997157E-2</v>
      </c>
      <c r="H38" s="15">
        <v>8.5529587270014862E-2</v>
      </c>
      <c r="I38" s="14">
        <v>6.0420650095602366E-2</v>
      </c>
      <c r="J38" s="14">
        <v>4.2346407497396821E-2</v>
      </c>
      <c r="K38" s="14">
        <v>1.19940029985008E-2</v>
      </c>
      <c r="L38" s="14">
        <v>9.408788838637934E-2</v>
      </c>
      <c r="M38" s="14">
        <v>9.9324592769169634E-2</v>
      </c>
      <c r="N38" s="14">
        <v>6.6345335979585945E-2</v>
      </c>
      <c r="O38" s="14">
        <v>5.1073904955183422E-2</v>
      </c>
      <c r="P38" s="14">
        <v>-1.5875389408099766E-2</v>
      </c>
      <c r="Q38" s="14">
        <v>4.3630892678033974E-2</v>
      </c>
      <c r="R38" s="14">
        <v>4.4272512357618789E-2</v>
      </c>
      <c r="S38" s="14">
        <v>3.6818851251840937E-2</v>
      </c>
      <c r="T38" s="14">
        <v>5.8447223029950507E-2</v>
      </c>
      <c r="U38" s="14">
        <v>5.7289439931594688E-2</v>
      </c>
      <c r="V38" s="14">
        <v>4.7179487179487146E-2</v>
      </c>
      <c r="W38" s="14">
        <v>3.9238604107529858E-3</v>
      </c>
      <c r="X38" s="14">
        <v>5.8953900709219929E-2</v>
      </c>
      <c r="Y38" s="14">
        <v>-7.8415300546448557E-3</v>
      </c>
      <c r="Z38" s="14">
        <v>8.0093539900613908E-2</v>
      </c>
      <c r="AA38" s="14">
        <v>4.1953850764159598E-3</v>
      </c>
      <c r="AB38" s="14">
        <v>4.0457297974525019E-2</v>
      </c>
      <c r="AC38" s="14">
        <v>-8.0556572683998118E-3</v>
      </c>
      <c r="AD38" s="14">
        <v>5.8179053751900391E-2</v>
      </c>
      <c r="AE38" s="15">
        <v>-6.8781047000383358E-3</v>
      </c>
    </row>
    <row r="39" spans="1:31" ht="12" customHeight="1" x14ac:dyDescent="0.15">
      <c r="A39" s="22" t="s">
        <v>148</v>
      </c>
      <c r="B39" s="14">
        <v>3.3971420868158478E-2</v>
      </c>
      <c r="C39" s="14">
        <v>-1.4886490509862378E-2</v>
      </c>
      <c r="D39" s="14">
        <v>1.1897036556348784E-2</v>
      </c>
      <c r="E39" s="14">
        <v>6.3360323886639432E-3</v>
      </c>
      <c r="F39" s="14">
        <v>5.7833405265429426E-2</v>
      </c>
      <c r="G39" s="14">
        <v>5.2169788949489888E-3</v>
      </c>
      <c r="H39" s="15">
        <v>-2.1988089784699814E-2</v>
      </c>
      <c r="I39" s="14">
        <v>4.6880634691669311E-3</v>
      </c>
      <c r="J39" s="14">
        <v>2.3976023976023938E-2</v>
      </c>
      <c r="K39" s="14">
        <v>4.910052910052911E-2</v>
      </c>
      <c r="L39" s="14">
        <v>1.7288091859114812E-2</v>
      </c>
      <c r="M39" s="14">
        <v>1.3733285146367871E-2</v>
      </c>
      <c r="N39" s="14">
        <v>-4.2541877160328792E-3</v>
      </c>
      <c r="O39" s="14">
        <v>5.9855189058728976E-2</v>
      </c>
      <c r="P39" s="14">
        <v>3.005976499189628E-2</v>
      </c>
      <c r="Q39" s="14">
        <v>-1.4656415185007196E-2</v>
      </c>
      <c r="R39" s="14">
        <v>-5.6801811072237189E-2</v>
      </c>
      <c r="S39" s="14">
        <v>1.9034090909090754E-2</v>
      </c>
      <c r="T39" s="14">
        <v>-8.5164835164833839E-3</v>
      </c>
      <c r="U39" s="14">
        <v>-2.2644561261625503E-2</v>
      </c>
      <c r="V39" s="14">
        <v>-9.7943192948090341E-3</v>
      </c>
      <c r="W39" s="14">
        <v>3.8877338877338755E-3</v>
      </c>
      <c r="X39" s="14">
        <v>1.7441049253523029E-2</v>
      </c>
      <c r="Y39" s="14">
        <v>2.7538347148404791E-3</v>
      </c>
      <c r="Z39" s="14">
        <v>3.0852503382949946E-2</v>
      </c>
      <c r="AA39" s="14">
        <v>-3.5810205908683216E-3</v>
      </c>
      <c r="AB39" s="14">
        <v>4.7990567457729172E-2</v>
      </c>
      <c r="AC39" s="14">
        <v>9.5976375046143061E-3</v>
      </c>
      <c r="AD39" s="14">
        <v>-3.063854963445032E-2</v>
      </c>
      <c r="AE39" s="15">
        <v>2.3085802231628426E-3</v>
      </c>
    </row>
    <row r="40" spans="1:31" ht="12" customHeight="1" x14ac:dyDescent="0.15">
      <c r="A40" s="22" t="s">
        <v>149</v>
      </c>
      <c r="B40" s="16">
        <v>5.2933507170795334E-2</v>
      </c>
      <c r="C40" s="16">
        <v>5.1378919531545129E-2</v>
      </c>
      <c r="D40" s="16">
        <v>-6.8619067977768289E-2</v>
      </c>
      <c r="E40" s="16">
        <v>5.2702512421296914E-3</v>
      </c>
      <c r="F40" s="16">
        <v>7.180742554059559E-2</v>
      </c>
      <c r="G40" s="16">
        <v>2.4062278839348809E-2</v>
      </c>
      <c r="H40" s="17">
        <v>6.5573770491801874E-3</v>
      </c>
      <c r="I40" s="16">
        <v>2.8356066044508226E-2</v>
      </c>
      <c r="J40" s="16">
        <v>1.7560975609756072E-2</v>
      </c>
      <c r="K40" s="16">
        <v>2.9453298365947164E-2</v>
      </c>
      <c r="L40" s="16">
        <v>9.9175649968294324E-2</v>
      </c>
      <c r="M40" s="16">
        <v>3.0303030303030228E-2</v>
      </c>
      <c r="N40" s="16">
        <v>9.7730307076101364E-2</v>
      </c>
      <c r="O40" s="16">
        <v>1.2448762714437425E-2</v>
      </c>
      <c r="P40" s="16">
        <v>1.4456054087277135E-2</v>
      </c>
      <c r="Q40" s="16">
        <v>4.2672518897829803E-2</v>
      </c>
      <c r="R40" s="16">
        <v>1.8110408029674847E-2</v>
      </c>
      <c r="S40" s="16">
        <v>2.7878449958182723E-3</v>
      </c>
      <c r="T40" s="16">
        <v>-8.8667220836796973E-3</v>
      </c>
      <c r="U40" s="16">
        <v>2.234174596607361E-2</v>
      </c>
      <c r="V40" s="16">
        <v>3.9235080778107528E-2</v>
      </c>
      <c r="W40" s="16">
        <v>1.631909209518094E-2</v>
      </c>
      <c r="X40" s="16">
        <v>3.8535381239714776E-2</v>
      </c>
      <c r="Y40" s="16">
        <v>4.2896767637931418E-2</v>
      </c>
      <c r="Z40" s="16">
        <v>3.7280126017327241E-2</v>
      </c>
      <c r="AA40" s="16">
        <v>5.690326445043422E-2</v>
      </c>
      <c r="AB40" s="16">
        <v>2.7839616995810855E-2</v>
      </c>
      <c r="AC40" s="16">
        <v>2.7787934186471588E-2</v>
      </c>
      <c r="AD40" s="16">
        <v>-3.313279274566244E-3</v>
      </c>
      <c r="AE40" s="17">
        <v>2.0729366602687108E-2</v>
      </c>
    </row>
    <row r="41" spans="1:31" ht="12" customHeight="1" x14ac:dyDescent="0.15"/>
    <row r="42" spans="1:31" ht="12" customHeight="1" x14ac:dyDescent="0.15">
      <c r="A42" s="18"/>
    </row>
    <row r="43" spans="1:31" ht="12" customHeight="1" x14ac:dyDescent="0.15"/>
    <row r="44" spans="1:31" ht="12" customHeight="1" x14ac:dyDescent="0.15"/>
    <row r="45" spans="1:31" ht="12" customHeight="1" x14ac:dyDescent="0.15"/>
    <row r="46" spans="1:31" ht="12" customHeight="1" x14ac:dyDescent="0.15"/>
    <row r="47" spans="1:31" ht="12" customHeight="1" x14ac:dyDescent="0.15"/>
    <row r="48" spans="1:31" ht="12" customHeight="1" x14ac:dyDescent="0.15"/>
    <row r="49" ht="12" customHeight="1" x14ac:dyDescent="0.15"/>
    <row r="50" ht="12" customHeight="1" x14ac:dyDescent="0.15"/>
    <row r="51" ht="12" customHeight="1" x14ac:dyDescent="0.15"/>
    <row r="52" ht="12" customHeight="1" x14ac:dyDescent="0.15"/>
    <row r="53" ht="12" customHeight="1" x14ac:dyDescent="0.15"/>
    <row r="54" ht="12" customHeight="1" x14ac:dyDescent="0.15"/>
    <row r="55" ht="12" customHeight="1" x14ac:dyDescent="0.15"/>
    <row r="56" ht="12" customHeight="1" x14ac:dyDescent="0.15"/>
    <row r="57" ht="12" customHeight="1" x14ac:dyDescent="0.15"/>
    <row r="58" ht="12" customHeight="1" x14ac:dyDescent="0.15"/>
    <row r="59" ht="12" customHeight="1" x14ac:dyDescent="0.15"/>
    <row r="60" ht="12" customHeight="1" x14ac:dyDescent="0.15"/>
    <row r="61" ht="12" customHeight="1" x14ac:dyDescent="0.15"/>
    <row r="62" ht="12" customHeight="1" x14ac:dyDescent="0.15"/>
    <row r="63" ht="12" customHeight="1" x14ac:dyDescent="0.15"/>
    <row r="6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row r="638" ht="12" customHeight="1" x14ac:dyDescent="0.15"/>
    <row r="639" ht="12" customHeight="1" x14ac:dyDescent="0.15"/>
    <row r="640" ht="12" customHeight="1" x14ac:dyDescent="0.15"/>
    <row r="641" ht="12" customHeight="1" x14ac:dyDescent="0.15"/>
    <row r="642" ht="12" customHeight="1" x14ac:dyDescent="0.15"/>
    <row r="643" ht="12" customHeight="1" x14ac:dyDescent="0.15"/>
    <row r="644" ht="12" customHeight="1" x14ac:dyDescent="0.15"/>
    <row r="645" ht="12" customHeight="1" x14ac:dyDescent="0.15"/>
    <row r="646" ht="12" customHeight="1" x14ac:dyDescent="0.15"/>
    <row r="647" ht="12" customHeight="1" x14ac:dyDescent="0.15"/>
    <row r="648" ht="12" customHeight="1" x14ac:dyDescent="0.15"/>
    <row r="649" ht="12" customHeight="1" x14ac:dyDescent="0.15"/>
    <row r="650" ht="12" customHeight="1" x14ac:dyDescent="0.15"/>
    <row r="651" ht="12" customHeight="1" x14ac:dyDescent="0.15"/>
    <row r="652" ht="12" customHeight="1" x14ac:dyDescent="0.15"/>
    <row r="653" ht="12" customHeight="1" x14ac:dyDescent="0.15"/>
    <row r="654" ht="12" customHeight="1" x14ac:dyDescent="0.15"/>
    <row r="655" ht="12" customHeight="1" x14ac:dyDescent="0.15"/>
    <row r="656" ht="12" customHeight="1" x14ac:dyDescent="0.15"/>
    <row r="657" ht="12" customHeight="1" x14ac:dyDescent="0.15"/>
    <row r="658" ht="12" customHeight="1" x14ac:dyDescent="0.15"/>
    <row r="659" ht="12" customHeight="1" x14ac:dyDescent="0.15"/>
    <row r="660" ht="12" customHeight="1" x14ac:dyDescent="0.15"/>
    <row r="661" ht="12" customHeight="1" x14ac:dyDescent="0.15"/>
    <row r="662" ht="12" customHeight="1" x14ac:dyDescent="0.15"/>
    <row r="663" ht="12" customHeight="1" x14ac:dyDescent="0.15"/>
    <row r="664" ht="12" customHeight="1" x14ac:dyDescent="0.15"/>
    <row r="665" ht="12" customHeight="1" x14ac:dyDescent="0.15"/>
    <row r="666" ht="12" customHeight="1" x14ac:dyDescent="0.15"/>
    <row r="667" ht="12" customHeight="1" x14ac:dyDescent="0.15"/>
    <row r="668" ht="12" customHeight="1" x14ac:dyDescent="0.15"/>
    <row r="669" ht="12" customHeight="1" x14ac:dyDescent="0.15"/>
    <row r="670" ht="12" customHeight="1" x14ac:dyDescent="0.15"/>
    <row r="671" ht="12" customHeight="1" x14ac:dyDescent="0.15"/>
    <row r="672" ht="12" customHeight="1" x14ac:dyDescent="0.15"/>
    <row r="673" ht="12" customHeight="1" x14ac:dyDescent="0.15"/>
    <row r="674" ht="12" customHeight="1" x14ac:dyDescent="0.15"/>
    <row r="675" ht="12" customHeight="1" x14ac:dyDescent="0.15"/>
    <row r="676" ht="12" customHeight="1" x14ac:dyDescent="0.15"/>
    <row r="677" ht="12" customHeight="1" x14ac:dyDescent="0.15"/>
    <row r="678" ht="12" customHeight="1" x14ac:dyDescent="0.15"/>
    <row r="679" ht="12" customHeight="1" x14ac:dyDescent="0.15"/>
    <row r="680" ht="12" customHeight="1" x14ac:dyDescent="0.15"/>
    <row r="681" ht="12" customHeight="1" x14ac:dyDescent="0.15"/>
    <row r="682" ht="12" customHeight="1" x14ac:dyDescent="0.15"/>
    <row r="683" ht="12" customHeight="1" x14ac:dyDescent="0.15"/>
    <row r="684" ht="12" customHeight="1" x14ac:dyDescent="0.15"/>
    <row r="685" ht="12" customHeight="1" x14ac:dyDescent="0.15"/>
    <row r="686" ht="12" customHeight="1" x14ac:dyDescent="0.15"/>
    <row r="687" ht="12" customHeight="1" x14ac:dyDescent="0.15"/>
    <row r="688" ht="12" customHeight="1" x14ac:dyDescent="0.15"/>
    <row r="689" ht="12" customHeight="1" x14ac:dyDescent="0.15"/>
    <row r="690" ht="12" customHeight="1" x14ac:dyDescent="0.15"/>
    <row r="691" ht="12" customHeight="1" x14ac:dyDescent="0.15"/>
    <row r="692" ht="12" customHeight="1" x14ac:dyDescent="0.15"/>
    <row r="693" ht="12" customHeight="1" x14ac:dyDescent="0.15"/>
    <row r="694" ht="12" customHeight="1" x14ac:dyDescent="0.15"/>
    <row r="695" ht="12" customHeight="1" x14ac:dyDescent="0.15"/>
    <row r="696" ht="12" customHeight="1" x14ac:dyDescent="0.15"/>
    <row r="697" ht="12" customHeight="1" x14ac:dyDescent="0.15"/>
    <row r="698" ht="12" customHeight="1" x14ac:dyDescent="0.15"/>
    <row r="699" ht="12" customHeight="1" x14ac:dyDescent="0.15"/>
    <row r="700" ht="12" customHeight="1" x14ac:dyDescent="0.15"/>
    <row r="701" ht="12" customHeight="1" x14ac:dyDescent="0.15"/>
    <row r="702" ht="12" customHeight="1" x14ac:dyDescent="0.15"/>
    <row r="703" ht="12" customHeight="1" x14ac:dyDescent="0.15"/>
    <row r="704" ht="12" customHeight="1" x14ac:dyDescent="0.15"/>
    <row r="705" ht="12" customHeight="1" x14ac:dyDescent="0.15"/>
    <row r="706" ht="12" customHeight="1" x14ac:dyDescent="0.15"/>
    <row r="707" ht="12" customHeight="1" x14ac:dyDescent="0.15"/>
    <row r="708" ht="12" customHeight="1" x14ac:dyDescent="0.15"/>
    <row r="709" ht="12" customHeight="1" x14ac:dyDescent="0.15"/>
    <row r="710" ht="12" customHeight="1" x14ac:dyDescent="0.15"/>
    <row r="711" ht="12" customHeight="1" x14ac:dyDescent="0.15"/>
    <row r="712" ht="12" customHeight="1" x14ac:dyDescent="0.15"/>
    <row r="713" ht="12" customHeight="1" x14ac:dyDescent="0.15"/>
    <row r="714" ht="12" customHeight="1" x14ac:dyDescent="0.15"/>
    <row r="715" ht="12" customHeight="1" x14ac:dyDescent="0.15"/>
    <row r="716" ht="12" customHeight="1" x14ac:dyDescent="0.15"/>
    <row r="717" ht="12" customHeight="1" x14ac:dyDescent="0.15"/>
    <row r="718" ht="12" customHeight="1" x14ac:dyDescent="0.15"/>
    <row r="719" ht="12" customHeight="1" x14ac:dyDescent="0.15"/>
    <row r="720" ht="12" customHeight="1" x14ac:dyDescent="0.15"/>
    <row r="721" ht="12" customHeight="1" x14ac:dyDescent="0.15"/>
    <row r="722" ht="12" customHeight="1" x14ac:dyDescent="0.15"/>
    <row r="723" ht="12" customHeight="1" x14ac:dyDescent="0.15"/>
    <row r="724" ht="12" customHeight="1" x14ac:dyDescent="0.15"/>
    <row r="725" ht="12" customHeight="1" x14ac:dyDescent="0.15"/>
    <row r="726" ht="12" customHeight="1" x14ac:dyDescent="0.15"/>
    <row r="727" ht="12" customHeight="1" x14ac:dyDescent="0.15"/>
    <row r="728" ht="12" customHeight="1" x14ac:dyDescent="0.15"/>
    <row r="729" ht="12" customHeight="1" x14ac:dyDescent="0.15"/>
    <row r="730" ht="12" customHeight="1" x14ac:dyDescent="0.15"/>
    <row r="731" ht="12" customHeight="1" x14ac:dyDescent="0.15"/>
    <row r="732" ht="12" customHeight="1" x14ac:dyDescent="0.15"/>
    <row r="733" ht="12" customHeight="1" x14ac:dyDescent="0.15"/>
    <row r="734" ht="12" customHeight="1" x14ac:dyDescent="0.15"/>
    <row r="735" ht="12" customHeight="1" x14ac:dyDescent="0.15"/>
    <row r="736" ht="12" customHeight="1" x14ac:dyDescent="0.15"/>
    <row r="737" ht="12" customHeight="1" x14ac:dyDescent="0.15"/>
    <row r="738" ht="12" customHeight="1" x14ac:dyDescent="0.15"/>
    <row r="739" ht="12" customHeight="1" x14ac:dyDescent="0.15"/>
    <row r="740" ht="12" customHeight="1" x14ac:dyDescent="0.15"/>
    <row r="741" ht="12" customHeight="1" x14ac:dyDescent="0.15"/>
    <row r="742" ht="12" customHeight="1" x14ac:dyDescent="0.15"/>
    <row r="743" ht="12" customHeight="1" x14ac:dyDescent="0.15"/>
    <row r="744" ht="12" customHeight="1" x14ac:dyDescent="0.15"/>
    <row r="745" ht="12" customHeight="1" x14ac:dyDescent="0.15"/>
    <row r="746" ht="12" customHeight="1" x14ac:dyDescent="0.15"/>
    <row r="747" ht="12" customHeight="1" x14ac:dyDescent="0.15"/>
    <row r="748" ht="12" customHeight="1" x14ac:dyDescent="0.15"/>
    <row r="749" ht="12" customHeight="1" x14ac:dyDescent="0.15"/>
    <row r="750" ht="12" customHeight="1" x14ac:dyDescent="0.15"/>
    <row r="751" ht="12" customHeight="1" x14ac:dyDescent="0.15"/>
    <row r="752" ht="12" customHeight="1" x14ac:dyDescent="0.15"/>
    <row r="753" ht="12" customHeight="1" x14ac:dyDescent="0.15"/>
    <row r="754" ht="12" customHeight="1" x14ac:dyDescent="0.15"/>
    <row r="755" ht="12" customHeight="1" x14ac:dyDescent="0.15"/>
    <row r="756" ht="12" customHeight="1" x14ac:dyDescent="0.15"/>
    <row r="757" ht="12" customHeight="1" x14ac:dyDescent="0.15"/>
    <row r="758" ht="12" customHeight="1" x14ac:dyDescent="0.15"/>
    <row r="759" ht="12" customHeight="1" x14ac:dyDescent="0.15"/>
    <row r="760" ht="12" customHeight="1" x14ac:dyDescent="0.15"/>
    <row r="761" ht="12" customHeight="1" x14ac:dyDescent="0.15"/>
    <row r="762" ht="12" customHeight="1" x14ac:dyDescent="0.15"/>
    <row r="763" ht="12" customHeight="1" x14ac:dyDescent="0.15"/>
    <row r="764" ht="12" customHeight="1" x14ac:dyDescent="0.15"/>
    <row r="765" ht="12" customHeight="1" x14ac:dyDescent="0.15"/>
    <row r="766" ht="12" customHeight="1" x14ac:dyDescent="0.15"/>
    <row r="767" ht="12" customHeight="1" x14ac:dyDescent="0.15"/>
    <row r="768" ht="12" customHeight="1" x14ac:dyDescent="0.15"/>
    <row r="769" ht="12" customHeight="1" x14ac:dyDescent="0.15"/>
    <row r="770" ht="12" customHeight="1" x14ac:dyDescent="0.15"/>
    <row r="771" ht="12" customHeight="1" x14ac:dyDescent="0.15"/>
    <row r="772" ht="12" customHeight="1" x14ac:dyDescent="0.15"/>
    <row r="773" ht="12" customHeight="1" x14ac:dyDescent="0.15"/>
    <row r="774" ht="12" customHeight="1" x14ac:dyDescent="0.15"/>
    <row r="775" ht="12" customHeight="1" x14ac:dyDescent="0.15"/>
    <row r="776" ht="12" customHeight="1" x14ac:dyDescent="0.15"/>
    <row r="777" ht="12" customHeight="1" x14ac:dyDescent="0.15"/>
    <row r="778" ht="12" customHeight="1" x14ac:dyDescent="0.15"/>
    <row r="779" ht="12" customHeight="1" x14ac:dyDescent="0.15"/>
    <row r="780" ht="12" customHeight="1" x14ac:dyDescent="0.15"/>
    <row r="781" ht="12" customHeight="1" x14ac:dyDescent="0.15"/>
    <row r="782" ht="12" customHeight="1" x14ac:dyDescent="0.15"/>
    <row r="783" ht="12" customHeight="1" x14ac:dyDescent="0.15"/>
    <row r="784" ht="12" customHeight="1" x14ac:dyDescent="0.15"/>
    <row r="785" ht="12" customHeight="1" x14ac:dyDescent="0.15"/>
    <row r="786" ht="12" customHeight="1" x14ac:dyDescent="0.15"/>
    <row r="787" ht="12" customHeight="1" x14ac:dyDescent="0.15"/>
    <row r="788" ht="12" customHeight="1" x14ac:dyDescent="0.15"/>
    <row r="789" ht="12" customHeight="1" x14ac:dyDescent="0.15"/>
    <row r="790" ht="12" customHeight="1" x14ac:dyDescent="0.15"/>
    <row r="791" ht="12" customHeight="1" x14ac:dyDescent="0.15"/>
    <row r="792" ht="12" customHeight="1" x14ac:dyDescent="0.15"/>
    <row r="793" ht="12" customHeight="1" x14ac:dyDescent="0.15"/>
    <row r="794" ht="12" customHeight="1" x14ac:dyDescent="0.15"/>
    <row r="795" ht="12" customHeight="1" x14ac:dyDescent="0.15"/>
    <row r="796" ht="12" customHeight="1" x14ac:dyDescent="0.15"/>
    <row r="797" ht="12" customHeight="1" x14ac:dyDescent="0.15"/>
    <row r="798" ht="12" customHeight="1" x14ac:dyDescent="0.15"/>
    <row r="799" ht="12" customHeight="1" x14ac:dyDescent="0.15"/>
    <row r="800" ht="12" customHeight="1" x14ac:dyDescent="0.15"/>
    <row r="801" ht="12" customHeight="1" x14ac:dyDescent="0.15"/>
    <row r="802" ht="12" customHeight="1" x14ac:dyDescent="0.15"/>
    <row r="803" ht="12" customHeight="1" x14ac:dyDescent="0.15"/>
    <row r="804" ht="12" customHeight="1" x14ac:dyDescent="0.15"/>
    <row r="805" ht="12" customHeight="1" x14ac:dyDescent="0.15"/>
    <row r="806" ht="12" customHeight="1" x14ac:dyDescent="0.15"/>
    <row r="807" ht="12" customHeight="1" x14ac:dyDescent="0.15"/>
    <row r="808" ht="12" customHeight="1" x14ac:dyDescent="0.15"/>
    <row r="809" ht="12" customHeight="1" x14ac:dyDescent="0.15"/>
    <row r="810" ht="12" customHeight="1" x14ac:dyDescent="0.15"/>
    <row r="811" ht="12" customHeight="1" x14ac:dyDescent="0.15"/>
    <row r="812" ht="12" customHeight="1" x14ac:dyDescent="0.15"/>
    <row r="813" ht="12" customHeight="1" x14ac:dyDescent="0.15"/>
    <row r="814" ht="12" customHeight="1" x14ac:dyDescent="0.15"/>
    <row r="815" ht="12" customHeight="1" x14ac:dyDescent="0.15"/>
    <row r="816" ht="12" customHeight="1" x14ac:dyDescent="0.15"/>
    <row r="817" ht="12" customHeight="1" x14ac:dyDescent="0.15"/>
    <row r="818" ht="12" customHeight="1" x14ac:dyDescent="0.15"/>
    <row r="819" ht="12" customHeight="1" x14ac:dyDescent="0.15"/>
    <row r="820" ht="12" customHeight="1" x14ac:dyDescent="0.15"/>
    <row r="821" ht="12" customHeight="1" x14ac:dyDescent="0.15"/>
    <row r="822" ht="12" customHeight="1" x14ac:dyDescent="0.15"/>
    <row r="823" ht="12" customHeight="1" x14ac:dyDescent="0.15"/>
    <row r="824" ht="12" customHeight="1" x14ac:dyDescent="0.15"/>
    <row r="825" ht="12" customHeight="1" x14ac:dyDescent="0.15"/>
    <row r="826" ht="12" customHeight="1" x14ac:dyDescent="0.15"/>
    <row r="827" ht="12" customHeight="1" x14ac:dyDescent="0.15"/>
    <row r="828" ht="12" customHeight="1" x14ac:dyDescent="0.15"/>
    <row r="829" ht="12" customHeight="1" x14ac:dyDescent="0.15"/>
    <row r="830" ht="12" customHeight="1" x14ac:dyDescent="0.15"/>
    <row r="831" ht="12" customHeight="1" x14ac:dyDescent="0.15"/>
    <row r="832" ht="12" customHeight="1" x14ac:dyDescent="0.15"/>
    <row r="833" ht="12" customHeight="1" x14ac:dyDescent="0.15"/>
    <row r="834" ht="12" customHeight="1" x14ac:dyDescent="0.15"/>
    <row r="835" ht="12" customHeight="1" x14ac:dyDescent="0.15"/>
    <row r="836" ht="12" customHeight="1" x14ac:dyDescent="0.15"/>
    <row r="837" ht="12" customHeight="1" x14ac:dyDescent="0.15"/>
    <row r="838" ht="12" customHeight="1" x14ac:dyDescent="0.15"/>
    <row r="839" ht="12" customHeight="1" x14ac:dyDescent="0.15"/>
    <row r="840" ht="12" customHeight="1" x14ac:dyDescent="0.15"/>
    <row r="841" ht="12" customHeight="1" x14ac:dyDescent="0.15"/>
    <row r="842" ht="12" customHeight="1" x14ac:dyDescent="0.15"/>
    <row r="843" ht="12" customHeight="1" x14ac:dyDescent="0.15"/>
    <row r="844" ht="12" customHeight="1" x14ac:dyDescent="0.15"/>
    <row r="845" ht="12" customHeight="1" x14ac:dyDescent="0.15"/>
    <row r="846" ht="12" customHeight="1" x14ac:dyDescent="0.15"/>
    <row r="847" ht="12" customHeight="1" x14ac:dyDescent="0.15"/>
    <row r="848" ht="12" customHeight="1" x14ac:dyDescent="0.15"/>
    <row r="849" ht="12" customHeight="1" x14ac:dyDescent="0.15"/>
    <row r="850" ht="12" customHeight="1" x14ac:dyDescent="0.15"/>
    <row r="851" ht="12" customHeight="1" x14ac:dyDescent="0.15"/>
    <row r="852" ht="12" customHeight="1" x14ac:dyDescent="0.15"/>
    <row r="853" ht="12" customHeight="1" x14ac:dyDescent="0.15"/>
    <row r="854" ht="12" customHeight="1" x14ac:dyDescent="0.15"/>
    <row r="855" ht="12" customHeight="1" x14ac:dyDescent="0.15"/>
    <row r="856" ht="12" customHeight="1" x14ac:dyDescent="0.15"/>
    <row r="857" ht="12" customHeight="1" x14ac:dyDescent="0.15"/>
    <row r="858" ht="12" customHeight="1" x14ac:dyDescent="0.15"/>
    <row r="859" ht="12" customHeight="1" x14ac:dyDescent="0.15"/>
    <row r="860" ht="12" customHeight="1" x14ac:dyDescent="0.15"/>
    <row r="861" ht="12" customHeight="1" x14ac:dyDescent="0.15"/>
    <row r="862" ht="12" customHeight="1" x14ac:dyDescent="0.15"/>
    <row r="863" ht="12" customHeight="1" x14ac:dyDescent="0.15"/>
    <row r="864" ht="12" customHeight="1" x14ac:dyDescent="0.15"/>
    <row r="865" ht="12" customHeight="1" x14ac:dyDescent="0.15"/>
    <row r="866" ht="12" customHeight="1" x14ac:dyDescent="0.15"/>
    <row r="867" ht="12" customHeight="1" x14ac:dyDescent="0.15"/>
    <row r="868" ht="12" customHeight="1" x14ac:dyDescent="0.15"/>
    <row r="869" ht="12" customHeight="1" x14ac:dyDescent="0.15"/>
    <row r="870" ht="12" customHeight="1" x14ac:dyDescent="0.15"/>
    <row r="871" ht="12" customHeight="1" x14ac:dyDescent="0.15"/>
    <row r="872" ht="12" customHeight="1" x14ac:dyDescent="0.15"/>
    <row r="873" ht="12" customHeight="1" x14ac:dyDescent="0.15"/>
    <row r="874" ht="12" customHeight="1" x14ac:dyDescent="0.15"/>
    <row r="875" ht="12" customHeight="1" x14ac:dyDescent="0.15"/>
    <row r="876" ht="12" customHeight="1" x14ac:dyDescent="0.15"/>
    <row r="877" ht="12" customHeight="1" x14ac:dyDescent="0.15"/>
    <row r="878" ht="12" customHeight="1" x14ac:dyDescent="0.15"/>
    <row r="879" ht="12" customHeight="1" x14ac:dyDescent="0.15"/>
    <row r="880" ht="12" customHeight="1" x14ac:dyDescent="0.15"/>
    <row r="881" ht="12" customHeight="1" x14ac:dyDescent="0.15"/>
    <row r="882" ht="12" customHeight="1" x14ac:dyDescent="0.15"/>
    <row r="883" ht="12" customHeight="1" x14ac:dyDescent="0.15"/>
    <row r="884" ht="12" customHeight="1" x14ac:dyDescent="0.15"/>
    <row r="885" ht="12" customHeight="1" x14ac:dyDescent="0.15"/>
    <row r="886" ht="12" customHeight="1" x14ac:dyDescent="0.15"/>
    <row r="887" ht="12" customHeight="1" x14ac:dyDescent="0.15"/>
    <row r="888" ht="12" customHeight="1" x14ac:dyDescent="0.15"/>
    <row r="889" ht="12" customHeight="1" x14ac:dyDescent="0.15"/>
    <row r="890" ht="12" customHeight="1" x14ac:dyDescent="0.15"/>
    <row r="891" ht="12" customHeight="1" x14ac:dyDescent="0.15"/>
    <row r="892" ht="12" customHeight="1" x14ac:dyDescent="0.15"/>
    <row r="893" ht="12" customHeight="1" x14ac:dyDescent="0.15"/>
    <row r="894" ht="12" customHeight="1" x14ac:dyDescent="0.15"/>
    <row r="895" ht="12" customHeight="1" x14ac:dyDescent="0.15"/>
    <row r="896" ht="12" customHeight="1" x14ac:dyDescent="0.15"/>
    <row r="897" ht="12" customHeight="1" x14ac:dyDescent="0.15"/>
    <row r="898" ht="12" customHeight="1" x14ac:dyDescent="0.15"/>
    <row r="899" ht="12" customHeight="1" x14ac:dyDescent="0.15"/>
    <row r="900" ht="12" customHeight="1" x14ac:dyDescent="0.15"/>
    <row r="901" ht="12" customHeight="1" x14ac:dyDescent="0.15"/>
    <row r="902" ht="12" customHeight="1" x14ac:dyDescent="0.15"/>
    <row r="903" ht="12" customHeight="1" x14ac:dyDescent="0.15"/>
    <row r="904" ht="12" customHeight="1" x14ac:dyDescent="0.15"/>
    <row r="905" ht="12" customHeight="1" x14ac:dyDescent="0.15"/>
    <row r="906" ht="12" customHeight="1" x14ac:dyDescent="0.15"/>
    <row r="907" ht="12" customHeight="1" x14ac:dyDescent="0.15"/>
    <row r="908" ht="12" customHeight="1" x14ac:dyDescent="0.15"/>
    <row r="909" ht="12" customHeight="1" x14ac:dyDescent="0.15"/>
    <row r="910" ht="12" customHeight="1" x14ac:dyDescent="0.15"/>
    <row r="911" ht="12" customHeight="1" x14ac:dyDescent="0.15"/>
    <row r="912" ht="12" customHeight="1" x14ac:dyDescent="0.15"/>
    <row r="913" ht="12" customHeight="1" x14ac:dyDescent="0.15"/>
    <row r="914" ht="12" customHeight="1" x14ac:dyDescent="0.15"/>
    <row r="915" ht="12" customHeight="1" x14ac:dyDescent="0.15"/>
    <row r="916" ht="12" customHeight="1" x14ac:dyDescent="0.15"/>
    <row r="917" ht="12" customHeight="1" x14ac:dyDescent="0.15"/>
    <row r="918" ht="12" customHeight="1" x14ac:dyDescent="0.15"/>
    <row r="919" ht="12" customHeight="1" x14ac:dyDescent="0.15"/>
    <row r="920" ht="12" customHeight="1" x14ac:dyDescent="0.15"/>
    <row r="921" ht="12" customHeight="1" x14ac:dyDescent="0.15"/>
    <row r="922" ht="12" customHeight="1" x14ac:dyDescent="0.15"/>
    <row r="923" ht="12" customHeight="1" x14ac:dyDescent="0.15"/>
    <row r="924" ht="12" customHeight="1" x14ac:dyDescent="0.15"/>
    <row r="925" ht="12" customHeight="1" x14ac:dyDescent="0.15"/>
    <row r="926" ht="12" customHeight="1" x14ac:dyDescent="0.15"/>
    <row r="927" ht="12" customHeight="1" x14ac:dyDescent="0.15"/>
    <row r="928" ht="12" customHeight="1" x14ac:dyDescent="0.15"/>
    <row r="929" ht="12" customHeight="1" x14ac:dyDescent="0.15"/>
    <row r="930" ht="12" customHeight="1" x14ac:dyDescent="0.15"/>
    <row r="931" ht="12" customHeight="1" x14ac:dyDescent="0.15"/>
    <row r="932" ht="12" customHeight="1" x14ac:dyDescent="0.15"/>
    <row r="933" ht="12" customHeight="1" x14ac:dyDescent="0.15"/>
    <row r="934" ht="12" customHeight="1" x14ac:dyDescent="0.15"/>
    <row r="935" ht="12" customHeight="1" x14ac:dyDescent="0.15"/>
    <row r="936" ht="12" customHeight="1" x14ac:dyDescent="0.15"/>
    <row r="937" ht="12" customHeight="1" x14ac:dyDescent="0.15"/>
    <row r="938" ht="12" customHeight="1" x14ac:dyDescent="0.15"/>
    <row r="939" ht="12" customHeight="1" x14ac:dyDescent="0.15"/>
    <row r="940" ht="12" customHeight="1" x14ac:dyDescent="0.15"/>
    <row r="941" ht="12" customHeight="1" x14ac:dyDescent="0.15"/>
    <row r="942" ht="12" customHeight="1" x14ac:dyDescent="0.15"/>
    <row r="943" ht="12" customHeight="1" x14ac:dyDescent="0.15"/>
    <row r="944" ht="12" customHeight="1" x14ac:dyDescent="0.15"/>
    <row r="945" ht="12" customHeight="1" x14ac:dyDescent="0.15"/>
    <row r="946" ht="12" customHeight="1" x14ac:dyDescent="0.15"/>
    <row r="947" ht="12" customHeight="1" x14ac:dyDescent="0.15"/>
    <row r="948" ht="12" customHeight="1" x14ac:dyDescent="0.15"/>
    <row r="949" ht="12" customHeight="1" x14ac:dyDescent="0.15"/>
    <row r="950" ht="12" customHeight="1" x14ac:dyDescent="0.15"/>
    <row r="951" ht="12" customHeight="1" x14ac:dyDescent="0.15"/>
    <row r="952" ht="12" customHeight="1" x14ac:dyDescent="0.15"/>
    <row r="953" ht="12" customHeight="1" x14ac:dyDescent="0.15"/>
    <row r="954" ht="12" customHeight="1" x14ac:dyDescent="0.15"/>
    <row r="955" ht="12" customHeight="1" x14ac:dyDescent="0.15"/>
    <row r="956" ht="12" customHeight="1" x14ac:dyDescent="0.15"/>
    <row r="957" ht="12" customHeight="1" x14ac:dyDescent="0.15"/>
    <row r="958" ht="12" customHeight="1" x14ac:dyDescent="0.15"/>
    <row r="959" ht="12" customHeight="1" x14ac:dyDescent="0.15"/>
    <row r="960" ht="12" customHeight="1" x14ac:dyDescent="0.15"/>
    <row r="961" ht="12" customHeight="1" x14ac:dyDescent="0.15"/>
    <row r="962" ht="12" customHeight="1" x14ac:dyDescent="0.15"/>
    <row r="963" ht="12" customHeight="1" x14ac:dyDescent="0.15"/>
    <row r="964" ht="12" customHeight="1" x14ac:dyDescent="0.15"/>
    <row r="965" ht="12" customHeight="1" x14ac:dyDescent="0.15"/>
    <row r="966" ht="12" customHeight="1" x14ac:dyDescent="0.15"/>
    <row r="967" ht="12" customHeight="1" x14ac:dyDescent="0.15"/>
    <row r="968" ht="12" customHeight="1" x14ac:dyDescent="0.15"/>
    <row r="969" ht="12" customHeight="1" x14ac:dyDescent="0.15"/>
    <row r="970" ht="12" customHeight="1" x14ac:dyDescent="0.15"/>
    <row r="971" ht="12" customHeight="1" x14ac:dyDescent="0.15"/>
    <row r="972" ht="12" customHeight="1" x14ac:dyDescent="0.15"/>
    <row r="973" ht="12" customHeight="1" x14ac:dyDescent="0.15"/>
    <row r="974" ht="12" customHeight="1" x14ac:dyDescent="0.15"/>
    <row r="975" ht="12" customHeight="1" x14ac:dyDescent="0.15"/>
    <row r="976" ht="12" customHeight="1" x14ac:dyDescent="0.15"/>
    <row r="977" ht="12" customHeight="1" x14ac:dyDescent="0.15"/>
    <row r="978" ht="12" customHeight="1" x14ac:dyDescent="0.15"/>
    <row r="979" ht="12" customHeight="1" x14ac:dyDescent="0.15"/>
    <row r="980" ht="12" customHeight="1" x14ac:dyDescent="0.15"/>
    <row r="981" ht="12" customHeight="1" x14ac:dyDescent="0.15"/>
    <row r="982" ht="12" customHeight="1" x14ac:dyDescent="0.15"/>
    <row r="983" ht="12" customHeight="1" x14ac:dyDescent="0.15"/>
    <row r="984" ht="12" customHeight="1" x14ac:dyDescent="0.15"/>
    <row r="985" ht="12" customHeight="1" x14ac:dyDescent="0.15"/>
    <row r="986" ht="12" customHeight="1" x14ac:dyDescent="0.15"/>
    <row r="987" ht="12" customHeight="1" x14ac:dyDescent="0.15"/>
    <row r="988" ht="12" customHeight="1" x14ac:dyDescent="0.15"/>
    <row r="989" ht="12" customHeight="1" x14ac:dyDescent="0.15"/>
    <row r="990" ht="12" customHeight="1" x14ac:dyDescent="0.15"/>
    <row r="991" ht="12" customHeight="1" x14ac:dyDescent="0.15"/>
    <row r="992" ht="12" customHeight="1" x14ac:dyDescent="0.15"/>
    <row r="993" ht="12" customHeight="1" x14ac:dyDescent="0.15"/>
    <row r="994" ht="12" customHeight="1" x14ac:dyDescent="0.15"/>
    <row r="995" ht="12" customHeight="1" x14ac:dyDescent="0.15"/>
    <row r="996" ht="12" customHeight="1" x14ac:dyDescent="0.15"/>
    <row r="997" ht="12" customHeight="1" x14ac:dyDescent="0.15"/>
    <row r="998" ht="12" customHeight="1" x14ac:dyDescent="0.15"/>
    <row r="999" ht="12" customHeight="1" x14ac:dyDescent="0.15"/>
    <row r="1000" ht="12" customHeight="1" x14ac:dyDescent="0.15"/>
  </sheetData>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CC386-39EE-407B-947E-F86D9501C3A7}">
  <dimension ref="A1:AE227"/>
  <sheetViews>
    <sheetView topLeftCell="A111" zoomScale="83" zoomScaleNormal="70" workbookViewId="0">
      <selection activeCell="U129" sqref="U129:AE129"/>
    </sheetView>
  </sheetViews>
  <sheetFormatPr baseColWidth="10" defaultColWidth="8.83203125" defaultRowHeight="13" x14ac:dyDescent="0.15"/>
  <cols>
    <col min="1" max="1" width="10.1640625" bestFit="1" customWidth="1"/>
    <col min="2" max="3" width="9.1640625" customWidth="1"/>
    <col min="14" max="14" width="10.5" bestFit="1" customWidth="1"/>
  </cols>
  <sheetData>
    <row r="1" spans="1:31" x14ac:dyDescent="0.15">
      <c r="A1" s="5"/>
      <c r="B1" s="5" t="s">
        <v>110</v>
      </c>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1:31" x14ac:dyDescent="0.15">
      <c r="A2" s="7"/>
      <c r="B2" s="8" t="s">
        <v>80</v>
      </c>
      <c r="C2" s="8" t="s">
        <v>81</v>
      </c>
      <c r="D2" s="9" t="s">
        <v>82</v>
      </c>
      <c r="E2" s="8" t="s">
        <v>83</v>
      </c>
      <c r="F2" s="9" t="s">
        <v>84</v>
      </c>
      <c r="G2" s="8" t="s">
        <v>85</v>
      </c>
      <c r="H2" s="10" t="s">
        <v>86</v>
      </c>
      <c r="I2" s="8" t="s">
        <v>87</v>
      </c>
      <c r="J2" s="8" t="s">
        <v>88</v>
      </c>
      <c r="K2" s="8" t="s">
        <v>89</v>
      </c>
      <c r="L2" s="8" t="s">
        <v>90</v>
      </c>
      <c r="M2" s="8" t="s">
        <v>91</v>
      </c>
      <c r="N2" s="8" t="s">
        <v>92</v>
      </c>
      <c r="O2" s="8" t="s">
        <v>93</v>
      </c>
      <c r="P2" s="8" t="s">
        <v>94</v>
      </c>
      <c r="Q2" s="8" t="s">
        <v>95</v>
      </c>
      <c r="R2" s="9" t="s">
        <v>96</v>
      </c>
      <c r="S2" s="8" t="s">
        <v>97</v>
      </c>
      <c r="T2" s="8" t="s">
        <v>98</v>
      </c>
      <c r="U2" s="8" t="s">
        <v>99</v>
      </c>
      <c r="V2" s="8" t="s">
        <v>100</v>
      </c>
      <c r="W2" s="8" t="s">
        <v>101</v>
      </c>
      <c r="X2" s="8" t="s">
        <v>102</v>
      </c>
      <c r="Y2" s="9" t="s">
        <v>103</v>
      </c>
      <c r="Z2" s="8" t="s">
        <v>104</v>
      </c>
      <c r="AA2" s="8" t="s">
        <v>105</v>
      </c>
      <c r="AB2" s="8" t="s">
        <v>106</v>
      </c>
      <c r="AC2" s="8" t="s">
        <v>107</v>
      </c>
      <c r="AD2" s="8" t="s">
        <v>108</v>
      </c>
      <c r="AE2" s="11" t="s">
        <v>109</v>
      </c>
    </row>
    <row r="3" spans="1:31" x14ac:dyDescent="0.15">
      <c r="A3" s="7"/>
      <c r="B3" s="12"/>
      <c r="C3" s="12"/>
      <c r="D3" s="12"/>
      <c r="E3" s="12"/>
      <c r="F3" s="12"/>
      <c r="G3" s="12"/>
      <c r="H3" s="13"/>
      <c r="I3" s="12"/>
      <c r="J3" s="12"/>
      <c r="K3" s="12"/>
      <c r="L3" s="12"/>
      <c r="M3" s="12"/>
      <c r="N3" s="12"/>
      <c r="O3" s="12"/>
      <c r="P3" s="12"/>
      <c r="Q3" s="12"/>
      <c r="R3" s="12"/>
      <c r="S3" s="12"/>
      <c r="T3" s="12"/>
      <c r="U3" s="12"/>
      <c r="V3" s="12"/>
      <c r="W3" s="12"/>
      <c r="X3" s="12"/>
      <c r="Y3" s="12"/>
      <c r="Z3" s="12"/>
      <c r="AA3" s="12"/>
      <c r="AB3" s="12"/>
      <c r="AC3" s="12"/>
      <c r="AD3" s="12"/>
      <c r="AE3" s="13"/>
    </row>
    <row r="4" spans="1:31" x14ac:dyDescent="0.15">
      <c r="A4" s="22" t="s">
        <v>115</v>
      </c>
      <c r="B4" s="14">
        <v>1.778975741239883E-2</v>
      </c>
      <c r="C4" s="14">
        <v>3.7968892955169344E-2</v>
      </c>
      <c r="D4" s="14">
        <v>7.0751928590429433E-2</v>
      </c>
      <c r="E4" s="14">
        <v>-3.949142747062216E-3</v>
      </c>
      <c r="F4" s="14">
        <v>-5.818181818181823E-2</v>
      </c>
      <c r="G4" s="14">
        <v>-3.3043478260869542E-2</v>
      </c>
      <c r="H4" s="15">
        <v>3.0478955007256892E-2</v>
      </c>
      <c r="I4" s="14">
        <v>-5.6772908366533724E-2</v>
      </c>
      <c r="J4" s="14">
        <v>7.4273472429210105E-2</v>
      </c>
      <c r="K4" s="14">
        <v>5.9296482412060286E-2</v>
      </c>
      <c r="L4" s="14">
        <v>5.6940671033878031E-2</v>
      </c>
      <c r="M4" s="14">
        <v>5.5084745762711738E-2</v>
      </c>
      <c r="N4" s="14">
        <v>-5.061460592913976E-3</v>
      </c>
      <c r="O4" s="14">
        <v>-1.3761467889908778E-3</v>
      </c>
      <c r="P4" s="14">
        <v>3.8501560874089596E-2</v>
      </c>
      <c r="Q4" s="14">
        <v>4.0920716112531098E-3</v>
      </c>
      <c r="R4" s="14">
        <v>-3.9956411187794926E-3</v>
      </c>
      <c r="S4" s="14">
        <v>-2.3231256599788874E-2</v>
      </c>
      <c r="T4" s="14">
        <v>3.6721660457690333E-2</v>
      </c>
      <c r="U4" s="14">
        <v>-1.8517251991929818E-2</v>
      </c>
      <c r="V4" s="14">
        <v>2.300319488817899E-2</v>
      </c>
      <c r="W4" s="14">
        <v>8.6538461538461404E-3</v>
      </c>
      <c r="X4" s="14">
        <v>-2.5495376486129435E-2</v>
      </c>
      <c r="Y4" s="14">
        <v>-2.8094820017559287E-2</v>
      </c>
      <c r="Z4" s="14">
        <v>0.13422818791946314</v>
      </c>
      <c r="AA4" s="14">
        <v>-3.5847299813780237E-2</v>
      </c>
      <c r="AB4" s="14">
        <v>3.9152003997287604E-2</v>
      </c>
      <c r="AC4" s="14">
        <v>-3.1417267861298614E-2</v>
      </c>
      <c r="AD4" s="14">
        <v>2.735562310030409E-2</v>
      </c>
      <c r="AE4" s="15">
        <v>-2.7554535017221608E-2</v>
      </c>
    </row>
    <row r="5" spans="1:31" x14ac:dyDescent="0.15">
      <c r="A5" s="22" t="s">
        <v>124</v>
      </c>
      <c r="B5" s="14">
        <v>-2.3834745762711829E-2</v>
      </c>
      <c r="C5" s="14">
        <v>3.305420890260026E-2</v>
      </c>
      <c r="D5" s="14">
        <v>-9.5371514143554968E-3</v>
      </c>
      <c r="E5" s="14">
        <v>-0.10436611546272125</v>
      </c>
      <c r="F5" s="14">
        <v>-8.4942084942084856E-2</v>
      </c>
      <c r="G5" s="14">
        <v>-4.6762589928057575E-2</v>
      </c>
      <c r="H5" s="15">
        <v>4.6478873239436634E-2</v>
      </c>
      <c r="I5" s="14">
        <v>-0.11087645195353756</v>
      </c>
      <c r="J5" s="14">
        <v>5.7866717533424566E-2</v>
      </c>
      <c r="K5" s="14">
        <v>3.4788108791903791E-2</v>
      </c>
      <c r="L5" s="14">
        <v>-2.5385466332795953E-2</v>
      </c>
      <c r="M5" s="14">
        <v>-9.7991967871485855E-2</v>
      </c>
      <c r="N5" s="14">
        <v>-8.3575581395348861E-2</v>
      </c>
      <c r="O5" s="14">
        <v>-4.6853468075333006E-2</v>
      </c>
      <c r="P5" s="14">
        <v>-4.1082164328657328E-2</v>
      </c>
      <c r="Q5" s="14">
        <v>2.0376974019358236E-2</v>
      </c>
      <c r="R5" s="14">
        <v>-6.4916119620714849E-2</v>
      </c>
      <c r="S5" s="14">
        <v>-2.5405405405405344E-2</v>
      </c>
      <c r="T5" s="14">
        <v>-3.5420944558521628E-2</v>
      </c>
      <c r="U5" s="14">
        <v>-0.14065466961657047</v>
      </c>
      <c r="V5" s="14">
        <v>-6.6208619612742173E-2</v>
      </c>
      <c r="W5" s="14">
        <v>-9.4375595805529094E-2</v>
      </c>
      <c r="X5" s="14">
        <v>-3.7006913379422517E-2</v>
      </c>
      <c r="Y5" s="14">
        <v>-9.9367660343269576E-3</v>
      </c>
      <c r="Z5" s="14">
        <v>6.4431295200525998E-2</v>
      </c>
      <c r="AA5" s="14">
        <v>-0.10622887493964264</v>
      </c>
      <c r="AB5" s="14">
        <v>-9.4106333287539805E-3</v>
      </c>
      <c r="AC5" s="14">
        <v>-7.784718885151358E-2</v>
      </c>
      <c r="AD5" s="14">
        <v>4.9309664694279021E-3</v>
      </c>
      <c r="AE5" s="15">
        <v>-8.3825265643447555E-2</v>
      </c>
    </row>
    <row r="6" spans="1:31" x14ac:dyDescent="0.15">
      <c r="A6" s="22" t="s">
        <v>125</v>
      </c>
      <c r="B6" s="14">
        <v>1.6277807921867139E-3</v>
      </c>
      <c r="C6" s="14">
        <v>1.4931740614334379E-2</v>
      </c>
      <c r="D6" s="14">
        <v>5.8456714858038702E-2</v>
      </c>
      <c r="E6" s="14">
        <v>5.657678084595244E-2</v>
      </c>
      <c r="F6" s="14">
        <v>4.1139240506328986E-2</v>
      </c>
      <c r="G6" s="14">
        <v>4.716981132075472E-2</v>
      </c>
      <c r="H6" s="15">
        <v>6.7294751009421269E-2</v>
      </c>
      <c r="I6" s="14">
        <v>9.7387173396674617E-2</v>
      </c>
      <c r="J6" s="14">
        <v>9.8845977312964212E-3</v>
      </c>
      <c r="K6" s="14">
        <v>3.6674816625916956E-2</v>
      </c>
      <c r="L6" s="14">
        <v>1.7945170223951586E-2</v>
      </c>
      <c r="M6" s="14">
        <v>4.6304541406945642E-2</v>
      </c>
      <c r="N6" s="14">
        <v>1.0309278350515526E-2</v>
      </c>
      <c r="O6" s="14">
        <v>6.0722891566265133E-2</v>
      </c>
      <c r="P6" s="14">
        <v>2.9258098223615397E-2</v>
      </c>
      <c r="Q6" s="14">
        <v>3.9440838741887127E-2</v>
      </c>
      <c r="R6" s="14">
        <v>6.9032761310452398E-2</v>
      </c>
      <c r="S6" s="14">
        <v>1.608430393788126E-2</v>
      </c>
      <c r="T6" s="14">
        <v>2.927088877062271E-2</v>
      </c>
      <c r="U6" s="14">
        <v>8.3824930568225584E-2</v>
      </c>
      <c r="V6" s="14">
        <v>3.9464882943143806E-2</v>
      </c>
      <c r="W6" s="14">
        <v>9.3684210526315856E-2</v>
      </c>
      <c r="X6" s="14">
        <v>5.9825450450450422E-2</v>
      </c>
      <c r="Y6" s="14">
        <v>0.13868613138686126</v>
      </c>
      <c r="Z6" s="14">
        <v>-3.4589252625077234E-2</v>
      </c>
      <c r="AA6" s="14">
        <v>5.1323608860075594E-2</v>
      </c>
      <c r="AB6" s="14">
        <v>5.4087788641564586E-3</v>
      </c>
      <c r="AC6" s="14">
        <v>-4.0125065138092733E-2</v>
      </c>
      <c r="AD6" s="14">
        <v>4.9067713444553483E-2</v>
      </c>
      <c r="AE6" s="15">
        <v>3.8659793814433312E-3</v>
      </c>
    </row>
    <row r="7" spans="1:31" x14ac:dyDescent="0.15">
      <c r="A7" s="22" t="s">
        <v>126</v>
      </c>
      <c r="B7" s="14">
        <v>-3.3044420368363997E-2</v>
      </c>
      <c r="C7" s="14">
        <v>-2.5220680958385786E-2</v>
      </c>
      <c r="D7" s="14">
        <v>1.4949149195273679E-2</v>
      </c>
      <c r="E7" s="14">
        <v>-1.573716884244945E-2</v>
      </c>
      <c r="F7" s="14">
        <v>-2.127659574468076E-2</v>
      </c>
      <c r="G7" s="14">
        <v>-3.8918918918918854E-2</v>
      </c>
      <c r="H7" s="15">
        <v>-1.5762925598991173E-2</v>
      </c>
      <c r="I7" s="14">
        <v>3.7878787878787838E-2</v>
      </c>
      <c r="J7" s="14">
        <v>7.5153797458080351E-3</v>
      </c>
      <c r="K7" s="14">
        <v>-9.1391509433962938E-3</v>
      </c>
      <c r="L7" s="14">
        <v>-4.2915950860587929E-2</v>
      </c>
      <c r="M7" s="14">
        <v>-2.2978723404255282E-2</v>
      </c>
      <c r="N7" s="14">
        <v>-3.5321821036106836E-2</v>
      </c>
      <c r="O7" s="14">
        <v>-3.4529759200363538E-2</v>
      </c>
      <c r="P7" s="14">
        <v>3.045685279187933E-3</v>
      </c>
      <c r="Q7" s="14">
        <v>-1.392891450528334E-2</v>
      </c>
      <c r="R7" s="14">
        <v>-3.7212696096315195E-2</v>
      </c>
      <c r="S7" s="14">
        <v>-1.5829694323144058E-2</v>
      </c>
      <c r="T7" s="14">
        <v>-2.5336091003102298E-2</v>
      </c>
      <c r="U7" s="14">
        <v>1.1970671853957815E-2</v>
      </c>
      <c r="V7" s="14">
        <v>4.5045045045045227E-3</v>
      </c>
      <c r="W7" s="14">
        <v>-3.272377285851779E-2</v>
      </c>
      <c r="X7" s="14">
        <v>-6.5081684154602408E-3</v>
      </c>
      <c r="Y7" s="14">
        <v>3.2051282051282076E-2</v>
      </c>
      <c r="Z7" s="14">
        <v>-4.2866282789507354E-2</v>
      </c>
      <c r="AA7" s="14">
        <v>-4.4707091469681444E-2</v>
      </c>
      <c r="AB7" s="14">
        <v>-6.890130353817496E-2</v>
      </c>
      <c r="AC7" s="14">
        <v>-4.8859934853422039E-3</v>
      </c>
      <c r="AD7" s="14">
        <v>-6.3610851262862464E-2</v>
      </c>
      <c r="AE7" s="15">
        <v>-1.412066752246474E-2</v>
      </c>
    </row>
    <row r="8" spans="1:31" x14ac:dyDescent="0.15">
      <c r="A8" s="22" t="s">
        <v>117</v>
      </c>
      <c r="B8" s="14">
        <v>5.0980392156862751E-2</v>
      </c>
      <c r="C8" s="14">
        <v>5.1746442432081688E-3</v>
      </c>
      <c r="D8" s="14">
        <v>3.4250839894672681E-2</v>
      </c>
      <c r="E8" s="14">
        <v>-1.6014742907571336E-2</v>
      </c>
      <c r="F8" s="14">
        <v>9.2132505175983495E-2</v>
      </c>
      <c r="G8" s="14">
        <v>5.9992500937382745E-2</v>
      </c>
      <c r="H8" s="15">
        <v>6.7264573991031432E-2</v>
      </c>
      <c r="I8" s="14">
        <v>7.1949947862356575E-2</v>
      </c>
      <c r="J8" s="14">
        <v>-1.7174158208474344E-2</v>
      </c>
      <c r="K8" s="14">
        <v>-2.9455519190717108E-2</v>
      </c>
      <c r="L8" s="14">
        <v>-5.3896433772479511E-2</v>
      </c>
      <c r="M8" s="14">
        <v>0.20034843205574904</v>
      </c>
      <c r="N8" s="14">
        <v>6.1838893409275966E-2</v>
      </c>
      <c r="O8" s="14">
        <v>4.3764705882352928E-2</v>
      </c>
      <c r="P8" s="14">
        <v>1.0121457489878326E-3</v>
      </c>
      <c r="Q8" s="14">
        <v>6.9654164637116392E-2</v>
      </c>
      <c r="R8" s="14">
        <v>3.9408866995073857E-2</v>
      </c>
      <c r="S8" s="14">
        <v>3.9933444259567324E-2</v>
      </c>
      <c r="T8" s="14">
        <v>6.1007957559681615E-2</v>
      </c>
      <c r="U8" s="14">
        <v>-4.9127606091971109E-2</v>
      </c>
      <c r="V8" s="14">
        <v>-3.2030749519538076E-3</v>
      </c>
      <c r="W8" s="14">
        <v>4.6766169154228737E-2</v>
      </c>
      <c r="X8" s="14">
        <v>1.7379679144385041E-2</v>
      </c>
      <c r="Y8" s="14">
        <v>0.13975155279503096</v>
      </c>
      <c r="Z8" s="14">
        <v>6.6844919786094832E-4</v>
      </c>
      <c r="AA8" s="14">
        <v>6.5626681011296331E-2</v>
      </c>
      <c r="AB8" s="14">
        <v>2.466666666666658E-2</v>
      </c>
      <c r="AC8" s="14">
        <v>-1.7730496453900672E-2</v>
      </c>
      <c r="AD8" s="14">
        <v>2.0979020979021063E-2</v>
      </c>
      <c r="AE8" s="15">
        <v>5.7291666666666602E-2</v>
      </c>
    </row>
    <row r="9" spans="1:31" x14ac:dyDescent="0.15">
      <c r="A9" s="22" t="s">
        <v>118</v>
      </c>
      <c r="B9" s="14">
        <v>-5.170575692963765E-2</v>
      </c>
      <c r="C9" s="14">
        <v>5.9202059202059315E-2</v>
      </c>
      <c r="D9" s="14">
        <v>4.6404585274697346E-3</v>
      </c>
      <c r="E9" s="14">
        <v>-7.5916644684779697E-2</v>
      </c>
      <c r="F9" s="14">
        <v>-3.1279620853080572E-2</v>
      </c>
      <c r="G9" s="14">
        <v>-1.9808984789529492E-2</v>
      </c>
      <c r="H9" s="15">
        <v>-2.3409363745498232E-2</v>
      </c>
      <c r="I9" s="14">
        <v>-1.9455252918287869E-2</v>
      </c>
      <c r="J9" s="14">
        <v>-3.8030293095533446E-3</v>
      </c>
      <c r="K9" s="14">
        <v>4.8436541998773931E-2</v>
      </c>
      <c r="L9" s="14">
        <v>-0.10269095109227415</v>
      </c>
      <c r="M9" s="14">
        <v>-5.0798258345428109E-2</v>
      </c>
      <c r="N9" s="14">
        <v>-0.10268199233716474</v>
      </c>
      <c r="O9" s="14">
        <v>-8.3408476104598166E-3</v>
      </c>
      <c r="P9" s="14">
        <v>-8.9989888776542015E-2</v>
      </c>
      <c r="Q9" s="14">
        <v>-4.0983606557376982E-3</v>
      </c>
      <c r="R9" s="14">
        <v>2.8436018957346012E-2</v>
      </c>
      <c r="S9" s="14">
        <v>-5.4399999999999976E-2</v>
      </c>
      <c r="T9" s="14">
        <v>-2.8500000000000015E-2</v>
      </c>
      <c r="U9" s="14">
        <v>-2.2975547175679328E-2</v>
      </c>
      <c r="V9" s="14">
        <v>-5.1413881748072028E-3</v>
      </c>
      <c r="W9" s="14">
        <v>-5.4182509505703448E-2</v>
      </c>
      <c r="X9" s="14">
        <v>-3.5873850197109057E-2</v>
      </c>
      <c r="Y9" s="14">
        <v>-7.0844686648501312E-2</v>
      </c>
      <c r="Z9" s="14">
        <v>5.6780227120908459E-2</v>
      </c>
      <c r="AA9" s="14">
        <v>-4.1393235739525511E-2</v>
      </c>
      <c r="AB9" s="14">
        <v>9.903853104894127E-3</v>
      </c>
      <c r="AC9" s="14">
        <v>-0.14107192446542624</v>
      </c>
      <c r="AD9" s="14">
        <v>-3.424657534246589E-2</v>
      </c>
      <c r="AE9" s="15">
        <v>-2.0935960591132889E-2</v>
      </c>
    </row>
    <row r="10" spans="1:31" x14ac:dyDescent="0.15">
      <c r="A10" s="22" t="s">
        <v>119</v>
      </c>
      <c r="B10" s="14">
        <v>-3.3164699269252383E-2</v>
      </c>
      <c r="C10" s="14">
        <v>-4.0097205346294122E-2</v>
      </c>
      <c r="D10" s="14">
        <v>1.6328874518591434E-2</v>
      </c>
      <c r="E10" s="14">
        <v>-4.9297784882393322E-2</v>
      </c>
      <c r="F10" s="14">
        <v>-6.8493150684931781E-3</v>
      </c>
      <c r="G10" s="14">
        <v>-2.3457235654998271E-2</v>
      </c>
      <c r="H10" s="15">
        <v>-5.4087277197295579E-2</v>
      </c>
      <c r="I10" s="14">
        <v>-2.9761904761904127E-3</v>
      </c>
      <c r="J10" s="14">
        <v>-3.0507470545646093E-2</v>
      </c>
      <c r="K10" s="14">
        <v>-1.6666666666666673E-2</v>
      </c>
      <c r="L10" s="14">
        <v>-8.8031212516920341E-3</v>
      </c>
      <c r="M10" s="14">
        <v>-0.10091743119266057</v>
      </c>
      <c r="N10" s="14">
        <v>-7.002561912894964E-2</v>
      </c>
      <c r="O10" s="14">
        <v>-2.4778358717890508E-2</v>
      </c>
      <c r="P10" s="14">
        <v>-5.7777777777777733E-2</v>
      </c>
      <c r="Q10" s="14">
        <v>2.1490626428897982E-2</v>
      </c>
      <c r="R10" s="14">
        <v>-2.0914569301666072E-2</v>
      </c>
      <c r="S10" s="14">
        <v>-4.9069373942470441E-2</v>
      </c>
      <c r="T10" s="14">
        <v>9.7786927431807152E-3</v>
      </c>
      <c r="U10" s="14">
        <v>-4.4067324526500043E-2</v>
      </c>
      <c r="V10" s="14">
        <v>-2.9069767441860534E-2</v>
      </c>
      <c r="W10" s="14">
        <v>-3.8190954773869253E-2</v>
      </c>
      <c r="X10" s="14">
        <v>-3.1075371405206546E-2</v>
      </c>
      <c r="Y10" s="14">
        <v>4.9853372434017572E-2</v>
      </c>
      <c r="Z10" s="14">
        <v>9.9241466498103684E-2</v>
      </c>
      <c r="AA10" s="14">
        <v>-3.2122169562927828E-2</v>
      </c>
      <c r="AB10" s="14">
        <v>3.5075161059412982E-2</v>
      </c>
      <c r="AC10" s="14">
        <v>-0.10184287099903003</v>
      </c>
      <c r="AD10" s="14">
        <v>-3.0395136778114855E-3</v>
      </c>
      <c r="AE10" s="15">
        <v>-8.8050314465409167E-3</v>
      </c>
    </row>
    <row r="11" spans="1:31" x14ac:dyDescent="0.15">
      <c r="A11" s="22" t="s">
        <v>120</v>
      </c>
      <c r="B11" s="14">
        <v>8.197674418604653E-2</v>
      </c>
      <c r="C11" s="14">
        <v>-3.4177215189873364E-2</v>
      </c>
      <c r="D11" s="14">
        <v>4.3949564864914789E-2</v>
      </c>
      <c r="E11" s="14">
        <v>-8.2720312265425505E-2</v>
      </c>
      <c r="F11" s="14">
        <v>0</v>
      </c>
      <c r="G11" s="14">
        <v>4.4345898004434697E-2</v>
      </c>
      <c r="H11" s="15">
        <v>4.4184535412605565E-2</v>
      </c>
      <c r="I11" s="14">
        <v>0.17810945273631831</v>
      </c>
      <c r="J11" s="14">
        <v>3.4624393224481437E-2</v>
      </c>
      <c r="K11" s="14">
        <v>7.2554267023490854E-2</v>
      </c>
      <c r="L11" s="14">
        <v>3.7296112349841771E-4</v>
      </c>
      <c r="M11" s="14">
        <v>-1.360544217687076E-2</v>
      </c>
      <c r="N11" s="14">
        <v>4.4077134986225772E-2</v>
      </c>
      <c r="O11" s="14">
        <v>3.2167832167832228E-2</v>
      </c>
      <c r="P11" s="14">
        <v>5.3066037735848968E-2</v>
      </c>
      <c r="Q11" s="14">
        <v>6.7591763652641079E-2</v>
      </c>
      <c r="R11" s="14">
        <v>4.0188269370021699E-2</v>
      </c>
      <c r="S11" s="14">
        <v>8.3036773428232638E-2</v>
      </c>
      <c r="T11" s="14">
        <v>8.2568807339449407E-2</v>
      </c>
      <c r="U11" s="14">
        <v>-1.2299943807363302E-2</v>
      </c>
      <c r="V11" s="14">
        <v>1.7298735861610098E-2</v>
      </c>
      <c r="W11" s="14">
        <v>-9.4043887147335272E-3</v>
      </c>
      <c r="X11" s="14">
        <v>4.0230693487129092E-2</v>
      </c>
      <c r="Y11" s="14">
        <v>5.0279329608938467E-2</v>
      </c>
      <c r="Z11" s="14">
        <v>3.9677975848188482E-2</v>
      </c>
      <c r="AA11" s="14">
        <v>-1.0881392818280702E-2</v>
      </c>
      <c r="AB11" s="14">
        <v>5.2835408022130034E-2</v>
      </c>
      <c r="AC11" s="14">
        <v>3.5997120230374407E-4</v>
      </c>
      <c r="AD11" s="14">
        <v>1.1178861788617829E-2</v>
      </c>
      <c r="AE11" s="15">
        <v>3.0456852791878087E-2</v>
      </c>
    </row>
    <row r="12" spans="1:31" x14ac:dyDescent="0.15">
      <c r="A12" s="22" t="s">
        <v>121</v>
      </c>
      <c r="B12" s="14">
        <v>-4.7286405158517451E-3</v>
      </c>
      <c r="C12" s="14">
        <v>8.213193534294401E-3</v>
      </c>
      <c r="D12" s="14">
        <v>-2.323816471446491E-3</v>
      </c>
      <c r="E12" s="14">
        <v>6.3273322422258527E-2</v>
      </c>
      <c r="F12" s="14">
        <v>8.7684729064039291E-2</v>
      </c>
      <c r="G12" s="14">
        <v>-1.5569709837225805E-2</v>
      </c>
      <c r="H12" s="15">
        <v>1.1823273179838287E-2</v>
      </c>
      <c r="I12" s="14">
        <v>1.6047297297297255E-2</v>
      </c>
      <c r="J12" s="14">
        <v>7.3001082712687473E-2</v>
      </c>
      <c r="K12" s="14">
        <v>-1.0535070695869213E-2</v>
      </c>
      <c r="L12" s="14">
        <v>8.1031134666552151E-2</v>
      </c>
      <c r="M12" s="14">
        <v>-1.9568965517241407E-2</v>
      </c>
      <c r="N12" s="14">
        <v>9.322779243623576E-2</v>
      </c>
      <c r="O12" s="14">
        <v>5.2393857271906055E-2</v>
      </c>
      <c r="P12" s="14">
        <v>-6.0470324748040219E-2</v>
      </c>
      <c r="Q12" s="14">
        <v>7.1278825995806346E-3</v>
      </c>
      <c r="R12" s="14">
        <v>8.3536373129132757E-3</v>
      </c>
      <c r="S12" s="14">
        <v>-2.0262869660460075E-2</v>
      </c>
      <c r="T12" s="14">
        <v>2.2645951035781625E-2</v>
      </c>
      <c r="U12" s="14">
        <v>2.0965906696447368E-2</v>
      </c>
      <c r="V12" s="14">
        <v>1.7658600392413432E-2</v>
      </c>
      <c r="W12" s="14">
        <v>-1.1603375527426288E-2</v>
      </c>
      <c r="X12" s="14">
        <v>5.2332657200811296E-2</v>
      </c>
      <c r="Y12" s="14">
        <v>6.6489361702128606E-3</v>
      </c>
      <c r="Z12" s="14">
        <v>-8.8495575221229201E-4</v>
      </c>
      <c r="AA12" s="14">
        <v>9.4774477447744726E-2</v>
      </c>
      <c r="AB12" s="14">
        <v>2.4467945349448243E-2</v>
      </c>
      <c r="AC12" s="14">
        <v>3.9330694494422454E-2</v>
      </c>
      <c r="AD12" s="14">
        <v>5.1256281407035337E-2</v>
      </c>
      <c r="AE12" s="15">
        <v>3.571428571428583E-2</v>
      </c>
    </row>
    <row r="13" spans="1:31" x14ac:dyDescent="0.15">
      <c r="A13" s="22" t="s">
        <v>122</v>
      </c>
      <c r="B13" s="14">
        <v>4.2112082928411057E-3</v>
      </c>
      <c r="C13" s="14">
        <v>1.871912644076619E-2</v>
      </c>
      <c r="D13" s="14">
        <v>6.810784036229818E-2</v>
      </c>
      <c r="E13" s="14">
        <v>0.13751808638364679</v>
      </c>
      <c r="F13" s="14">
        <v>0.11141304347826092</v>
      </c>
      <c r="G13" s="14">
        <v>3.6664270309130109E-2</v>
      </c>
      <c r="H13" s="15">
        <v>6.0270602706026861E-2</v>
      </c>
      <c r="I13" s="14">
        <v>-1.9950124688279322E-2</v>
      </c>
      <c r="J13" s="14">
        <v>-6.2530577299412483E-3</v>
      </c>
      <c r="K13" s="14">
        <v>3.4743625665452568E-2</v>
      </c>
      <c r="L13" s="14">
        <v>4.3263373883183784E-2</v>
      </c>
      <c r="M13" s="14">
        <v>-1.6090741229227101E-2</v>
      </c>
      <c r="N13" s="14">
        <v>3.8616251005631569E-2</v>
      </c>
      <c r="O13" s="14">
        <v>-5.3648068669527897E-3</v>
      </c>
      <c r="P13" s="14">
        <v>-4.7675804529202529E-3</v>
      </c>
      <c r="Q13" s="14">
        <v>-5.3705245628642762E-2</v>
      </c>
      <c r="R13" s="14">
        <v>1.4497756299620357E-2</v>
      </c>
      <c r="S13" s="14">
        <v>1.6769144773616584E-2</v>
      </c>
      <c r="T13" s="14">
        <v>2.2558814050918229E-3</v>
      </c>
      <c r="U13" s="14">
        <v>5.9727983819371278E-2</v>
      </c>
      <c r="V13" s="14">
        <v>3.791773778920296E-2</v>
      </c>
      <c r="W13" s="14">
        <v>5.1227321237993645E-2</v>
      </c>
      <c r="X13" s="14">
        <v>0.1015163197121562</v>
      </c>
      <c r="Y13" s="14">
        <v>4.2272126816380366E-2</v>
      </c>
      <c r="Z13" s="14">
        <v>-1.4614703277236456E-2</v>
      </c>
      <c r="AA13" s="14">
        <v>3.652715671004373E-2</v>
      </c>
      <c r="AB13" s="14">
        <v>1.0034302567883784E-2</v>
      </c>
      <c r="AC13" s="14">
        <v>4.7328878579094999E-2</v>
      </c>
      <c r="AD13" s="14">
        <v>0.10803059273422552</v>
      </c>
      <c r="AE13" s="15">
        <v>-1.4268727705113079E-2</v>
      </c>
    </row>
    <row r="14" spans="1:31" x14ac:dyDescent="0.15">
      <c r="A14" s="22" t="s">
        <v>127</v>
      </c>
      <c r="B14" s="14">
        <v>0.10376344086021504</v>
      </c>
      <c r="C14" s="14">
        <v>4.5937898766482271E-2</v>
      </c>
      <c r="D14" s="14">
        <v>7.5474510583325091E-2</v>
      </c>
      <c r="E14" s="14">
        <v>2.97699594046009E-2</v>
      </c>
      <c r="F14" s="14">
        <v>6.3569682151589341E-2</v>
      </c>
      <c r="G14" s="14">
        <v>3.7101248266296821E-2</v>
      </c>
      <c r="H14" s="15">
        <v>5.3364269141531424E-2</v>
      </c>
      <c r="I14" s="14">
        <v>0.14503816793893137</v>
      </c>
      <c r="J14" s="14">
        <v>8.2262804043139112E-2</v>
      </c>
      <c r="K14" s="14">
        <v>-2.7078256160303661E-3</v>
      </c>
      <c r="L14" s="14">
        <v>-5.7767313546423178E-2</v>
      </c>
      <c r="M14" s="14">
        <v>5.1831992850759616E-2</v>
      </c>
      <c r="N14" s="14">
        <v>3.0983733539891586E-2</v>
      </c>
      <c r="O14" s="14">
        <v>7.6806903991369899E-2</v>
      </c>
      <c r="P14" s="14">
        <v>6.3473053892215706E-2</v>
      </c>
      <c r="Q14" s="14">
        <v>4.0915090189177286E-2</v>
      </c>
      <c r="R14" s="14">
        <v>2.0415107179312619E-2</v>
      </c>
      <c r="S14" s="14">
        <v>2.418911489829564E-2</v>
      </c>
      <c r="T14" s="14">
        <v>9.4166283876894838E-2</v>
      </c>
      <c r="U14" s="14">
        <v>1.150992268292224E-2</v>
      </c>
      <c r="V14" s="14">
        <v>4.8916408668730822E-2</v>
      </c>
      <c r="W14" s="14">
        <v>6.8020304568527909E-2</v>
      </c>
      <c r="X14" s="14">
        <v>3.2431171255249705E-2</v>
      </c>
      <c r="Y14" s="14">
        <v>8.6185044359949378E-2</v>
      </c>
      <c r="Z14" s="14">
        <v>-6.1797752808988443E-3</v>
      </c>
      <c r="AA14" s="14">
        <v>2.6175472612700083E-2</v>
      </c>
      <c r="AB14" s="14">
        <v>6.3448232082777875E-2</v>
      </c>
      <c r="AC14" s="14">
        <v>-6.0165289256198358E-2</v>
      </c>
      <c r="AD14" s="14">
        <v>3.710094909404657E-2</v>
      </c>
      <c r="AE14" s="15">
        <v>1.9300361881785303E-2</v>
      </c>
    </row>
    <row r="15" spans="1:31" x14ac:dyDescent="0.15">
      <c r="A15" s="22" t="s">
        <v>123</v>
      </c>
      <c r="B15" s="14">
        <v>1.2664393570384706E-2</v>
      </c>
      <c r="C15" s="14">
        <v>-3.6600244001626621E-3</v>
      </c>
      <c r="D15" s="14">
        <v>0.12084905418238764</v>
      </c>
      <c r="E15" s="14">
        <v>9.8212877792378431E-2</v>
      </c>
      <c r="F15" s="14">
        <v>4.1379310344827516E-2</v>
      </c>
      <c r="G15" s="14">
        <v>-1.4376462721497818E-2</v>
      </c>
      <c r="H15" s="15">
        <v>3.9922907488986865E-2</v>
      </c>
      <c r="I15" s="14">
        <v>2.7022222222222274E-2</v>
      </c>
      <c r="J15" s="14">
        <v>-3.7955249765445009E-3</v>
      </c>
      <c r="K15" s="14">
        <v>1.1403746945424972E-2</v>
      </c>
      <c r="L15" s="14">
        <v>-0.12791337489588325</v>
      </c>
      <c r="M15" s="14">
        <v>7.9439252336448649E-2</v>
      </c>
      <c r="N15" s="14">
        <v>7.475582268970693E-2</v>
      </c>
      <c r="O15" s="14">
        <v>1.7631737126828344E-2</v>
      </c>
      <c r="P15" s="14">
        <v>2.6463963963963898E-2</v>
      </c>
      <c r="Q15" s="14">
        <v>9.2138630600169052E-2</v>
      </c>
      <c r="R15" s="14">
        <v>0.11070356785595212</v>
      </c>
      <c r="S15" s="14">
        <v>0.14492753623188404</v>
      </c>
      <c r="T15" s="14">
        <v>9.1099916036943659E-2</v>
      </c>
      <c r="U15" s="14">
        <v>7.7245947090761935E-2</v>
      </c>
      <c r="V15" s="14">
        <v>1.0920897284533573E-2</v>
      </c>
      <c r="W15" s="14">
        <v>-5.5627376425855551E-2</v>
      </c>
      <c r="X15" s="14">
        <v>9.4011299435028187E-2</v>
      </c>
      <c r="Y15" s="14">
        <v>3.8226371061843678E-2</v>
      </c>
      <c r="Z15" s="14">
        <v>9.4120972300734823E-2</v>
      </c>
      <c r="AA15" s="14">
        <v>1.2281530467642797E-2</v>
      </c>
      <c r="AB15" s="14">
        <v>6.4915684226234963E-2</v>
      </c>
      <c r="AC15" s="14">
        <v>-9.4266619767850848E-2</v>
      </c>
      <c r="AD15" s="14">
        <v>1.4542429284525888E-2</v>
      </c>
      <c r="AE15" s="15">
        <v>2.674556213017825E-3</v>
      </c>
    </row>
    <row r="16" spans="1:31" x14ac:dyDescent="0.15">
      <c r="A16" s="22" t="s">
        <v>116</v>
      </c>
      <c r="B16" s="14">
        <v>-1.2506012506012411E-2</v>
      </c>
      <c r="C16" s="14">
        <v>-3.2653061224489827E-2</v>
      </c>
      <c r="D16" s="14">
        <v>-5.4701919421837789E-2</v>
      </c>
      <c r="E16" s="14">
        <v>-5.2624021824969482E-2</v>
      </c>
      <c r="F16" s="14">
        <v>-3.6423841059602592E-2</v>
      </c>
      <c r="G16" s="14">
        <v>6.4450474898236527E-3</v>
      </c>
      <c r="H16" s="15">
        <v>-6.3542494042891709E-3</v>
      </c>
      <c r="I16" s="14">
        <v>0.11035139345681144</v>
      </c>
      <c r="J16" s="14">
        <v>9.7176044178711712E-3</v>
      </c>
      <c r="K16" s="14">
        <v>5.7181208053691347E-2</v>
      </c>
      <c r="L16" s="14">
        <v>0.151945518534812</v>
      </c>
      <c r="M16" s="14">
        <v>-0.11019283746556477</v>
      </c>
      <c r="N16" s="14">
        <v>8.5634393568682257E-2</v>
      </c>
      <c r="O16" s="14">
        <v>-5.1191179366016542E-3</v>
      </c>
      <c r="P16" s="14">
        <v>6.7756445419637906E-2</v>
      </c>
      <c r="Q16" s="14">
        <v>3.5990712074303398E-2</v>
      </c>
      <c r="R16" s="14">
        <v>-4.2329630741519172E-2</v>
      </c>
      <c r="S16" s="14">
        <v>-2.8129395218002215E-3</v>
      </c>
      <c r="T16" s="14">
        <v>-1.5005771450557794E-2</v>
      </c>
      <c r="U16" s="14">
        <v>-2.5951742627345845E-2</v>
      </c>
      <c r="V16" s="14">
        <v>-1.5766423357664209E-2</v>
      </c>
      <c r="W16" s="14">
        <v>3.426339735072681E-2</v>
      </c>
      <c r="X16" s="14">
        <v>8.0561867382772465E-3</v>
      </c>
      <c r="Y16" s="14">
        <v>-4.8619852544506466E-2</v>
      </c>
      <c r="Z16" s="14">
        <v>5.3474554378713519E-2</v>
      </c>
      <c r="AA16" s="14">
        <v>2.7998133457769549E-2</v>
      </c>
      <c r="AB16" s="14">
        <v>-3.1866591928251156E-2</v>
      </c>
      <c r="AC16" s="14">
        <v>4.8932038834951515E-2</v>
      </c>
      <c r="AD16" s="14">
        <v>-3.7720995834290096E-2</v>
      </c>
      <c r="AE16" s="15">
        <v>3.9232348983782993E-2</v>
      </c>
    </row>
    <row r="17" spans="1:31" x14ac:dyDescent="0.15">
      <c r="A17" s="22" t="s">
        <v>128</v>
      </c>
      <c r="B17" s="14">
        <v>-2.1432050657574343E-2</v>
      </c>
      <c r="C17" s="14">
        <v>-2.362869198312231E-2</v>
      </c>
      <c r="D17" s="14">
        <v>-4.3279409698502441E-2</v>
      </c>
      <c r="E17" s="14">
        <v>-5.7088006466606486E-3</v>
      </c>
      <c r="F17" s="14">
        <v>0.12638411607483768</v>
      </c>
      <c r="G17" s="14">
        <v>-2.8311425682507697E-2</v>
      </c>
      <c r="H17" s="15">
        <v>-2.3714361843858261E-2</v>
      </c>
      <c r="I17" s="14">
        <v>4.7756385272949238E-2</v>
      </c>
      <c r="J17" s="14">
        <v>1.5107405313736636E-2</v>
      </c>
      <c r="K17" s="14">
        <v>1.955307262569822E-2</v>
      </c>
      <c r="L17" s="14">
        <v>-5.9726992470057236E-2</v>
      </c>
      <c r="M17" s="14">
        <v>-7.9610791685094974E-3</v>
      </c>
      <c r="N17" s="14">
        <v>6.7611075338055654E-3</v>
      </c>
      <c r="O17" s="14">
        <v>-1.3259449831783133E-2</v>
      </c>
      <c r="P17" s="14">
        <v>-3.8797443643014129E-2</v>
      </c>
      <c r="Q17" s="14">
        <v>-3.2125513634665648E-2</v>
      </c>
      <c r="R17" s="14">
        <v>-1.2852664576802513E-2</v>
      </c>
      <c r="S17" s="14">
        <v>4.4193700047014638E-2</v>
      </c>
      <c r="T17" s="14">
        <v>4.6484374999999911E-2</v>
      </c>
      <c r="U17" s="14">
        <v>-4.743293331865385E-2</v>
      </c>
      <c r="V17" s="14">
        <v>-2.1358647285671873E-2</v>
      </c>
      <c r="W17" s="14">
        <v>1.3586110246029248E-2</v>
      </c>
      <c r="X17" s="14">
        <v>-1.8749999999999999E-2</v>
      </c>
      <c r="Y17" s="14">
        <v>-2.0555227406970234E-3</v>
      </c>
      <c r="Z17" s="14">
        <v>-4.0706228543403722E-2</v>
      </c>
      <c r="AA17" s="14">
        <v>9.6232410349523262E-2</v>
      </c>
      <c r="AB17" s="14">
        <v>-2.1827866716845709E-2</v>
      </c>
      <c r="AC17" s="14">
        <v>-4.8130322102924866E-2</v>
      </c>
      <c r="AD17" s="14">
        <v>-3.4086648259875878E-3</v>
      </c>
      <c r="AE17" s="15">
        <v>3.0936967632027381E-2</v>
      </c>
    </row>
    <row r="18" spans="1:31" x14ac:dyDescent="0.15">
      <c r="A18" s="22" t="s">
        <v>129</v>
      </c>
      <c r="B18" s="14">
        <v>-8.4868093578894882E-2</v>
      </c>
      <c r="C18" s="14">
        <v>-5.6179775280898903E-2</v>
      </c>
      <c r="D18" s="14">
        <v>1.799767053223272E-2</v>
      </c>
      <c r="E18" s="14">
        <v>2.0019307961993742E-2</v>
      </c>
      <c r="F18" s="14">
        <v>0</v>
      </c>
      <c r="G18" s="14">
        <v>-1.1099549080818479E-2</v>
      </c>
      <c r="H18" s="15">
        <v>-8.460698689956335E-2</v>
      </c>
      <c r="I18" s="14">
        <v>2.6336019838809746E-2</v>
      </c>
      <c r="J18" s="14">
        <v>-6.0838936919628975E-3</v>
      </c>
      <c r="K18" s="14">
        <v>-2.9389788293897878E-2</v>
      </c>
      <c r="L18" s="14">
        <v>-8.2145366998094924E-2</v>
      </c>
      <c r="M18" s="14">
        <v>-8.4262148907712914E-2</v>
      </c>
      <c r="N18" s="14">
        <v>-8.5065558042852582E-2</v>
      </c>
      <c r="O18" s="14">
        <v>-4.7533092659446399E-2</v>
      </c>
      <c r="P18" s="14">
        <v>-5.158738642437196E-2</v>
      </c>
      <c r="Q18" s="14">
        <v>-2.9718255499807007E-2</v>
      </c>
      <c r="R18" s="14">
        <v>-2.2546840266751265E-2</v>
      </c>
      <c r="S18" s="14">
        <v>-9.6352994146780752E-2</v>
      </c>
      <c r="T18" s="14">
        <v>-5.1138484509145113E-2</v>
      </c>
      <c r="U18" s="14">
        <v>-5.2626509737445364E-2</v>
      </c>
      <c r="V18" s="14">
        <v>-2.8796605031827911E-2</v>
      </c>
      <c r="W18" s="14">
        <v>4.3207742827514627E-2</v>
      </c>
      <c r="X18" s="14">
        <v>-8.1340712122794159E-2</v>
      </c>
      <c r="Y18" s="14">
        <v>0.13286613949524134</v>
      </c>
      <c r="Z18" s="14">
        <v>-8.9468302658485266E-3</v>
      </c>
      <c r="AA18" s="14">
        <v>-5.3830227743271106E-2</v>
      </c>
      <c r="AB18" s="14">
        <v>1.2755630530646175E-2</v>
      </c>
      <c r="AC18" s="14">
        <v>-0.15480357837417349</v>
      </c>
      <c r="AD18" s="14">
        <v>-0.10729555015904514</v>
      </c>
      <c r="AE18" s="15">
        <v>-4.5145085597197501E-2</v>
      </c>
    </row>
    <row r="19" spans="1:31" x14ac:dyDescent="0.15">
      <c r="A19" s="22" t="s">
        <v>130</v>
      </c>
      <c r="B19" s="14">
        <v>-5.2760402502039831E-2</v>
      </c>
      <c r="C19" s="14">
        <v>3.3882783882783811E-2</v>
      </c>
      <c r="D19" s="14">
        <v>3.6826448583253804E-2</v>
      </c>
      <c r="E19" s="14">
        <v>2.1917808219177881E-3</v>
      </c>
      <c r="F19" s="14">
        <v>0.11762711864406776</v>
      </c>
      <c r="G19" s="14">
        <v>3.297088740792696E-2</v>
      </c>
      <c r="H19" s="15">
        <v>8.0202742993440601E-2</v>
      </c>
      <c r="I19" s="14">
        <v>2.9622828424384531E-2</v>
      </c>
      <c r="J19" s="14">
        <v>-3.4037427162706357E-3</v>
      </c>
      <c r="K19" s="14">
        <v>6.5178342314600957E-2</v>
      </c>
      <c r="L19" s="14">
        <v>1.9135538301644536E-2</v>
      </c>
      <c r="M19" s="14">
        <v>6.767283349561834E-2</v>
      </c>
      <c r="N19" s="14">
        <v>3.5651869975533018E-2</v>
      </c>
      <c r="O19" s="14">
        <v>4.1271846704569397E-2</v>
      </c>
      <c r="P19" s="14">
        <v>4.5647175510572034E-2</v>
      </c>
      <c r="Q19" s="14">
        <v>-1.1933174224344127E-3</v>
      </c>
      <c r="R19" s="14">
        <v>9.6166341780376891E-2</v>
      </c>
      <c r="S19" s="14">
        <v>-4.5590433482810118E-2</v>
      </c>
      <c r="T19" s="14">
        <v>0.11605035405192758</v>
      </c>
      <c r="U19" s="14">
        <v>4.1540432280758814E-2</v>
      </c>
      <c r="V19" s="14">
        <v>-2.0911360799001192E-2</v>
      </c>
      <c r="W19" s="14">
        <v>7.3190486709373517E-2</v>
      </c>
      <c r="X19" s="14">
        <v>1.8413275744487374E-2</v>
      </c>
      <c r="Y19" s="14">
        <v>0.20741901776384528</v>
      </c>
      <c r="Z19" s="14">
        <v>6.0098013928295023E-2</v>
      </c>
      <c r="AA19" s="14">
        <v>-1.2253829321663069E-2</v>
      </c>
      <c r="AB19" s="14">
        <v>-2.8638223261251467E-3</v>
      </c>
      <c r="AC19" s="14">
        <v>0.15646571560055217</v>
      </c>
      <c r="AD19" s="14">
        <v>1.4176245210728961E-3</v>
      </c>
      <c r="AE19" s="15">
        <v>-2.9442983063362443E-2</v>
      </c>
    </row>
    <row r="20" spans="1:31" x14ac:dyDescent="0.15">
      <c r="A20" s="22" t="s">
        <v>131</v>
      </c>
      <c r="B20" s="14">
        <v>3.1007751937984447E-2</v>
      </c>
      <c r="C20" s="14">
        <v>-3.498671390611157E-2</v>
      </c>
      <c r="D20" s="14">
        <v>3.9308726796432242E-2</v>
      </c>
      <c r="E20" s="14">
        <v>-2.5498285203041853E-2</v>
      </c>
      <c r="F20" s="14">
        <v>-8.1892629663329088E-3</v>
      </c>
      <c r="G20" s="14">
        <v>-4.4482173174872623E-2</v>
      </c>
      <c r="H20" s="15">
        <v>2.5393320452663588E-2</v>
      </c>
      <c r="I20" s="14">
        <v>7.9177715720554681E-2</v>
      </c>
      <c r="J20" s="14">
        <v>-1.7090893758169589E-2</v>
      </c>
      <c r="K20" s="14">
        <v>2.4572392194651967E-2</v>
      </c>
      <c r="L20" s="14">
        <v>1.0306510126546254E-2</v>
      </c>
      <c r="M20" s="14">
        <v>9.3935248518011799E-2</v>
      </c>
      <c r="N20" s="14">
        <v>3.982450219372257E-2</v>
      </c>
      <c r="O20" s="14">
        <v>4.2871587462082861E-2</v>
      </c>
      <c r="P20" s="14">
        <v>-2.8564037338047358E-2</v>
      </c>
      <c r="Q20" s="14">
        <v>2.9470330545599444E-2</v>
      </c>
      <c r="R20" s="14">
        <v>1.5411973918197866E-2</v>
      </c>
      <c r="S20" s="14">
        <v>1.6444792482380458E-2</v>
      </c>
      <c r="T20" s="14">
        <v>8.9531194924215685E-2</v>
      </c>
      <c r="U20" s="14">
        <v>-4.8024363579571121E-3</v>
      </c>
      <c r="V20" s="14">
        <v>4.1440867070449156E-3</v>
      </c>
      <c r="W20" s="14">
        <v>-4.4596912521443528E-4</v>
      </c>
      <c r="X20" s="14">
        <v>-4.207589285714293E-2</v>
      </c>
      <c r="Y20" s="14">
        <v>-1.5577672003461681E-2</v>
      </c>
      <c r="Z20" s="14">
        <v>8.5158150851581502E-2</v>
      </c>
      <c r="AA20" s="14">
        <v>7.0890562693841442E-3</v>
      </c>
      <c r="AB20" s="14">
        <v>1.5210128362933088E-2</v>
      </c>
      <c r="AC20" s="14">
        <v>5.7302029446876297E-2</v>
      </c>
      <c r="AD20" s="14">
        <v>-9.5267245667062569E-3</v>
      </c>
      <c r="AE20" s="15">
        <v>3.3593267081926725E-2</v>
      </c>
    </row>
    <row r="21" spans="1:31" x14ac:dyDescent="0.15">
      <c r="A21" s="22" t="s">
        <v>132</v>
      </c>
      <c r="B21" s="14">
        <v>5.5694792536897804E-2</v>
      </c>
      <c r="C21" s="14">
        <v>7.2051399724644347E-2</v>
      </c>
      <c r="D21" s="14">
        <v>-5.1491090388698993E-2</v>
      </c>
      <c r="E21" s="14">
        <v>7.1738243394879095E-2</v>
      </c>
      <c r="F21" s="14">
        <v>-5.198776758409838E-3</v>
      </c>
      <c r="G21" s="14">
        <v>4.6908315565031992E-2</v>
      </c>
      <c r="H21" s="15">
        <v>4.2261103633916566E-2</v>
      </c>
      <c r="I21" s="14">
        <v>4.6774088329310376E-2</v>
      </c>
      <c r="J21" s="14">
        <v>-1.8074442680851587E-2</v>
      </c>
      <c r="K21" s="14">
        <v>9.7578180108158913E-2</v>
      </c>
      <c r="L21" s="14">
        <v>-1.1168350872828919E-3</v>
      </c>
      <c r="M21" s="14">
        <v>0.16423509795748234</v>
      </c>
      <c r="N21" s="14">
        <v>-2.4667315806556251E-2</v>
      </c>
      <c r="O21" s="14">
        <v>4.4211751018033763E-2</v>
      </c>
      <c r="P21" s="14">
        <v>7.822555590075897E-2</v>
      </c>
      <c r="Q21" s="14">
        <v>3.3655705996131428E-2</v>
      </c>
      <c r="R21" s="14">
        <v>0.10974897840046717</v>
      </c>
      <c r="S21" s="14">
        <v>3.389830508474577E-2</v>
      </c>
      <c r="T21" s="14">
        <v>1.9087673891944351E-2</v>
      </c>
      <c r="U21" s="14">
        <v>4.9727333359488368E-2</v>
      </c>
      <c r="V21" s="14">
        <v>0.06</v>
      </c>
      <c r="W21" s="14">
        <v>7.7255722963928977E-2</v>
      </c>
      <c r="X21" s="14">
        <v>1.5146219270651302E-2</v>
      </c>
      <c r="Y21" s="14">
        <v>5.93406593406594E-2</v>
      </c>
      <c r="Z21" s="14">
        <v>0.1</v>
      </c>
      <c r="AA21" s="14">
        <v>5.015398152221736E-2</v>
      </c>
      <c r="AB21" s="14">
        <v>2.5172483473340758E-2</v>
      </c>
      <c r="AC21" s="14">
        <v>6.9251035001881817E-2</v>
      </c>
      <c r="AD21" s="14">
        <v>3.8627935723114994E-2</v>
      </c>
      <c r="AE21" s="15">
        <v>4.3013225991949252E-3</v>
      </c>
    </row>
    <row r="22" spans="1:31" x14ac:dyDescent="0.15">
      <c r="A22" s="22" t="s">
        <v>133</v>
      </c>
      <c r="B22" s="14">
        <v>-3.3236613030862519E-2</v>
      </c>
      <c r="C22" s="14">
        <v>-2.8681506849314989E-2</v>
      </c>
      <c r="D22" s="14">
        <v>3.098809535397572E-2</v>
      </c>
      <c r="E22" s="14">
        <v>-3.0933967876264106E-2</v>
      </c>
      <c r="F22" s="14">
        <v>1.2296341838303061E-2</v>
      </c>
      <c r="G22" s="14">
        <v>-1.1880515953835758E-2</v>
      </c>
      <c r="H22" s="15">
        <v>-3.6415289256198261E-2</v>
      </c>
      <c r="I22" s="14">
        <v>-5.5050064398188478E-2</v>
      </c>
      <c r="J22" s="14">
        <v>1.8407141504900231E-2</v>
      </c>
      <c r="K22" s="14">
        <v>2.5921165381319642E-2</v>
      </c>
      <c r="L22" s="14">
        <v>-2.5322475182785388E-2</v>
      </c>
      <c r="M22" s="14">
        <v>2.2914428929466543E-2</v>
      </c>
      <c r="N22" s="14">
        <v>9.983361064891871E-3</v>
      </c>
      <c r="O22" s="14">
        <v>-5.6453110492107689E-2</v>
      </c>
      <c r="P22" s="14">
        <v>-4.552658118426732E-2</v>
      </c>
      <c r="Q22" s="14">
        <v>-1.8338323353293356E-2</v>
      </c>
      <c r="R22" s="14">
        <v>-1.7885323513940024E-2</v>
      </c>
      <c r="S22" s="14">
        <v>-4.2225534028811377E-3</v>
      </c>
      <c r="T22" s="14">
        <v>2.5396825396824855E-3</v>
      </c>
      <c r="U22" s="14">
        <v>-3.724328667800348E-2</v>
      </c>
      <c r="V22" s="14">
        <v>-9.883198562443794E-3</v>
      </c>
      <c r="W22" s="14">
        <v>9.5577927870524569E-3</v>
      </c>
      <c r="X22" s="14">
        <v>-7.8732927809020997E-2</v>
      </c>
      <c r="Y22" s="14">
        <v>-6.7219917012448172E-2</v>
      </c>
      <c r="Z22" s="14">
        <v>0.11169995923359145</v>
      </c>
      <c r="AA22" s="14">
        <v>-2.5136154168412292E-2</v>
      </c>
      <c r="AB22" s="14">
        <v>-8.5602455438852712E-3</v>
      </c>
      <c r="AC22" s="14">
        <v>-6.1950017599436871E-2</v>
      </c>
      <c r="AD22" s="14">
        <v>-5.3034811068134589E-2</v>
      </c>
      <c r="AE22" s="15">
        <v>5.7555769318858419E-2</v>
      </c>
    </row>
    <row r="23" spans="1:31" x14ac:dyDescent="0.15">
      <c r="A23" s="22" t="s">
        <v>134</v>
      </c>
      <c r="B23" s="14">
        <v>0.12032742155525249</v>
      </c>
      <c r="C23" s="14">
        <v>3.7461436756280206E-2</v>
      </c>
      <c r="D23" s="14">
        <v>-4.8953656890097343E-3</v>
      </c>
      <c r="E23" s="14">
        <v>0.17033763044812764</v>
      </c>
      <c r="F23" s="14">
        <v>3.0671120558760947E-2</v>
      </c>
      <c r="G23" s="14">
        <v>7.9010649261422219E-2</v>
      </c>
      <c r="H23" s="15">
        <v>1.8761726078799325E-3</v>
      </c>
      <c r="I23" s="14">
        <v>5.2761167780507735E-4</v>
      </c>
      <c r="J23" s="14">
        <v>-4.1754250496903395E-3</v>
      </c>
      <c r="K23" s="14">
        <v>3.1948214658592634E-2</v>
      </c>
      <c r="L23" s="14">
        <v>6.8897620644891452E-2</v>
      </c>
      <c r="M23" s="14">
        <v>3.8151907595379765E-2</v>
      </c>
      <c r="N23" s="14">
        <v>8.896210873146608E-2</v>
      </c>
      <c r="O23" s="14">
        <v>3.1883487502460096E-2</v>
      </c>
      <c r="P23" s="14">
        <v>1.3477088948787061E-2</v>
      </c>
      <c r="Q23" s="14">
        <v>-1.1056042699199357E-2</v>
      </c>
      <c r="R23" s="14">
        <v>0.11114086770219599</v>
      </c>
      <c r="S23" s="14">
        <v>-1.7959590920429182E-2</v>
      </c>
      <c r="T23" s="14">
        <v>3.7365421152628239E-2</v>
      </c>
      <c r="U23" s="14">
        <v>9.2682453416149099E-2</v>
      </c>
      <c r="V23" s="14">
        <v>6.957047791893432E-3</v>
      </c>
      <c r="W23" s="14">
        <v>0.1688336278717496</v>
      </c>
      <c r="X23" s="14">
        <v>0.10090943067148384</v>
      </c>
      <c r="Y23" s="14">
        <v>-0.1116548042704627</v>
      </c>
      <c r="Z23" s="14">
        <v>2.9336266960029361E-2</v>
      </c>
      <c r="AA23" s="14">
        <v>0.11087236785560817</v>
      </c>
      <c r="AB23" s="14">
        <v>8.1257632991564591E-2</v>
      </c>
      <c r="AC23" s="14">
        <v>7.2045028142589188E-2</v>
      </c>
      <c r="AD23" s="14">
        <v>6.2838740083261388E-2</v>
      </c>
      <c r="AE23" s="15">
        <v>1.4878180833784657E-2</v>
      </c>
    </row>
    <row r="24" spans="1:31" x14ac:dyDescent="0.15">
      <c r="A24" s="22" t="s">
        <v>135</v>
      </c>
      <c r="B24" s="14">
        <v>-6.3565513882123698E-2</v>
      </c>
      <c r="C24" s="14">
        <v>-3.2285471537807905E-2</v>
      </c>
      <c r="D24" s="14">
        <v>-0.11004478263344644</v>
      </c>
      <c r="E24" s="14">
        <v>-5.5578867861189193E-2</v>
      </c>
      <c r="F24" s="14">
        <v>-6.3936358279316388E-2</v>
      </c>
      <c r="G24" s="14">
        <v>-2.1649156319643415E-2</v>
      </c>
      <c r="H24" s="15">
        <v>-5.4842161583734728E-2</v>
      </c>
      <c r="I24" s="14">
        <v>-4.4493759887502128E-2</v>
      </c>
      <c r="J24" s="14">
        <v>-6.2822188078861585E-2</v>
      </c>
      <c r="K24" s="14">
        <v>-9.8543099959530644E-2</v>
      </c>
      <c r="L24" s="14">
        <v>1.7456345551416702E-2</v>
      </c>
      <c r="M24" s="14">
        <v>-8.6648685097774791E-2</v>
      </c>
      <c r="N24" s="14">
        <v>-8.2602118003025637E-2</v>
      </c>
      <c r="O24" s="14">
        <v>-5.4548922372687381E-2</v>
      </c>
      <c r="P24" s="14">
        <v>-5.6914893617021289E-2</v>
      </c>
      <c r="Q24" s="14">
        <v>5.011565150346943E-2</v>
      </c>
      <c r="R24" s="14">
        <v>-2.8440588093516503E-2</v>
      </c>
      <c r="S24" s="14">
        <v>-7.0104140208280374E-2</v>
      </c>
      <c r="T24" s="14">
        <v>-9.8595848595848509E-2</v>
      </c>
      <c r="U24" s="14">
        <v>-7.6951771915800729E-2</v>
      </c>
      <c r="V24" s="14">
        <v>-6.7888254731150441E-2</v>
      </c>
      <c r="W24" s="14">
        <v>2.49473513688643E-2</v>
      </c>
      <c r="X24" s="14">
        <v>-0.16204594319339141</v>
      </c>
      <c r="Y24" s="14">
        <v>-0.13370055082623927</v>
      </c>
      <c r="Z24" s="14">
        <v>-0.15176344852155332</v>
      </c>
      <c r="AA24" s="14">
        <v>-7.1566731141199283E-2</v>
      </c>
      <c r="AB24" s="14">
        <v>-5.8418702390333581E-2</v>
      </c>
      <c r="AC24" s="14">
        <v>-3.9901995099755005E-2</v>
      </c>
      <c r="AD24" s="14">
        <v>-0.1071613332347942</v>
      </c>
      <c r="AE24" s="15">
        <v>-4.2678502838121423E-3</v>
      </c>
    </row>
    <row r="25" spans="1:31" x14ac:dyDescent="0.15">
      <c r="A25" s="22" t="s">
        <v>136</v>
      </c>
      <c r="B25" s="14">
        <v>3.8751625487646157E-2</v>
      </c>
      <c r="C25" s="14">
        <v>0</v>
      </c>
      <c r="D25" s="14">
        <v>2.5325294910953554E-2</v>
      </c>
      <c r="E25" s="14">
        <v>3.2479505920511929E-2</v>
      </c>
      <c r="F25" s="14">
        <v>4.501101668240489E-2</v>
      </c>
      <c r="G25" s="14">
        <v>6.9964204360559779E-2</v>
      </c>
      <c r="H25" s="15">
        <v>-7.3591848287573739E-3</v>
      </c>
      <c r="I25" s="14">
        <v>9.6580587301952292E-2</v>
      </c>
      <c r="J25" s="14">
        <v>2.6185150001532129E-2</v>
      </c>
      <c r="K25" s="14">
        <v>3.4792368125701557E-2</v>
      </c>
      <c r="L25" s="14">
        <v>5.0151407529253525E-2</v>
      </c>
      <c r="M25" s="14">
        <v>1.698043558508678E-2</v>
      </c>
      <c r="N25" s="14">
        <v>3.7928759894459055E-2</v>
      </c>
      <c r="O25" s="14">
        <v>6.6572523703853081E-2</v>
      </c>
      <c r="P25" s="14">
        <v>-3.1878172588832535E-2</v>
      </c>
      <c r="Q25" s="14">
        <v>5.2863436123348068E-2</v>
      </c>
      <c r="R25" s="14">
        <v>4.068469362441083E-2</v>
      </c>
      <c r="S25" s="14">
        <v>-2.1305654192843516E-2</v>
      </c>
      <c r="T25" s="14">
        <v>1.727057229935652E-2</v>
      </c>
      <c r="U25" s="14">
        <v>2.0841752785635902E-2</v>
      </c>
      <c r="V25" s="14">
        <v>9.6680631646792504E-3</v>
      </c>
      <c r="W25" s="14">
        <v>7.4416521784943013E-2</v>
      </c>
      <c r="X25" s="14">
        <v>1.9176232275489521E-2</v>
      </c>
      <c r="Y25" s="14">
        <v>-1.8797687861271811E-2</v>
      </c>
      <c r="Z25" s="14">
        <v>9.5758084838303281E-2</v>
      </c>
      <c r="AA25" s="14">
        <v>7.2916666666666671E-2</v>
      </c>
      <c r="AB25" s="14">
        <v>1.8412096189253243E-3</v>
      </c>
      <c r="AC25" s="14">
        <v>8.9682829019321939E-2</v>
      </c>
      <c r="AD25" s="14">
        <v>-1.3947520900587726E-2</v>
      </c>
      <c r="AE25" s="15">
        <v>0.12993442201362995</v>
      </c>
    </row>
    <row r="26" spans="1:31" x14ac:dyDescent="0.15">
      <c r="A26" s="22" t="s">
        <v>137</v>
      </c>
      <c r="B26" s="14">
        <v>4.3064596895342991E-2</v>
      </c>
      <c r="C26" s="14">
        <v>1.5364354697102628E-2</v>
      </c>
      <c r="D26" s="14">
        <v>5.1468676891084066E-2</v>
      </c>
      <c r="E26" s="14">
        <v>-1.2910166756320519E-2</v>
      </c>
      <c r="F26" s="14">
        <v>0.11144578313252998</v>
      </c>
      <c r="G26" s="14">
        <v>3.8321167883211618E-2</v>
      </c>
      <c r="H26" s="15">
        <v>7.5278015397775899E-2</v>
      </c>
      <c r="I26" s="14">
        <v>2.491244993394431E-2</v>
      </c>
      <c r="J26" s="14">
        <v>-1.0451661067562434E-2</v>
      </c>
      <c r="K26" s="14">
        <v>1.6268980477223426E-2</v>
      </c>
      <c r="L26" s="14">
        <v>-2.7398688422878108E-2</v>
      </c>
      <c r="M26" s="14">
        <v>6.7513611615244981E-2</v>
      </c>
      <c r="N26" s="14">
        <v>3.8449316809660024E-2</v>
      </c>
      <c r="O26" s="14">
        <v>0.11745791564214113</v>
      </c>
      <c r="P26" s="14">
        <v>3.4978560775540672E-2</v>
      </c>
      <c r="Q26" s="14">
        <v>9.832635983263599E-2</v>
      </c>
      <c r="R26" s="14">
        <v>2.1930870083432526E-2</v>
      </c>
      <c r="S26" s="14">
        <v>-5.5819145967055605E-4</v>
      </c>
      <c r="T26" s="14">
        <v>6.8575233022636559E-2</v>
      </c>
      <c r="U26" s="14">
        <v>4.3905289748520135E-2</v>
      </c>
      <c r="V26" s="14">
        <v>1.5959144589850211E-3</v>
      </c>
      <c r="W26" s="14">
        <v>-3.73893642582196E-2</v>
      </c>
      <c r="X26" s="14">
        <v>2.4910560487610874E-2</v>
      </c>
      <c r="Y26" s="14">
        <v>-5.2407097579941914E-2</v>
      </c>
      <c r="Z26" s="14">
        <v>6.1326178612495265E-2</v>
      </c>
      <c r="AA26" s="14">
        <v>2.7184466019417448E-2</v>
      </c>
      <c r="AB26" s="14">
        <v>-3.5475607039429646E-2</v>
      </c>
      <c r="AC26" s="14">
        <v>1.5389762462362021E-2</v>
      </c>
      <c r="AD26" s="14">
        <v>3.3074501573977004E-2</v>
      </c>
      <c r="AE26" s="15">
        <v>0.10241820768136559</v>
      </c>
    </row>
    <row r="27" spans="1:31" x14ac:dyDescent="0.15">
      <c r="A27" s="22" t="s">
        <v>138</v>
      </c>
      <c r="B27" s="14">
        <v>-2.5924147863658147E-2</v>
      </c>
      <c r="C27" s="14">
        <v>5.2313013402507602E-2</v>
      </c>
      <c r="D27" s="14">
        <v>2.9171817058096405E-2</v>
      </c>
      <c r="E27" s="14">
        <v>6.0752043596730178E-2</v>
      </c>
      <c r="F27" s="14">
        <v>9.5392953929539379E-2</v>
      </c>
      <c r="G27" s="14">
        <v>0.11159929701230235</v>
      </c>
      <c r="H27" s="15">
        <v>8.7509944311853164E-3</v>
      </c>
      <c r="I27" s="14">
        <v>8.6956521739130391E-2</v>
      </c>
      <c r="J27" s="14">
        <v>4.9792531120331822E-2</v>
      </c>
      <c r="K27" s="14">
        <v>6.1472785485592214E-2</v>
      </c>
      <c r="L27" s="14">
        <v>3.127124227434825E-2</v>
      </c>
      <c r="M27" s="14">
        <v>9.7245834750085108E-2</v>
      </c>
      <c r="N27" s="14">
        <v>9.8837209302325493E-2</v>
      </c>
      <c r="O27" s="14">
        <v>-3.6899119837508459E-2</v>
      </c>
      <c r="P27" s="14">
        <v>-1.4928061603584541E-2</v>
      </c>
      <c r="Q27" s="14">
        <v>-5.0793650793650837E-3</v>
      </c>
      <c r="R27" s="14">
        <v>2.3326335432703855E-3</v>
      </c>
      <c r="S27" s="14">
        <v>7.5397933538117717E-2</v>
      </c>
      <c r="T27" s="14">
        <v>-1.8380062305295944E-2</v>
      </c>
      <c r="U27" s="14">
        <v>0.14898419864559823</v>
      </c>
      <c r="V27" s="14">
        <v>5.0987890376035742E-3</v>
      </c>
      <c r="W27" s="14">
        <v>-2.852631042738551E-3</v>
      </c>
      <c r="X27" s="14">
        <v>3.4001292824822227E-2</v>
      </c>
      <c r="Y27" s="14">
        <v>4.6626712754581849E-2</v>
      </c>
      <c r="Z27" s="14">
        <v>0.18634886240520043</v>
      </c>
      <c r="AA27" s="14">
        <v>1.2854442344045364E-2</v>
      </c>
      <c r="AB27" s="14">
        <v>2.8870027137825535E-2</v>
      </c>
      <c r="AC27" s="14">
        <v>0</v>
      </c>
      <c r="AD27" s="14">
        <v>-6.0984032828180282E-2</v>
      </c>
      <c r="AE27" s="15">
        <v>1.1182795698924799E-2</v>
      </c>
    </row>
    <row r="28" spans="1:31" x14ac:dyDescent="0.15">
      <c r="A28" s="22" t="s">
        <v>139</v>
      </c>
      <c r="B28" s="14">
        <v>2.1685559388861572E-2</v>
      </c>
      <c r="C28" s="14">
        <v>1.0271158586688579E-2</v>
      </c>
      <c r="D28" s="14">
        <v>2.7624309392265158E-2</v>
      </c>
      <c r="E28" s="14">
        <v>4.2394476182647592E-2</v>
      </c>
      <c r="F28" s="14">
        <v>5.0470064324591765E-2</v>
      </c>
      <c r="G28" s="14">
        <v>5.9552042160737756E-2</v>
      </c>
      <c r="H28" s="15">
        <v>5.2576235541535225E-2</v>
      </c>
      <c r="I28" s="14">
        <v>0.19294117647058831</v>
      </c>
      <c r="J28" s="14">
        <v>1.4372978799857242E-3</v>
      </c>
      <c r="K28" s="14">
        <v>-3.5592197868489765E-2</v>
      </c>
      <c r="L28" s="14">
        <v>1.1025394660453816E-2</v>
      </c>
      <c r="M28" s="14">
        <v>0.12271459559962793</v>
      </c>
      <c r="N28" s="14">
        <v>2.7290448343080035E-2</v>
      </c>
      <c r="O28" s="14">
        <v>5.8347978910369074E-2</v>
      </c>
      <c r="P28" s="14">
        <v>-1.3417142857142851E-2</v>
      </c>
      <c r="Q28" s="14">
        <v>9.604339502233572E-2</v>
      </c>
      <c r="R28" s="14">
        <v>0.10146613916686059</v>
      </c>
      <c r="S28" s="14">
        <v>2.778499091145158E-2</v>
      </c>
      <c r="T28" s="14">
        <v>0.11107584893684533</v>
      </c>
      <c r="U28" s="14">
        <v>9.5874263261296708E-2</v>
      </c>
      <c r="V28" s="14">
        <v>8.8776157260621793E-3</v>
      </c>
      <c r="W28" s="14">
        <v>0.11077905491698595</v>
      </c>
      <c r="X28" s="14">
        <v>-8.7521880470117618E-3</v>
      </c>
      <c r="Y28" s="14">
        <v>-4.3670404865994994E-2</v>
      </c>
      <c r="Z28" s="14">
        <v>8.5540334855403202E-2</v>
      </c>
      <c r="AA28" s="14">
        <v>0.10600970511384845</v>
      </c>
      <c r="AB28" s="14">
        <v>3.4345361692575294E-2</v>
      </c>
      <c r="AC28" s="14">
        <v>-6.1614497528830345E-2</v>
      </c>
      <c r="AD28" s="14">
        <v>-2.5917272412599449E-2</v>
      </c>
      <c r="AE28" s="15">
        <v>4.3385793279455527E-2</v>
      </c>
    </row>
    <row r="29" spans="1:31" x14ac:dyDescent="0.15">
      <c r="A29" s="22" t="s">
        <v>140</v>
      </c>
      <c r="B29" s="14">
        <v>-5.13748191027497E-2</v>
      </c>
      <c r="C29" s="14">
        <v>-4.8800325335502642E-3</v>
      </c>
      <c r="D29" s="14">
        <v>-4.6984572230013975E-2</v>
      </c>
      <c r="E29" s="14">
        <v>-6.0620995564317423E-2</v>
      </c>
      <c r="F29" s="14">
        <v>-7.9604333490343918E-2</v>
      </c>
      <c r="G29" s="14">
        <v>8.3312608803780192E-2</v>
      </c>
      <c r="H29" s="15">
        <v>-8.4915084915084E-3</v>
      </c>
      <c r="I29" s="14">
        <v>8.2051282051281982E-2</v>
      </c>
      <c r="J29" s="14">
        <v>4.664513814137029E-3</v>
      </c>
      <c r="K29" s="14">
        <v>-2.0642201834862428E-2</v>
      </c>
      <c r="L29" s="14">
        <v>4.1765086433869378E-2</v>
      </c>
      <c r="M29" s="14">
        <v>0.14766767871929345</v>
      </c>
      <c r="N29" s="14">
        <v>1.680672268907556E-2</v>
      </c>
      <c r="O29" s="14">
        <v>3.0056459647957529E-2</v>
      </c>
      <c r="P29" s="14">
        <v>-8.8038366193267977E-4</v>
      </c>
      <c r="Q29" s="14">
        <v>0.14963609898107716</v>
      </c>
      <c r="R29" s="14">
        <v>-3.7396999788717432E-2</v>
      </c>
      <c r="S29" s="14">
        <v>-1.6927741283476547E-2</v>
      </c>
      <c r="T29" s="14">
        <v>1.2567837760639956E-2</v>
      </c>
      <c r="U29" s="14">
        <v>-6.0236643958408019E-2</v>
      </c>
      <c r="V29" s="14">
        <v>1.4770584538026363E-2</v>
      </c>
      <c r="W29" s="14">
        <v>7.1285671580012325E-2</v>
      </c>
      <c r="X29" s="14">
        <v>-6.6851664984863418E-3</v>
      </c>
      <c r="Y29" s="14">
        <v>9.2248447204968873E-2</v>
      </c>
      <c r="Z29" s="14">
        <v>7.1508693213684929E-2</v>
      </c>
      <c r="AA29" s="14">
        <v>-2.0249746878163591E-3</v>
      </c>
      <c r="AB29" s="14">
        <v>-1.0145949758558917E-2</v>
      </c>
      <c r="AC29" s="14">
        <v>7.4087078651685373E-2</v>
      </c>
      <c r="AD29" s="14">
        <v>6.8849109403455691E-2</v>
      </c>
      <c r="AE29" s="15">
        <v>-2.4459845087647834E-2</v>
      </c>
    </row>
    <row r="30" spans="1:31" x14ac:dyDescent="0.15">
      <c r="A30" s="22" t="s">
        <v>141</v>
      </c>
      <c r="B30" s="14">
        <v>-2.0086448004068121E-2</v>
      </c>
      <c r="C30" s="14">
        <v>5.6395586432366272E-2</v>
      </c>
      <c r="D30" s="14">
        <v>0.19376992886926656</v>
      </c>
      <c r="E30" s="14">
        <v>5.4984260230850415E-3</v>
      </c>
      <c r="F30" s="14">
        <v>2.9682702149437148E-2</v>
      </c>
      <c r="G30" s="14">
        <v>2.7318640955004539E-2</v>
      </c>
      <c r="H30" s="15">
        <v>-6.045340050377883E-3</v>
      </c>
      <c r="I30" s="14">
        <v>6.5621582209259835E-3</v>
      </c>
      <c r="J30" s="14">
        <v>-2.0357142857142869E-2</v>
      </c>
      <c r="K30" s="14">
        <v>3.278688524590162E-2</v>
      </c>
      <c r="L30" s="14">
        <v>-5.1035243032990105E-2</v>
      </c>
      <c r="M30" s="14">
        <v>7.647907647907648E-2</v>
      </c>
      <c r="N30" s="14">
        <v>1.3596374300186754E-2</v>
      </c>
      <c r="O30" s="14">
        <v>-3.9980654522005547E-2</v>
      </c>
      <c r="P30" s="14">
        <v>1.9710144927536224E-2</v>
      </c>
      <c r="Q30" s="14">
        <v>5.8242593061534488E-2</v>
      </c>
      <c r="R30" s="14">
        <v>3.6874451273046525E-2</v>
      </c>
      <c r="S30" s="14">
        <v>3.1611410948342432E-2</v>
      </c>
      <c r="T30" s="14">
        <v>-2.990126939351205E-2</v>
      </c>
      <c r="U30" s="14">
        <v>-4.5402518122853917E-2</v>
      </c>
      <c r="V30" s="14">
        <v>-5.8841746670795208E-3</v>
      </c>
      <c r="W30" s="14">
        <v>1.1548286002533055E-2</v>
      </c>
      <c r="X30" s="14">
        <v>-1.6253968253968156E-2</v>
      </c>
      <c r="Y30" s="14">
        <v>2.5475968427995485E-3</v>
      </c>
      <c r="Z30" s="14">
        <v>4.0303585448835361E-2</v>
      </c>
      <c r="AA30" s="14">
        <v>8.1163341224213207E-3</v>
      </c>
      <c r="AB30" s="14">
        <v>-2.5021925016443746E-2</v>
      </c>
      <c r="AC30" s="14">
        <v>-4.5766590389015975E-2</v>
      </c>
      <c r="AD30" s="14">
        <v>-7.4845198021859266E-2</v>
      </c>
      <c r="AE30" s="15">
        <v>0</v>
      </c>
    </row>
    <row r="31" spans="1:31" x14ac:dyDescent="0.15">
      <c r="A31" s="22" t="s">
        <v>142</v>
      </c>
      <c r="B31" s="14">
        <v>-5.7861961598339305E-2</v>
      </c>
      <c r="C31" s="14">
        <v>-5.3771760154738897E-2</v>
      </c>
      <c r="D31" s="14">
        <v>-6.8830901993014199E-2</v>
      </c>
      <c r="E31" s="14">
        <v>-0.11295708799465685</v>
      </c>
      <c r="F31" s="14">
        <v>-3.1560636182902661E-2</v>
      </c>
      <c r="G31" s="14">
        <v>-4.5810055865921726E-2</v>
      </c>
      <c r="H31" s="15">
        <v>-0.10897110998479484</v>
      </c>
      <c r="I31" s="14">
        <v>-6.7366896052154998E-2</v>
      </c>
      <c r="J31" s="14">
        <v>1.5311702515494047E-2</v>
      </c>
      <c r="K31" s="14">
        <v>-3.2982890125747302E-2</v>
      </c>
      <c r="L31" s="14">
        <v>-3.5477038972238729E-2</v>
      </c>
      <c r="M31" s="14">
        <v>-6.6577301161751493E-2</v>
      </c>
      <c r="N31" s="14">
        <v>-5.7601262493424635E-2</v>
      </c>
      <c r="O31" s="14">
        <v>-4.752308984047017E-2</v>
      </c>
      <c r="P31" s="14">
        <v>-0.10517339397384876</v>
      </c>
      <c r="Q31" s="14">
        <v>-9.4520220148360756E-2</v>
      </c>
      <c r="R31" s="14">
        <v>-0.10520745131244705</v>
      </c>
      <c r="S31" s="14">
        <v>-9.6910812157448942E-2</v>
      </c>
      <c r="T31" s="14">
        <v>-8.6943879034603141E-2</v>
      </c>
      <c r="U31" s="14">
        <v>-0.1191047162270184</v>
      </c>
      <c r="V31" s="14">
        <v>-0.11713395638629288</v>
      </c>
      <c r="W31" s="14">
        <v>-4.0042440318302543E-2</v>
      </c>
      <c r="X31" s="14">
        <v>-3.8337420937137032E-2</v>
      </c>
      <c r="Y31" s="14">
        <v>1.1344299489506281E-3</v>
      </c>
      <c r="Z31" s="14">
        <v>-8.1006289308176077E-2</v>
      </c>
      <c r="AA31" s="14">
        <v>-6.1053337806105348E-2</v>
      </c>
      <c r="AB31" s="14">
        <v>-3.1960646521433628E-2</v>
      </c>
      <c r="AC31" s="14">
        <v>-0.13086673518328196</v>
      </c>
      <c r="AD31" s="14">
        <v>-1.7967837570748376E-2</v>
      </c>
      <c r="AE31" s="15">
        <v>-7.5219389887170801E-3</v>
      </c>
    </row>
    <row r="32" spans="1:31" x14ac:dyDescent="0.15">
      <c r="A32" s="22" t="s">
        <v>143</v>
      </c>
      <c r="B32" s="14">
        <v>-2.340952905535669E-2</v>
      </c>
      <c r="C32" s="14">
        <v>-1.7579721995094017E-2</v>
      </c>
      <c r="D32" s="14">
        <v>-2.9346866725507466E-2</v>
      </c>
      <c r="E32" s="14">
        <v>7.1458823529411783E-2</v>
      </c>
      <c r="F32" s="14">
        <v>2.4377726456248468E-2</v>
      </c>
      <c r="G32" s="14">
        <v>-1.9437939110070381E-2</v>
      </c>
      <c r="H32" s="15">
        <v>5.4038680318545182E-3</v>
      </c>
      <c r="I32" s="14">
        <v>-1.5533980582523941E-3</v>
      </c>
      <c r="J32" s="14">
        <v>-3.0879712746858273E-2</v>
      </c>
      <c r="K32" s="14">
        <v>-1.9185674696226788E-2</v>
      </c>
      <c r="L32" s="14">
        <v>-0.1181429938885208</v>
      </c>
      <c r="M32" s="14">
        <v>-6.7017711823839426E-3</v>
      </c>
      <c r="N32" s="14">
        <v>-2.9025955902874663E-2</v>
      </c>
      <c r="O32" s="14">
        <v>3.7023977433004382E-3</v>
      </c>
      <c r="P32" s="14">
        <v>6.259212198221098E-2</v>
      </c>
      <c r="Q32" s="14">
        <v>4.6775898520084458E-2</v>
      </c>
      <c r="R32" s="14">
        <v>3.0754672344451253E-3</v>
      </c>
      <c r="S32" s="14">
        <v>1.5999999999999952E-2</v>
      </c>
      <c r="T32" s="14">
        <v>-2.4203821656050895E-2</v>
      </c>
      <c r="U32" s="14">
        <v>-6.3520871143375943E-3</v>
      </c>
      <c r="V32" s="14">
        <v>6.669019054340157E-2</v>
      </c>
      <c r="W32" s="14">
        <v>4.0320084884389311E-2</v>
      </c>
      <c r="X32" s="14">
        <v>-9.033557046979869E-2</v>
      </c>
      <c r="Y32" s="14">
        <v>-9.291784702549559E-2</v>
      </c>
      <c r="Z32" s="14">
        <v>-2.7374760470845878E-2</v>
      </c>
      <c r="AA32" s="14">
        <v>-1.1432654519471123E-2</v>
      </c>
      <c r="AB32" s="14">
        <v>-1.1034322550670845E-3</v>
      </c>
      <c r="AC32" s="14">
        <v>-8.2774931020891153E-3</v>
      </c>
      <c r="AD32" s="14">
        <v>-4.5741469215990248E-3</v>
      </c>
      <c r="AE32" s="15">
        <v>3.4526315789473697E-2</v>
      </c>
    </row>
    <row r="33" spans="1:31" x14ac:dyDescent="0.15">
      <c r="A33" s="22" t="s">
        <v>144</v>
      </c>
      <c r="B33" s="14">
        <v>3.9763113367174183E-2</v>
      </c>
      <c r="C33" s="14">
        <v>2.2055763628797236E-2</v>
      </c>
      <c r="D33" s="14">
        <v>-5.910434189588659E-3</v>
      </c>
      <c r="E33" s="14">
        <v>9.0058633638579591E-2</v>
      </c>
      <c r="F33" s="14">
        <v>-1.4278557114228464E-2</v>
      </c>
      <c r="G33" s="14">
        <v>6.5918318605206722E-2</v>
      </c>
      <c r="H33" s="15">
        <v>7.2418670438472277E-2</v>
      </c>
      <c r="I33" s="14">
        <v>2.0225593154414606E-2</v>
      </c>
      <c r="J33" s="14">
        <v>2.2971470915153797E-2</v>
      </c>
      <c r="K33" s="14">
        <v>4.3903499239295873E-2</v>
      </c>
      <c r="L33" s="14">
        <v>-0.10788687369908925</v>
      </c>
      <c r="M33" s="14">
        <v>6.9879518072289121E-2</v>
      </c>
      <c r="N33" s="14">
        <v>-2.7594136246047739E-2</v>
      </c>
      <c r="O33" s="14">
        <v>-1.580888810820303E-2</v>
      </c>
      <c r="P33" s="14">
        <v>-6.8878100112406138E-3</v>
      </c>
      <c r="Q33" s="14">
        <v>-1.5652612976521017E-2</v>
      </c>
      <c r="R33" s="14">
        <v>2.0990566037735862E-2</v>
      </c>
      <c r="S33" s="14">
        <v>-3.3668205267444878E-2</v>
      </c>
      <c r="T33" s="14">
        <v>3.8838120104438566E-2</v>
      </c>
      <c r="U33" s="14">
        <v>-5.9360730593606857E-3</v>
      </c>
      <c r="V33" s="14">
        <v>8.2699305325835259E-3</v>
      </c>
      <c r="W33" s="14">
        <v>1.6148909948578579E-3</v>
      </c>
      <c r="X33" s="14">
        <v>-3.0101814962372693E-2</v>
      </c>
      <c r="Y33" s="14">
        <v>-6.2161149281698969E-2</v>
      </c>
      <c r="Z33" s="14">
        <v>1.6324233042499248E-2</v>
      </c>
      <c r="AA33" s="14">
        <v>7.9508492952655892E-3</v>
      </c>
      <c r="AB33" s="14">
        <v>5.4883720930232582E-2</v>
      </c>
      <c r="AC33" s="14">
        <v>-7.432432432432437E-2</v>
      </c>
      <c r="AD33" s="14">
        <v>-3.10173697270473E-2</v>
      </c>
      <c r="AE33" s="15">
        <v>-1.8722018722018757E-2</v>
      </c>
    </row>
    <row r="34" spans="1:31" x14ac:dyDescent="0.15">
      <c r="A34" s="22" t="s">
        <v>145</v>
      </c>
      <c r="B34" s="14">
        <v>2.4952535937076262E-2</v>
      </c>
      <c r="C34" s="14">
        <v>-3.7052117263843658E-2</v>
      </c>
      <c r="D34" s="14">
        <v>1.3263206037045632E-2</v>
      </c>
      <c r="E34" s="14">
        <v>9.8110318707442263E-3</v>
      </c>
      <c r="F34" s="14">
        <v>0.10648030495552725</v>
      </c>
      <c r="G34" s="14">
        <v>4.0779744566435135E-2</v>
      </c>
      <c r="H34" s="15">
        <v>3.2709047744658458E-2</v>
      </c>
      <c r="I34" s="14">
        <v>3.6980556614563433E-2</v>
      </c>
      <c r="J34" s="14">
        <v>1.0141253169141657E-2</v>
      </c>
      <c r="K34" s="14">
        <v>-4.1640641265876088E-3</v>
      </c>
      <c r="L34" s="14">
        <v>4.1315269602190015E-3</v>
      </c>
      <c r="M34" s="14">
        <v>9.4594594594594981E-3</v>
      </c>
      <c r="N34" s="14">
        <v>2.0691693762932395E-2</v>
      </c>
      <c r="O34" s="14">
        <v>5.1757986792789548E-2</v>
      </c>
      <c r="P34" s="14">
        <v>-2.8898254063813796E-4</v>
      </c>
      <c r="Q34" s="14">
        <v>-1.0259040779687062E-2</v>
      </c>
      <c r="R34" s="14">
        <v>4.3659043659043675E-2</v>
      </c>
      <c r="S34" s="14">
        <v>1.5734756954200482E-2</v>
      </c>
      <c r="T34" s="14">
        <v>7.2573044297832304E-2</v>
      </c>
      <c r="U34" s="14">
        <v>3.3073036288470317E-2</v>
      </c>
      <c r="V34" s="14">
        <v>-1.0170603674540641E-2</v>
      </c>
      <c r="W34" s="14">
        <v>6.8734354448640126E-3</v>
      </c>
      <c r="X34" s="14">
        <v>3.7121557888331019E-2</v>
      </c>
      <c r="Y34" s="14">
        <v>-6.6254628766284032E-2</v>
      </c>
      <c r="Z34" s="14">
        <v>-2.9908612572694497E-2</v>
      </c>
      <c r="AA34" s="14">
        <v>0.17569021154535672</v>
      </c>
      <c r="AB34" s="14">
        <v>7.5782627865960805E-3</v>
      </c>
      <c r="AC34" s="14">
        <v>0.10476599398883647</v>
      </c>
      <c r="AD34" s="14">
        <v>2.6082420448617711E-2</v>
      </c>
      <c r="AE34" s="15">
        <v>3.4010783907092508E-2</v>
      </c>
    </row>
    <row r="35" spans="1:31" x14ac:dyDescent="0.15">
      <c r="A35" s="22" t="s">
        <v>147</v>
      </c>
      <c r="B35" s="14">
        <v>-2.3815824292140741E-2</v>
      </c>
      <c r="C35" s="14">
        <v>6.2156448202959937E-2</v>
      </c>
      <c r="D35" s="14">
        <v>5.5969307154141203E-2</v>
      </c>
      <c r="E35" s="14">
        <v>9.9750623441394377E-4</v>
      </c>
      <c r="F35" s="14">
        <v>-3.9963252181901748E-2</v>
      </c>
      <c r="G35" s="14">
        <v>-6.3293864370290734E-2</v>
      </c>
      <c r="H35" s="15">
        <v>2.7330779054916994E-2</v>
      </c>
      <c r="I35" s="14">
        <v>-3.8602941176470618E-2</v>
      </c>
      <c r="J35" s="14">
        <v>3.2986733596270995E-2</v>
      </c>
      <c r="K35" s="14">
        <v>-2.383441354798245E-2</v>
      </c>
      <c r="L35" s="14">
        <v>0.17917170163682294</v>
      </c>
      <c r="M35" s="14">
        <v>0.12315930388219552</v>
      </c>
      <c r="N35" s="14">
        <v>2.1430640023168315E-2</v>
      </c>
      <c r="O35" s="14">
        <v>3.3938571186153546E-3</v>
      </c>
      <c r="P35" s="14">
        <v>-3.3435309421145136E-2</v>
      </c>
      <c r="Q35" s="14">
        <v>3.3428349313293575E-2</v>
      </c>
      <c r="R35" s="14">
        <v>2.9880478087649435E-2</v>
      </c>
      <c r="S35" s="14">
        <v>-6.085753803596116E-2</v>
      </c>
      <c r="T35" s="14">
        <v>7.322788517867604E-3</v>
      </c>
      <c r="U35" s="14">
        <v>4.0017785682525661E-2</v>
      </c>
      <c r="V35" s="14">
        <v>-3.0493868080875095E-2</v>
      </c>
      <c r="W35" s="14">
        <v>9.4812692259070262E-3</v>
      </c>
      <c r="X35" s="14">
        <v>-7.1879125715124184E-3</v>
      </c>
      <c r="Y35" s="14">
        <v>4.4222539229671967E-2</v>
      </c>
      <c r="Z35" s="14">
        <v>-2.3408506994005145E-2</v>
      </c>
      <c r="AA35" s="14">
        <v>1.7688319609637033E-2</v>
      </c>
      <c r="AB35" s="14">
        <v>4.7835243278724411E-2</v>
      </c>
      <c r="AC35" s="14">
        <v>6.1406917994558816E-2</v>
      </c>
      <c r="AD35" s="14">
        <v>3.350741784905497E-2</v>
      </c>
      <c r="AE35" s="15">
        <v>4.9739269955876533E-2</v>
      </c>
    </row>
    <row r="36" spans="1:31" x14ac:dyDescent="0.15">
      <c r="A36" s="22" t="s">
        <v>146</v>
      </c>
      <c r="B36" s="14">
        <v>5.4215234480889897E-3</v>
      </c>
      <c r="C36" s="14">
        <v>6.96656050955414E-2</v>
      </c>
      <c r="D36" s="14">
        <v>-1.1968369309681605E-2</v>
      </c>
      <c r="E36" s="14">
        <v>-1.5445939212755293E-2</v>
      </c>
      <c r="F36" s="14">
        <v>0.10861244019138772</v>
      </c>
      <c r="G36" s="14">
        <v>-3.0797517811997157E-2</v>
      </c>
      <c r="H36" s="15">
        <v>8.5529587270014862E-2</v>
      </c>
      <c r="I36" s="14">
        <v>6.0420650095602366E-2</v>
      </c>
      <c r="J36" s="14">
        <v>4.2346407497396821E-2</v>
      </c>
      <c r="K36" s="14">
        <v>1.19940029985008E-2</v>
      </c>
      <c r="L36" s="14">
        <v>9.408788838637934E-2</v>
      </c>
      <c r="M36" s="14">
        <v>9.9324592769169634E-2</v>
      </c>
      <c r="N36" s="14">
        <v>6.6345335979585945E-2</v>
      </c>
      <c r="O36" s="14">
        <v>5.1073904955183422E-2</v>
      </c>
      <c r="P36" s="14">
        <v>-1.5875389408099766E-2</v>
      </c>
      <c r="Q36" s="14">
        <v>4.3630892678033974E-2</v>
      </c>
      <c r="R36" s="14">
        <v>4.4272512357618789E-2</v>
      </c>
      <c r="S36" s="14">
        <v>3.6818851251840937E-2</v>
      </c>
      <c r="T36" s="14">
        <v>5.8447223029950507E-2</v>
      </c>
      <c r="U36" s="14">
        <v>5.7289439931594688E-2</v>
      </c>
      <c r="V36" s="14">
        <v>4.7179487179487146E-2</v>
      </c>
      <c r="W36" s="14">
        <v>3.9238604107529858E-3</v>
      </c>
      <c r="X36" s="14">
        <v>5.8953900709219929E-2</v>
      </c>
      <c r="Y36" s="14">
        <v>-7.8415300546448557E-3</v>
      </c>
      <c r="Z36" s="14">
        <v>8.0093539900613908E-2</v>
      </c>
      <c r="AA36" s="14">
        <v>4.1953850764159598E-3</v>
      </c>
      <c r="AB36" s="14">
        <v>4.0457297974525019E-2</v>
      </c>
      <c r="AC36" s="14">
        <v>-8.0556572683998118E-3</v>
      </c>
      <c r="AD36" s="14">
        <v>5.8179053751900391E-2</v>
      </c>
      <c r="AE36" s="15">
        <v>-6.8781047000383358E-3</v>
      </c>
    </row>
    <row r="37" spans="1:31" x14ac:dyDescent="0.15">
      <c r="A37" s="22" t="s">
        <v>148</v>
      </c>
      <c r="B37" s="14">
        <v>3.3971420868158478E-2</v>
      </c>
      <c r="C37" s="14">
        <v>-1.4886490509862378E-2</v>
      </c>
      <c r="D37" s="14">
        <v>1.1897036556348784E-2</v>
      </c>
      <c r="E37" s="14">
        <v>6.3360323886639432E-3</v>
      </c>
      <c r="F37" s="14">
        <v>5.7833405265429426E-2</v>
      </c>
      <c r="G37" s="14">
        <v>5.2169788949489888E-3</v>
      </c>
      <c r="H37" s="15">
        <v>-2.1988089784699814E-2</v>
      </c>
      <c r="I37" s="14">
        <v>4.6880634691669311E-3</v>
      </c>
      <c r="J37" s="14">
        <v>2.3976023976023938E-2</v>
      </c>
      <c r="K37" s="14">
        <v>4.910052910052911E-2</v>
      </c>
      <c r="L37" s="14">
        <v>1.7288091859114812E-2</v>
      </c>
      <c r="M37" s="14">
        <v>1.3733285146367871E-2</v>
      </c>
      <c r="N37" s="14">
        <v>-4.2541877160328792E-3</v>
      </c>
      <c r="O37" s="14">
        <v>5.9855189058728976E-2</v>
      </c>
      <c r="P37" s="14">
        <v>3.005976499189628E-2</v>
      </c>
      <c r="Q37" s="14">
        <v>-1.4656415185007196E-2</v>
      </c>
      <c r="R37" s="14">
        <v>-5.6801811072237189E-2</v>
      </c>
      <c r="S37" s="14">
        <v>1.9034090909090754E-2</v>
      </c>
      <c r="T37" s="14">
        <v>-8.5164835164833839E-3</v>
      </c>
      <c r="U37" s="14">
        <v>-2.2644561261625503E-2</v>
      </c>
      <c r="V37" s="14">
        <v>-9.7943192948090341E-3</v>
      </c>
      <c r="W37" s="14">
        <v>3.8877338877338755E-3</v>
      </c>
      <c r="X37" s="14">
        <v>1.7441049253523029E-2</v>
      </c>
      <c r="Y37" s="14">
        <v>2.7538347148404791E-3</v>
      </c>
      <c r="Z37" s="14">
        <v>3.0852503382949946E-2</v>
      </c>
      <c r="AA37" s="14">
        <v>-3.5810205908683216E-3</v>
      </c>
      <c r="AB37" s="14">
        <v>4.7990567457729172E-2</v>
      </c>
      <c r="AC37" s="14">
        <v>9.5976375046143061E-3</v>
      </c>
      <c r="AD37" s="14">
        <v>-3.063854963445032E-2</v>
      </c>
      <c r="AE37" s="15">
        <v>2.3085802231628426E-3</v>
      </c>
    </row>
    <row r="38" spans="1:31" x14ac:dyDescent="0.15">
      <c r="A38" s="22" t="s">
        <v>149</v>
      </c>
      <c r="B38" s="16">
        <v>5.2933507170795334E-2</v>
      </c>
      <c r="C38" s="16">
        <v>5.1378919531545129E-2</v>
      </c>
      <c r="D38" s="16">
        <v>-6.8619067977768289E-2</v>
      </c>
      <c r="E38" s="16">
        <v>5.2702512421296914E-3</v>
      </c>
      <c r="F38" s="16">
        <v>7.180742554059559E-2</v>
      </c>
      <c r="G38" s="16">
        <v>2.4062278839348809E-2</v>
      </c>
      <c r="H38" s="17">
        <v>6.5573770491801874E-3</v>
      </c>
      <c r="I38" s="16">
        <v>2.8356066044508226E-2</v>
      </c>
      <c r="J38" s="16">
        <v>1.7560975609756072E-2</v>
      </c>
      <c r="K38" s="16">
        <v>2.9453298365947164E-2</v>
      </c>
      <c r="L38" s="16">
        <v>9.9175649968294324E-2</v>
      </c>
      <c r="M38" s="16">
        <v>3.0303030303030228E-2</v>
      </c>
      <c r="N38" s="16">
        <v>9.7730307076101364E-2</v>
      </c>
      <c r="O38" s="16">
        <v>1.2448762714437425E-2</v>
      </c>
      <c r="P38" s="16">
        <v>1.4456054087277135E-2</v>
      </c>
      <c r="Q38" s="16">
        <v>4.2672518897829803E-2</v>
      </c>
      <c r="R38" s="16">
        <v>1.8110408029674847E-2</v>
      </c>
      <c r="S38" s="16">
        <v>2.7878449958182723E-3</v>
      </c>
      <c r="T38" s="16">
        <v>-8.8667220836796973E-3</v>
      </c>
      <c r="U38" s="16">
        <v>2.234174596607361E-2</v>
      </c>
      <c r="V38" s="16">
        <v>3.9235080778107528E-2</v>
      </c>
      <c r="W38" s="16">
        <v>1.631909209518094E-2</v>
      </c>
      <c r="X38" s="16">
        <v>3.8535381239714776E-2</v>
      </c>
      <c r="Y38" s="16">
        <v>4.2896767637931418E-2</v>
      </c>
      <c r="Z38" s="16">
        <v>3.7280126017327241E-2</v>
      </c>
      <c r="AA38" s="16">
        <v>5.690326445043422E-2</v>
      </c>
      <c r="AB38" s="16">
        <v>2.7839616995810855E-2</v>
      </c>
      <c r="AC38" s="16">
        <v>2.7787934186471588E-2</v>
      </c>
      <c r="AD38" s="16">
        <v>-3.313279274566244E-3</v>
      </c>
      <c r="AE38" s="17">
        <v>2.0729366602687108E-2</v>
      </c>
    </row>
    <row r="40" spans="1:31" x14ac:dyDescent="0.15">
      <c r="A40" s="51" t="s">
        <v>157</v>
      </c>
      <c r="B40" s="2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row>
    <row r="41" spans="1:31" x14ac:dyDescent="0.15">
      <c r="A41" s="19"/>
      <c r="B41" s="68" t="s">
        <v>150</v>
      </c>
      <c r="C41" s="68"/>
      <c r="D41" s="68"/>
      <c r="E41" s="68"/>
      <c r="F41" s="68"/>
      <c r="G41" s="68"/>
    </row>
    <row r="42" spans="1:31" x14ac:dyDescent="0.15">
      <c r="A42" s="18"/>
      <c r="B42" s="8" t="s">
        <v>80</v>
      </c>
      <c r="C42" s="8" t="s">
        <v>81</v>
      </c>
      <c r="D42" s="9" t="s">
        <v>82</v>
      </c>
      <c r="E42" s="8" t="s">
        <v>83</v>
      </c>
      <c r="F42" s="9" t="s">
        <v>84</v>
      </c>
      <c r="G42" s="53" t="s">
        <v>85</v>
      </c>
      <c r="H42" s="54" t="s">
        <v>86</v>
      </c>
      <c r="I42" s="53" t="s">
        <v>87</v>
      </c>
      <c r="J42" s="53" t="s">
        <v>88</v>
      </c>
      <c r="K42" s="53" t="s">
        <v>89</v>
      </c>
      <c r="L42" s="53" t="s">
        <v>90</v>
      </c>
      <c r="M42" s="53" t="s">
        <v>91</v>
      </c>
      <c r="N42" s="53" t="s">
        <v>92</v>
      </c>
      <c r="O42" s="53" t="s">
        <v>93</v>
      </c>
      <c r="P42" s="53" t="s">
        <v>94</v>
      </c>
      <c r="Q42" s="53" t="s">
        <v>95</v>
      </c>
      <c r="R42" s="55" t="s">
        <v>96</v>
      </c>
      <c r="S42" s="53" t="s">
        <v>97</v>
      </c>
      <c r="T42" s="53" t="s">
        <v>98</v>
      </c>
      <c r="U42" s="53" t="s">
        <v>99</v>
      </c>
      <c r="V42" s="53" t="s">
        <v>100</v>
      </c>
      <c r="W42" s="53" t="s">
        <v>101</v>
      </c>
      <c r="X42" s="53" t="s">
        <v>102</v>
      </c>
      <c r="Y42" s="55" t="s">
        <v>103</v>
      </c>
      <c r="Z42" s="53" t="s">
        <v>104</v>
      </c>
      <c r="AA42" s="53" t="s">
        <v>105</v>
      </c>
      <c r="AB42" s="53" t="s">
        <v>106</v>
      </c>
      <c r="AC42" s="53" t="s">
        <v>107</v>
      </c>
      <c r="AD42" s="53" t="s">
        <v>108</v>
      </c>
      <c r="AE42" s="56" t="s">
        <v>109</v>
      </c>
    </row>
    <row r="43" spans="1:31" x14ac:dyDescent="0.15">
      <c r="A43" s="18"/>
      <c r="B43" s="23">
        <f>AVERAGE(B4:B38)</f>
        <v>3.5219396269878965E-3</v>
      </c>
      <c r="C43" s="23">
        <f>AVERAGE(C4:C38)</f>
        <v>7.6130790133308798E-3</v>
      </c>
      <c r="D43" s="23">
        <f t="shared" ref="D43:AE43" si="0">AVERAGE(D4:D38)</f>
        <v>1.5241020159132163E-2</v>
      </c>
      <c r="E43" s="23">
        <f t="shared" si="0"/>
        <v>7.2689907248598582E-3</v>
      </c>
      <c r="F43" s="52">
        <f t="shared" si="0"/>
        <v>2.6963616504042703E-2</v>
      </c>
      <c r="G43" s="57">
        <f t="shared" si="0"/>
        <v>1.2798695233219559E-2</v>
      </c>
      <c r="H43" s="57">
        <f t="shared" si="0"/>
        <v>1.3866365918687498E-2</v>
      </c>
      <c r="I43" s="57">
        <f t="shared" si="0"/>
        <v>3.2501605976396987E-2</v>
      </c>
      <c r="J43" s="57">
        <f t="shared" si="0"/>
        <v>1.1290351866692841E-2</v>
      </c>
      <c r="K43" s="57">
        <f t="shared" si="0"/>
        <v>1.6193255722069266E-2</v>
      </c>
      <c r="L43" s="57">
        <f t="shared" si="0"/>
        <v>1.9353632655159118E-3</v>
      </c>
      <c r="M43" s="57">
        <f t="shared" si="0"/>
        <v>2.8859530016246668E-2</v>
      </c>
      <c r="N43" s="57">
        <f t="shared" si="0"/>
        <v>1.2921601398996027E-2</v>
      </c>
      <c r="O43" s="57">
        <f t="shared" si="0"/>
        <v>1.3143564117722075E-2</v>
      </c>
      <c r="P43" s="57">
        <f t="shared" si="0"/>
        <v>-3.3291218884285152E-3</v>
      </c>
      <c r="Q43" s="57">
        <f t="shared" si="0"/>
        <v>2.3695667356050089E-2</v>
      </c>
      <c r="R43" s="57">
        <f t="shared" si="0"/>
        <v>1.6465173562163208E-2</v>
      </c>
      <c r="S43" s="57">
        <f t="shared" si="0"/>
        <v>-3.0921141024616207E-4</v>
      </c>
      <c r="T43" s="57">
        <f t="shared" si="0"/>
        <v>1.9898172304242914E-2</v>
      </c>
      <c r="U43" s="57">
        <f t="shared" si="0"/>
        <v>3.4055848711135196E-3</v>
      </c>
      <c r="V43" s="57">
        <f t="shared" si="0"/>
        <v>8.7049973535635453E-4</v>
      </c>
      <c r="W43" s="57">
        <f t="shared" si="0"/>
        <v>1.962301733252006E-2</v>
      </c>
      <c r="X43" s="57">
        <f t="shared" si="0"/>
        <v>1.5380902909387622E-3</v>
      </c>
      <c r="Y43" s="57">
        <f t="shared" si="0"/>
        <v>1.0978724402413499E-2</v>
      </c>
      <c r="Z43" s="57">
        <f t="shared" si="0"/>
        <v>3.3485771850110001E-2</v>
      </c>
      <c r="AA43" s="57">
        <f t="shared" si="0"/>
        <v>1.5900157899567689E-2</v>
      </c>
      <c r="AB43" s="57">
        <f t="shared" si="0"/>
        <v>1.2868242651686247E-2</v>
      </c>
      <c r="AC43" s="57">
        <f t="shared" si="0"/>
        <v>-9.4088680611532118E-3</v>
      </c>
      <c r="AD43" s="57">
        <f t="shared" si="0"/>
        <v>-1.0065995887863703E-3</v>
      </c>
      <c r="AE43" s="57">
        <f t="shared" si="0"/>
        <v>1.2916830853760162E-2</v>
      </c>
    </row>
    <row r="46" spans="1:31" x14ac:dyDescent="0.15">
      <c r="A46" s="51" t="s">
        <v>192</v>
      </c>
      <c r="B46" s="24"/>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row>
    <row r="47" spans="1:31" x14ac:dyDescent="0.15">
      <c r="Q47" s="25"/>
      <c r="R47" s="25"/>
    </row>
    <row r="48" spans="1:31" x14ac:dyDescent="0.15">
      <c r="A48" s="35" t="s">
        <v>183</v>
      </c>
      <c r="C48" s="18"/>
      <c r="D48" s="18"/>
      <c r="F48" s="70" t="s">
        <v>160</v>
      </c>
      <c r="G48" s="70"/>
      <c r="H48" s="70"/>
      <c r="I48" s="70"/>
      <c r="M48" s="70" t="s">
        <v>161</v>
      </c>
      <c r="N48" s="70"/>
      <c r="O48" s="70"/>
      <c r="Q48" s="25"/>
      <c r="R48" s="25"/>
    </row>
    <row r="49" spans="1:27" x14ac:dyDescent="0.15">
      <c r="A49" s="69" t="s">
        <v>182</v>
      </c>
      <c r="B49" s="69"/>
      <c r="F49" s="36"/>
      <c r="G49" s="28" t="s">
        <v>154</v>
      </c>
      <c r="H49" s="30"/>
      <c r="I49" s="30" t="s">
        <v>155</v>
      </c>
      <c r="M49" s="44"/>
      <c r="N49" s="44"/>
      <c r="O49" s="44"/>
      <c r="Q49" s="25"/>
      <c r="R49" s="25"/>
    </row>
    <row r="50" spans="1:27" ht="14" thickBot="1" x14ac:dyDescent="0.2">
      <c r="A50" s="31" t="str" cm="1">
        <f t="array" ref="A50:A79">TRANSPOSE(B2:AE2)</f>
        <v>AL</v>
      </c>
      <c r="B50" s="34">
        <v>0</v>
      </c>
      <c r="F50" s="33" t="s">
        <v>156</v>
      </c>
      <c r="G50" s="38">
        <f>SUM(B50:B79)</f>
        <v>0.99999999999999556</v>
      </c>
      <c r="H50" s="30" t="s">
        <v>153</v>
      </c>
      <c r="I50" s="29">
        <v>1</v>
      </c>
      <c r="M50" s="44"/>
      <c r="N50" s="44"/>
      <c r="O50" s="44"/>
      <c r="Q50" s="25"/>
      <c r="R50" s="25"/>
    </row>
    <row r="51" spans="1:27" ht="14" thickBot="1" x14ac:dyDescent="0.2">
      <c r="A51" s="31" t="str">
        <v xml:space="preserve">AGL </v>
      </c>
      <c r="B51" s="34">
        <v>0</v>
      </c>
      <c r="M51" s="44"/>
      <c r="N51" s="44"/>
      <c r="O51" s="44"/>
      <c r="Q51" s="25"/>
      <c r="R51" s="25"/>
      <c r="AA51" s="26"/>
    </row>
    <row r="52" spans="1:27" ht="14" thickBot="1" x14ac:dyDescent="0.2">
      <c r="A52" s="31" t="str">
        <v>AUTO</v>
      </c>
      <c r="B52" s="39">
        <v>0</v>
      </c>
      <c r="Q52" s="25"/>
      <c r="R52" s="25"/>
    </row>
    <row r="53" spans="1:27" ht="14" thickBot="1" x14ac:dyDescent="0.2">
      <c r="A53" s="31" t="str">
        <v>BFI</v>
      </c>
      <c r="B53" s="34">
        <v>0</v>
      </c>
      <c r="M53" s="30">
        <f t="shared" ref="M53:M87" si="1">SUM(($B$50*B4),($B$51*C4),($B$52*D4),($B$53*E4),($B$54*F4),($B$55*G4),($B$56*H4),($B$57*I4),($B$58*J4),($B$59*K4),($B$60*L4),($B$61*M4),($B$62*N4),($B$63*O4),($B$64*P4),($B$65*Q4),($B$66*R4),($B$67*S4),($B$68*T4),($B$69*U4),($B$70*V4),($B$71*W4),($B$72*X4),($B$73*Y4),($B$74*Z4),($B$75*AA4),($B$76*AB4),($B$77*AC4),($B$78*AD4),($B$79*AE4))</f>
        <v>2.1337539692868349E-2</v>
      </c>
      <c r="N53" s="43" t="s">
        <v>158</v>
      </c>
      <c r="O53" s="30">
        <f t="shared" ref="O53:O87" si="2">$I$65</f>
        <v>-1.582879643652094E-2</v>
      </c>
      <c r="Q53" s="25"/>
      <c r="R53" s="25"/>
    </row>
    <row r="54" spans="1:27" ht="14" thickBot="1" x14ac:dyDescent="0.2">
      <c r="A54" s="31" t="str">
        <v xml:space="preserve">BPM </v>
      </c>
      <c r="B54" s="39">
        <v>0</v>
      </c>
      <c r="M54" s="30">
        <f t="shared" si="1"/>
        <v>-1.5342848727691758E-2</v>
      </c>
      <c r="N54" s="43" t="s">
        <v>158</v>
      </c>
      <c r="O54" s="30">
        <f t="shared" si="2"/>
        <v>-1.582879643652094E-2</v>
      </c>
      <c r="Q54" s="25"/>
      <c r="R54" s="25"/>
    </row>
    <row r="55" spans="1:27" ht="14" thickBot="1" x14ac:dyDescent="0.2">
      <c r="A55" s="32" t="str">
        <v>BPVN</v>
      </c>
      <c r="B55" s="34">
        <v>0</v>
      </c>
      <c r="M55" s="30">
        <f t="shared" si="1"/>
        <v>2.2819018609809408E-2</v>
      </c>
      <c r="N55" s="43" t="s">
        <v>158</v>
      </c>
      <c r="O55" s="30">
        <f t="shared" si="2"/>
        <v>-1.582879643652094E-2</v>
      </c>
      <c r="Q55" s="25"/>
      <c r="R55" s="25"/>
    </row>
    <row r="56" spans="1:27" ht="14" thickBot="1" x14ac:dyDescent="0.2">
      <c r="A56" s="32" t="str">
        <v>BUL</v>
      </c>
      <c r="B56" s="34">
        <v>0</v>
      </c>
      <c r="M56" s="30">
        <f t="shared" si="1"/>
        <v>-9.1225763252541781E-3</v>
      </c>
      <c r="N56" s="43" t="s">
        <v>158</v>
      </c>
      <c r="O56" s="30">
        <f t="shared" si="2"/>
        <v>-1.582879643652094E-2</v>
      </c>
      <c r="Q56" s="25"/>
      <c r="R56" s="25"/>
    </row>
    <row r="57" spans="1:27" ht="14" thickBot="1" x14ac:dyDescent="0.2">
      <c r="A57" s="32" t="str">
        <v>CAP</v>
      </c>
      <c r="B57" s="34">
        <v>0</v>
      </c>
      <c r="F57" s="26"/>
      <c r="G57" s="26" t="s">
        <v>203</v>
      </c>
      <c r="H57" s="26"/>
      <c r="M57" s="30">
        <f t="shared" si="1"/>
        <v>2.8908471517879827E-2</v>
      </c>
      <c r="N57" s="43" t="s">
        <v>158</v>
      </c>
      <c r="O57" s="30">
        <f t="shared" si="2"/>
        <v>-1.582879643652094E-2</v>
      </c>
      <c r="Q57" s="25"/>
      <c r="R57" s="25"/>
    </row>
    <row r="58" spans="1:27" ht="14" thickBot="1" x14ac:dyDescent="0.2">
      <c r="A58" s="32" t="str">
        <v>ENEL</v>
      </c>
      <c r="B58" s="39">
        <v>0.37982890062060115</v>
      </c>
      <c r="M58" s="30">
        <f t="shared" si="1"/>
        <v>-1.582879643652E-2</v>
      </c>
      <c r="N58" s="43" t="s">
        <v>158</v>
      </c>
      <c r="O58" s="30">
        <f t="shared" si="2"/>
        <v>-1.582879643652094E-2</v>
      </c>
      <c r="Q58" s="25"/>
      <c r="R58" s="25"/>
    </row>
    <row r="59" spans="1:27" ht="14" thickBot="1" x14ac:dyDescent="0.2">
      <c r="A59" s="32" t="str">
        <v>ENI</v>
      </c>
      <c r="B59" s="39">
        <v>1.5918645758929426E-15</v>
      </c>
      <c r="M59" s="30">
        <f t="shared" si="1"/>
        <v>-1.582879643652094E-2</v>
      </c>
      <c r="N59" s="43" t="s">
        <v>158</v>
      </c>
      <c r="O59" s="30">
        <f t="shared" si="2"/>
        <v>-1.582879643652094E-2</v>
      </c>
      <c r="Q59" s="25"/>
      <c r="R59" s="25"/>
    </row>
    <row r="60" spans="1:27" ht="14" thickBot="1" x14ac:dyDescent="0.2">
      <c r="A60" s="32" t="str">
        <v>FWB</v>
      </c>
      <c r="B60" s="34">
        <v>0</v>
      </c>
      <c r="M60" s="30">
        <f t="shared" si="1"/>
        <v>3.2551691352338069E-2</v>
      </c>
      <c r="N60" s="43" t="s">
        <v>158</v>
      </c>
      <c r="O60" s="30">
        <f t="shared" si="2"/>
        <v>-1.582879643652094E-2</v>
      </c>
      <c r="Q60" s="25"/>
      <c r="R60" s="25"/>
    </row>
    <row r="61" spans="1:27" ht="14" thickBot="1" x14ac:dyDescent="0.2">
      <c r="A61" s="32" t="str">
        <v>F</v>
      </c>
      <c r="B61" s="34">
        <v>0</v>
      </c>
      <c r="M61" s="30">
        <f t="shared" si="1"/>
        <v>3.952976690765176E-2</v>
      </c>
      <c r="N61" s="43" t="s">
        <v>158</v>
      </c>
      <c r="O61" s="30">
        <f t="shared" si="2"/>
        <v>-1.582879643652094E-2</v>
      </c>
      <c r="Q61" s="25"/>
      <c r="R61" s="25"/>
    </row>
    <row r="62" spans="1:27" ht="14" thickBot="1" x14ac:dyDescent="0.2">
      <c r="A62" s="32" t="str">
        <v>FNC</v>
      </c>
      <c r="B62" s="34">
        <v>0</v>
      </c>
      <c r="M62" s="30">
        <f t="shared" si="1"/>
        <v>-8.0373805963771458E-3</v>
      </c>
      <c r="N62" s="43" t="s">
        <v>158</v>
      </c>
      <c r="O62" s="30">
        <f t="shared" si="2"/>
        <v>-1.582879643652094E-2</v>
      </c>
      <c r="Q62" s="25"/>
      <c r="R62" s="25"/>
    </row>
    <row r="63" spans="1:27" ht="14" thickBot="1" x14ac:dyDescent="0.2">
      <c r="A63" s="32" t="str">
        <v>G</v>
      </c>
      <c r="B63" s="34">
        <v>0</v>
      </c>
      <c r="G63" s="37" t="s">
        <v>163</v>
      </c>
      <c r="I63" s="37"/>
      <c r="M63" s="30">
        <f t="shared" si="1"/>
        <v>5.3259756589123845E-2</v>
      </c>
      <c r="N63" s="43" t="s">
        <v>158</v>
      </c>
      <c r="O63" s="30">
        <f t="shared" si="2"/>
        <v>-1.582879643652094E-2</v>
      </c>
      <c r="Q63" s="25"/>
      <c r="R63" s="25"/>
    </row>
    <row r="64" spans="1:27" ht="14" thickBot="1" x14ac:dyDescent="0.2">
      <c r="A64" s="32" t="str">
        <v>ES</v>
      </c>
      <c r="B64" s="34">
        <v>0</v>
      </c>
      <c r="M64" s="30">
        <f t="shared" si="1"/>
        <v>6.4389769440321432E-3</v>
      </c>
      <c r="N64" s="43" t="s">
        <v>158</v>
      </c>
      <c r="O64" s="30">
        <f t="shared" si="2"/>
        <v>-1.582879643652094E-2</v>
      </c>
      <c r="Q64" s="25"/>
      <c r="R64" s="25"/>
    </row>
    <row r="65" spans="1:18" ht="14" thickBot="1" x14ac:dyDescent="0.2">
      <c r="A65" s="32" t="str">
        <v>IT</v>
      </c>
      <c r="B65" s="39">
        <v>0.14266483206583991</v>
      </c>
      <c r="G65" s="46" t="s">
        <v>162</v>
      </c>
      <c r="H65" s="46" t="s">
        <v>159</v>
      </c>
      <c r="I65" s="46">
        <f>MIN(M53:M87)</f>
        <v>-1.582879643652094E-2</v>
      </c>
      <c r="M65" s="30">
        <f t="shared" si="1"/>
        <v>2.581441040381335E-2</v>
      </c>
      <c r="N65" s="43" t="s">
        <v>158</v>
      </c>
      <c r="O65" s="30">
        <f t="shared" si="2"/>
        <v>-1.582879643652094E-2</v>
      </c>
      <c r="Q65" s="25"/>
      <c r="R65" s="25"/>
    </row>
    <row r="66" spans="1:18" ht="14" thickBot="1" x14ac:dyDescent="0.2">
      <c r="A66" s="32" t="str">
        <v>LUX</v>
      </c>
      <c r="B66" s="34">
        <v>0</v>
      </c>
      <c r="M66" s="30">
        <f t="shared" si="1"/>
        <v>1.2872988483290772E-2</v>
      </c>
      <c r="N66" s="43" t="s">
        <v>158</v>
      </c>
      <c r="O66" s="30">
        <f t="shared" si="2"/>
        <v>-1.582879643652094E-2</v>
      </c>
      <c r="Q66" s="25"/>
      <c r="R66" s="25"/>
    </row>
    <row r="67" spans="1:18" ht="14" thickBot="1" x14ac:dyDescent="0.2">
      <c r="A67" s="32" t="str">
        <v>MS</v>
      </c>
      <c r="B67" s="34">
        <v>0</v>
      </c>
      <c r="M67" s="30">
        <f t="shared" si="1"/>
        <v>-1.5828796436520645E-2</v>
      </c>
      <c r="N67" s="43" t="s">
        <v>158</v>
      </c>
      <c r="O67" s="30">
        <f t="shared" si="2"/>
        <v>-1.582879643652094E-2</v>
      </c>
      <c r="Q67" s="25"/>
      <c r="R67" s="25"/>
    </row>
    <row r="68" spans="1:18" ht="14" thickBot="1" x14ac:dyDescent="0.2">
      <c r="A68" s="32" t="str">
        <v>MB</v>
      </c>
      <c r="B68" s="34">
        <v>0</v>
      </c>
      <c r="M68" s="30">
        <f t="shared" si="1"/>
        <v>-1.8910038461995623E-3</v>
      </c>
      <c r="N68" s="43" t="s">
        <v>158</v>
      </c>
      <c r="O68" s="30">
        <f t="shared" si="2"/>
        <v>-1.582879643652094E-2</v>
      </c>
      <c r="Q68" s="25"/>
      <c r="R68" s="25"/>
    </row>
    <row r="69" spans="1:18" ht="14" thickBot="1" x14ac:dyDescent="0.2">
      <c r="A69" s="32" t="str">
        <v>MED</v>
      </c>
      <c r="B69" s="34">
        <v>0</v>
      </c>
      <c r="F69" s="42"/>
      <c r="M69" s="30">
        <f t="shared" si="1"/>
        <v>9.0841329990796766E-3</v>
      </c>
      <c r="N69" s="43" t="s">
        <v>158</v>
      </c>
      <c r="O69" s="30">
        <f t="shared" si="2"/>
        <v>-1.582879643652094E-2</v>
      </c>
      <c r="Q69" s="25"/>
      <c r="R69" s="25"/>
    </row>
    <row r="70" spans="1:18" ht="14" thickBot="1" x14ac:dyDescent="0.2">
      <c r="A70" s="32" t="str">
        <v>MN</v>
      </c>
      <c r="B70" s="34">
        <v>0</v>
      </c>
      <c r="M70" s="30">
        <f t="shared" si="1"/>
        <v>9.7103960943766936E-3</v>
      </c>
      <c r="N70" s="43" t="s">
        <v>158</v>
      </c>
      <c r="O70" s="30">
        <f t="shared" si="2"/>
        <v>-1.582879643652094E-2</v>
      </c>
      <c r="Q70" s="25"/>
      <c r="R70" s="25"/>
    </row>
    <row r="71" spans="1:18" ht="14" thickBot="1" x14ac:dyDescent="0.2">
      <c r="A71" s="32" t="str">
        <v>BMPS</v>
      </c>
      <c r="B71" s="39">
        <v>0.12879050910879042</v>
      </c>
      <c r="G71" s="27" t="s">
        <v>187</v>
      </c>
      <c r="H71" s="27">
        <v>-1.583E-3</v>
      </c>
      <c r="M71" s="30">
        <f t="shared" si="1"/>
        <v>2.4649363776801433E-2</v>
      </c>
      <c r="N71" s="43" t="s">
        <v>158</v>
      </c>
      <c r="O71" s="30">
        <f t="shared" si="2"/>
        <v>-1.582879643652094E-2</v>
      </c>
      <c r="Q71" s="25"/>
      <c r="R71" s="25"/>
    </row>
    <row r="72" spans="1:18" ht="14" thickBot="1" x14ac:dyDescent="0.2">
      <c r="A72" s="32" t="str">
        <v>PC</v>
      </c>
      <c r="B72" s="34">
        <v>0</v>
      </c>
      <c r="G72" s="27" t="s">
        <v>188</v>
      </c>
      <c r="H72" s="27" cm="1">
        <f t="array" ref="H72">SUMPRODUCT(B50:B79,TRANSPOSE(B43:AE43))</f>
        <v>1.4699746078578246E-2</v>
      </c>
      <c r="I72" s="26" t="s">
        <v>189</v>
      </c>
      <c r="M72" s="30">
        <f t="shared" si="1"/>
        <v>2.4800787012962702E-2</v>
      </c>
      <c r="N72" s="43" t="s">
        <v>158</v>
      </c>
      <c r="O72" s="30">
        <f t="shared" si="2"/>
        <v>-1.582879643652094E-2</v>
      </c>
      <c r="Q72" s="25"/>
      <c r="R72" s="25"/>
    </row>
    <row r="73" spans="1:18" ht="14" thickBot="1" x14ac:dyDescent="0.2">
      <c r="A73" s="32" t="str">
        <v>RCS</v>
      </c>
      <c r="B73" s="34">
        <v>0</v>
      </c>
      <c r="M73" s="30">
        <f t="shared" si="1"/>
        <v>-1.582879643652085E-2</v>
      </c>
      <c r="N73" s="43" t="s">
        <v>158</v>
      </c>
      <c r="O73" s="30">
        <f t="shared" si="2"/>
        <v>-1.582879643652094E-2</v>
      </c>
      <c r="Q73" s="25"/>
      <c r="R73" s="25"/>
    </row>
    <row r="74" spans="1:18" ht="14" thickBot="1" x14ac:dyDescent="0.2">
      <c r="A74" s="32" t="str">
        <v>SPM</v>
      </c>
      <c r="B74" s="34">
        <v>0</v>
      </c>
      <c r="M74" s="30">
        <f t="shared" si="1"/>
        <v>7.0391227538696893E-2</v>
      </c>
      <c r="N74" s="43" t="s">
        <v>158</v>
      </c>
      <c r="O74" s="30">
        <f t="shared" si="2"/>
        <v>-1.582879643652094E-2</v>
      </c>
      <c r="Q74" s="25"/>
      <c r="R74" s="25"/>
    </row>
    <row r="75" spans="1:18" ht="14" thickBot="1" x14ac:dyDescent="0.2">
      <c r="A75" s="32" t="str">
        <v>SPI</v>
      </c>
      <c r="B75" s="34">
        <v>0</v>
      </c>
      <c r="M75" s="30">
        <f t="shared" si="1"/>
        <v>3.8814280409627172E-2</v>
      </c>
      <c r="N75" s="43" t="s">
        <v>158</v>
      </c>
      <c r="O75" s="30">
        <f t="shared" si="2"/>
        <v>-1.582879643652094E-2</v>
      </c>
      <c r="Q75" s="25"/>
      <c r="R75" s="25"/>
    </row>
    <row r="76" spans="1:18" ht="14" thickBot="1" x14ac:dyDescent="0.2">
      <c r="A76" s="32" t="str">
        <v>SRG</v>
      </c>
      <c r="B76" s="34">
        <v>1.5541218889615297E-2</v>
      </c>
      <c r="M76" s="30">
        <f t="shared" si="1"/>
        <v>2.1995102000553012E-2</v>
      </c>
      <c r="N76" s="43" t="s">
        <v>158</v>
      </c>
      <c r="O76" s="30">
        <f t="shared" si="2"/>
        <v>-1.582879643652094E-2</v>
      </c>
      <c r="Q76" s="25"/>
      <c r="R76" s="25"/>
    </row>
    <row r="77" spans="1:18" ht="14" thickBot="1" x14ac:dyDescent="0.2">
      <c r="A77" s="31" t="str">
        <v>STM</v>
      </c>
      <c r="B77" s="34">
        <v>0</v>
      </c>
      <c r="M77" s="30">
        <f t="shared" si="1"/>
        <v>4.3504043449475283E-2</v>
      </c>
      <c r="N77" s="43" t="s">
        <v>158</v>
      </c>
      <c r="O77" s="30">
        <f t="shared" si="2"/>
        <v>-1.582879643652094E-2</v>
      </c>
      <c r="Q77" s="25"/>
      <c r="R77" s="25"/>
    </row>
    <row r="78" spans="1:18" ht="14" thickBot="1" x14ac:dyDescent="0.2">
      <c r="A78" s="31" t="str">
        <v>TIT</v>
      </c>
      <c r="B78" s="34">
        <v>0</v>
      </c>
      <c r="M78" s="30">
        <f t="shared" si="1"/>
        <v>2.39933659761901E-2</v>
      </c>
      <c r="N78" s="43" t="s">
        <v>158</v>
      </c>
      <c r="O78" s="30">
        <f t="shared" si="2"/>
        <v>-1.582879643652094E-2</v>
      </c>
      <c r="Q78" s="25"/>
      <c r="R78" s="25"/>
    </row>
    <row r="79" spans="1:18" ht="14" thickBot="1" x14ac:dyDescent="0.2">
      <c r="A79" s="31" t="str">
        <v>UC</v>
      </c>
      <c r="B79" s="34">
        <v>0.33317453931514707</v>
      </c>
      <c r="M79" s="30">
        <f t="shared" si="1"/>
        <v>1.6753769868778799E-3</v>
      </c>
      <c r="N79" s="43" t="s">
        <v>158</v>
      </c>
      <c r="O79" s="30">
        <f t="shared" si="2"/>
        <v>-1.582879643652094E-2</v>
      </c>
      <c r="Q79" s="25"/>
      <c r="R79" s="25"/>
    </row>
    <row r="80" spans="1:18" x14ac:dyDescent="0.15">
      <c r="A80" s="26"/>
      <c r="B80" s="42"/>
      <c r="M80" s="30">
        <f t="shared" si="1"/>
        <v>-1.5828796436520579E-2</v>
      </c>
      <c r="N80" s="43" t="s">
        <v>158</v>
      </c>
      <c r="O80" s="30">
        <f t="shared" si="2"/>
        <v>-1.582879643652094E-2</v>
      </c>
      <c r="Q80" s="25"/>
      <c r="R80" s="25"/>
    </row>
    <row r="81" spans="1:31" x14ac:dyDescent="0.15">
      <c r="M81" s="30">
        <f t="shared" si="1"/>
        <v>1.1623253297748916E-2</v>
      </c>
      <c r="N81" s="43" t="s">
        <v>158</v>
      </c>
      <c r="O81" s="30">
        <f t="shared" si="2"/>
        <v>-1.582879643652094E-2</v>
      </c>
      <c r="Q81" s="25"/>
      <c r="R81" s="25"/>
    </row>
    <row r="82" spans="1:31" x14ac:dyDescent="0.15">
      <c r="M82" s="30">
        <f t="shared" si="1"/>
        <v>1.3153937327321846E-3</v>
      </c>
      <c r="N82" s="43" t="s">
        <v>158</v>
      </c>
      <c r="O82" s="30">
        <f t="shared" si="2"/>
        <v>-1.582879643652094E-2</v>
      </c>
      <c r="Q82" s="25"/>
      <c r="R82" s="25"/>
    </row>
    <row r="83" spans="1:31" x14ac:dyDescent="0.15">
      <c r="M83" s="30">
        <f t="shared" si="1"/>
        <v>1.4722872663192119E-2</v>
      </c>
      <c r="N83" s="43" t="s">
        <v>158</v>
      </c>
      <c r="O83" s="30">
        <f t="shared" si="2"/>
        <v>-1.582879643652094E-2</v>
      </c>
      <c r="Q83" s="25"/>
      <c r="R83" s="25"/>
    </row>
    <row r="84" spans="1:31" x14ac:dyDescent="0.15">
      <c r="M84" s="30">
        <f t="shared" si="1"/>
        <v>3.5834738428411117E-2</v>
      </c>
      <c r="N84" s="43" t="s">
        <v>158</v>
      </c>
      <c r="O84" s="30">
        <f t="shared" si="2"/>
        <v>-1.582879643652094E-2</v>
      </c>
      <c r="Q84" s="25"/>
      <c r="R84" s="25"/>
    </row>
    <row r="85" spans="1:31" x14ac:dyDescent="0.15">
      <c r="M85" s="30">
        <f t="shared" si="1"/>
        <v>2.115148572044321E-2</v>
      </c>
      <c r="N85" s="43" t="s">
        <v>158</v>
      </c>
      <c r="O85" s="30">
        <f t="shared" si="2"/>
        <v>-1.582879643652094E-2</v>
      </c>
      <c r="Q85" s="25"/>
      <c r="R85" s="25"/>
    </row>
    <row r="86" spans="1:31" x14ac:dyDescent="0.15">
      <c r="M86" s="30">
        <f t="shared" si="1"/>
        <v>9.0315271095126482E-3</v>
      </c>
      <c r="N86" s="43" t="s">
        <v>158</v>
      </c>
      <c r="O86" s="30">
        <f t="shared" si="2"/>
        <v>-1.582879643652094E-2</v>
      </c>
      <c r="Q86" s="25"/>
      <c r="R86" s="25"/>
    </row>
    <row r="87" spans="1:31" x14ac:dyDescent="0.15">
      <c r="M87" s="30">
        <f t="shared" si="1"/>
        <v>2.2198936730875772E-2</v>
      </c>
      <c r="N87" s="43" t="s">
        <v>158</v>
      </c>
      <c r="O87" s="30">
        <f t="shared" si="2"/>
        <v>-1.582879643652094E-2</v>
      </c>
      <c r="Q87" s="25"/>
      <c r="R87" s="25"/>
    </row>
    <row r="88" spans="1:31" x14ac:dyDescent="0.15">
      <c r="A88" s="51" t="s">
        <v>184</v>
      </c>
      <c r="B88" s="24"/>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row>
    <row r="89" spans="1:31" x14ac:dyDescent="0.15">
      <c r="F89" s="26"/>
      <c r="Q89" s="25"/>
      <c r="R89" s="25"/>
    </row>
    <row r="90" spans="1:31" x14ac:dyDescent="0.15">
      <c r="A90" s="35" t="s">
        <v>183</v>
      </c>
      <c r="F90" s="70" t="s">
        <v>160</v>
      </c>
      <c r="G90" s="70"/>
      <c r="H90" s="70"/>
      <c r="I90" s="70"/>
      <c r="M90" s="37" t="s">
        <v>164</v>
      </c>
      <c r="N90" s="37"/>
      <c r="O90" s="37"/>
      <c r="Q90" s="25"/>
      <c r="R90" s="25"/>
    </row>
    <row r="91" spans="1:31" x14ac:dyDescent="0.15">
      <c r="A91" s="69" t="s">
        <v>182</v>
      </c>
      <c r="B91" s="69"/>
      <c r="F91" s="36"/>
      <c r="G91" s="28" t="s">
        <v>154</v>
      </c>
      <c r="H91" s="30"/>
      <c r="I91" s="30" t="s">
        <v>155</v>
      </c>
      <c r="Q91" s="25"/>
      <c r="R91" s="25"/>
      <c r="S91" s="26"/>
    </row>
    <row r="92" spans="1:31" ht="14" thickBot="1" x14ac:dyDescent="0.2">
      <c r="A92" s="31" t="str" cm="1">
        <f t="array" ref="A92:A121">TRANSPOSE(B42:AE42)</f>
        <v>AL</v>
      </c>
      <c r="B92" s="34">
        <v>0</v>
      </c>
      <c r="D92" s="37"/>
      <c r="E92" s="37"/>
      <c r="F92" s="33" t="s">
        <v>156</v>
      </c>
      <c r="G92" s="38">
        <f>SUM(B92:B121)</f>
        <v>1</v>
      </c>
      <c r="H92" s="30" t="s">
        <v>153</v>
      </c>
      <c r="I92" s="29">
        <v>1</v>
      </c>
      <c r="Q92" s="25"/>
      <c r="R92" s="25"/>
    </row>
    <row r="93" spans="1:31" ht="14" thickBot="1" x14ac:dyDescent="0.2">
      <c r="A93" s="31" t="str">
        <v xml:space="preserve">AGL </v>
      </c>
      <c r="B93" s="34">
        <v>0</v>
      </c>
      <c r="J93" s="26"/>
      <c r="M93" s="45"/>
      <c r="N93" s="45" t="s">
        <v>185</v>
      </c>
      <c r="O93" s="61" cm="1">
        <f t="array" ref="O93">SUMPRODUCT(B92:B121,TRANSPOSE(B43:AE43))</f>
        <v>3.3485771850110001E-2</v>
      </c>
      <c r="Q93" s="25"/>
      <c r="R93" s="25"/>
    </row>
    <row r="94" spans="1:31" ht="14" thickBot="1" x14ac:dyDescent="0.2">
      <c r="A94" s="31" t="str">
        <v>AUTO</v>
      </c>
      <c r="B94" s="39">
        <v>0</v>
      </c>
      <c r="F94" s="26"/>
      <c r="Q94" s="25"/>
      <c r="R94" s="25"/>
    </row>
    <row r="95" spans="1:31" ht="14" thickBot="1" x14ac:dyDescent="0.2">
      <c r="A95" s="31" t="str">
        <v>BFI</v>
      </c>
      <c r="B95" s="34">
        <v>0</v>
      </c>
      <c r="Q95" s="25"/>
      <c r="R95" s="25"/>
    </row>
    <row r="96" spans="1:31" ht="14" thickBot="1" x14ac:dyDescent="0.2">
      <c r="A96" s="31" t="str">
        <v xml:space="preserve">BPM </v>
      </c>
      <c r="B96" s="39">
        <v>0</v>
      </c>
      <c r="Q96" s="25"/>
      <c r="R96" s="25"/>
    </row>
    <row r="97" spans="1:19" ht="14" thickBot="1" x14ac:dyDescent="0.2">
      <c r="A97" s="32" t="str">
        <v>BPVN</v>
      </c>
      <c r="B97" s="34">
        <v>0</v>
      </c>
      <c r="P97" s="26"/>
      <c r="Q97" s="25"/>
      <c r="R97" s="25"/>
    </row>
    <row r="98" spans="1:19" ht="14" thickBot="1" x14ac:dyDescent="0.2">
      <c r="A98" s="32" t="str">
        <v>BUL</v>
      </c>
      <c r="B98" s="34">
        <v>0</v>
      </c>
      <c r="M98" s="26" t="s">
        <v>186</v>
      </c>
      <c r="N98">
        <v>3.3489999999999999E-2</v>
      </c>
      <c r="P98" s="26"/>
      <c r="Q98" s="25"/>
      <c r="R98" s="25"/>
      <c r="S98" s="26"/>
    </row>
    <row r="99" spans="1:19" ht="14" thickBot="1" x14ac:dyDescent="0.2">
      <c r="A99" s="32" t="str">
        <v>CAP</v>
      </c>
      <c r="B99" s="34">
        <v>0</v>
      </c>
      <c r="K99" s="59"/>
      <c r="M99" s="26"/>
      <c r="Q99" s="25"/>
      <c r="R99" s="25"/>
    </row>
    <row r="100" spans="1:19" ht="14" thickBot="1" x14ac:dyDescent="0.2">
      <c r="A100" s="32" t="str">
        <v>ENEL</v>
      </c>
      <c r="B100" s="39">
        <v>0</v>
      </c>
      <c r="Q100" s="25"/>
      <c r="R100" s="25"/>
    </row>
    <row r="101" spans="1:19" ht="14" thickBot="1" x14ac:dyDescent="0.2">
      <c r="A101" s="32" t="str">
        <v>ENI</v>
      </c>
      <c r="B101" s="39">
        <v>0</v>
      </c>
      <c r="Q101" s="25"/>
      <c r="R101" s="25"/>
    </row>
    <row r="102" spans="1:19" ht="14" thickBot="1" x14ac:dyDescent="0.2">
      <c r="A102" s="32" t="str">
        <v>FWB</v>
      </c>
      <c r="B102" s="34">
        <v>0</v>
      </c>
      <c r="Q102" s="25"/>
      <c r="R102" s="25"/>
    </row>
    <row r="103" spans="1:19" ht="14" thickBot="1" x14ac:dyDescent="0.2">
      <c r="A103" s="32" t="str">
        <v>F</v>
      </c>
      <c r="B103" s="34">
        <v>0</v>
      </c>
      <c r="Q103" s="25"/>
      <c r="R103" s="25"/>
    </row>
    <row r="104" spans="1:19" ht="14" thickBot="1" x14ac:dyDescent="0.2">
      <c r="A104" s="32" t="str">
        <v>FNC</v>
      </c>
      <c r="B104" s="34">
        <v>0</v>
      </c>
      <c r="Q104" s="25"/>
      <c r="R104" s="25"/>
    </row>
    <row r="105" spans="1:19" ht="14" thickBot="1" x14ac:dyDescent="0.2">
      <c r="A105" s="32" t="str">
        <v>G</v>
      </c>
      <c r="B105" s="34">
        <v>0</v>
      </c>
      <c r="M105" s="26"/>
      <c r="Q105" s="25"/>
      <c r="R105" s="25"/>
    </row>
    <row r="106" spans="1:19" ht="14" thickBot="1" x14ac:dyDescent="0.2">
      <c r="A106" s="32" t="str">
        <v>ES</v>
      </c>
      <c r="B106" s="34">
        <v>0</v>
      </c>
      <c r="Q106" s="25"/>
      <c r="R106" s="25"/>
    </row>
    <row r="107" spans="1:19" ht="14" thickBot="1" x14ac:dyDescent="0.2">
      <c r="A107" s="32" t="str">
        <v>IT</v>
      </c>
      <c r="B107" s="39">
        <v>0</v>
      </c>
      <c r="J107" s="26"/>
      <c r="Q107" s="25"/>
      <c r="R107" s="25"/>
    </row>
    <row r="108" spans="1:19" ht="14" thickBot="1" x14ac:dyDescent="0.2">
      <c r="A108" s="32" t="str">
        <v>LUX</v>
      </c>
      <c r="B108" s="34">
        <v>0</v>
      </c>
      <c r="Q108" s="25"/>
      <c r="R108" s="25"/>
    </row>
    <row r="109" spans="1:19" ht="14" thickBot="1" x14ac:dyDescent="0.2">
      <c r="A109" s="32" t="str">
        <v>MS</v>
      </c>
      <c r="B109" s="34">
        <v>0</v>
      </c>
      <c r="Q109" s="25"/>
      <c r="R109" s="25"/>
    </row>
    <row r="110" spans="1:19" ht="14" thickBot="1" x14ac:dyDescent="0.2">
      <c r="A110" s="32" t="str">
        <v>MB</v>
      </c>
      <c r="B110" s="34">
        <v>0</v>
      </c>
      <c r="Q110" s="25"/>
      <c r="R110" s="25"/>
    </row>
    <row r="111" spans="1:19" ht="14" thickBot="1" x14ac:dyDescent="0.2">
      <c r="A111" s="32" t="str">
        <v>MED</v>
      </c>
      <c r="B111" s="34">
        <v>0</v>
      </c>
      <c r="Q111" s="25"/>
      <c r="R111" s="25"/>
    </row>
    <row r="112" spans="1:19" ht="14" thickBot="1" x14ac:dyDescent="0.2">
      <c r="A112" s="32" t="str">
        <v>MN</v>
      </c>
      <c r="B112" s="34">
        <v>0</v>
      </c>
      <c r="Q112" s="25"/>
      <c r="R112" s="25"/>
    </row>
    <row r="113" spans="1:31" ht="14" thickBot="1" x14ac:dyDescent="0.2">
      <c r="A113" s="32" t="str">
        <v>BMPS</v>
      </c>
      <c r="B113" s="39">
        <v>0</v>
      </c>
      <c r="Q113" s="25"/>
      <c r="R113" s="25"/>
    </row>
    <row r="114" spans="1:31" ht="14" thickBot="1" x14ac:dyDescent="0.2">
      <c r="A114" s="32" t="str">
        <v>PC</v>
      </c>
      <c r="B114" s="34">
        <v>0</v>
      </c>
      <c r="K114" s="29"/>
      <c r="L114" s="49"/>
      <c r="M114" s="49"/>
      <c r="N114" s="49"/>
      <c r="O114" s="49"/>
      <c r="P114" s="49"/>
      <c r="Q114" s="25"/>
      <c r="R114" s="25"/>
      <c r="S114" s="49"/>
      <c r="T114" s="49"/>
      <c r="U114" s="29"/>
    </row>
    <row r="115" spans="1:31" ht="14" thickBot="1" x14ac:dyDescent="0.2">
      <c r="A115" s="32" t="str">
        <v>RCS</v>
      </c>
      <c r="B115" s="34">
        <v>0</v>
      </c>
      <c r="K115" s="50"/>
      <c r="L115" s="50"/>
      <c r="M115" s="50"/>
      <c r="N115" s="50"/>
      <c r="O115" s="50"/>
      <c r="P115" s="50"/>
      <c r="Q115" s="25"/>
      <c r="R115" s="25"/>
      <c r="S115" s="50"/>
      <c r="T115" s="50"/>
      <c r="U115" s="50"/>
    </row>
    <row r="116" spans="1:31" ht="14" thickBot="1" x14ac:dyDescent="0.2">
      <c r="A116" s="32" t="str">
        <v>SPM</v>
      </c>
      <c r="B116" s="34">
        <v>1</v>
      </c>
      <c r="Q116" s="25"/>
      <c r="R116" s="25"/>
    </row>
    <row r="117" spans="1:31" ht="14" thickBot="1" x14ac:dyDescent="0.2">
      <c r="A117" s="32" t="str">
        <v>SPI</v>
      </c>
      <c r="B117" s="34">
        <v>0</v>
      </c>
      <c r="Q117" s="25"/>
      <c r="R117" s="25"/>
    </row>
    <row r="118" spans="1:31" ht="14" thickBot="1" x14ac:dyDescent="0.2">
      <c r="A118" s="32" t="str">
        <v>SRG</v>
      </c>
      <c r="B118" s="34">
        <v>0</v>
      </c>
      <c r="Q118" s="25"/>
      <c r="R118" s="25"/>
    </row>
    <row r="119" spans="1:31" ht="14" thickBot="1" x14ac:dyDescent="0.2">
      <c r="A119" s="31" t="str">
        <v>STM</v>
      </c>
      <c r="B119" s="34">
        <v>0</v>
      </c>
      <c r="Q119" s="25"/>
      <c r="R119" s="25"/>
    </row>
    <row r="120" spans="1:31" ht="14" thickBot="1" x14ac:dyDescent="0.2">
      <c r="A120" s="31" t="str">
        <v>TIT</v>
      </c>
      <c r="B120" s="34">
        <v>0</v>
      </c>
      <c r="Q120" s="25"/>
      <c r="R120" s="25"/>
    </row>
    <row r="121" spans="1:31" ht="14" thickBot="1" x14ac:dyDescent="0.2">
      <c r="A121" s="31" t="str">
        <v>UC</v>
      </c>
      <c r="B121" s="34">
        <v>0</v>
      </c>
      <c r="Q121" s="25"/>
      <c r="R121" s="25"/>
    </row>
    <row r="122" spans="1:31" x14ac:dyDescent="0.15">
      <c r="Q122" s="25"/>
      <c r="R122" s="25"/>
    </row>
    <row r="123" spans="1:31" x14ac:dyDescent="0.15">
      <c r="Q123" s="25"/>
      <c r="R123" s="25"/>
    </row>
    <row r="124" spans="1:31" x14ac:dyDescent="0.15">
      <c r="A124" s="51" t="s">
        <v>190</v>
      </c>
      <c r="B124" s="24"/>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row>
    <row r="127" spans="1:31" x14ac:dyDescent="0.15">
      <c r="A127" s="26" t="s">
        <v>191</v>
      </c>
    </row>
    <row r="128" spans="1:31" x14ac:dyDescent="0.15">
      <c r="A128" s="27"/>
      <c r="B128" s="30" t="s">
        <v>166</v>
      </c>
      <c r="C128" s="62" t="s">
        <v>169</v>
      </c>
      <c r="D128" s="62" t="s">
        <v>170</v>
      </c>
      <c r="E128" s="62" t="s">
        <v>171</v>
      </c>
      <c r="F128" s="62" t="s">
        <v>172</v>
      </c>
      <c r="G128" s="62" t="s">
        <v>173</v>
      </c>
      <c r="H128" s="62" t="s">
        <v>174</v>
      </c>
      <c r="I128" s="62" t="s">
        <v>175</v>
      </c>
      <c r="J128" s="62" t="s">
        <v>176</v>
      </c>
      <c r="K128" s="62" t="s">
        <v>177</v>
      </c>
      <c r="L128" s="62" t="s">
        <v>178</v>
      </c>
      <c r="M128" s="30" t="s">
        <v>165</v>
      </c>
      <c r="S128" s="27"/>
      <c r="T128" s="30" t="s">
        <v>166</v>
      </c>
      <c r="U128" s="62" t="s">
        <v>169</v>
      </c>
      <c r="V128" s="62" t="s">
        <v>170</v>
      </c>
      <c r="W128" s="62" t="s">
        <v>171</v>
      </c>
      <c r="X128" s="62" t="s">
        <v>172</v>
      </c>
      <c r="Y128" s="62" t="s">
        <v>173</v>
      </c>
      <c r="Z128" s="62" t="s">
        <v>174</v>
      </c>
      <c r="AA128" s="62" t="s">
        <v>175</v>
      </c>
      <c r="AB128" s="62" t="s">
        <v>176</v>
      </c>
      <c r="AC128" s="62" t="s">
        <v>177</v>
      </c>
      <c r="AD128" s="62" t="s">
        <v>178</v>
      </c>
      <c r="AE128" s="30" t="s">
        <v>165</v>
      </c>
    </row>
    <row r="129" spans="1:31" x14ac:dyDescent="0.15">
      <c r="A129" s="27" t="s">
        <v>167</v>
      </c>
      <c r="B129" s="27">
        <v>1.4699746078578246E-2</v>
      </c>
      <c r="C129" s="27">
        <f t="shared" ref="C129:L129" si="3">(($M$129-$B$129)/11)+B129</f>
        <v>1.6407566603262952E-2</v>
      </c>
      <c r="D129" s="27">
        <f t="shared" si="3"/>
        <v>1.8115387127947656E-2</v>
      </c>
      <c r="E129" s="27">
        <f t="shared" si="3"/>
        <v>1.982320765263236E-2</v>
      </c>
      <c r="F129" s="27">
        <f t="shared" si="3"/>
        <v>2.1531028177317064E-2</v>
      </c>
      <c r="G129" s="27">
        <f t="shared" si="3"/>
        <v>2.3238848702001769E-2</v>
      </c>
      <c r="H129" s="27">
        <f t="shared" si="3"/>
        <v>2.4946669226686473E-2</v>
      </c>
      <c r="I129" s="27">
        <f t="shared" si="3"/>
        <v>2.6654489751371177E-2</v>
      </c>
      <c r="J129" s="27">
        <f t="shared" si="3"/>
        <v>2.8362310276055881E-2</v>
      </c>
      <c r="K129" s="27">
        <f t="shared" si="3"/>
        <v>3.0070130800740585E-2</v>
      </c>
      <c r="L129" s="27">
        <f t="shared" si="3"/>
        <v>3.177795132542529E-2</v>
      </c>
      <c r="M129" s="27">
        <v>3.3485771850110001E-2</v>
      </c>
      <c r="S129" s="27" t="s">
        <v>167</v>
      </c>
      <c r="T129" s="27">
        <v>1.4699746078578246E-2</v>
      </c>
      <c r="U129" s="27">
        <f t="shared" ref="U129:AD129" si="4">(($M$129-$B$129)/11)+T129</f>
        <v>1.6407566603262952E-2</v>
      </c>
      <c r="V129" s="27">
        <f t="shared" si="4"/>
        <v>1.8115387127947656E-2</v>
      </c>
      <c r="W129" s="27">
        <f t="shared" si="4"/>
        <v>1.982320765263236E-2</v>
      </c>
      <c r="X129" s="27">
        <f t="shared" si="4"/>
        <v>2.1531028177317064E-2</v>
      </c>
      <c r="Y129" s="27">
        <f t="shared" si="4"/>
        <v>2.3238848702001769E-2</v>
      </c>
      <c r="Z129" s="27">
        <f t="shared" si="4"/>
        <v>2.4946669226686473E-2</v>
      </c>
      <c r="AA129" s="27">
        <f t="shared" si="4"/>
        <v>2.6654489751371177E-2</v>
      </c>
      <c r="AB129" s="27">
        <f t="shared" si="4"/>
        <v>2.8362310276055881E-2</v>
      </c>
      <c r="AC129" s="27">
        <f t="shared" si="4"/>
        <v>3.0070130800740585E-2</v>
      </c>
      <c r="AD129" s="27">
        <f t="shared" si="4"/>
        <v>3.177795132542529E-2</v>
      </c>
      <c r="AE129" s="27">
        <v>3.3485771850110001E-2</v>
      </c>
    </row>
    <row r="130" spans="1:31" x14ac:dyDescent="0.15">
      <c r="A130" s="27" t="s">
        <v>168</v>
      </c>
      <c r="B130" s="45">
        <v>-1.5828796436520898E-2</v>
      </c>
      <c r="C130" s="45">
        <v>-1.9259951448005495E-2</v>
      </c>
      <c r="D130" s="45">
        <v>-2.3018490063185747E-2</v>
      </c>
      <c r="E130" s="45">
        <v>-2.734225877103412E-2</v>
      </c>
      <c r="F130" s="45">
        <v>-3.2171087978058101E-2</v>
      </c>
      <c r="G130" s="45">
        <v>-3.6999917185082082E-2</v>
      </c>
      <c r="H130" s="45">
        <v>-4.2560873076203438E-2</v>
      </c>
      <c r="I130" s="45">
        <v>-4.8388405318352201E-2</v>
      </c>
      <c r="J130" s="45">
        <v>-5.4478855890490521E-2</v>
      </c>
      <c r="K130" s="45">
        <v>-6.0619776564665717E-2</v>
      </c>
      <c r="L130" s="45">
        <v>-6.6760697238840913E-2</v>
      </c>
      <c r="M130" s="45">
        <v>-0.15176344852155332</v>
      </c>
      <c r="S130" s="27" t="s">
        <v>168</v>
      </c>
      <c r="T130" s="45">
        <v>1.5828796436520898E-2</v>
      </c>
      <c r="U130" s="45">
        <v>1.9259951448005502E-2</v>
      </c>
      <c r="V130" s="45">
        <v>2.3018490063185699E-2</v>
      </c>
      <c r="W130" s="45">
        <v>2.7342258771034099E-2</v>
      </c>
      <c r="X130" s="45">
        <v>3.2171087978058101E-2</v>
      </c>
      <c r="Y130" s="45">
        <v>3.6999917185082103E-2</v>
      </c>
      <c r="Z130" s="45">
        <v>4.2560873076203397E-2</v>
      </c>
      <c r="AA130" s="45">
        <v>4.8388405318352201E-2</v>
      </c>
      <c r="AB130" s="45">
        <v>5.44788558904905E-2</v>
      </c>
      <c r="AC130" s="45">
        <v>6.0619776564665703E-2</v>
      </c>
      <c r="AD130" s="45">
        <v>6.6760697238840899E-2</v>
      </c>
      <c r="AE130" s="45">
        <v>0.15176344852155299</v>
      </c>
    </row>
    <row r="148" spans="1:17" x14ac:dyDescent="0.15">
      <c r="A148" s="30"/>
    </row>
    <row r="154" spans="1:17" x14ac:dyDescent="0.15">
      <c r="Q154" s="59"/>
    </row>
    <row r="159" spans="1:17" x14ac:dyDescent="0.15">
      <c r="D159" s="34"/>
    </row>
    <row r="170" spans="2:2" x14ac:dyDescent="0.15">
      <c r="B170" s="34"/>
    </row>
    <row r="171" spans="2:2" x14ac:dyDescent="0.15">
      <c r="B171" s="34"/>
    </row>
    <row r="172" spans="2:2" x14ac:dyDescent="0.15">
      <c r="B172" s="34"/>
    </row>
    <row r="173" spans="2:2" x14ac:dyDescent="0.15">
      <c r="B173" s="34"/>
    </row>
    <row r="174" spans="2:2" x14ac:dyDescent="0.15">
      <c r="B174" s="34"/>
    </row>
    <row r="175" spans="2:2" x14ac:dyDescent="0.15">
      <c r="B175" s="34"/>
    </row>
    <row r="176" spans="2:2" x14ac:dyDescent="0.15">
      <c r="B176" s="34"/>
    </row>
    <row r="177" spans="2:2" x14ac:dyDescent="0.15">
      <c r="B177" s="34"/>
    </row>
    <row r="178" spans="2:2" x14ac:dyDescent="0.15">
      <c r="B178" s="34"/>
    </row>
    <row r="179" spans="2:2" x14ac:dyDescent="0.15">
      <c r="B179" s="34"/>
    </row>
    <row r="180" spans="2:2" x14ac:dyDescent="0.15">
      <c r="B180" s="34"/>
    </row>
    <row r="181" spans="2:2" x14ac:dyDescent="0.15">
      <c r="B181" s="34"/>
    </row>
    <row r="182" spans="2:2" x14ac:dyDescent="0.15">
      <c r="B182" s="34"/>
    </row>
    <row r="183" spans="2:2" x14ac:dyDescent="0.15">
      <c r="B183" s="34"/>
    </row>
    <row r="184" spans="2:2" x14ac:dyDescent="0.15">
      <c r="B184" s="34"/>
    </row>
    <row r="185" spans="2:2" x14ac:dyDescent="0.15">
      <c r="B185" s="34"/>
    </row>
    <row r="186" spans="2:2" x14ac:dyDescent="0.15">
      <c r="B186" s="34"/>
    </row>
    <row r="187" spans="2:2" x14ac:dyDescent="0.15">
      <c r="B187" s="34"/>
    </row>
    <row r="188" spans="2:2" x14ac:dyDescent="0.15">
      <c r="B188" s="34"/>
    </row>
    <row r="189" spans="2:2" x14ac:dyDescent="0.15">
      <c r="B189" s="34"/>
    </row>
    <row r="190" spans="2:2" x14ac:dyDescent="0.15">
      <c r="B190" s="34"/>
    </row>
    <row r="191" spans="2:2" x14ac:dyDescent="0.15">
      <c r="B191" s="34"/>
    </row>
    <row r="192" spans="2:2" x14ac:dyDescent="0.15">
      <c r="B192" s="34"/>
    </row>
    <row r="193" spans="1:3" x14ac:dyDescent="0.15">
      <c r="B193" s="34"/>
    </row>
    <row r="196" spans="1:3" x14ac:dyDescent="0.15">
      <c r="A196" s="26"/>
      <c r="B196" s="42"/>
      <c r="C196" s="26"/>
    </row>
    <row r="197" spans="1:3" x14ac:dyDescent="0.15">
      <c r="C197" s="26"/>
    </row>
    <row r="200" spans="1:3" x14ac:dyDescent="0.15">
      <c r="B200" s="26"/>
    </row>
    <row r="201" spans="1:3" x14ac:dyDescent="0.15">
      <c r="B201" s="26"/>
    </row>
    <row r="202" spans="1:3" x14ac:dyDescent="0.15">
      <c r="B202" s="26"/>
    </row>
    <row r="203" spans="1:3" x14ac:dyDescent="0.15">
      <c r="B203" s="26"/>
    </row>
    <row r="204" spans="1:3" x14ac:dyDescent="0.15">
      <c r="B204" s="26"/>
    </row>
    <row r="205" spans="1:3" x14ac:dyDescent="0.15">
      <c r="B205" s="26"/>
    </row>
    <row r="206" spans="1:3" x14ac:dyDescent="0.15">
      <c r="B206" s="26"/>
    </row>
    <row r="207" spans="1:3" x14ac:dyDescent="0.15">
      <c r="B207" s="26"/>
    </row>
    <row r="208" spans="1:3" x14ac:dyDescent="0.15">
      <c r="B208" s="26"/>
    </row>
    <row r="209" spans="2:2" x14ac:dyDescent="0.15">
      <c r="B209" s="26"/>
    </row>
    <row r="210" spans="2:2" x14ac:dyDescent="0.15">
      <c r="B210" s="26"/>
    </row>
    <row r="211" spans="2:2" x14ac:dyDescent="0.15">
      <c r="B211" s="26"/>
    </row>
    <row r="212" spans="2:2" x14ac:dyDescent="0.15">
      <c r="B212" s="26"/>
    </row>
    <row r="213" spans="2:2" x14ac:dyDescent="0.15">
      <c r="B213" s="26"/>
    </row>
    <row r="214" spans="2:2" x14ac:dyDescent="0.15">
      <c r="B214" s="26"/>
    </row>
    <row r="215" spans="2:2" x14ac:dyDescent="0.15">
      <c r="B215" s="26"/>
    </row>
    <row r="216" spans="2:2" x14ac:dyDescent="0.15">
      <c r="B216" s="26"/>
    </row>
    <row r="217" spans="2:2" x14ac:dyDescent="0.15">
      <c r="B217" s="26"/>
    </row>
    <row r="218" spans="2:2" x14ac:dyDescent="0.15">
      <c r="B218" s="26"/>
    </row>
    <row r="219" spans="2:2" x14ac:dyDescent="0.15">
      <c r="B219" s="26"/>
    </row>
    <row r="220" spans="2:2" x14ac:dyDescent="0.15">
      <c r="B220" s="26"/>
    </row>
    <row r="221" spans="2:2" x14ac:dyDescent="0.15">
      <c r="B221" s="26"/>
    </row>
    <row r="222" spans="2:2" x14ac:dyDescent="0.15">
      <c r="B222" s="26"/>
    </row>
    <row r="223" spans="2:2" x14ac:dyDescent="0.15">
      <c r="B223" s="26"/>
    </row>
    <row r="224" spans="2:2" x14ac:dyDescent="0.15">
      <c r="B224" s="26"/>
    </row>
    <row r="225" spans="2:2" x14ac:dyDescent="0.15">
      <c r="B225" s="26"/>
    </row>
    <row r="226" spans="2:2" x14ac:dyDescent="0.15">
      <c r="B226" s="26"/>
    </row>
    <row r="227" spans="2:2" x14ac:dyDescent="0.15">
      <c r="B227" s="26"/>
    </row>
  </sheetData>
  <mergeCells count="6">
    <mergeCell ref="B41:G41"/>
    <mergeCell ref="A49:B49"/>
    <mergeCell ref="M48:O48"/>
    <mergeCell ref="F48:I48"/>
    <mergeCell ref="A91:B91"/>
    <mergeCell ref="F90:I9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155B-0B32-4BD4-90CA-39F537865CEE}">
  <dimension ref="A1:AE158"/>
  <sheetViews>
    <sheetView topLeftCell="A40" zoomScaleNormal="100" workbookViewId="0">
      <selection activeCell="J80" sqref="J80"/>
    </sheetView>
  </sheetViews>
  <sheetFormatPr baseColWidth="10" defaultColWidth="8.83203125" defaultRowHeight="13" x14ac:dyDescent="0.15"/>
  <sheetData>
    <row r="1" spans="1:31" x14ac:dyDescent="0.15">
      <c r="A1" s="5"/>
      <c r="B1" s="5" t="s">
        <v>110</v>
      </c>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1:31" x14ac:dyDescent="0.15">
      <c r="A2" s="7"/>
      <c r="B2" s="8" t="s">
        <v>80</v>
      </c>
      <c r="C2" s="8" t="s">
        <v>81</v>
      </c>
      <c r="D2" s="9" t="s">
        <v>82</v>
      </c>
      <c r="E2" s="8" t="s">
        <v>83</v>
      </c>
      <c r="F2" s="9" t="s">
        <v>84</v>
      </c>
      <c r="G2" s="8" t="s">
        <v>85</v>
      </c>
      <c r="H2" s="10" t="s">
        <v>86</v>
      </c>
      <c r="I2" s="8" t="s">
        <v>87</v>
      </c>
      <c r="J2" s="8" t="s">
        <v>88</v>
      </c>
      <c r="K2" s="8" t="s">
        <v>89</v>
      </c>
      <c r="L2" s="8" t="s">
        <v>90</v>
      </c>
      <c r="M2" s="8" t="s">
        <v>91</v>
      </c>
      <c r="N2" s="8" t="s">
        <v>92</v>
      </c>
      <c r="O2" s="8" t="s">
        <v>93</v>
      </c>
      <c r="P2" s="8" t="s">
        <v>94</v>
      </c>
      <c r="Q2" s="8" t="s">
        <v>95</v>
      </c>
      <c r="R2" s="9" t="s">
        <v>96</v>
      </c>
      <c r="S2" s="8" t="s">
        <v>97</v>
      </c>
      <c r="T2" s="8" t="s">
        <v>98</v>
      </c>
      <c r="U2" s="8" t="s">
        <v>99</v>
      </c>
      <c r="V2" s="8" t="s">
        <v>100</v>
      </c>
      <c r="W2" s="8" t="s">
        <v>101</v>
      </c>
      <c r="X2" s="8" t="s">
        <v>102</v>
      </c>
      <c r="Y2" s="9" t="s">
        <v>103</v>
      </c>
      <c r="Z2" s="8" t="s">
        <v>104</v>
      </c>
      <c r="AA2" s="8" t="s">
        <v>105</v>
      </c>
      <c r="AB2" s="8" t="s">
        <v>106</v>
      </c>
      <c r="AC2" s="8" t="s">
        <v>107</v>
      </c>
      <c r="AD2" s="8" t="s">
        <v>108</v>
      </c>
      <c r="AE2" s="11" t="s">
        <v>109</v>
      </c>
    </row>
    <row r="3" spans="1:31" x14ac:dyDescent="0.15">
      <c r="A3" s="7"/>
      <c r="B3" s="12"/>
      <c r="C3" s="12"/>
      <c r="D3" s="12"/>
      <c r="E3" s="12"/>
      <c r="F3" s="12"/>
      <c r="G3" s="12"/>
      <c r="H3" s="13"/>
      <c r="I3" s="12"/>
      <c r="J3" s="12"/>
      <c r="K3" s="12"/>
      <c r="L3" s="12"/>
      <c r="M3" s="12"/>
      <c r="N3" s="12"/>
      <c r="O3" s="12"/>
      <c r="P3" s="12"/>
      <c r="Q3" s="12"/>
      <c r="R3" s="12"/>
      <c r="S3" s="12"/>
      <c r="T3" s="12"/>
      <c r="U3" s="12"/>
      <c r="V3" s="12"/>
      <c r="W3" s="12"/>
      <c r="X3" s="12"/>
      <c r="Y3" s="12"/>
      <c r="Z3" s="12"/>
      <c r="AA3" s="12"/>
      <c r="AB3" s="12"/>
      <c r="AC3" s="12"/>
      <c r="AD3" s="12"/>
      <c r="AE3" s="13"/>
    </row>
    <row r="4" spans="1:31" x14ac:dyDescent="0.15">
      <c r="A4" s="22" t="s">
        <v>115</v>
      </c>
      <c r="B4" s="14">
        <v>1.778975741239883E-2</v>
      </c>
      <c r="C4" s="14">
        <v>3.7968892955169344E-2</v>
      </c>
      <c r="D4" s="14">
        <v>7.0751928590429433E-2</v>
      </c>
      <c r="E4" s="14">
        <v>-3.949142747062216E-3</v>
      </c>
      <c r="F4" s="14">
        <v>-5.818181818181823E-2</v>
      </c>
      <c r="G4" s="14">
        <v>-3.3043478260869542E-2</v>
      </c>
      <c r="H4" s="15">
        <v>3.0478955007256892E-2</v>
      </c>
      <c r="I4" s="14">
        <v>-5.6772908366533724E-2</v>
      </c>
      <c r="J4" s="14">
        <v>7.4273472429210105E-2</v>
      </c>
      <c r="K4" s="14">
        <v>5.9296482412060286E-2</v>
      </c>
      <c r="L4" s="14">
        <v>5.6940671033878031E-2</v>
      </c>
      <c r="M4" s="14">
        <v>5.5084745762711738E-2</v>
      </c>
      <c r="N4" s="14">
        <v>-5.061460592913976E-3</v>
      </c>
      <c r="O4" s="14">
        <v>-1.3761467889908778E-3</v>
      </c>
      <c r="P4" s="14">
        <v>3.8501560874089596E-2</v>
      </c>
      <c r="Q4" s="14">
        <v>4.0920716112531098E-3</v>
      </c>
      <c r="R4" s="14">
        <v>-3.9956411187794926E-3</v>
      </c>
      <c r="S4" s="14">
        <v>-2.3231256599788874E-2</v>
      </c>
      <c r="T4" s="14">
        <v>3.6721660457690333E-2</v>
      </c>
      <c r="U4" s="14">
        <v>-1.8517251991929818E-2</v>
      </c>
      <c r="V4" s="14">
        <v>2.300319488817899E-2</v>
      </c>
      <c r="W4" s="14">
        <v>8.6538461538461404E-3</v>
      </c>
      <c r="X4" s="14">
        <v>-2.5495376486129435E-2</v>
      </c>
      <c r="Y4" s="14">
        <v>-2.8094820017559287E-2</v>
      </c>
      <c r="Z4" s="14">
        <v>0.13422818791946314</v>
      </c>
      <c r="AA4" s="14">
        <v>-3.5847299813780237E-2</v>
      </c>
      <c r="AB4" s="14">
        <v>3.9152003997287604E-2</v>
      </c>
      <c r="AC4" s="14">
        <v>-3.1417267861298614E-2</v>
      </c>
      <c r="AD4" s="14">
        <v>2.735562310030409E-2</v>
      </c>
      <c r="AE4" s="15">
        <v>-2.7554535017221608E-2</v>
      </c>
    </row>
    <row r="5" spans="1:31" x14ac:dyDescent="0.15">
      <c r="A5" s="22" t="s">
        <v>124</v>
      </c>
      <c r="B5" s="14">
        <v>-2.3834745762711829E-2</v>
      </c>
      <c r="C5" s="14">
        <v>3.305420890260026E-2</v>
      </c>
      <c r="D5" s="14">
        <v>-9.5371514143554968E-3</v>
      </c>
      <c r="E5" s="14">
        <v>-0.10436611546272125</v>
      </c>
      <c r="F5" s="14">
        <v>-8.4942084942084856E-2</v>
      </c>
      <c r="G5" s="14">
        <v>-4.6762589928057575E-2</v>
      </c>
      <c r="H5" s="15">
        <v>4.6478873239436634E-2</v>
      </c>
      <c r="I5" s="14">
        <v>-0.11087645195353756</v>
      </c>
      <c r="J5" s="14">
        <v>5.7866717533424566E-2</v>
      </c>
      <c r="K5" s="14">
        <v>3.4788108791903791E-2</v>
      </c>
      <c r="L5" s="14">
        <v>-2.5385466332795953E-2</v>
      </c>
      <c r="M5" s="14">
        <v>-9.7991967871485855E-2</v>
      </c>
      <c r="N5" s="14">
        <v>-8.3575581395348861E-2</v>
      </c>
      <c r="O5" s="14">
        <v>-4.6853468075333006E-2</v>
      </c>
      <c r="P5" s="14">
        <v>-4.1082164328657328E-2</v>
      </c>
      <c r="Q5" s="14">
        <v>2.0376974019358236E-2</v>
      </c>
      <c r="R5" s="14">
        <v>-6.4916119620714849E-2</v>
      </c>
      <c r="S5" s="14">
        <v>-2.5405405405405344E-2</v>
      </c>
      <c r="T5" s="14">
        <v>-3.5420944558521628E-2</v>
      </c>
      <c r="U5" s="14">
        <v>-0.14065466961657047</v>
      </c>
      <c r="V5" s="14">
        <v>-6.6208619612742173E-2</v>
      </c>
      <c r="W5" s="14">
        <v>-9.4375595805529094E-2</v>
      </c>
      <c r="X5" s="14">
        <v>-3.7006913379422517E-2</v>
      </c>
      <c r="Y5" s="14">
        <v>-9.9367660343269576E-3</v>
      </c>
      <c r="Z5" s="14">
        <v>6.4431295200525998E-2</v>
      </c>
      <c r="AA5" s="14">
        <v>-0.10622887493964264</v>
      </c>
      <c r="AB5" s="14">
        <v>-9.4106333287539805E-3</v>
      </c>
      <c r="AC5" s="14">
        <v>-7.784718885151358E-2</v>
      </c>
      <c r="AD5" s="14">
        <v>4.9309664694279021E-3</v>
      </c>
      <c r="AE5" s="15">
        <v>-8.3825265643447555E-2</v>
      </c>
    </row>
    <row r="6" spans="1:31" x14ac:dyDescent="0.15">
      <c r="A6" s="22" t="s">
        <v>125</v>
      </c>
      <c r="B6" s="14">
        <v>1.6277807921867139E-3</v>
      </c>
      <c r="C6" s="14">
        <v>1.4931740614334379E-2</v>
      </c>
      <c r="D6" s="14">
        <v>5.8456714858038702E-2</v>
      </c>
      <c r="E6" s="14">
        <v>5.657678084595244E-2</v>
      </c>
      <c r="F6" s="14">
        <v>4.1139240506328986E-2</v>
      </c>
      <c r="G6" s="14">
        <v>4.716981132075472E-2</v>
      </c>
      <c r="H6" s="15">
        <v>6.7294751009421269E-2</v>
      </c>
      <c r="I6" s="14">
        <v>9.7387173396674617E-2</v>
      </c>
      <c r="J6" s="14">
        <v>9.8845977312964212E-3</v>
      </c>
      <c r="K6" s="14">
        <v>3.6674816625916956E-2</v>
      </c>
      <c r="L6" s="14">
        <v>1.7945170223951586E-2</v>
      </c>
      <c r="M6" s="14">
        <v>4.6304541406945642E-2</v>
      </c>
      <c r="N6" s="14">
        <v>1.0309278350515526E-2</v>
      </c>
      <c r="O6" s="14">
        <v>6.0722891566265133E-2</v>
      </c>
      <c r="P6" s="14">
        <v>2.9258098223615397E-2</v>
      </c>
      <c r="Q6" s="14">
        <v>3.9440838741887127E-2</v>
      </c>
      <c r="R6" s="14">
        <v>6.9032761310452398E-2</v>
      </c>
      <c r="S6" s="14">
        <v>1.608430393788126E-2</v>
      </c>
      <c r="T6" s="14">
        <v>2.927088877062271E-2</v>
      </c>
      <c r="U6" s="14">
        <v>8.3824930568225584E-2</v>
      </c>
      <c r="V6" s="14">
        <v>3.9464882943143806E-2</v>
      </c>
      <c r="W6" s="14">
        <v>9.3684210526315856E-2</v>
      </c>
      <c r="X6" s="14">
        <v>5.9825450450450422E-2</v>
      </c>
      <c r="Y6" s="14">
        <v>0.13868613138686126</v>
      </c>
      <c r="Z6" s="14">
        <v>-3.4589252625077234E-2</v>
      </c>
      <c r="AA6" s="14">
        <v>5.1323608860075594E-2</v>
      </c>
      <c r="AB6" s="14">
        <v>5.4087788641564586E-3</v>
      </c>
      <c r="AC6" s="14">
        <v>-4.0125065138092733E-2</v>
      </c>
      <c r="AD6" s="14">
        <v>4.9067713444553483E-2</v>
      </c>
      <c r="AE6" s="15">
        <v>3.8659793814433312E-3</v>
      </c>
    </row>
    <row r="7" spans="1:31" x14ac:dyDescent="0.15">
      <c r="A7" s="22" t="s">
        <v>126</v>
      </c>
      <c r="B7" s="14">
        <v>-3.3044420368363997E-2</v>
      </c>
      <c r="C7" s="14">
        <v>-2.5220680958385786E-2</v>
      </c>
      <c r="D7" s="14">
        <v>1.4949149195273679E-2</v>
      </c>
      <c r="E7" s="14">
        <v>-1.573716884244945E-2</v>
      </c>
      <c r="F7" s="14">
        <v>-2.127659574468076E-2</v>
      </c>
      <c r="G7" s="14">
        <v>-3.8918918918918854E-2</v>
      </c>
      <c r="H7" s="15">
        <v>-1.5762925598991173E-2</v>
      </c>
      <c r="I7" s="14">
        <v>3.7878787878787838E-2</v>
      </c>
      <c r="J7" s="14">
        <v>7.5153797458080351E-3</v>
      </c>
      <c r="K7" s="14">
        <v>-9.1391509433962938E-3</v>
      </c>
      <c r="L7" s="14">
        <v>-4.2915950860587929E-2</v>
      </c>
      <c r="M7" s="14">
        <v>-2.2978723404255282E-2</v>
      </c>
      <c r="N7" s="14">
        <v>-3.5321821036106836E-2</v>
      </c>
      <c r="O7" s="14">
        <v>-3.4529759200363538E-2</v>
      </c>
      <c r="P7" s="14">
        <v>3.045685279187933E-3</v>
      </c>
      <c r="Q7" s="14">
        <v>-1.392891450528334E-2</v>
      </c>
      <c r="R7" s="14">
        <v>-3.7212696096315195E-2</v>
      </c>
      <c r="S7" s="14">
        <v>-1.5829694323144058E-2</v>
      </c>
      <c r="T7" s="14">
        <v>-2.5336091003102298E-2</v>
      </c>
      <c r="U7" s="14">
        <v>1.1970671853957815E-2</v>
      </c>
      <c r="V7" s="14">
        <v>4.5045045045045227E-3</v>
      </c>
      <c r="W7" s="14">
        <v>-3.272377285851779E-2</v>
      </c>
      <c r="X7" s="14">
        <v>-6.5081684154602408E-3</v>
      </c>
      <c r="Y7" s="14">
        <v>3.2051282051282076E-2</v>
      </c>
      <c r="Z7" s="14">
        <v>-4.2866282789507354E-2</v>
      </c>
      <c r="AA7" s="14">
        <v>-4.4707091469681444E-2</v>
      </c>
      <c r="AB7" s="14">
        <v>-6.890130353817496E-2</v>
      </c>
      <c r="AC7" s="14">
        <v>-4.8859934853422039E-3</v>
      </c>
      <c r="AD7" s="14">
        <v>-6.3610851262862464E-2</v>
      </c>
      <c r="AE7" s="15">
        <v>-1.412066752246474E-2</v>
      </c>
    </row>
    <row r="8" spans="1:31" x14ac:dyDescent="0.15">
      <c r="A8" s="22" t="s">
        <v>117</v>
      </c>
      <c r="B8" s="14">
        <v>5.0980392156862751E-2</v>
      </c>
      <c r="C8" s="14">
        <v>5.1746442432081688E-3</v>
      </c>
      <c r="D8" s="14">
        <v>3.4250839894672681E-2</v>
      </c>
      <c r="E8" s="14">
        <v>-1.6014742907571336E-2</v>
      </c>
      <c r="F8" s="14">
        <v>9.2132505175983495E-2</v>
      </c>
      <c r="G8" s="14">
        <v>5.9992500937382745E-2</v>
      </c>
      <c r="H8" s="15">
        <v>6.7264573991031432E-2</v>
      </c>
      <c r="I8" s="14">
        <v>7.1949947862356575E-2</v>
      </c>
      <c r="J8" s="14">
        <v>-1.7174158208474344E-2</v>
      </c>
      <c r="K8" s="14">
        <v>-2.9455519190717108E-2</v>
      </c>
      <c r="L8" s="14">
        <v>-5.3896433772479511E-2</v>
      </c>
      <c r="M8" s="14">
        <v>0.20034843205574904</v>
      </c>
      <c r="N8" s="14">
        <v>6.1838893409275966E-2</v>
      </c>
      <c r="O8" s="14">
        <v>4.3764705882352928E-2</v>
      </c>
      <c r="P8" s="14">
        <v>1.0121457489878326E-3</v>
      </c>
      <c r="Q8" s="14">
        <v>6.9654164637116392E-2</v>
      </c>
      <c r="R8" s="14">
        <v>3.9408866995073857E-2</v>
      </c>
      <c r="S8" s="14">
        <v>3.9933444259567324E-2</v>
      </c>
      <c r="T8" s="14">
        <v>6.1007957559681615E-2</v>
      </c>
      <c r="U8" s="14">
        <v>-4.9127606091971109E-2</v>
      </c>
      <c r="V8" s="14">
        <v>-3.2030749519538076E-3</v>
      </c>
      <c r="W8" s="14">
        <v>4.6766169154228737E-2</v>
      </c>
      <c r="X8" s="14">
        <v>1.7379679144385041E-2</v>
      </c>
      <c r="Y8" s="14">
        <v>0.13975155279503096</v>
      </c>
      <c r="Z8" s="14">
        <v>6.6844919786094832E-4</v>
      </c>
      <c r="AA8" s="14">
        <v>6.5626681011296331E-2</v>
      </c>
      <c r="AB8" s="14">
        <v>2.466666666666658E-2</v>
      </c>
      <c r="AC8" s="14">
        <v>-1.7730496453900672E-2</v>
      </c>
      <c r="AD8" s="14">
        <v>2.0979020979021063E-2</v>
      </c>
      <c r="AE8" s="15">
        <v>5.7291666666666602E-2</v>
      </c>
    </row>
    <row r="9" spans="1:31" x14ac:dyDescent="0.15">
      <c r="A9" s="22" t="s">
        <v>118</v>
      </c>
      <c r="B9" s="14">
        <v>-5.170575692963765E-2</v>
      </c>
      <c r="C9" s="14">
        <v>5.9202059202059315E-2</v>
      </c>
      <c r="D9" s="14">
        <v>4.6404585274697346E-3</v>
      </c>
      <c r="E9" s="14">
        <v>-7.5916644684779697E-2</v>
      </c>
      <c r="F9" s="14">
        <v>-3.1279620853080572E-2</v>
      </c>
      <c r="G9" s="14">
        <v>-1.9808984789529492E-2</v>
      </c>
      <c r="H9" s="15">
        <v>-2.3409363745498232E-2</v>
      </c>
      <c r="I9" s="14">
        <v>-1.9455252918287869E-2</v>
      </c>
      <c r="J9" s="14">
        <v>-3.8030293095533446E-3</v>
      </c>
      <c r="K9" s="14">
        <v>4.8436541998773931E-2</v>
      </c>
      <c r="L9" s="14">
        <v>-0.10269095109227415</v>
      </c>
      <c r="M9" s="14">
        <v>-5.0798258345428109E-2</v>
      </c>
      <c r="N9" s="14">
        <v>-0.10268199233716474</v>
      </c>
      <c r="O9" s="14">
        <v>-8.3408476104598166E-3</v>
      </c>
      <c r="P9" s="14">
        <v>-8.9989888776542015E-2</v>
      </c>
      <c r="Q9" s="14">
        <v>-4.0983606557376982E-3</v>
      </c>
      <c r="R9" s="14">
        <v>2.8436018957346012E-2</v>
      </c>
      <c r="S9" s="14">
        <v>-5.4399999999999976E-2</v>
      </c>
      <c r="T9" s="14">
        <v>-2.8500000000000015E-2</v>
      </c>
      <c r="U9" s="14">
        <v>-2.2975547175679328E-2</v>
      </c>
      <c r="V9" s="14">
        <v>-5.1413881748072028E-3</v>
      </c>
      <c r="W9" s="14">
        <v>-5.4182509505703448E-2</v>
      </c>
      <c r="X9" s="14">
        <v>-3.5873850197109057E-2</v>
      </c>
      <c r="Y9" s="14">
        <v>-7.0844686648501312E-2</v>
      </c>
      <c r="Z9" s="14">
        <v>5.6780227120908459E-2</v>
      </c>
      <c r="AA9" s="14">
        <v>-4.1393235739525511E-2</v>
      </c>
      <c r="AB9" s="14">
        <v>9.903853104894127E-3</v>
      </c>
      <c r="AC9" s="14">
        <v>-0.14107192446542624</v>
      </c>
      <c r="AD9" s="14">
        <v>-3.424657534246589E-2</v>
      </c>
      <c r="AE9" s="15">
        <v>-2.0935960591132889E-2</v>
      </c>
    </row>
    <row r="10" spans="1:31" x14ac:dyDescent="0.15">
      <c r="A10" s="22" t="s">
        <v>119</v>
      </c>
      <c r="B10" s="14">
        <v>-3.3164699269252383E-2</v>
      </c>
      <c r="C10" s="14">
        <v>-4.0097205346294122E-2</v>
      </c>
      <c r="D10" s="14">
        <v>1.6328874518591434E-2</v>
      </c>
      <c r="E10" s="14">
        <v>-4.9297784882393322E-2</v>
      </c>
      <c r="F10" s="14">
        <v>-6.8493150684931781E-3</v>
      </c>
      <c r="G10" s="14">
        <v>-2.3457235654998271E-2</v>
      </c>
      <c r="H10" s="15">
        <v>-5.4087277197295579E-2</v>
      </c>
      <c r="I10" s="14">
        <v>-2.9761904761904127E-3</v>
      </c>
      <c r="J10" s="14">
        <v>-3.0507470545646093E-2</v>
      </c>
      <c r="K10" s="14">
        <v>-1.6666666666666673E-2</v>
      </c>
      <c r="L10" s="14">
        <v>-8.8031212516920341E-3</v>
      </c>
      <c r="M10" s="14">
        <v>-0.10091743119266057</v>
      </c>
      <c r="N10" s="14">
        <v>-7.002561912894964E-2</v>
      </c>
      <c r="O10" s="14">
        <v>-2.4778358717890508E-2</v>
      </c>
      <c r="P10" s="14">
        <v>-5.7777777777777733E-2</v>
      </c>
      <c r="Q10" s="14">
        <v>2.1490626428897982E-2</v>
      </c>
      <c r="R10" s="14">
        <v>-2.0914569301666072E-2</v>
      </c>
      <c r="S10" s="14">
        <v>-4.9069373942470441E-2</v>
      </c>
      <c r="T10" s="14">
        <v>9.7786927431807152E-3</v>
      </c>
      <c r="U10" s="14">
        <v>-4.4067324526500043E-2</v>
      </c>
      <c r="V10" s="14">
        <v>-2.9069767441860534E-2</v>
      </c>
      <c r="W10" s="14">
        <v>-3.8190954773869253E-2</v>
      </c>
      <c r="X10" s="14">
        <v>-3.1075371405206546E-2</v>
      </c>
      <c r="Y10" s="14">
        <v>4.9853372434017572E-2</v>
      </c>
      <c r="Z10" s="14">
        <v>9.9241466498103684E-2</v>
      </c>
      <c r="AA10" s="14">
        <v>-3.2122169562927828E-2</v>
      </c>
      <c r="AB10" s="14">
        <v>3.5075161059412982E-2</v>
      </c>
      <c r="AC10" s="14">
        <v>-0.10184287099903003</v>
      </c>
      <c r="AD10" s="14">
        <v>-3.0395136778114855E-3</v>
      </c>
      <c r="AE10" s="15">
        <v>-8.8050314465409167E-3</v>
      </c>
    </row>
    <row r="11" spans="1:31" x14ac:dyDescent="0.15">
      <c r="A11" s="22" t="s">
        <v>120</v>
      </c>
      <c r="B11" s="14">
        <v>8.197674418604653E-2</v>
      </c>
      <c r="C11" s="14">
        <v>-3.4177215189873364E-2</v>
      </c>
      <c r="D11" s="14">
        <v>4.3949564864914789E-2</v>
      </c>
      <c r="E11" s="14">
        <v>-8.2720312265425505E-2</v>
      </c>
      <c r="F11" s="14">
        <v>0</v>
      </c>
      <c r="G11" s="14">
        <v>4.4345898004434697E-2</v>
      </c>
      <c r="H11" s="15">
        <v>4.4184535412605565E-2</v>
      </c>
      <c r="I11" s="14">
        <v>0.17810945273631831</v>
      </c>
      <c r="J11" s="14">
        <v>3.4624393224481437E-2</v>
      </c>
      <c r="K11" s="14">
        <v>7.2554267023490854E-2</v>
      </c>
      <c r="L11" s="14">
        <v>3.7296112349841771E-4</v>
      </c>
      <c r="M11" s="14">
        <v>-1.360544217687076E-2</v>
      </c>
      <c r="N11" s="14">
        <v>4.4077134986225772E-2</v>
      </c>
      <c r="O11" s="14">
        <v>3.2167832167832228E-2</v>
      </c>
      <c r="P11" s="14">
        <v>5.3066037735848968E-2</v>
      </c>
      <c r="Q11" s="14">
        <v>6.7591763652641079E-2</v>
      </c>
      <c r="R11" s="14">
        <v>4.0188269370021699E-2</v>
      </c>
      <c r="S11" s="14">
        <v>8.3036773428232638E-2</v>
      </c>
      <c r="T11" s="14">
        <v>8.2568807339449407E-2</v>
      </c>
      <c r="U11" s="14">
        <v>-1.2299943807363302E-2</v>
      </c>
      <c r="V11" s="14">
        <v>1.7298735861610098E-2</v>
      </c>
      <c r="W11" s="14">
        <v>-9.4043887147335272E-3</v>
      </c>
      <c r="X11" s="14">
        <v>4.0230693487129092E-2</v>
      </c>
      <c r="Y11" s="14">
        <v>5.0279329608938467E-2</v>
      </c>
      <c r="Z11" s="14">
        <v>3.9677975848188482E-2</v>
      </c>
      <c r="AA11" s="14">
        <v>-1.0881392818280702E-2</v>
      </c>
      <c r="AB11" s="14">
        <v>5.2835408022130034E-2</v>
      </c>
      <c r="AC11" s="14">
        <v>3.5997120230374407E-4</v>
      </c>
      <c r="AD11" s="14">
        <v>1.1178861788617829E-2</v>
      </c>
      <c r="AE11" s="15">
        <v>3.0456852791878087E-2</v>
      </c>
    </row>
    <row r="12" spans="1:31" x14ac:dyDescent="0.15">
      <c r="A12" s="22" t="s">
        <v>121</v>
      </c>
      <c r="B12" s="14">
        <v>-4.7286405158517451E-3</v>
      </c>
      <c r="C12" s="14">
        <v>8.213193534294401E-3</v>
      </c>
      <c r="D12" s="14">
        <v>-2.323816471446491E-3</v>
      </c>
      <c r="E12" s="14">
        <v>6.3273322422258527E-2</v>
      </c>
      <c r="F12" s="14">
        <v>8.7684729064039291E-2</v>
      </c>
      <c r="G12" s="14">
        <v>-1.5569709837225805E-2</v>
      </c>
      <c r="H12" s="15">
        <v>1.1823273179838287E-2</v>
      </c>
      <c r="I12" s="14">
        <v>1.6047297297297255E-2</v>
      </c>
      <c r="J12" s="14">
        <v>7.3001082712687473E-2</v>
      </c>
      <c r="K12" s="14">
        <v>-1.0535070695869213E-2</v>
      </c>
      <c r="L12" s="14">
        <v>8.1031134666552151E-2</v>
      </c>
      <c r="M12" s="14">
        <v>-1.9568965517241407E-2</v>
      </c>
      <c r="N12" s="14">
        <v>9.322779243623576E-2</v>
      </c>
      <c r="O12" s="14">
        <v>5.2393857271906055E-2</v>
      </c>
      <c r="P12" s="14">
        <v>-6.0470324748040219E-2</v>
      </c>
      <c r="Q12" s="14">
        <v>7.1278825995806346E-3</v>
      </c>
      <c r="R12" s="14">
        <v>8.3536373129132757E-3</v>
      </c>
      <c r="S12" s="14">
        <v>-2.0262869660460075E-2</v>
      </c>
      <c r="T12" s="14">
        <v>2.2645951035781625E-2</v>
      </c>
      <c r="U12" s="14">
        <v>2.0965906696447368E-2</v>
      </c>
      <c r="V12" s="14">
        <v>1.7658600392413432E-2</v>
      </c>
      <c r="W12" s="14">
        <v>-1.1603375527426288E-2</v>
      </c>
      <c r="X12" s="14">
        <v>5.2332657200811296E-2</v>
      </c>
      <c r="Y12" s="14">
        <v>6.6489361702128606E-3</v>
      </c>
      <c r="Z12" s="14">
        <v>-8.8495575221229201E-4</v>
      </c>
      <c r="AA12" s="14">
        <v>9.4774477447744726E-2</v>
      </c>
      <c r="AB12" s="14">
        <v>2.4467945349448243E-2</v>
      </c>
      <c r="AC12" s="14">
        <v>3.9330694494422454E-2</v>
      </c>
      <c r="AD12" s="14">
        <v>5.1256281407035337E-2</v>
      </c>
      <c r="AE12" s="15">
        <v>3.571428571428583E-2</v>
      </c>
    </row>
    <row r="13" spans="1:31" x14ac:dyDescent="0.15">
      <c r="A13" s="22" t="s">
        <v>122</v>
      </c>
      <c r="B13" s="14">
        <v>4.2112082928411057E-3</v>
      </c>
      <c r="C13" s="14">
        <v>1.871912644076619E-2</v>
      </c>
      <c r="D13" s="14">
        <v>6.810784036229818E-2</v>
      </c>
      <c r="E13" s="14">
        <v>0.13751808638364679</v>
      </c>
      <c r="F13" s="14">
        <v>0.11141304347826092</v>
      </c>
      <c r="G13" s="14">
        <v>3.6664270309130109E-2</v>
      </c>
      <c r="H13" s="15">
        <v>6.0270602706026861E-2</v>
      </c>
      <c r="I13" s="14">
        <v>-1.9950124688279322E-2</v>
      </c>
      <c r="J13" s="14">
        <v>-6.2530577299412483E-3</v>
      </c>
      <c r="K13" s="14">
        <v>3.4743625665452568E-2</v>
      </c>
      <c r="L13" s="14">
        <v>4.3263373883183784E-2</v>
      </c>
      <c r="M13" s="14">
        <v>-1.6090741229227101E-2</v>
      </c>
      <c r="N13" s="14">
        <v>3.8616251005631569E-2</v>
      </c>
      <c r="O13" s="14">
        <v>-5.3648068669527897E-3</v>
      </c>
      <c r="P13" s="14">
        <v>-4.7675804529202529E-3</v>
      </c>
      <c r="Q13" s="14">
        <v>-5.3705245628642762E-2</v>
      </c>
      <c r="R13" s="14">
        <v>1.4497756299620357E-2</v>
      </c>
      <c r="S13" s="14">
        <v>1.6769144773616584E-2</v>
      </c>
      <c r="T13" s="14">
        <v>2.2558814050918229E-3</v>
      </c>
      <c r="U13" s="14">
        <v>5.9727983819371278E-2</v>
      </c>
      <c r="V13" s="14">
        <v>3.791773778920296E-2</v>
      </c>
      <c r="W13" s="14">
        <v>5.1227321237993645E-2</v>
      </c>
      <c r="X13" s="14">
        <v>0.1015163197121562</v>
      </c>
      <c r="Y13" s="14">
        <v>4.2272126816380366E-2</v>
      </c>
      <c r="Z13" s="14">
        <v>-1.4614703277236456E-2</v>
      </c>
      <c r="AA13" s="14">
        <v>3.652715671004373E-2</v>
      </c>
      <c r="AB13" s="14">
        <v>1.0034302567883784E-2</v>
      </c>
      <c r="AC13" s="14">
        <v>4.7328878579094999E-2</v>
      </c>
      <c r="AD13" s="14">
        <v>0.10803059273422552</v>
      </c>
      <c r="AE13" s="15">
        <v>-1.4268727705113079E-2</v>
      </c>
    </row>
    <row r="14" spans="1:31" x14ac:dyDescent="0.15">
      <c r="A14" s="22" t="s">
        <v>127</v>
      </c>
      <c r="B14" s="14">
        <v>0.10376344086021504</v>
      </c>
      <c r="C14" s="14">
        <v>4.5937898766482271E-2</v>
      </c>
      <c r="D14" s="14">
        <v>7.5474510583325091E-2</v>
      </c>
      <c r="E14" s="14">
        <v>2.97699594046009E-2</v>
      </c>
      <c r="F14" s="14">
        <v>6.3569682151589341E-2</v>
      </c>
      <c r="G14" s="14">
        <v>3.7101248266296821E-2</v>
      </c>
      <c r="H14" s="15">
        <v>5.3364269141531424E-2</v>
      </c>
      <c r="I14" s="14">
        <v>0.14503816793893137</v>
      </c>
      <c r="J14" s="14">
        <v>8.2262804043139112E-2</v>
      </c>
      <c r="K14" s="14">
        <v>-2.7078256160303661E-3</v>
      </c>
      <c r="L14" s="14">
        <v>-5.7767313546423178E-2</v>
      </c>
      <c r="M14" s="14">
        <v>5.1831992850759616E-2</v>
      </c>
      <c r="N14" s="14">
        <v>3.0983733539891586E-2</v>
      </c>
      <c r="O14" s="14">
        <v>7.6806903991369899E-2</v>
      </c>
      <c r="P14" s="14">
        <v>6.3473053892215706E-2</v>
      </c>
      <c r="Q14" s="14">
        <v>4.0915090189177286E-2</v>
      </c>
      <c r="R14" s="14">
        <v>2.0415107179312619E-2</v>
      </c>
      <c r="S14" s="14">
        <v>2.418911489829564E-2</v>
      </c>
      <c r="T14" s="14">
        <v>9.4166283876894838E-2</v>
      </c>
      <c r="U14" s="14">
        <v>1.150992268292224E-2</v>
      </c>
      <c r="V14" s="14">
        <v>4.8916408668730822E-2</v>
      </c>
      <c r="W14" s="14">
        <v>6.8020304568527909E-2</v>
      </c>
      <c r="X14" s="14">
        <v>3.2431171255249705E-2</v>
      </c>
      <c r="Y14" s="14">
        <v>8.6185044359949378E-2</v>
      </c>
      <c r="Z14" s="14">
        <v>-6.1797752808988443E-3</v>
      </c>
      <c r="AA14" s="14">
        <v>2.6175472612700083E-2</v>
      </c>
      <c r="AB14" s="14">
        <v>6.3448232082777875E-2</v>
      </c>
      <c r="AC14" s="14">
        <v>-6.0165289256198358E-2</v>
      </c>
      <c r="AD14" s="14">
        <v>3.710094909404657E-2</v>
      </c>
      <c r="AE14" s="15">
        <v>1.9300361881785303E-2</v>
      </c>
    </row>
    <row r="15" spans="1:31" x14ac:dyDescent="0.15">
      <c r="A15" s="22" t="s">
        <v>123</v>
      </c>
      <c r="B15" s="14">
        <v>1.2664393570384706E-2</v>
      </c>
      <c r="C15" s="14">
        <v>-3.6600244001626621E-3</v>
      </c>
      <c r="D15" s="14">
        <v>0.12084905418238764</v>
      </c>
      <c r="E15" s="14">
        <v>9.8212877792378431E-2</v>
      </c>
      <c r="F15" s="14">
        <v>4.1379310344827516E-2</v>
      </c>
      <c r="G15" s="14">
        <v>-1.4376462721497818E-2</v>
      </c>
      <c r="H15" s="15">
        <v>3.9922907488986865E-2</v>
      </c>
      <c r="I15" s="14">
        <v>2.7022222222222274E-2</v>
      </c>
      <c r="J15" s="14">
        <v>-3.7955249765445009E-3</v>
      </c>
      <c r="K15" s="14">
        <v>1.1403746945424972E-2</v>
      </c>
      <c r="L15" s="14">
        <v>-0.12791337489588325</v>
      </c>
      <c r="M15" s="14">
        <v>7.9439252336448649E-2</v>
      </c>
      <c r="N15" s="14">
        <v>7.475582268970693E-2</v>
      </c>
      <c r="O15" s="14">
        <v>1.7631737126828344E-2</v>
      </c>
      <c r="P15" s="14">
        <v>2.6463963963963898E-2</v>
      </c>
      <c r="Q15" s="14">
        <v>9.2138630600169052E-2</v>
      </c>
      <c r="R15" s="14">
        <v>0.11070356785595212</v>
      </c>
      <c r="S15" s="14">
        <v>0.14492753623188404</v>
      </c>
      <c r="T15" s="14">
        <v>9.1099916036943659E-2</v>
      </c>
      <c r="U15" s="14">
        <v>7.7245947090761935E-2</v>
      </c>
      <c r="V15" s="14">
        <v>1.0920897284533573E-2</v>
      </c>
      <c r="W15" s="14">
        <v>-5.5627376425855551E-2</v>
      </c>
      <c r="X15" s="14">
        <v>9.4011299435028187E-2</v>
      </c>
      <c r="Y15" s="14">
        <v>3.8226371061843678E-2</v>
      </c>
      <c r="Z15" s="14">
        <v>9.4120972300734823E-2</v>
      </c>
      <c r="AA15" s="14">
        <v>1.2281530467642797E-2</v>
      </c>
      <c r="AB15" s="14">
        <v>6.4915684226234963E-2</v>
      </c>
      <c r="AC15" s="14">
        <v>-9.4266619767850848E-2</v>
      </c>
      <c r="AD15" s="14">
        <v>1.4542429284525888E-2</v>
      </c>
      <c r="AE15" s="15">
        <v>2.674556213017825E-3</v>
      </c>
    </row>
    <row r="16" spans="1:31" x14ac:dyDescent="0.15">
      <c r="A16" s="22" t="s">
        <v>116</v>
      </c>
      <c r="B16" s="14">
        <v>-1.2506012506012411E-2</v>
      </c>
      <c r="C16" s="14">
        <v>-3.2653061224489827E-2</v>
      </c>
      <c r="D16" s="14">
        <v>-5.4701919421837789E-2</v>
      </c>
      <c r="E16" s="14">
        <v>-5.2624021824969482E-2</v>
      </c>
      <c r="F16" s="14">
        <v>-3.6423841059602592E-2</v>
      </c>
      <c r="G16" s="14">
        <v>6.4450474898236527E-3</v>
      </c>
      <c r="H16" s="15">
        <v>-6.3542494042891709E-3</v>
      </c>
      <c r="I16" s="14">
        <v>0.11035139345681144</v>
      </c>
      <c r="J16" s="14">
        <v>9.7176044178711712E-3</v>
      </c>
      <c r="K16" s="14">
        <v>5.7181208053691347E-2</v>
      </c>
      <c r="L16" s="14">
        <v>0.151945518534812</v>
      </c>
      <c r="M16" s="14">
        <v>-0.11019283746556477</v>
      </c>
      <c r="N16" s="14">
        <v>8.5634393568682257E-2</v>
      </c>
      <c r="O16" s="14">
        <v>-5.1191179366016542E-3</v>
      </c>
      <c r="P16" s="14">
        <v>6.7756445419637906E-2</v>
      </c>
      <c r="Q16" s="14">
        <v>3.5990712074303398E-2</v>
      </c>
      <c r="R16" s="14">
        <v>-4.2329630741519172E-2</v>
      </c>
      <c r="S16" s="14">
        <v>-2.8129395218002215E-3</v>
      </c>
      <c r="T16" s="14">
        <v>-1.5005771450557794E-2</v>
      </c>
      <c r="U16" s="14">
        <v>-2.5951742627345845E-2</v>
      </c>
      <c r="V16" s="14">
        <v>-1.5766423357664209E-2</v>
      </c>
      <c r="W16" s="14">
        <v>3.426339735072681E-2</v>
      </c>
      <c r="X16" s="14">
        <v>8.0561867382772465E-3</v>
      </c>
      <c r="Y16" s="14">
        <v>-4.8619852544506466E-2</v>
      </c>
      <c r="Z16" s="14">
        <v>5.3474554378713519E-2</v>
      </c>
      <c r="AA16" s="14">
        <v>2.7998133457769549E-2</v>
      </c>
      <c r="AB16" s="14">
        <v>-3.1866591928251156E-2</v>
      </c>
      <c r="AC16" s="14">
        <v>4.8932038834951515E-2</v>
      </c>
      <c r="AD16" s="14">
        <v>-3.7720995834290096E-2</v>
      </c>
      <c r="AE16" s="15">
        <v>3.9232348983782993E-2</v>
      </c>
    </row>
    <row r="17" spans="1:31" x14ac:dyDescent="0.15">
      <c r="A17" s="22" t="s">
        <v>128</v>
      </c>
      <c r="B17" s="14">
        <v>-2.1432050657574343E-2</v>
      </c>
      <c r="C17" s="14">
        <v>-2.362869198312231E-2</v>
      </c>
      <c r="D17" s="14">
        <v>-4.3279409698502441E-2</v>
      </c>
      <c r="E17" s="14">
        <v>-5.7088006466606486E-3</v>
      </c>
      <c r="F17" s="14">
        <v>0.12638411607483768</v>
      </c>
      <c r="G17" s="14">
        <v>-2.8311425682507697E-2</v>
      </c>
      <c r="H17" s="15">
        <v>-2.3714361843858261E-2</v>
      </c>
      <c r="I17" s="14">
        <v>4.7756385272949238E-2</v>
      </c>
      <c r="J17" s="14">
        <v>1.5107405313736636E-2</v>
      </c>
      <c r="K17" s="14">
        <v>1.955307262569822E-2</v>
      </c>
      <c r="L17" s="14">
        <v>-5.9726992470057236E-2</v>
      </c>
      <c r="M17" s="14">
        <v>-7.9610791685094974E-3</v>
      </c>
      <c r="N17" s="14">
        <v>6.7611075338055654E-3</v>
      </c>
      <c r="O17" s="14">
        <v>-1.3259449831783133E-2</v>
      </c>
      <c r="P17" s="14">
        <v>-3.8797443643014129E-2</v>
      </c>
      <c r="Q17" s="14">
        <v>-3.2125513634665648E-2</v>
      </c>
      <c r="R17" s="14">
        <v>-1.2852664576802513E-2</v>
      </c>
      <c r="S17" s="14">
        <v>4.4193700047014638E-2</v>
      </c>
      <c r="T17" s="14">
        <v>4.6484374999999911E-2</v>
      </c>
      <c r="U17" s="14">
        <v>-4.743293331865385E-2</v>
      </c>
      <c r="V17" s="14">
        <v>-2.1358647285671873E-2</v>
      </c>
      <c r="W17" s="14">
        <v>1.3586110246029248E-2</v>
      </c>
      <c r="X17" s="14">
        <v>-1.8749999999999999E-2</v>
      </c>
      <c r="Y17" s="14">
        <v>-2.0555227406970234E-3</v>
      </c>
      <c r="Z17" s="14">
        <v>-4.0706228543403722E-2</v>
      </c>
      <c r="AA17" s="14">
        <v>9.6232410349523262E-2</v>
      </c>
      <c r="AB17" s="14">
        <v>-2.1827866716845709E-2</v>
      </c>
      <c r="AC17" s="14">
        <v>-4.8130322102924866E-2</v>
      </c>
      <c r="AD17" s="14">
        <v>-3.4086648259875878E-3</v>
      </c>
      <c r="AE17" s="15">
        <v>3.0936967632027381E-2</v>
      </c>
    </row>
    <row r="18" spans="1:31" x14ac:dyDescent="0.15">
      <c r="A18" s="22" t="s">
        <v>129</v>
      </c>
      <c r="B18" s="14">
        <v>-8.4868093578894882E-2</v>
      </c>
      <c r="C18" s="14">
        <v>-5.6179775280898903E-2</v>
      </c>
      <c r="D18" s="14">
        <v>1.799767053223272E-2</v>
      </c>
      <c r="E18" s="14">
        <v>2.0019307961993742E-2</v>
      </c>
      <c r="F18" s="14">
        <v>0</v>
      </c>
      <c r="G18" s="14">
        <v>-1.1099549080818479E-2</v>
      </c>
      <c r="H18" s="15">
        <v>-8.460698689956335E-2</v>
      </c>
      <c r="I18" s="14">
        <v>2.6336019838809746E-2</v>
      </c>
      <c r="J18" s="14">
        <v>-6.0838936919628975E-3</v>
      </c>
      <c r="K18" s="14">
        <v>-2.9389788293897878E-2</v>
      </c>
      <c r="L18" s="14">
        <v>-8.2145366998094924E-2</v>
      </c>
      <c r="M18" s="14">
        <v>-8.4262148907712914E-2</v>
      </c>
      <c r="N18" s="14">
        <v>-8.5065558042852582E-2</v>
      </c>
      <c r="O18" s="14">
        <v>-4.7533092659446399E-2</v>
      </c>
      <c r="P18" s="14">
        <v>-5.158738642437196E-2</v>
      </c>
      <c r="Q18" s="14">
        <v>-2.9718255499807007E-2</v>
      </c>
      <c r="R18" s="14">
        <v>-2.2546840266751265E-2</v>
      </c>
      <c r="S18" s="14">
        <v>-9.6352994146780752E-2</v>
      </c>
      <c r="T18" s="14">
        <v>-5.1138484509145113E-2</v>
      </c>
      <c r="U18" s="14">
        <v>-5.2626509737445364E-2</v>
      </c>
      <c r="V18" s="14">
        <v>-2.8796605031827911E-2</v>
      </c>
      <c r="W18" s="14">
        <v>4.3207742827514627E-2</v>
      </c>
      <c r="X18" s="14">
        <v>-8.1340712122794159E-2</v>
      </c>
      <c r="Y18" s="14">
        <v>0.13286613949524134</v>
      </c>
      <c r="Z18" s="14">
        <v>-8.9468302658485266E-3</v>
      </c>
      <c r="AA18" s="14">
        <v>-5.3830227743271106E-2</v>
      </c>
      <c r="AB18" s="14">
        <v>1.2755630530646175E-2</v>
      </c>
      <c r="AC18" s="14">
        <v>-0.15480357837417349</v>
      </c>
      <c r="AD18" s="14">
        <v>-0.10729555015904514</v>
      </c>
      <c r="AE18" s="15">
        <v>-4.5145085597197501E-2</v>
      </c>
    </row>
    <row r="19" spans="1:31" x14ac:dyDescent="0.15">
      <c r="A19" s="22" t="s">
        <v>130</v>
      </c>
      <c r="B19" s="14">
        <v>-5.2760402502039831E-2</v>
      </c>
      <c r="C19" s="14">
        <v>3.3882783882783811E-2</v>
      </c>
      <c r="D19" s="14">
        <v>3.6826448583253804E-2</v>
      </c>
      <c r="E19" s="14">
        <v>2.1917808219177881E-3</v>
      </c>
      <c r="F19" s="14">
        <v>0.11762711864406776</v>
      </c>
      <c r="G19" s="14">
        <v>3.297088740792696E-2</v>
      </c>
      <c r="H19" s="15">
        <v>8.0202742993440601E-2</v>
      </c>
      <c r="I19" s="14">
        <v>2.9622828424384531E-2</v>
      </c>
      <c r="J19" s="14">
        <v>-3.4037427162706357E-3</v>
      </c>
      <c r="K19" s="14">
        <v>6.5178342314600957E-2</v>
      </c>
      <c r="L19" s="14">
        <v>1.9135538301644536E-2</v>
      </c>
      <c r="M19" s="14">
        <v>6.767283349561834E-2</v>
      </c>
      <c r="N19" s="14">
        <v>3.5651869975533018E-2</v>
      </c>
      <c r="O19" s="14">
        <v>4.1271846704569397E-2</v>
      </c>
      <c r="P19" s="14">
        <v>4.5647175510572034E-2</v>
      </c>
      <c r="Q19" s="14">
        <v>-1.1933174224344127E-3</v>
      </c>
      <c r="R19" s="14">
        <v>9.6166341780376891E-2</v>
      </c>
      <c r="S19" s="14">
        <v>-4.5590433482810118E-2</v>
      </c>
      <c r="T19" s="14">
        <v>0.11605035405192758</v>
      </c>
      <c r="U19" s="14">
        <v>4.1540432280758814E-2</v>
      </c>
      <c r="V19" s="14">
        <v>-2.0911360799001192E-2</v>
      </c>
      <c r="W19" s="14">
        <v>7.3190486709373517E-2</v>
      </c>
      <c r="X19" s="14">
        <v>1.8413275744487374E-2</v>
      </c>
      <c r="Y19" s="14">
        <v>0.20741901776384528</v>
      </c>
      <c r="Z19" s="14">
        <v>6.0098013928295023E-2</v>
      </c>
      <c r="AA19" s="14">
        <v>-1.2253829321663069E-2</v>
      </c>
      <c r="AB19" s="14">
        <v>-2.8638223261251467E-3</v>
      </c>
      <c r="AC19" s="14">
        <v>0.15646571560055217</v>
      </c>
      <c r="AD19" s="14">
        <v>1.4176245210728961E-3</v>
      </c>
      <c r="AE19" s="15">
        <v>-2.9442983063362443E-2</v>
      </c>
    </row>
    <row r="20" spans="1:31" x14ac:dyDescent="0.15">
      <c r="A20" s="22" t="s">
        <v>131</v>
      </c>
      <c r="B20" s="14">
        <v>3.1007751937984447E-2</v>
      </c>
      <c r="C20" s="14">
        <v>-3.498671390611157E-2</v>
      </c>
      <c r="D20" s="14">
        <v>3.9308726796432242E-2</v>
      </c>
      <c r="E20" s="14">
        <v>-2.5498285203041853E-2</v>
      </c>
      <c r="F20" s="14">
        <v>-8.1892629663329088E-3</v>
      </c>
      <c r="G20" s="14">
        <v>-4.4482173174872623E-2</v>
      </c>
      <c r="H20" s="15">
        <v>2.5393320452663588E-2</v>
      </c>
      <c r="I20" s="14">
        <v>7.9177715720554681E-2</v>
      </c>
      <c r="J20" s="14">
        <v>-1.7090893758169589E-2</v>
      </c>
      <c r="K20" s="14">
        <v>2.4572392194651967E-2</v>
      </c>
      <c r="L20" s="14">
        <v>1.0306510126546254E-2</v>
      </c>
      <c r="M20" s="14">
        <v>9.3935248518011799E-2</v>
      </c>
      <c r="N20" s="14">
        <v>3.982450219372257E-2</v>
      </c>
      <c r="O20" s="14">
        <v>4.2871587462082861E-2</v>
      </c>
      <c r="P20" s="14">
        <v>-2.8564037338047358E-2</v>
      </c>
      <c r="Q20" s="14">
        <v>2.9470330545599444E-2</v>
      </c>
      <c r="R20" s="14">
        <v>1.5411973918197866E-2</v>
      </c>
      <c r="S20" s="14">
        <v>1.6444792482380458E-2</v>
      </c>
      <c r="T20" s="14">
        <v>8.9531194924215685E-2</v>
      </c>
      <c r="U20" s="14">
        <v>-4.8024363579571121E-3</v>
      </c>
      <c r="V20" s="14">
        <v>4.1440867070449156E-3</v>
      </c>
      <c r="W20" s="14">
        <v>-4.4596912521443528E-4</v>
      </c>
      <c r="X20" s="14">
        <v>-4.207589285714293E-2</v>
      </c>
      <c r="Y20" s="14">
        <v>-1.5577672003461681E-2</v>
      </c>
      <c r="Z20" s="14">
        <v>8.5158150851581502E-2</v>
      </c>
      <c r="AA20" s="14">
        <v>7.0890562693841442E-3</v>
      </c>
      <c r="AB20" s="14">
        <v>1.5210128362933088E-2</v>
      </c>
      <c r="AC20" s="14">
        <v>5.7302029446876297E-2</v>
      </c>
      <c r="AD20" s="14">
        <v>-9.5267245667062569E-3</v>
      </c>
      <c r="AE20" s="15">
        <v>3.3593267081926725E-2</v>
      </c>
    </row>
    <row r="21" spans="1:31" x14ac:dyDescent="0.15">
      <c r="A21" s="22" t="s">
        <v>132</v>
      </c>
      <c r="B21" s="14">
        <v>5.5694792536897804E-2</v>
      </c>
      <c r="C21" s="14">
        <v>7.2051399724644347E-2</v>
      </c>
      <c r="D21" s="14">
        <v>-5.1491090388698993E-2</v>
      </c>
      <c r="E21" s="14">
        <v>7.1738243394879095E-2</v>
      </c>
      <c r="F21" s="14">
        <v>-5.198776758409838E-3</v>
      </c>
      <c r="G21" s="14">
        <v>4.6908315565031992E-2</v>
      </c>
      <c r="H21" s="15">
        <v>4.2261103633916566E-2</v>
      </c>
      <c r="I21" s="14">
        <v>4.6774088329310376E-2</v>
      </c>
      <c r="J21" s="14">
        <v>-1.8074442680851587E-2</v>
      </c>
      <c r="K21" s="14">
        <v>9.7578180108158913E-2</v>
      </c>
      <c r="L21" s="14">
        <v>-1.1168350872828919E-3</v>
      </c>
      <c r="M21" s="14">
        <v>0.16423509795748234</v>
      </c>
      <c r="N21" s="14">
        <v>-2.4667315806556251E-2</v>
      </c>
      <c r="O21" s="14">
        <v>4.4211751018033763E-2</v>
      </c>
      <c r="P21" s="14">
        <v>7.822555590075897E-2</v>
      </c>
      <c r="Q21" s="14">
        <v>3.3655705996131428E-2</v>
      </c>
      <c r="R21" s="14">
        <v>0.10974897840046717</v>
      </c>
      <c r="S21" s="14">
        <v>3.389830508474577E-2</v>
      </c>
      <c r="T21" s="14">
        <v>1.9087673891944351E-2</v>
      </c>
      <c r="U21" s="14">
        <v>4.9727333359488368E-2</v>
      </c>
      <c r="V21" s="14">
        <v>0.06</v>
      </c>
      <c r="W21" s="14">
        <v>7.7255722963928977E-2</v>
      </c>
      <c r="X21" s="14">
        <v>1.5146219270651302E-2</v>
      </c>
      <c r="Y21" s="14">
        <v>5.93406593406594E-2</v>
      </c>
      <c r="Z21" s="14">
        <v>0.1</v>
      </c>
      <c r="AA21" s="14">
        <v>5.015398152221736E-2</v>
      </c>
      <c r="AB21" s="14">
        <v>2.5172483473340758E-2</v>
      </c>
      <c r="AC21" s="14">
        <v>6.9251035001881817E-2</v>
      </c>
      <c r="AD21" s="14">
        <v>3.8627935723114994E-2</v>
      </c>
      <c r="AE21" s="15">
        <v>4.3013225991949252E-3</v>
      </c>
    </row>
    <row r="22" spans="1:31" x14ac:dyDescent="0.15">
      <c r="A22" s="22" t="s">
        <v>133</v>
      </c>
      <c r="B22" s="14">
        <v>-3.3236613030862519E-2</v>
      </c>
      <c r="C22" s="14">
        <v>-2.8681506849314989E-2</v>
      </c>
      <c r="D22" s="14">
        <v>3.098809535397572E-2</v>
      </c>
      <c r="E22" s="14">
        <v>-3.0933967876264106E-2</v>
      </c>
      <c r="F22" s="14">
        <v>1.2296341838303061E-2</v>
      </c>
      <c r="G22" s="14">
        <v>-1.1880515953835758E-2</v>
      </c>
      <c r="H22" s="15">
        <v>-3.6415289256198261E-2</v>
      </c>
      <c r="I22" s="14">
        <v>-5.5050064398188478E-2</v>
      </c>
      <c r="J22" s="14">
        <v>1.8407141504900231E-2</v>
      </c>
      <c r="K22" s="14">
        <v>2.5921165381319642E-2</v>
      </c>
      <c r="L22" s="14">
        <v>-2.5322475182785388E-2</v>
      </c>
      <c r="M22" s="14">
        <v>2.2914428929466543E-2</v>
      </c>
      <c r="N22" s="14">
        <v>9.983361064891871E-3</v>
      </c>
      <c r="O22" s="14">
        <v>-5.6453110492107689E-2</v>
      </c>
      <c r="P22" s="14">
        <v>-4.552658118426732E-2</v>
      </c>
      <c r="Q22" s="14">
        <v>-1.8338323353293356E-2</v>
      </c>
      <c r="R22" s="14">
        <v>-1.7885323513940024E-2</v>
      </c>
      <c r="S22" s="14">
        <v>-4.2225534028811377E-3</v>
      </c>
      <c r="T22" s="14">
        <v>2.5396825396824855E-3</v>
      </c>
      <c r="U22" s="14">
        <v>-3.724328667800348E-2</v>
      </c>
      <c r="V22" s="14">
        <v>-9.883198562443794E-3</v>
      </c>
      <c r="W22" s="14">
        <v>9.5577927870524569E-3</v>
      </c>
      <c r="X22" s="14">
        <v>-7.8732927809020997E-2</v>
      </c>
      <c r="Y22" s="14">
        <v>-6.7219917012448172E-2</v>
      </c>
      <c r="Z22" s="14">
        <v>0.11169995923359145</v>
      </c>
      <c r="AA22" s="14">
        <v>-2.5136154168412292E-2</v>
      </c>
      <c r="AB22" s="14">
        <v>-8.5602455438852712E-3</v>
      </c>
      <c r="AC22" s="14">
        <v>-6.1950017599436871E-2</v>
      </c>
      <c r="AD22" s="14">
        <v>-5.3034811068134589E-2</v>
      </c>
      <c r="AE22" s="15">
        <v>5.7555769318858419E-2</v>
      </c>
    </row>
    <row r="23" spans="1:31" x14ac:dyDescent="0.15">
      <c r="A23" s="22" t="s">
        <v>134</v>
      </c>
      <c r="B23" s="14">
        <v>0.12032742155525249</v>
      </c>
      <c r="C23" s="14">
        <v>3.7461436756280206E-2</v>
      </c>
      <c r="D23" s="14">
        <v>-4.8953656890097343E-3</v>
      </c>
      <c r="E23" s="14">
        <v>0.17033763044812764</v>
      </c>
      <c r="F23" s="14">
        <v>3.0671120558760947E-2</v>
      </c>
      <c r="G23" s="14">
        <v>7.9010649261422219E-2</v>
      </c>
      <c r="H23" s="15">
        <v>1.8761726078799325E-3</v>
      </c>
      <c r="I23" s="14">
        <v>5.2761167780507735E-4</v>
      </c>
      <c r="J23" s="14">
        <v>-4.1754250496903395E-3</v>
      </c>
      <c r="K23" s="14">
        <v>3.1948214658592634E-2</v>
      </c>
      <c r="L23" s="14">
        <v>6.8897620644891452E-2</v>
      </c>
      <c r="M23" s="14">
        <v>3.8151907595379765E-2</v>
      </c>
      <c r="N23" s="14">
        <v>8.896210873146608E-2</v>
      </c>
      <c r="O23" s="14">
        <v>3.1883487502460096E-2</v>
      </c>
      <c r="P23" s="14">
        <v>1.3477088948787061E-2</v>
      </c>
      <c r="Q23" s="14">
        <v>-1.1056042699199357E-2</v>
      </c>
      <c r="R23" s="14">
        <v>0.11114086770219599</v>
      </c>
      <c r="S23" s="14">
        <v>-1.7959590920429182E-2</v>
      </c>
      <c r="T23" s="14">
        <v>3.7365421152628239E-2</v>
      </c>
      <c r="U23" s="14">
        <v>9.2682453416149099E-2</v>
      </c>
      <c r="V23" s="14">
        <v>6.957047791893432E-3</v>
      </c>
      <c r="W23" s="14">
        <v>0.1688336278717496</v>
      </c>
      <c r="X23" s="14">
        <v>0.10090943067148384</v>
      </c>
      <c r="Y23" s="14">
        <v>-0.1116548042704627</v>
      </c>
      <c r="Z23" s="14">
        <v>2.9336266960029361E-2</v>
      </c>
      <c r="AA23" s="14">
        <v>0.11087236785560817</v>
      </c>
      <c r="AB23" s="14">
        <v>8.1257632991564591E-2</v>
      </c>
      <c r="AC23" s="14">
        <v>7.2045028142589188E-2</v>
      </c>
      <c r="AD23" s="14">
        <v>6.2838740083261388E-2</v>
      </c>
      <c r="AE23" s="15">
        <v>1.4878180833784657E-2</v>
      </c>
    </row>
    <row r="24" spans="1:31" x14ac:dyDescent="0.15">
      <c r="A24" s="22" t="s">
        <v>135</v>
      </c>
      <c r="B24" s="14">
        <v>-6.3565513882123698E-2</v>
      </c>
      <c r="C24" s="14">
        <v>-3.2285471537807905E-2</v>
      </c>
      <c r="D24" s="14">
        <v>-0.11004478263344644</v>
      </c>
      <c r="E24" s="14">
        <v>-5.5578867861189193E-2</v>
      </c>
      <c r="F24" s="14">
        <v>-6.3936358279316388E-2</v>
      </c>
      <c r="G24" s="14">
        <v>-2.1649156319643415E-2</v>
      </c>
      <c r="H24" s="15">
        <v>-5.4842161583734728E-2</v>
      </c>
      <c r="I24" s="14">
        <v>-4.4493759887502128E-2</v>
      </c>
      <c r="J24" s="14">
        <v>-6.2822188078861585E-2</v>
      </c>
      <c r="K24" s="14">
        <v>-9.8543099959530644E-2</v>
      </c>
      <c r="L24" s="14">
        <v>1.7456345551416702E-2</v>
      </c>
      <c r="M24" s="14">
        <v>-8.6648685097774791E-2</v>
      </c>
      <c r="N24" s="14">
        <v>-8.2602118003025637E-2</v>
      </c>
      <c r="O24" s="14">
        <v>-5.4548922372687381E-2</v>
      </c>
      <c r="P24" s="14">
        <v>-5.6914893617021289E-2</v>
      </c>
      <c r="Q24" s="14">
        <v>5.011565150346943E-2</v>
      </c>
      <c r="R24" s="14">
        <v>-2.8440588093516503E-2</v>
      </c>
      <c r="S24" s="14">
        <v>-7.0104140208280374E-2</v>
      </c>
      <c r="T24" s="14">
        <v>-9.8595848595848509E-2</v>
      </c>
      <c r="U24" s="14">
        <v>-7.6951771915800729E-2</v>
      </c>
      <c r="V24" s="14">
        <v>-6.7888254731150441E-2</v>
      </c>
      <c r="W24" s="14">
        <v>2.49473513688643E-2</v>
      </c>
      <c r="X24" s="14">
        <v>-0.16204594319339141</v>
      </c>
      <c r="Y24" s="14">
        <v>-0.13370055082623927</v>
      </c>
      <c r="Z24" s="14">
        <v>-0.15176344852155332</v>
      </c>
      <c r="AA24" s="14">
        <v>-7.1566731141199283E-2</v>
      </c>
      <c r="AB24" s="14">
        <v>-5.8418702390333581E-2</v>
      </c>
      <c r="AC24" s="14">
        <v>-3.9901995099755005E-2</v>
      </c>
      <c r="AD24" s="14">
        <v>-0.1071613332347942</v>
      </c>
      <c r="AE24" s="15">
        <v>-4.2678502838121423E-3</v>
      </c>
    </row>
    <row r="25" spans="1:31" x14ac:dyDescent="0.15">
      <c r="A25" s="22" t="s">
        <v>136</v>
      </c>
      <c r="B25" s="14">
        <v>3.8751625487646157E-2</v>
      </c>
      <c r="C25" s="14">
        <v>0</v>
      </c>
      <c r="D25" s="14">
        <v>2.5325294910953554E-2</v>
      </c>
      <c r="E25" s="14">
        <v>3.2479505920511929E-2</v>
      </c>
      <c r="F25" s="14">
        <v>4.501101668240489E-2</v>
      </c>
      <c r="G25" s="14">
        <v>6.9964204360559779E-2</v>
      </c>
      <c r="H25" s="15">
        <v>-7.3591848287573739E-3</v>
      </c>
      <c r="I25" s="14">
        <v>9.6580587301952292E-2</v>
      </c>
      <c r="J25" s="14">
        <v>2.6185150001532129E-2</v>
      </c>
      <c r="K25" s="14">
        <v>3.4792368125701557E-2</v>
      </c>
      <c r="L25" s="14">
        <v>5.0151407529253525E-2</v>
      </c>
      <c r="M25" s="14">
        <v>1.698043558508678E-2</v>
      </c>
      <c r="N25" s="14">
        <v>3.7928759894459055E-2</v>
      </c>
      <c r="O25" s="14">
        <v>6.6572523703853081E-2</v>
      </c>
      <c r="P25" s="14">
        <v>-3.1878172588832535E-2</v>
      </c>
      <c r="Q25" s="14">
        <v>5.2863436123348068E-2</v>
      </c>
      <c r="R25" s="14">
        <v>4.068469362441083E-2</v>
      </c>
      <c r="S25" s="14">
        <v>-2.1305654192843516E-2</v>
      </c>
      <c r="T25" s="14">
        <v>1.727057229935652E-2</v>
      </c>
      <c r="U25" s="14">
        <v>2.0841752785635902E-2</v>
      </c>
      <c r="V25" s="14">
        <v>9.6680631646792504E-3</v>
      </c>
      <c r="W25" s="14">
        <v>7.4416521784943013E-2</v>
      </c>
      <c r="X25" s="14">
        <v>1.9176232275489521E-2</v>
      </c>
      <c r="Y25" s="14">
        <v>-1.8797687861271811E-2</v>
      </c>
      <c r="Z25" s="14">
        <v>9.5758084838303281E-2</v>
      </c>
      <c r="AA25" s="14">
        <v>7.2916666666666671E-2</v>
      </c>
      <c r="AB25" s="14">
        <v>1.8412096189253243E-3</v>
      </c>
      <c r="AC25" s="14">
        <v>8.9682829019321939E-2</v>
      </c>
      <c r="AD25" s="14">
        <v>-1.3947520900587726E-2</v>
      </c>
      <c r="AE25" s="15">
        <v>0.12993442201362995</v>
      </c>
    </row>
    <row r="26" spans="1:31" x14ac:dyDescent="0.15">
      <c r="A26" s="22" t="s">
        <v>137</v>
      </c>
      <c r="B26" s="14">
        <v>4.3064596895342991E-2</v>
      </c>
      <c r="C26" s="14">
        <v>1.5364354697102628E-2</v>
      </c>
      <c r="D26" s="14">
        <v>5.1468676891084066E-2</v>
      </c>
      <c r="E26" s="14">
        <v>-1.2910166756320519E-2</v>
      </c>
      <c r="F26" s="14">
        <v>0.11144578313252998</v>
      </c>
      <c r="G26" s="14">
        <v>3.8321167883211618E-2</v>
      </c>
      <c r="H26" s="15">
        <v>7.5278015397775899E-2</v>
      </c>
      <c r="I26" s="14">
        <v>2.491244993394431E-2</v>
      </c>
      <c r="J26" s="14">
        <v>-1.0451661067562434E-2</v>
      </c>
      <c r="K26" s="14">
        <v>1.6268980477223426E-2</v>
      </c>
      <c r="L26" s="14">
        <v>-2.7398688422878108E-2</v>
      </c>
      <c r="M26" s="14">
        <v>6.7513611615244981E-2</v>
      </c>
      <c r="N26" s="14">
        <v>3.8449316809660024E-2</v>
      </c>
      <c r="O26" s="14">
        <v>0.11745791564214113</v>
      </c>
      <c r="P26" s="14">
        <v>3.4978560775540672E-2</v>
      </c>
      <c r="Q26" s="14">
        <v>9.832635983263599E-2</v>
      </c>
      <c r="R26" s="14">
        <v>2.1930870083432526E-2</v>
      </c>
      <c r="S26" s="14">
        <v>-5.5819145967055605E-4</v>
      </c>
      <c r="T26" s="14">
        <v>6.8575233022636559E-2</v>
      </c>
      <c r="U26" s="14">
        <v>4.3905289748520135E-2</v>
      </c>
      <c r="V26" s="14">
        <v>1.5959144589850211E-3</v>
      </c>
      <c r="W26" s="14">
        <v>-3.73893642582196E-2</v>
      </c>
      <c r="X26" s="14">
        <v>2.4910560487610874E-2</v>
      </c>
      <c r="Y26" s="14">
        <v>-5.2407097579941914E-2</v>
      </c>
      <c r="Z26" s="14">
        <v>6.1326178612495265E-2</v>
      </c>
      <c r="AA26" s="14">
        <v>2.7184466019417448E-2</v>
      </c>
      <c r="AB26" s="14">
        <v>-3.5475607039429646E-2</v>
      </c>
      <c r="AC26" s="14">
        <v>1.5389762462362021E-2</v>
      </c>
      <c r="AD26" s="14">
        <v>3.3074501573977004E-2</v>
      </c>
      <c r="AE26" s="15">
        <v>0.10241820768136559</v>
      </c>
    </row>
    <row r="27" spans="1:31" x14ac:dyDescent="0.15">
      <c r="A27" s="22" t="s">
        <v>138</v>
      </c>
      <c r="B27" s="14">
        <v>-2.5924147863658147E-2</v>
      </c>
      <c r="C27" s="14">
        <v>5.2313013402507602E-2</v>
      </c>
      <c r="D27" s="14">
        <v>2.9171817058096405E-2</v>
      </c>
      <c r="E27" s="14">
        <v>6.0752043596730178E-2</v>
      </c>
      <c r="F27" s="14">
        <v>9.5392953929539379E-2</v>
      </c>
      <c r="G27" s="14">
        <v>0.11159929701230235</v>
      </c>
      <c r="H27" s="15">
        <v>8.7509944311853164E-3</v>
      </c>
      <c r="I27" s="14">
        <v>8.6956521739130391E-2</v>
      </c>
      <c r="J27" s="14">
        <v>4.9792531120331822E-2</v>
      </c>
      <c r="K27" s="14">
        <v>6.1472785485592214E-2</v>
      </c>
      <c r="L27" s="14">
        <v>3.127124227434825E-2</v>
      </c>
      <c r="M27" s="14">
        <v>9.7245834750085108E-2</v>
      </c>
      <c r="N27" s="14">
        <v>9.8837209302325493E-2</v>
      </c>
      <c r="O27" s="14">
        <v>-3.6899119837508459E-2</v>
      </c>
      <c r="P27" s="14">
        <v>-1.4928061603584541E-2</v>
      </c>
      <c r="Q27" s="14">
        <v>-5.0793650793650837E-3</v>
      </c>
      <c r="R27" s="14">
        <v>2.3326335432703855E-3</v>
      </c>
      <c r="S27" s="14">
        <v>7.5397933538117717E-2</v>
      </c>
      <c r="T27" s="14">
        <v>-1.8380062305295944E-2</v>
      </c>
      <c r="U27" s="14">
        <v>0.14898419864559823</v>
      </c>
      <c r="V27" s="14">
        <v>5.0987890376035742E-3</v>
      </c>
      <c r="W27" s="14">
        <v>-2.852631042738551E-3</v>
      </c>
      <c r="X27" s="14">
        <v>3.4001292824822227E-2</v>
      </c>
      <c r="Y27" s="14">
        <v>4.6626712754581849E-2</v>
      </c>
      <c r="Z27" s="14">
        <v>0.18634886240520043</v>
      </c>
      <c r="AA27" s="14">
        <v>1.2854442344045364E-2</v>
      </c>
      <c r="AB27" s="14">
        <v>2.8870027137825535E-2</v>
      </c>
      <c r="AC27" s="14">
        <v>0</v>
      </c>
      <c r="AD27" s="14">
        <v>-6.0984032828180282E-2</v>
      </c>
      <c r="AE27" s="15">
        <v>1.1182795698924799E-2</v>
      </c>
    </row>
    <row r="28" spans="1:31" x14ac:dyDescent="0.15">
      <c r="A28" s="22" t="s">
        <v>139</v>
      </c>
      <c r="B28" s="14">
        <v>2.1685559388861572E-2</v>
      </c>
      <c r="C28" s="14">
        <v>1.0271158586688579E-2</v>
      </c>
      <c r="D28" s="14">
        <v>2.7624309392265158E-2</v>
      </c>
      <c r="E28" s="14">
        <v>4.2394476182647592E-2</v>
      </c>
      <c r="F28" s="14">
        <v>5.0470064324591765E-2</v>
      </c>
      <c r="G28" s="14">
        <v>5.9552042160737756E-2</v>
      </c>
      <c r="H28" s="15">
        <v>5.2576235541535225E-2</v>
      </c>
      <c r="I28" s="14">
        <v>0.19294117647058831</v>
      </c>
      <c r="J28" s="14">
        <v>1.4372978799857242E-3</v>
      </c>
      <c r="K28" s="14">
        <v>-3.5592197868489765E-2</v>
      </c>
      <c r="L28" s="14">
        <v>1.1025394660453816E-2</v>
      </c>
      <c r="M28" s="14">
        <v>0.12271459559962793</v>
      </c>
      <c r="N28" s="14">
        <v>2.7290448343080035E-2</v>
      </c>
      <c r="O28" s="14">
        <v>5.8347978910369074E-2</v>
      </c>
      <c r="P28" s="14">
        <v>-1.3417142857142851E-2</v>
      </c>
      <c r="Q28" s="14">
        <v>9.604339502233572E-2</v>
      </c>
      <c r="R28" s="14">
        <v>0.10146613916686059</v>
      </c>
      <c r="S28" s="14">
        <v>2.778499091145158E-2</v>
      </c>
      <c r="T28" s="14">
        <v>0.11107584893684533</v>
      </c>
      <c r="U28" s="14">
        <v>9.5874263261296708E-2</v>
      </c>
      <c r="V28" s="14">
        <v>8.8776157260621793E-3</v>
      </c>
      <c r="W28" s="14">
        <v>0.11077905491698595</v>
      </c>
      <c r="X28" s="14">
        <v>-8.7521880470117618E-3</v>
      </c>
      <c r="Y28" s="14">
        <v>-4.3670404865994994E-2</v>
      </c>
      <c r="Z28" s="14">
        <v>8.5540334855403202E-2</v>
      </c>
      <c r="AA28" s="14">
        <v>0.10600970511384845</v>
      </c>
      <c r="AB28" s="14">
        <v>3.4345361692575294E-2</v>
      </c>
      <c r="AC28" s="14">
        <v>-6.1614497528830345E-2</v>
      </c>
      <c r="AD28" s="14">
        <v>-2.5917272412599449E-2</v>
      </c>
      <c r="AE28" s="15">
        <v>4.3385793279455527E-2</v>
      </c>
    </row>
    <row r="29" spans="1:31" x14ac:dyDescent="0.15">
      <c r="A29" s="22" t="s">
        <v>140</v>
      </c>
      <c r="B29" s="14">
        <v>-5.13748191027497E-2</v>
      </c>
      <c r="C29" s="14">
        <v>-4.8800325335502642E-3</v>
      </c>
      <c r="D29" s="14">
        <v>-4.6984572230013975E-2</v>
      </c>
      <c r="E29" s="14">
        <v>-6.0620995564317423E-2</v>
      </c>
      <c r="F29" s="14">
        <v>-7.9604333490343918E-2</v>
      </c>
      <c r="G29" s="14">
        <v>8.3312608803780192E-2</v>
      </c>
      <c r="H29" s="15">
        <v>-8.4915084915084E-3</v>
      </c>
      <c r="I29" s="14">
        <v>8.2051282051281982E-2</v>
      </c>
      <c r="J29" s="14">
        <v>4.664513814137029E-3</v>
      </c>
      <c r="K29" s="14">
        <v>-2.0642201834862428E-2</v>
      </c>
      <c r="L29" s="14">
        <v>4.1765086433869378E-2</v>
      </c>
      <c r="M29" s="14">
        <v>0.14766767871929345</v>
      </c>
      <c r="N29" s="14">
        <v>1.680672268907556E-2</v>
      </c>
      <c r="O29" s="14">
        <v>3.0056459647957529E-2</v>
      </c>
      <c r="P29" s="14">
        <v>-8.8038366193267977E-4</v>
      </c>
      <c r="Q29" s="14">
        <v>0.14963609898107716</v>
      </c>
      <c r="R29" s="14">
        <v>-3.7396999788717432E-2</v>
      </c>
      <c r="S29" s="14">
        <v>-1.6927741283476547E-2</v>
      </c>
      <c r="T29" s="14">
        <v>1.2567837760639956E-2</v>
      </c>
      <c r="U29" s="14">
        <v>-6.0236643958408019E-2</v>
      </c>
      <c r="V29" s="14">
        <v>1.4770584538026363E-2</v>
      </c>
      <c r="W29" s="14">
        <v>7.1285671580012325E-2</v>
      </c>
      <c r="X29" s="14">
        <v>-6.6851664984863418E-3</v>
      </c>
      <c r="Y29" s="14">
        <v>9.2248447204968873E-2</v>
      </c>
      <c r="Z29" s="14">
        <v>7.1508693213684929E-2</v>
      </c>
      <c r="AA29" s="14">
        <v>-2.0249746878163591E-3</v>
      </c>
      <c r="AB29" s="14">
        <v>-1.0145949758558917E-2</v>
      </c>
      <c r="AC29" s="14">
        <v>7.4087078651685373E-2</v>
      </c>
      <c r="AD29" s="14">
        <v>6.8849109403455691E-2</v>
      </c>
      <c r="AE29" s="15">
        <v>-2.4459845087647834E-2</v>
      </c>
    </row>
    <row r="30" spans="1:31" x14ac:dyDescent="0.15">
      <c r="A30" s="22" t="s">
        <v>141</v>
      </c>
      <c r="B30" s="14">
        <v>-2.0086448004068121E-2</v>
      </c>
      <c r="C30" s="14">
        <v>5.6395586432366272E-2</v>
      </c>
      <c r="D30" s="14">
        <v>0.19376992886926656</v>
      </c>
      <c r="E30" s="14">
        <v>5.4984260230850415E-3</v>
      </c>
      <c r="F30" s="14">
        <v>2.9682702149437148E-2</v>
      </c>
      <c r="G30" s="14">
        <v>2.7318640955004539E-2</v>
      </c>
      <c r="H30" s="15">
        <v>-6.045340050377883E-3</v>
      </c>
      <c r="I30" s="14">
        <v>6.5621582209259835E-3</v>
      </c>
      <c r="J30" s="14">
        <v>-2.0357142857142869E-2</v>
      </c>
      <c r="K30" s="14">
        <v>3.278688524590162E-2</v>
      </c>
      <c r="L30" s="14">
        <v>-5.1035243032990105E-2</v>
      </c>
      <c r="M30" s="14">
        <v>7.647907647907648E-2</v>
      </c>
      <c r="N30" s="14">
        <v>1.3596374300186754E-2</v>
      </c>
      <c r="O30" s="14">
        <v>-3.9980654522005547E-2</v>
      </c>
      <c r="P30" s="14">
        <v>1.9710144927536224E-2</v>
      </c>
      <c r="Q30" s="14">
        <v>5.8242593061534488E-2</v>
      </c>
      <c r="R30" s="14">
        <v>3.6874451273046525E-2</v>
      </c>
      <c r="S30" s="14">
        <v>3.1611410948342432E-2</v>
      </c>
      <c r="T30" s="14">
        <v>-2.990126939351205E-2</v>
      </c>
      <c r="U30" s="14">
        <v>-4.5402518122853917E-2</v>
      </c>
      <c r="V30" s="14">
        <v>-5.8841746670795208E-3</v>
      </c>
      <c r="W30" s="14">
        <v>1.1548286002533055E-2</v>
      </c>
      <c r="X30" s="14">
        <v>-1.6253968253968156E-2</v>
      </c>
      <c r="Y30" s="14">
        <v>2.5475968427995485E-3</v>
      </c>
      <c r="Z30" s="14">
        <v>4.0303585448835361E-2</v>
      </c>
      <c r="AA30" s="14">
        <v>8.1163341224213207E-3</v>
      </c>
      <c r="AB30" s="14">
        <v>-2.5021925016443746E-2</v>
      </c>
      <c r="AC30" s="14">
        <v>-4.5766590389015975E-2</v>
      </c>
      <c r="AD30" s="14">
        <v>-7.4845198021859266E-2</v>
      </c>
      <c r="AE30" s="15">
        <v>0</v>
      </c>
    </row>
    <row r="31" spans="1:31" x14ac:dyDescent="0.15">
      <c r="A31" s="22" t="s">
        <v>142</v>
      </c>
      <c r="B31" s="14">
        <v>-5.7861961598339305E-2</v>
      </c>
      <c r="C31" s="14">
        <v>-5.3771760154738897E-2</v>
      </c>
      <c r="D31" s="14">
        <v>-6.8830901993014199E-2</v>
      </c>
      <c r="E31" s="14">
        <v>-0.11295708799465685</v>
      </c>
      <c r="F31" s="14">
        <v>-3.1560636182902661E-2</v>
      </c>
      <c r="G31" s="14">
        <v>-4.5810055865921726E-2</v>
      </c>
      <c r="H31" s="15">
        <v>-0.10897110998479484</v>
      </c>
      <c r="I31" s="14">
        <v>-6.7366896052154998E-2</v>
      </c>
      <c r="J31" s="14">
        <v>1.5311702515494047E-2</v>
      </c>
      <c r="K31" s="14">
        <v>-3.2982890125747302E-2</v>
      </c>
      <c r="L31" s="14">
        <v>-3.5477038972238729E-2</v>
      </c>
      <c r="M31" s="14">
        <v>-6.6577301161751493E-2</v>
      </c>
      <c r="N31" s="14">
        <v>-5.7601262493424635E-2</v>
      </c>
      <c r="O31" s="14">
        <v>-4.752308984047017E-2</v>
      </c>
      <c r="P31" s="14">
        <v>-0.10517339397384876</v>
      </c>
      <c r="Q31" s="14">
        <v>-9.4520220148360756E-2</v>
      </c>
      <c r="R31" s="14">
        <v>-0.10520745131244705</v>
      </c>
      <c r="S31" s="14">
        <v>-9.6910812157448942E-2</v>
      </c>
      <c r="T31" s="14">
        <v>-8.6943879034603141E-2</v>
      </c>
      <c r="U31" s="14">
        <v>-0.1191047162270184</v>
      </c>
      <c r="V31" s="14">
        <v>-0.11713395638629288</v>
      </c>
      <c r="W31" s="14">
        <v>-4.0042440318302543E-2</v>
      </c>
      <c r="X31" s="14">
        <v>-3.8337420937137032E-2</v>
      </c>
      <c r="Y31" s="14">
        <v>1.1344299489506281E-3</v>
      </c>
      <c r="Z31" s="14">
        <v>-8.1006289308176077E-2</v>
      </c>
      <c r="AA31" s="14">
        <v>-6.1053337806105348E-2</v>
      </c>
      <c r="AB31" s="14">
        <v>-3.1960646521433628E-2</v>
      </c>
      <c r="AC31" s="14">
        <v>-0.13086673518328196</v>
      </c>
      <c r="AD31" s="14">
        <v>-1.7967837570748376E-2</v>
      </c>
      <c r="AE31" s="15">
        <v>-7.5219389887170801E-3</v>
      </c>
    </row>
    <row r="32" spans="1:31" x14ac:dyDescent="0.15">
      <c r="A32" s="22" t="s">
        <v>143</v>
      </c>
      <c r="B32" s="14">
        <v>-2.340952905535669E-2</v>
      </c>
      <c r="C32" s="14">
        <v>-1.7579721995094017E-2</v>
      </c>
      <c r="D32" s="14">
        <v>-2.9346866725507466E-2</v>
      </c>
      <c r="E32" s="14">
        <v>7.1458823529411783E-2</v>
      </c>
      <c r="F32" s="14">
        <v>2.4377726456248468E-2</v>
      </c>
      <c r="G32" s="14">
        <v>-1.9437939110070381E-2</v>
      </c>
      <c r="H32" s="15">
        <v>5.4038680318545182E-3</v>
      </c>
      <c r="I32" s="14">
        <v>-1.5533980582523941E-3</v>
      </c>
      <c r="J32" s="14">
        <v>-3.0879712746858273E-2</v>
      </c>
      <c r="K32" s="14">
        <v>-1.9185674696226788E-2</v>
      </c>
      <c r="L32" s="14">
        <v>-0.1181429938885208</v>
      </c>
      <c r="M32" s="14">
        <v>-6.7017711823839426E-3</v>
      </c>
      <c r="N32" s="14">
        <v>-2.9025955902874663E-2</v>
      </c>
      <c r="O32" s="14">
        <v>3.7023977433004382E-3</v>
      </c>
      <c r="P32" s="14">
        <v>6.259212198221098E-2</v>
      </c>
      <c r="Q32" s="14">
        <v>4.6775898520084458E-2</v>
      </c>
      <c r="R32" s="14">
        <v>3.0754672344451253E-3</v>
      </c>
      <c r="S32" s="14">
        <v>1.5999999999999952E-2</v>
      </c>
      <c r="T32" s="14">
        <v>-2.4203821656050895E-2</v>
      </c>
      <c r="U32" s="14">
        <v>-6.3520871143375943E-3</v>
      </c>
      <c r="V32" s="14">
        <v>6.669019054340157E-2</v>
      </c>
      <c r="W32" s="14">
        <v>4.0320084884389311E-2</v>
      </c>
      <c r="X32" s="14">
        <v>-9.033557046979869E-2</v>
      </c>
      <c r="Y32" s="14">
        <v>-9.291784702549559E-2</v>
      </c>
      <c r="Z32" s="14">
        <v>-2.7374760470845878E-2</v>
      </c>
      <c r="AA32" s="14">
        <v>-1.1432654519471123E-2</v>
      </c>
      <c r="AB32" s="14">
        <v>-1.1034322550670845E-3</v>
      </c>
      <c r="AC32" s="14">
        <v>-8.2774931020891153E-3</v>
      </c>
      <c r="AD32" s="14">
        <v>-4.5741469215990248E-3</v>
      </c>
      <c r="AE32" s="15">
        <v>3.4526315789473697E-2</v>
      </c>
    </row>
    <row r="33" spans="1:31" x14ac:dyDescent="0.15">
      <c r="A33" s="22" t="s">
        <v>144</v>
      </c>
      <c r="B33" s="14">
        <v>3.9763113367174183E-2</v>
      </c>
      <c r="C33" s="14">
        <v>2.2055763628797236E-2</v>
      </c>
      <c r="D33" s="14">
        <v>-5.910434189588659E-3</v>
      </c>
      <c r="E33" s="14">
        <v>9.0058633638579591E-2</v>
      </c>
      <c r="F33" s="14">
        <v>-1.4278557114228464E-2</v>
      </c>
      <c r="G33" s="14">
        <v>6.5918318605206722E-2</v>
      </c>
      <c r="H33" s="15">
        <v>7.2418670438472277E-2</v>
      </c>
      <c r="I33" s="14">
        <v>2.0225593154414606E-2</v>
      </c>
      <c r="J33" s="14">
        <v>2.2971470915153797E-2</v>
      </c>
      <c r="K33" s="14">
        <v>4.3903499239295873E-2</v>
      </c>
      <c r="L33" s="14">
        <v>-0.10788687369908925</v>
      </c>
      <c r="M33" s="14">
        <v>6.9879518072289121E-2</v>
      </c>
      <c r="N33" s="14">
        <v>-2.7594136246047739E-2</v>
      </c>
      <c r="O33" s="14">
        <v>-1.580888810820303E-2</v>
      </c>
      <c r="P33" s="14">
        <v>-6.8878100112406138E-3</v>
      </c>
      <c r="Q33" s="14">
        <v>-1.5652612976521017E-2</v>
      </c>
      <c r="R33" s="14">
        <v>2.0990566037735862E-2</v>
      </c>
      <c r="S33" s="14">
        <v>-3.3668205267444878E-2</v>
      </c>
      <c r="T33" s="14">
        <v>3.8838120104438566E-2</v>
      </c>
      <c r="U33" s="14">
        <v>-5.9360730593606857E-3</v>
      </c>
      <c r="V33" s="14">
        <v>8.2699305325835259E-3</v>
      </c>
      <c r="W33" s="14">
        <v>1.6148909948578579E-3</v>
      </c>
      <c r="X33" s="14">
        <v>-3.0101814962372693E-2</v>
      </c>
      <c r="Y33" s="14">
        <v>-6.2161149281698969E-2</v>
      </c>
      <c r="Z33" s="14">
        <v>1.6324233042499248E-2</v>
      </c>
      <c r="AA33" s="14">
        <v>7.9508492952655892E-3</v>
      </c>
      <c r="AB33" s="14">
        <v>5.4883720930232582E-2</v>
      </c>
      <c r="AC33" s="14">
        <v>-7.432432432432437E-2</v>
      </c>
      <c r="AD33" s="14">
        <v>-3.10173697270473E-2</v>
      </c>
      <c r="AE33" s="15">
        <v>-1.8722018722018757E-2</v>
      </c>
    </row>
    <row r="34" spans="1:31" x14ac:dyDescent="0.15">
      <c r="A34" s="22" t="s">
        <v>145</v>
      </c>
      <c r="B34" s="14">
        <v>2.4952535937076262E-2</v>
      </c>
      <c r="C34" s="14">
        <v>-3.7052117263843658E-2</v>
      </c>
      <c r="D34" s="14">
        <v>1.3263206037045632E-2</v>
      </c>
      <c r="E34" s="14">
        <v>9.8110318707442263E-3</v>
      </c>
      <c r="F34" s="14">
        <v>0.10648030495552725</v>
      </c>
      <c r="G34" s="14">
        <v>4.0779744566435135E-2</v>
      </c>
      <c r="H34" s="15">
        <v>3.2709047744658458E-2</v>
      </c>
      <c r="I34" s="14">
        <v>3.6980556614563433E-2</v>
      </c>
      <c r="J34" s="14">
        <v>1.0141253169141657E-2</v>
      </c>
      <c r="K34" s="14">
        <v>-4.1640641265876088E-3</v>
      </c>
      <c r="L34" s="14">
        <v>4.1315269602190015E-3</v>
      </c>
      <c r="M34" s="14">
        <v>9.4594594594594981E-3</v>
      </c>
      <c r="N34" s="14">
        <v>2.0691693762932395E-2</v>
      </c>
      <c r="O34" s="14">
        <v>5.1757986792789548E-2</v>
      </c>
      <c r="P34" s="14">
        <v>-2.8898254063813796E-4</v>
      </c>
      <c r="Q34" s="14">
        <v>-1.0259040779687062E-2</v>
      </c>
      <c r="R34" s="14">
        <v>4.3659043659043675E-2</v>
      </c>
      <c r="S34" s="14">
        <v>1.5734756954200482E-2</v>
      </c>
      <c r="T34" s="14">
        <v>7.2573044297832304E-2</v>
      </c>
      <c r="U34" s="14">
        <v>3.3073036288470317E-2</v>
      </c>
      <c r="V34" s="14">
        <v>-1.0170603674540641E-2</v>
      </c>
      <c r="W34" s="14">
        <v>6.8734354448640126E-3</v>
      </c>
      <c r="X34" s="14">
        <v>3.7121557888331019E-2</v>
      </c>
      <c r="Y34" s="14">
        <v>-6.6254628766284032E-2</v>
      </c>
      <c r="Z34" s="14">
        <v>-2.9908612572694497E-2</v>
      </c>
      <c r="AA34" s="14">
        <v>0.17569021154535672</v>
      </c>
      <c r="AB34" s="14">
        <v>7.5782627865960805E-3</v>
      </c>
      <c r="AC34" s="14">
        <v>0.10476599398883647</v>
      </c>
      <c r="AD34" s="14">
        <v>2.6082420448617711E-2</v>
      </c>
      <c r="AE34" s="15">
        <v>3.4010783907092508E-2</v>
      </c>
    </row>
    <row r="35" spans="1:31" x14ac:dyDescent="0.15">
      <c r="A35" s="22" t="s">
        <v>147</v>
      </c>
      <c r="B35" s="14">
        <v>-2.3815824292140741E-2</v>
      </c>
      <c r="C35" s="14">
        <v>6.2156448202959937E-2</v>
      </c>
      <c r="D35" s="14">
        <v>5.5969307154141203E-2</v>
      </c>
      <c r="E35" s="14">
        <v>9.9750623441394377E-4</v>
      </c>
      <c r="F35" s="14">
        <v>-3.9963252181901748E-2</v>
      </c>
      <c r="G35" s="14">
        <v>-6.3293864370290734E-2</v>
      </c>
      <c r="H35" s="15">
        <v>2.7330779054916994E-2</v>
      </c>
      <c r="I35" s="14">
        <v>-3.8602941176470618E-2</v>
      </c>
      <c r="J35" s="14">
        <v>3.2986733596270995E-2</v>
      </c>
      <c r="K35" s="14">
        <v>-2.383441354798245E-2</v>
      </c>
      <c r="L35" s="14">
        <v>0.17917170163682294</v>
      </c>
      <c r="M35" s="14">
        <v>0.12315930388219552</v>
      </c>
      <c r="N35" s="14">
        <v>2.1430640023168315E-2</v>
      </c>
      <c r="O35" s="14">
        <v>3.3938571186153546E-3</v>
      </c>
      <c r="P35" s="14">
        <v>-3.3435309421145136E-2</v>
      </c>
      <c r="Q35" s="14">
        <v>3.3428349313293575E-2</v>
      </c>
      <c r="R35" s="14">
        <v>2.9880478087649435E-2</v>
      </c>
      <c r="S35" s="14">
        <v>-6.085753803596116E-2</v>
      </c>
      <c r="T35" s="14">
        <v>7.322788517867604E-3</v>
      </c>
      <c r="U35" s="14">
        <v>4.0017785682525661E-2</v>
      </c>
      <c r="V35" s="14">
        <v>-3.0493868080875095E-2</v>
      </c>
      <c r="W35" s="14">
        <v>9.4812692259070262E-3</v>
      </c>
      <c r="X35" s="14">
        <v>-7.1879125715124184E-3</v>
      </c>
      <c r="Y35" s="14">
        <v>4.4222539229671967E-2</v>
      </c>
      <c r="Z35" s="14">
        <v>-2.3408506994005145E-2</v>
      </c>
      <c r="AA35" s="14">
        <v>1.7688319609637033E-2</v>
      </c>
      <c r="AB35" s="14">
        <v>4.7835243278724411E-2</v>
      </c>
      <c r="AC35" s="14">
        <v>6.1406917994558816E-2</v>
      </c>
      <c r="AD35" s="14">
        <v>3.350741784905497E-2</v>
      </c>
      <c r="AE35" s="15">
        <v>4.9739269955876533E-2</v>
      </c>
    </row>
    <row r="36" spans="1:31" x14ac:dyDescent="0.15">
      <c r="A36" s="22" t="s">
        <v>146</v>
      </c>
      <c r="B36" s="14">
        <v>5.4215234480889897E-3</v>
      </c>
      <c r="C36" s="14">
        <v>6.96656050955414E-2</v>
      </c>
      <c r="D36" s="14">
        <v>-1.1968369309681605E-2</v>
      </c>
      <c r="E36" s="14">
        <v>-1.5445939212755293E-2</v>
      </c>
      <c r="F36" s="14">
        <v>0.10861244019138772</v>
      </c>
      <c r="G36" s="14">
        <v>-3.0797517811997157E-2</v>
      </c>
      <c r="H36" s="15">
        <v>8.5529587270014862E-2</v>
      </c>
      <c r="I36" s="14">
        <v>6.0420650095602366E-2</v>
      </c>
      <c r="J36" s="14">
        <v>4.2346407497396821E-2</v>
      </c>
      <c r="K36" s="14">
        <v>1.19940029985008E-2</v>
      </c>
      <c r="L36" s="14">
        <v>9.408788838637934E-2</v>
      </c>
      <c r="M36" s="14">
        <v>9.9324592769169634E-2</v>
      </c>
      <c r="N36" s="14">
        <v>6.6345335979585945E-2</v>
      </c>
      <c r="O36" s="14">
        <v>5.1073904955183422E-2</v>
      </c>
      <c r="P36" s="14">
        <v>-1.5875389408099766E-2</v>
      </c>
      <c r="Q36" s="14">
        <v>4.3630892678033974E-2</v>
      </c>
      <c r="R36" s="14">
        <v>4.4272512357618789E-2</v>
      </c>
      <c r="S36" s="14">
        <v>3.6818851251840937E-2</v>
      </c>
      <c r="T36" s="14">
        <v>5.8447223029950507E-2</v>
      </c>
      <c r="U36" s="14">
        <v>5.7289439931594688E-2</v>
      </c>
      <c r="V36" s="14">
        <v>4.7179487179487146E-2</v>
      </c>
      <c r="W36" s="14">
        <v>3.9238604107529858E-3</v>
      </c>
      <c r="X36" s="14">
        <v>5.8953900709219929E-2</v>
      </c>
      <c r="Y36" s="14">
        <v>-7.8415300546448557E-3</v>
      </c>
      <c r="Z36" s="14">
        <v>8.0093539900613908E-2</v>
      </c>
      <c r="AA36" s="14">
        <v>4.1953850764159598E-3</v>
      </c>
      <c r="AB36" s="14">
        <v>4.0457297974525019E-2</v>
      </c>
      <c r="AC36" s="14">
        <v>-8.0556572683998118E-3</v>
      </c>
      <c r="AD36" s="14">
        <v>5.8179053751900391E-2</v>
      </c>
      <c r="AE36" s="15">
        <v>-6.8781047000383358E-3</v>
      </c>
    </row>
    <row r="37" spans="1:31" x14ac:dyDescent="0.15">
      <c r="A37" s="22" t="s">
        <v>148</v>
      </c>
      <c r="B37" s="14">
        <v>3.3971420868158478E-2</v>
      </c>
      <c r="C37" s="14">
        <v>-1.4886490509862378E-2</v>
      </c>
      <c r="D37" s="14">
        <v>1.1897036556348784E-2</v>
      </c>
      <c r="E37" s="14">
        <v>6.3360323886639432E-3</v>
      </c>
      <c r="F37" s="14">
        <v>5.7833405265429426E-2</v>
      </c>
      <c r="G37" s="14">
        <v>5.2169788949489888E-3</v>
      </c>
      <c r="H37" s="15">
        <v>-2.1988089784699814E-2</v>
      </c>
      <c r="I37" s="14">
        <v>4.6880634691669311E-3</v>
      </c>
      <c r="J37" s="14">
        <v>2.3976023976023938E-2</v>
      </c>
      <c r="K37" s="14">
        <v>4.910052910052911E-2</v>
      </c>
      <c r="L37" s="14">
        <v>1.7288091859114812E-2</v>
      </c>
      <c r="M37" s="14">
        <v>1.3733285146367871E-2</v>
      </c>
      <c r="N37" s="14">
        <v>-4.2541877160328792E-3</v>
      </c>
      <c r="O37" s="14">
        <v>5.9855189058728976E-2</v>
      </c>
      <c r="P37" s="14">
        <v>3.005976499189628E-2</v>
      </c>
      <c r="Q37" s="14">
        <v>-1.4656415185007196E-2</v>
      </c>
      <c r="R37" s="14">
        <v>-5.6801811072237189E-2</v>
      </c>
      <c r="S37" s="14">
        <v>1.9034090909090754E-2</v>
      </c>
      <c r="T37" s="14">
        <v>-8.5164835164833839E-3</v>
      </c>
      <c r="U37" s="14">
        <v>-2.2644561261625503E-2</v>
      </c>
      <c r="V37" s="14">
        <v>-9.7943192948090341E-3</v>
      </c>
      <c r="W37" s="14">
        <v>3.8877338877338755E-3</v>
      </c>
      <c r="X37" s="14">
        <v>1.7441049253523029E-2</v>
      </c>
      <c r="Y37" s="14">
        <v>2.7538347148404791E-3</v>
      </c>
      <c r="Z37" s="14">
        <v>3.0852503382949946E-2</v>
      </c>
      <c r="AA37" s="14">
        <v>-3.5810205908683216E-3</v>
      </c>
      <c r="AB37" s="14">
        <v>4.7990567457729172E-2</v>
      </c>
      <c r="AC37" s="14">
        <v>9.5976375046143061E-3</v>
      </c>
      <c r="AD37" s="14">
        <v>-3.063854963445032E-2</v>
      </c>
      <c r="AE37" s="15">
        <v>2.3085802231628426E-3</v>
      </c>
    </row>
    <row r="38" spans="1:31" x14ac:dyDescent="0.15">
      <c r="A38" s="22" t="s">
        <v>149</v>
      </c>
      <c r="B38" s="16">
        <v>5.2933507170795334E-2</v>
      </c>
      <c r="C38" s="16">
        <v>5.1378919531545129E-2</v>
      </c>
      <c r="D38" s="16">
        <v>-6.8619067977768289E-2</v>
      </c>
      <c r="E38" s="16">
        <v>5.2702512421296914E-3</v>
      </c>
      <c r="F38" s="16">
        <v>7.180742554059559E-2</v>
      </c>
      <c r="G38" s="16">
        <v>2.4062278839348809E-2</v>
      </c>
      <c r="H38" s="17">
        <v>6.5573770491801874E-3</v>
      </c>
      <c r="I38" s="16">
        <v>2.8356066044508226E-2</v>
      </c>
      <c r="J38" s="16">
        <v>1.7560975609756072E-2</v>
      </c>
      <c r="K38" s="16">
        <v>2.9453298365947164E-2</v>
      </c>
      <c r="L38" s="16">
        <v>9.9175649968294324E-2</v>
      </c>
      <c r="M38" s="16">
        <v>3.0303030303030228E-2</v>
      </c>
      <c r="N38" s="16">
        <v>9.7730307076101364E-2</v>
      </c>
      <c r="O38" s="16">
        <v>1.2448762714437425E-2</v>
      </c>
      <c r="P38" s="16">
        <v>1.4456054087277135E-2</v>
      </c>
      <c r="Q38" s="16">
        <v>4.2672518897829803E-2</v>
      </c>
      <c r="R38" s="16">
        <v>1.8110408029674847E-2</v>
      </c>
      <c r="S38" s="16">
        <v>2.7878449958182723E-3</v>
      </c>
      <c r="T38" s="16">
        <v>-8.8667220836796973E-3</v>
      </c>
      <c r="U38" s="16">
        <v>2.234174596607361E-2</v>
      </c>
      <c r="V38" s="16">
        <v>3.9235080778107528E-2</v>
      </c>
      <c r="W38" s="16">
        <v>1.631909209518094E-2</v>
      </c>
      <c r="X38" s="16">
        <v>3.8535381239714776E-2</v>
      </c>
      <c r="Y38" s="16">
        <v>4.2896767637931418E-2</v>
      </c>
      <c r="Z38" s="16">
        <v>3.7280126017327241E-2</v>
      </c>
      <c r="AA38" s="16">
        <v>5.690326445043422E-2</v>
      </c>
      <c r="AB38" s="16">
        <v>2.7839616995810855E-2</v>
      </c>
      <c r="AC38" s="16">
        <v>2.7787934186471588E-2</v>
      </c>
      <c r="AD38" s="16">
        <v>-3.313279274566244E-3</v>
      </c>
      <c r="AE38" s="17">
        <v>2.0729366602687108E-2</v>
      </c>
    </row>
    <row r="40" spans="1:31" x14ac:dyDescent="0.15">
      <c r="A40" s="51" t="s">
        <v>157</v>
      </c>
      <c r="B40" s="2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row>
    <row r="41" spans="1:31" x14ac:dyDescent="0.15">
      <c r="A41" s="19"/>
      <c r="B41" s="68" t="s">
        <v>150</v>
      </c>
      <c r="C41" s="68"/>
      <c r="D41" s="68"/>
      <c r="E41" s="68"/>
      <c r="F41" s="68"/>
      <c r="G41" s="68"/>
    </row>
    <row r="42" spans="1:31" x14ac:dyDescent="0.15">
      <c r="A42" s="18"/>
      <c r="B42" s="8" t="s">
        <v>80</v>
      </c>
      <c r="C42" s="8" t="s">
        <v>81</v>
      </c>
      <c r="D42" s="9" t="s">
        <v>82</v>
      </c>
      <c r="E42" s="8" t="s">
        <v>83</v>
      </c>
      <c r="F42" s="9" t="s">
        <v>84</v>
      </c>
      <c r="G42" s="53" t="s">
        <v>85</v>
      </c>
      <c r="H42" s="54" t="s">
        <v>86</v>
      </c>
      <c r="I42" s="53" t="s">
        <v>87</v>
      </c>
      <c r="J42" s="53" t="s">
        <v>88</v>
      </c>
      <c r="K42" s="53" t="s">
        <v>89</v>
      </c>
      <c r="L42" s="53" t="s">
        <v>90</v>
      </c>
      <c r="M42" s="53" t="s">
        <v>91</v>
      </c>
      <c r="N42" s="53" t="s">
        <v>92</v>
      </c>
      <c r="O42" s="53" t="s">
        <v>93</v>
      </c>
      <c r="P42" s="53" t="s">
        <v>94</v>
      </c>
      <c r="Q42" s="53" t="s">
        <v>95</v>
      </c>
      <c r="R42" s="55" t="s">
        <v>96</v>
      </c>
      <c r="S42" s="53" t="s">
        <v>97</v>
      </c>
      <c r="T42" s="53" t="s">
        <v>98</v>
      </c>
      <c r="U42" s="53" t="s">
        <v>99</v>
      </c>
      <c r="V42" s="53" t="s">
        <v>100</v>
      </c>
      <c r="W42" s="53" t="s">
        <v>101</v>
      </c>
      <c r="X42" s="53" t="s">
        <v>102</v>
      </c>
      <c r="Y42" s="55" t="s">
        <v>103</v>
      </c>
      <c r="Z42" s="53" t="s">
        <v>104</v>
      </c>
      <c r="AA42" s="53" t="s">
        <v>105</v>
      </c>
      <c r="AB42" s="53" t="s">
        <v>106</v>
      </c>
      <c r="AC42" s="53" t="s">
        <v>107</v>
      </c>
      <c r="AD42" s="53" t="s">
        <v>108</v>
      </c>
      <c r="AE42" s="56" t="s">
        <v>109</v>
      </c>
    </row>
    <row r="43" spans="1:31" x14ac:dyDescent="0.15">
      <c r="A43" s="18"/>
      <c r="B43" s="23">
        <f>AVERAGE(B4:B38)</f>
        <v>3.5219396269878965E-3</v>
      </c>
      <c r="C43" s="23">
        <f>AVERAGE(C4:C38)</f>
        <v>7.6130790133308798E-3</v>
      </c>
      <c r="D43" s="23">
        <f t="shared" ref="D43:AE43" si="0">AVERAGE(D4:D38)</f>
        <v>1.5241020159132163E-2</v>
      </c>
      <c r="E43" s="23">
        <f t="shared" si="0"/>
        <v>7.2689907248598582E-3</v>
      </c>
      <c r="F43" s="52">
        <f t="shared" si="0"/>
        <v>2.6963616504042703E-2</v>
      </c>
      <c r="G43" s="57">
        <f t="shared" si="0"/>
        <v>1.2798695233219559E-2</v>
      </c>
      <c r="H43" s="57">
        <f t="shared" si="0"/>
        <v>1.3866365918687498E-2</v>
      </c>
      <c r="I43" s="57">
        <f t="shared" si="0"/>
        <v>3.2501605976396987E-2</v>
      </c>
      <c r="J43" s="57">
        <f t="shared" si="0"/>
        <v>1.1290351866692841E-2</v>
      </c>
      <c r="K43" s="57">
        <f t="shared" si="0"/>
        <v>1.6193255722069266E-2</v>
      </c>
      <c r="L43" s="57">
        <f t="shared" si="0"/>
        <v>1.9353632655159118E-3</v>
      </c>
      <c r="M43" s="57">
        <f t="shared" si="0"/>
        <v>2.8859530016246668E-2</v>
      </c>
      <c r="N43" s="57">
        <f t="shared" si="0"/>
        <v>1.2921601398996027E-2</v>
      </c>
      <c r="O43" s="57">
        <f t="shared" si="0"/>
        <v>1.3143564117722075E-2</v>
      </c>
      <c r="P43" s="57">
        <f t="shared" si="0"/>
        <v>-3.3291218884285152E-3</v>
      </c>
      <c r="Q43" s="57">
        <f t="shared" si="0"/>
        <v>2.3695667356050089E-2</v>
      </c>
      <c r="R43" s="57">
        <f t="shared" si="0"/>
        <v>1.6465173562163208E-2</v>
      </c>
      <c r="S43" s="57">
        <f t="shared" si="0"/>
        <v>-3.0921141024616207E-4</v>
      </c>
      <c r="T43" s="57">
        <f t="shared" si="0"/>
        <v>1.9898172304242914E-2</v>
      </c>
      <c r="U43" s="57">
        <f t="shared" si="0"/>
        <v>3.4055848711135196E-3</v>
      </c>
      <c r="V43" s="57">
        <f t="shared" si="0"/>
        <v>8.7049973535635453E-4</v>
      </c>
      <c r="W43" s="57">
        <f t="shared" si="0"/>
        <v>1.962301733252006E-2</v>
      </c>
      <c r="X43" s="57">
        <f t="shared" si="0"/>
        <v>1.5380902909387622E-3</v>
      </c>
      <c r="Y43" s="57">
        <f t="shared" si="0"/>
        <v>1.0978724402413499E-2</v>
      </c>
      <c r="Z43" s="57">
        <f t="shared" si="0"/>
        <v>3.3485771850110001E-2</v>
      </c>
      <c r="AA43" s="57">
        <f t="shared" si="0"/>
        <v>1.5900157899567689E-2</v>
      </c>
      <c r="AB43" s="57">
        <f t="shared" si="0"/>
        <v>1.2868242651686247E-2</v>
      </c>
      <c r="AC43" s="57">
        <f t="shared" si="0"/>
        <v>-9.4088680611532118E-3</v>
      </c>
      <c r="AD43" s="57">
        <f t="shared" si="0"/>
        <v>-1.0065995887863703E-3</v>
      </c>
      <c r="AE43" s="57">
        <f t="shared" si="0"/>
        <v>1.2916830853760162E-2</v>
      </c>
    </row>
    <row r="46" spans="1:31" x14ac:dyDescent="0.15">
      <c r="A46" s="51" t="s">
        <v>193</v>
      </c>
      <c r="B46" s="24"/>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row>
    <row r="47" spans="1:31" ht="14" x14ac:dyDescent="0.15">
      <c r="A47" s="71" t="s">
        <v>195</v>
      </c>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row>
    <row r="58" spans="1:27" x14ac:dyDescent="0.15">
      <c r="A58" s="27" t="s">
        <v>194</v>
      </c>
    </row>
    <row r="60" spans="1:27" x14ac:dyDescent="0.15">
      <c r="A60" s="35" t="s">
        <v>152</v>
      </c>
    </row>
    <row r="61" spans="1:27" x14ac:dyDescent="0.15">
      <c r="A61" s="69" t="s">
        <v>182</v>
      </c>
      <c r="B61" s="69"/>
      <c r="AA61" s="26"/>
    </row>
    <row r="62" spans="1:27" ht="14" thickBot="1" x14ac:dyDescent="0.2">
      <c r="A62" s="31" t="str" cm="1">
        <f t="array" ref="A62:A91">TRANSPOSE(B2:AE2)</f>
        <v>AL</v>
      </c>
      <c r="B62" s="34">
        <v>0</v>
      </c>
    </row>
    <row r="63" spans="1:27" ht="14" thickBot="1" x14ac:dyDescent="0.2">
      <c r="A63" s="31" t="str">
        <v xml:space="preserve">AGL </v>
      </c>
      <c r="B63" s="34">
        <v>2.0384731337159218E-5</v>
      </c>
    </row>
    <row r="64" spans="1:27" ht="14" thickBot="1" x14ac:dyDescent="0.2">
      <c r="A64" s="31" t="str">
        <v>AUTO</v>
      </c>
      <c r="B64" s="39">
        <v>0</v>
      </c>
      <c r="F64" t="s">
        <v>246</v>
      </c>
      <c r="G64" t="s">
        <v>244</v>
      </c>
    </row>
    <row r="65" spans="1:10" ht="14" thickBot="1" x14ac:dyDescent="0.2">
      <c r="A65" s="31" t="str">
        <v>BFI</v>
      </c>
      <c r="B65" s="34">
        <v>0</v>
      </c>
    </row>
    <row r="66" spans="1:10" ht="14" thickBot="1" x14ac:dyDescent="0.2">
      <c r="A66" s="31" t="str">
        <v xml:space="preserve">BPM </v>
      </c>
      <c r="B66" s="39">
        <v>0</v>
      </c>
      <c r="F66" t="s">
        <v>247</v>
      </c>
      <c r="G66" t="s">
        <v>245</v>
      </c>
    </row>
    <row r="67" spans="1:10" ht="14" thickBot="1" x14ac:dyDescent="0.2">
      <c r="A67" s="32" t="str">
        <v>BPVN</v>
      </c>
      <c r="B67" s="34">
        <v>0</v>
      </c>
    </row>
    <row r="68" spans="1:10" ht="14" thickBot="1" x14ac:dyDescent="0.2">
      <c r="A68" s="32" t="str">
        <v>BUL</v>
      </c>
      <c r="B68" s="34">
        <v>0</v>
      </c>
      <c r="F68" t="s">
        <v>248</v>
      </c>
      <c r="G68" t="s">
        <v>249</v>
      </c>
    </row>
    <row r="69" spans="1:10" ht="14" thickBot="1" x14ac:dyDescent="0.2">
      <c r="A69" s="32" t="str">
        <v>CAP</v>
      </c>
      <c r="B69" s="34">
        <v>0</v>
      </c>
      <c r="J69" s="58"/>
    </row>
    <row r="70" spans="1:10" ht="14" thickBot="1" x14ac:dyDescent="0.2">
      <c r="A70" s="32" t="str">
        <v>ENEL</v>
      </c>
      <c r="B70" s="39">
        <v>0.37649565338438595</v>
      </c>
    </row>
    <row r="71" spans="1:10" ht="14" thickBot="1" x14ac:dyDescent="0.2">
      <c r="A71" s="32" t="str">
        <v>ENI</v>
      </c>
      <c r="B71" s="39">
        <v>0</v>
      </c>
    </row>
    <row r="72" spans="1:10" ht="14" thickBot="1" x14ac:dyDescent="0.2">
      <c r="A72" s="32" t="str">
        <v>FWB</v>
      </c>
      <c r="B72" s="34">
        <v>0</v>
      </c>
    </row>
    <row r="73" spans="1:10" ht="14" thickBot="1" x14ac:dyDescent="0.2">
      <c r="A73" s="32" t="str">
        <v>F</v>
      </c>
      <c r="B73" s="34">
        <v>0</v>
      </c>
    </row>
    <row r="74" spans="1:10" ht="14" thickBot="1" x14ac:dyDescent="0.2">
      <c r="A74" s="32" t="str">
        <v>FNC</v>
      </c>
      <c r="B74" s="34">
        <v>0</v>
      </c>
    </row>
    <row r="75" spans="1:10" ht="14" thickBot="1" x14ac:dyDescent="0.2">
      <c r="A75" s="32" t="str">
        <v>G</v>
      </c>
      <c r="B75" s="34">
        <v>0</v>
      </c>
    </row>
    <row r="76" spans="1:10" ht="14" thickBot="1" x14ac:dyDescent="0.2">
      <c r="A76" s="32" t="str">
        <v>ES</v>
      </c>
      <c r="B76" s="34">
        <v>0</v>
      </c>
    </row>
    <row r="77" spans="1:10" ht="14" thickBot="1" x14ac:dyDescent="0.2">
      <c r="A77" s="32" t="str">
        <v>IT</v>
      </c>
      <c r="B77" s="39">
        <v>0.14121039304384789</v>
      </c>
    </row>
    <row r="78" spans="1:10" ht="14" thickBot="1" x14ac:dyDescent="0.2">
      <c r="A78" s="32" t="str">
        <v>LUX</v>
      </c>
      <c r="B78" s="34">
        <v>0</v>
      </c>
    </row>
    <row r="79" spans="1:10" ht="14" thickBot="1" x14ac:dyDescent="0.2">
      <c r="A79" s="32" t="str">
        <v>MS</v>
      </c>
      <c r="B79" s="34">
        <v>0</v>
      </c>
    </row>
    <row r="80" spans="1:10" ht="14" thickBot="1" x14ac:dyDescent="0.2">
      <c r="A80" s="32" t="str">
        <v>MB</v>
      </c>
      <c r="B80" s="34">
        <v>0</v>
      </c>
    </row>
    <row r="81" spans="1:6" ht="14" thickBot="1" x14ac:dyDescent="0.2">
      <c r="A81" s="32" t="str">
        <v>MED</v>
      </c>
      <c r="B81" s="34">
        <v>0</v>
      </c>
      <c r="F81" s="42"/>
    </row>
    <row r="82" spans="1:6" ht="14" thickBot="1" x14ac:dyDescent="0.2">
      <c r="A82" s="32" t="str">
        <v>MN</v>
      </c>
      <c r="B82" s="34">
        <v>0</v>
      </c>
    </row>
    <row r="83" spans="1:6" ht="14" thickBot="1" x14ac:dyDescent="0.2">
      <c r="A83" s="32" t="str">
        <v>BMPS</v>
      </c>
      <c r="B83" s="39">
        <v>0.12886546493328827</v>
      </c>
    </row>
    <row r="84" spans="1:6" ht="14" thickBot="1" x14ac:dyDescent="0.2">
      <c r="A84" s="32" t="str">
        <v>PC</v>
      </c>
      <c r="B84" s="34">
        <v>0</v>
      </c>
    </row>
    <row r="85" spans="1:6" ht="14" thickBot="1" x14ac:dyDescent="0.2">
      <c r="A85" s="32" t="str">
        <v>RCS</v>
      </c>
      <c r="B85" s="34">
        <v>0</v>
      </c>
    </row>
    <row r="86" spans="1:6" ht="14" thickBot="1" x14ac:dyDescent="0.2">
      <c r="A86" s="32" t="str">
        <v>SPM</v>
      </c>
      <c r="B86" s="34">
        <v>0</v>
      </c>
    </row>
    <row r="87" spans="1:6" ht="14" thickBot="1" x14ac:dyDescent="0.2">
      <c r="A87" s="32" t="str">
        <v>SPI</v>
      </c>
      <c r="B87" s="34">
        <v>0</v>
      </c>
    </row>
    <row r="88" spans="1:6" ht="14" thickBot="1" x14ac:dyDescent="0.2">
      <c r="A88" s="32" t="str">
        <v>SRG</v>
      </c>
      <c r="B88" s="34">
        <v>1.7896720890580996E-2</v>
      </c>
    </row>
    <row r="89" spans="1:6" ht="14" thickBot="1" x14ac:dyDescent="0.2">
      <c r="A89" s="31" t="str">
        <v>STM</v>
      </c>
      <c r="B89" s="34">
        <v>0</v>
      </c>
    </row>
    <row r="90" spans="1:6" ht="14" thickBot="1" x14ac:dyDescent="0.2">
      <c r="A90" s="31" t="str">
        <v>TIT</v>
      </c>
      <c r="B90" s="34">
        <v>0</v>
      </c>
    </row>
    <row r="91" spans="1:6" ht="14" thickBot="1" x14ac:dyDescent="0.2">
      <c r="A91" s="31" t="str">
        <v>UC</v>
      </c>
      <c r="B91" s="34">
        <v>0.33551138301655969</v>
      </c>
    </row>
    <row r="92" spans="1:6" x14ac:dyDescent="0.15">
      <c r="A92" s="26"/>
      <c r="B92" s="42"/>
    </row>
    <row r="93" spans="1:6" x14ac:dyDescent="0.15">
      <c r="A93" s="27" t="s">
        <v>196</v>
      </c>
    </row>
    <row r="95" spans="1:6" x14ac:dyDescent="0.15">
      <c r="A95" s="37" t="s">
        <v>160</v>
      </c>
      <c r="B95" s="37"/>
      <c r="C95" s="37"/>
      <c r="D95" s="37"/>
    </row>
    <row r="96" spans="1:6" x14ac:dyDescent="0.15">
      <c r="A96" s="36"/>
      <c r="B96" s="28" t="s">
        <v>154</v>
      </c>
      <c r="C96" s="30"/>
      <c r="D96" s="30" t="s">
        <v>155</v>
      </c>
    </row>
    <row r="97" spans="1:19" x14ac:dyDescent="0.15">
      <c r="A97" s="33" t="s">
        <v>156</v>
      </c>
      <c r="B97" s="38">
        <f>SUM(B62:B91)</f>
        <v>0.99999999999999989</v>
      </c>
      <c r="C97" s="30" t="s">
        <v>153</v>
      </c>
      <c r="D97" s="29">
        <v>1</v>
      </c>
    </row>
    <row r="99" spans="1:19" x14ac:dyDescent="0.15">
      <c r="A99" s="37" t="s">
        <v>161</v>
      </c>
      <c r="B99" s="37"/>
      <c r="C99" s="37"/>
    </row>
    <row r="100" spans="1:19" x14ac:dyDescent="0.15">
      <c r="A100" s="44"/>
      <c r="B100" s="44"/>
      <c r="C100" s="44"/>
    </row>
    <row r="101" spans="1:19" x14ac:dyDescent="0.15">
      <c r="A101" s="44"/>
      <c r="B101" s="44"/>
      <c r="C101" s="44"/>
      <c r="S101" s="26"/>
    </row>
    <row r="102" spans="1:19" x14ac:dyDescent="0.15">
      <c r="A102" s="44"/>
      <c r="B102" s="44"/>
      <c r="C102" s="44"/>
      <c r="G102" t="s">
        <v>254</v>
      </c>
    </row>
    <row r="104" spans="1:19" x14ac:dyDescent="0.15">
      <c r="A104" s="30">
        <f>SUM(($B$62*B4),($B$63*C4),($B$64*D4),($B$65*E4),($B$66*F4),($B$67*G4),($B$68*H4),($B$69*I4),($B$70*J4),($B$71*K4),($B$72*L4),($B$73*M4),($B$74*N4),($B$75*O4),($B$76*P4),($B$77*Q4),($B$78*R4),($B$79*S4),($B$80*T4),($B$81*U4),($B$82*V4),($B$83*W4),($B$84*X4),($B$85*Y4),($B$86*Z4),($B$87*AA4),($B$88*AB4),($B$89*AC4),($B$90*AD4),($B$91*AE4))</f>
        <v>2.1113270801549969E-2</v>
      </c>
      <c r="B104" s="43" t="s">
        <v>158</v>
      </c>
      <c r="C104" s="30">
        <f t="shared" ref="C104:C138" si="1">$C$151</f>
        <v>-1.5839318729655827E-2</v>
      </c>
      <c r="G104" t="s">
        <v>251</v>
      </c>
      <c r="H104" s="26" t="s">
        <v>250</v>
      </c>
    </row>
    <row r="105" spans="1:19" x14ac:dyDescent="0.15">
      <c r="A105" s="30">
        <f t="shared" ref="A104:A138" si="2">SUM(($B$62*B5),($B$63*C5),($B$64*D5),($B$65*E5),($B$66*F5),($B$67*G5),($B$68*H5),($B$69*I5),($B$70*J5),($B$71*K5),($B$72*L5),($B$73*M5),($B$74*N5),($B$75*O5),($B$76*P5),($B$77*Q5),($B$78*R5),($B$79*S5),($B$80*T5),($B$81*U5),($B$82*V5),($B$83*W5),($B$84*X5),($B$85*Y5),($B$86*Z5),($B$87*AA5),($B$88*AB5),($B$89*AC5),($B$90*AD5),($B$91*AE5))</f>
        <v>-1.578982337924522E-2</v>
      </c>
      <c r="B105" s="43" t="s">
        <v>158</v>
      </c>
      <c r="C105" s="30">
        <f t="shared" si="1"/>
        <v>-1.5839318729655827E-2</v>
      </c>
      <c r="G105" t="s">
        <v>252</v>
      </c>
      <c r="H105" t="s">
        <v>253</v>
      </c>
    </row>
    <row r="106" spans="1:19" x14ac:dyDescent="0.15">
      <c r="A106" s="30">
        <f t="shared" si="2"/>
        <v>2.2757807642581975E-2</v>
      </c>
      <c r="B106" s="43" t="s">
        <v>158</v>
      </c>
      <c r="C106" s="30">
        <f t="shared" si="1"/>
        <v>-1.5839318729655827E-2</v>
      </c>
    </row>
    <row r="107" spans="1:19" x14ac:dyDescent="0.15">
      <c r="A107" s="30">
        <f t="shared" si="2"/>
        <v>-9.3256300927242082E-3</v>
      </c>
      <c r="B107" s="43" t="s">
        <v>158</v>
      </c>
      <c r="C107" s="30">
        <f t="shared" si="1"/>
        <v>-1.5839318729655827E-2</v>
      </c>
    </row>
    <row r="108" spans="1:19" x14ac:dyDescent="0.15">
      <c r="A108" s="30">
        <f t="shared" si="2"/>
        <v>2.9060004431754261E-2</v>
      </c>
      <c r="B108" s="43" t="s">
        <v>158</v>
      </c>
      <c r="C108" s="30">
        <f t="shared" si="1"/>
        <v>-1.5839318729655827E-2</v>
      </c>
      <c r="G108" s="26" t="s">
        <v>259</v>
      </c>
      <c r="S108" s="26"/>
    </row>
    <row r="109" spans="1:19" x14ac:dyDescent="0.15">
      <c r="A109" s="30">
        <f t="shared" si="2"/>
        <v>-1.5838609182357348E-2</v>
      </c>
      <c r="B109" s="43" t="s">
        <v>158</v>
      </c>
      <c r="C109" s="30">
        <f t="shared" si="1"/>
        <v>-1.5839318729655827E-2</v>
      </c>
    </row>
    <row r="110" spans="1:19" x14ac:dyDescent="0.15">
      <c r="A110" s="30">
        <f t="shared" si="2"/>
        <v>-1.5700000675804699E-2</v>
      </c>
      <c r="B110" s="43" t="s">
        <v>158</v>
      </c>
      <c r="C110" s="30">
        <f t="shared" si="1"/>
        <v>-1.5839318729655827E-2</v>
      </c>
    </row>
    <row r="111" spans="1:19" x14ac:dyDescent="0.15">
      <c r="A111" s="30">
        <f t="shared" si="2"/>
        <v>3.2532196797565173E-2</v>
      </c>
      <c r="B111" s="43" t="s">
        <v>158</v>
      </c>
      <c r="C111" s="30">
        <f t="shared" si="1"/>
        <v>-1.5839318729655827E-2</v>
      </c>
    </row>
    <row r="112" spans="1:19" x14ac:dyDescent="0.15">
      <c r="A112" s="30">
        <f t="shared" si="2"/>
        <v>3.9416459860878009E-2</v>
      </c>
      <c r="B112" s="43" t="s">
        <v>158</v>
      </c>
      <c r="C112" s="30">
        <f t="shared" si="1"/>
        <v>-1.5839318729655827E-2</v>
      </c>
      <c r="J112" s="26"/>
    </row>
    <row r="113" spans="1:21" x14ac:dyDescent="0.15">
      <c r="A113" s="30">
        <f t="shared" si="2"/>
        <v>-7.9439132002773645E-3</v>
      </c>
      <c r="B113" s="43" t="s">
        <v>158</v>
      </c>
      <c r="C113" s="30">
        <f t="shared" si="1"/>
        <v>-1.5839318729655827E-2</v>
      </c>
    </row>
    <row r="114" spans="1:21" x14ac:dyDescent="0.15">
      <c r="A114" s="30">
        <f t="shared" si="2"/>
        <v>5.3126635137607507E-2</v>
      </c>
      <c r="B114" s="43" t="s">
        <v>158</v>
      </c>
      <c r="C114" s="30">
        <f t="shared" si="1"/>
        <v>-1.5839318729655827E-2</v>
      </c>
    </row>
    <row r="115" spans="1:21" x14ac:dyDescent="0.15">
      <c r="A115" s="30">
        <f t="shared" si="2"/>
        <v>6.4725331868430661E-3</v>
      </c>
      <c r="B115" s="43" t="s">
        <v>158</v>
      </c>
      <c r="C115" s="30">
        <f t="shared" si="1"/>
        <v>-1.5839318729655827E-2</v>
      </c>
      <c r="M115" s="26"/>
    </row>
    <row r="116" spans="1:21" x14ac:dyDescent="0.15">
      <c r="A116" s="30">
        <f t="shared" si="2"/>
        <v>2.5748193593556158E-2</v>
      </c>
      <c r="B116" s="43" t="s">
        <v>158</v>
      </c>
      <c r="C116" s="30">
        <f t="shared" si="1"/>
        <v>-1.5839318729655827E-2</v>
      </c>
      <c r="J116" s="26"/>
    </row>
    <row r="117" spans="1:21" x14ac:dyDescent="0.15">
      <c r="A117" s="30">
        <f t="shared" si="2"/>
        <v>1.2890772334694793E-2</v>
      </c>
      <c r="B117" s="43" t="s">
        <v>158</v>
      </c>
      <c r="C117" s="30">
        <f t="shared" si="1"/>
        <v>-1.5839318729655827E-2</v>
      </c>
    </row>
    <row r="118" spans="1:21" x14ac:dyDescent="0.15">
      <c r="A118" s="30">
        <f t="shared" si="2"/>
        <v>-1.5838651557548371E-2</v>
      </c>
      <c r="B118" s="43" t="s">
        <v>158</v>
      </c>
      <c r="C118" s="30">
        <f t="shared" si="1"/>
        <v>-1.5839318729655827E-2</v>
      </c>
      <c r="K118" s="59"/>
    </row>
    <row r="119" spans="1:21" x14ac:dyDescent="0.15">
      <c r="A119" s="30">
        <f t="shared" si="2"/>
        <v>-1.9472953667919665E-3</v>
      </c>
      <c r="B119" s="43" t="s">
        <v>158</v>
      </c>
      <c r="C119" s="30">
        <f t="shared" si="1"/>
        <v>-1.5839318729655827E-2</v>
      </c>
    </row>
    <row r="120" spans="1:21" x14ac:dyDescent="0.15">
      <c r="A120" s="30">
        <f t="shared" si="2"/>
        <v>9.2118214543642617E-3</v>
      </c>
      <c r="B120" s="43" t="s">
        <v>158</v>
      </c>
      <c r="C120" s="30">
        <f t="shared" si="1"/>
        <v>-1.5839318729655827E-2</v>
      </c>
    </row>
    <row r="121" spans="1:21" x14ac:dyDescent="0.15">
      <c r="A121" s="30">
        <f t="shared" si="2"/>
        <v>9.7982973770273478E-3</v>
      </c>
      <c r="B121" s="43" t="s">
        <v>158</v>
      </c>
      <c r="C121" s="30">
        <f t="shared" si="1"/>
        <v>-1.5839318729655827E-2</v>
      </c>
    </row>
    <row r="122" spans="1:21" x14ac:dyDescent="0.15">
      <c r="A122" s="30">
        <f t="shared" si="2"/>
        <v>2.4729147105269113E-2</v>
      </c>
      <c r="B122" s="43" t="s">
        <v>158</v>
      </c>
      <c r="C122" s="30">
        <f t="shared" si="1"/>
        <v>-1.5839318729655827E-2</v>
      </c>
    </row>
    <row r="123" spans="1:21" x14ac:dyDescent="0.15">
      <c r="A123" s="30">
        <f t="shared" si="2"/>
        <v>2.5070374282279227E-2</v>
      </c>
      <c r="B123" s="43" t="s">
        <v>158</v>
      </c>
      <c r="C123" s="30">
        <f t="shared" si="1"/>
        <v>-1.5839318729655827E-2</v>
      </c>
      <c r="J123" s="26"/>
    </row>
    <row r="124" spans="1:21" x14ac:dyDescent="0.15">
      <c r="A124" s="30">
        <f t="shared" si="2"/>
        <v>-1.5838651561694082E-2</v>
      </c>
      <c r="B124" s="43" t="s">
        <v>158</v>
      </c>
      <c r="C124" s="30">
        <f t="shared" si="1"/>
        <v>-1.5839318729655827E-2</v>
      </c>
      <c r="J124" s="26"/>
      <c r="L124" s="49"/>
      <c r="M124" s="49"/>
      <c r="N124" s="49"/>
      <c r="O124" s="49"/>
      <c r="P124" s="49"/>
      <c r="Q124" s="49"/>
      <c r="R124" s="49"/>
      <c r="S124" s="49"/>
      <c r="T124" s="49"/>
      <c r="U124" s="29"/>
    </row>
    <row r="125" spans="1:21" x14ac:dyDescent="0.15">
      <c r="A125" s="30">
        <f t="shared" si="2"/>
        <v>7.0540610675857429E-2</v>
      </c>
      <c r="B125" s="43" t="s">
        <v>158</v>
      </c>
      <c r="C125" s="30">
        <f t="shared" si="1"/>
        <v>-1.5839318729655827E-2</v>
      </c>
      <c r="L125" s="50"/>
      <c r="M125" s="50"/>
      <c r="N125" s="50"/>
      <c r="O125" s="50"/>
      <c r="P125" s="50"/>
      <c r="Q125" s="50"/>
      <c r="R125" s="50"/>
      <c r="S125" s="50"/>
      <c r="T125" s="50"/>
      <c r="U125" s="50"/>
    </row>
    <row r="126" spans="1:21" x14ac:dyDescent="0.15">
      <c r="A126" s="30">
        <f t="shared" si="2"/>
        <v>3.8859391813144011E-2</v>
      </c>
      <c r="B126" s="43" t="s">
        <v>158</v>
      </c>
      <c r="C126" s="30">
        <f t="shared" si="1"/>
        <v>-1.5839318729655827E-2</v>
      </c>
      <c r="J126" s="26"/>
    </row>
    <row r="127" spans="1:21" x14ac:dyDescent="0.15">
      <c r="A127" s="30">
        <f t="shared" si="2"/>
        <v>2.1931507228386431E-2</v>
      </c>
      <c r="B127" s="43" t="s">
        <v>158</v>
      </c>
      <c r="C127" s="30">
        <f t="shared" si="1"/>
        <v>-1.5839318729655827E-2</v>
      </c>
    </row>
    <row r="128" spans="1:21" x14ac:dyDescent="0.15">
      <c r="A128" s="30">
        <f t="shared" si="2"/>
        <v>4.3550362614917522E-2</v>
      </c>
      <c r="B128" s="43" t="s">
        <v>158</v>
      </c>
      <c r="C128" s="30">
        <f t="shared" si="1"/>
        <v>-1.5839318729655827E-2</v>
      </c>
    </row>
    <row r="129" spans="1:11" x14ac:dyDescent="0.15">
      <c r="A129" s="30">
        <f t="shared" si="2"/>
        <v>2.3684367575201603E-2</v>
      </c>
      <c r="B129" s="43" t="s">
        <v>158</v>
      </c>
      <c r="C129" s="30">
        <f t="shared" si="1"/>
        <v>-1.5839318729655827E-2</v>
      </c>
    </row>
    <row r="130" spans="1:11" x14ac:dyDescent="0.15">
      <c r="A130" s="30">
        <f t="shared" si="2"/>
        <v>1.6015981026855752E-3</v>
      </c>
      <c r="B130" s="43" t="s">
        <v>158</v>
      </c>
      <c r="C130" s="30">
        <f t="shared" si="1"/>
        <v>-1.5839318729655827E-2</v>
      </c>
    </row>
    <row r="131" spans="1:11" x14ac:dyDescent="0.15">
      <c r="A131" s="30">
        <f t="shared" si="2"/>
        <v>-1.5839318729655827E-2</v>
      </c>
      <c r="B131" s="43" t="s">
        <v>158</v>
      </c>
      <c r="C131" s="30">
        <f t="shared" si="1"/>
        <v>-1.5839318729655827E-2</v>
      </c>
    </row>
    <row r="132" spans="1:11" x14ac:dyDescent="0.15">
      <c r="A132" s="30">
        <f t="shared" si="2"/>
        <v>1.1738897656818539E-2</v>
      </c>
      <c r="B132" s="43" t="s">
        <v>158</v>
      </c>
      <c r="C132" s="30">
        <f t="shared" si="1"/>
        <v>-1.5839318729655827E-2</v>
      </c>
    </row>
    <row r="133" spans="1:11" x14ac:dyDescent="0.15">
      <c r="A133" s="30">
        <f t="shared" si="2"/>
        <v>1.3476888411469027E-3</v>
      </c>
      <c r="B133" s="43" t="s">
        <v>158</v>
      </c>
      <c r="C133" s="30">
        <f t="shared" si="1"/>
        <v>-1.5839318729655827E-2</v>
      </c>
      <c r="K133" s="29"/>
    </row>
    <row r="134" spans="1:11" x14ac:dyDescent="0.15">
      <c r="A134" s="30">
        <f t="shared" si="2"/>
        <v>1.4801078914208583E-2</v>
      </c>
      <c r="B134" s="43" t="s">
        <v>158</v>
      </c>
      <c r="C134" s="30">
        <f t="shared" si="1"/>
        <v>-1.5839318729655827E-2</v>
      </c>
      <c r="K134" s="50"/>
    </row>
    <row r="135" spans="1:11" x14ac:dyDescent="0.15">
      <c r="A135" s="30">
        <f t="shared" si="2"/>
        <v>3.5907052623956152E-2</v>
      </c>
      <c r="B135" s="43" t="s">
        <v>158</v>
      </c>
      <c r="C135" s="30">
        <f t="shared" si="1"/>
        <v>-1.5839318729655827E-2</v>
      </c>
    </row>
    <row r="136" spans="1:11" x14ac:dyDescent="0.15">
      <c r="A136" s="30">
        <f t="shared" si="2"/>
        <v>2.1027814623335899E-2</v>
      </c>
      <c r="B136" s="43" t="s">
        <v>158</v>
      </c>
      <c r="C136" s="30">
        <f t="shared" si="1"/>
        <v>-1.5839318729655827E-2</v>
      </c>
    </row>
    <row r="137" spans="1:11" x14ac:dyDescent="0.15">
      <c r="A137" s="30">
        <f t="shared" si="2"/>
        <v>9.0913505760438981E-3</v>
      </c>
      <c r="B137" s="43" t="s">
        <v>158</v>
      </c>
      <c r="C137" s="30">
        <f t="shared" si="1"/>
        <v>-1.5839318729655827E-2</v>
      </c>
    </row>
    <row r="138" spans="1:11" x14ac:dyDescent="0.15">
      <c r="A138" s="30">
        <f t="shared" si="2"/>
        <v>2.2194625200601174E-2</v>
      </c>
      <c r="B138" s="43" t="s">
        <v>158</v>
      </c>
      <c r="C138" s="30">
        <f t="shared" si="1"/>
        <v>-1.5839318729655827E-2</v>
      </c>
    </row>
    <row r="140" spans="1:11" x14ac:dyDescent="0.15">
      <c r="A140" s="27" t="s">
        <v>197</v>
      </c>
    </row>
    <row r="142" spans="1:11" x14ac:dyDescent="0.15">
      <c r="A142" s="47" t="s">
        <v>198</v>
      </c>
      <c r="B142" s="47"/>
    </row>
    <row r="146" spans="1:9" x14ac:dyDescent="0.15">
      <c r="A146" s="30" t="s">
        <v>199</v>
      </c>
      <c r="B146" s="27">
        <f>MIN(A104:A138)</f>
        <v>-1.5839318729655827E-2</v>
      </c>
    </row>
    <row r="148" spans="1:9" x14ac:dyDescent="0.15">
      <c r="A148" s="27" t="s">
        <v>200</v>
      </c>
      <c r="H148" s="26" t="s">
        <v>255</v>
      </c>
    </row>
    <row r="150" spans="1:9" x14ac:dyDescent="0.15">
      <c r="A150" s="37" t="s">
        <v>163</v>
      </c>
      <c r="H150" t="s">
        <v>166</v>
      </c>
      <c r="I150" s="72" t="s">
        <v>256</v>
      </c>
    </row>
    <row r="151" spans="1:9" x14ac:dyDescent="0.15">
      <c r="A151" s="46" t="s">
        <v>201</v>
      </c>
      <c r="B151" s="46" t="s">
        <v>202</v>
      </c>
      <c r="C151" s="46">
        <f>B146</f>
        <v>-1.5839318729655827E-2</v>
      </c>
    </row>
    <row r="157" spans="1:9" x14ac:dyDescent="0.15">
      <c r="B157" s="26"/>
    </row>
    <row r="158" spans="1:9" x14ac:dyDescent="0.15">
      <c r="A158" s="26"/>
      <c r="C158" s="26"/>
    </row>
  </sheetData>
  <mergeCells count="3">
    <mergeCell ref="B41:G41"/>
    <mergeCell ref="A47:AE47"/>
    <mergeCell ref="A61:B61"/>
  </mergeCells>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2A52-9018-42AB-9B92-2692EF0ECD72}">
  <dimension ref="A1:AE130"/>
  <sheetViews>
    <sheetView topLeftCell="A50" zoomScaleNormal="125" workbookViewId="0">
      <selection activeCell="AE88" sqref="AE88"/>
    </sheetView>
  </sheetViews>
  <sheetFormatPr baseColWidth="10" defaultColWidth="8.83203125" defaultRowHeight="13" x14ac:dyDescent="0.15"/>
  <sheetData>
    <row r="1" spans="1:31" x14ac:dyDescent="0.15">
      <c r="A1" s="5"/>
      <c r="B1" s="5" t="s">
        <v>110</v>
      </c>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1:31" x14ac:dyDescent="0.15">
      <c r="A2" s="7"/>
      <c r="B2" s="8" t="s">
        <v>80</v>
      </c>
      <c r="C2" s="8" t="s">
        <v>81</v>
      </c>
      <c r="D2" s="9" t="s">
        <v>82</v>
      </c>
      <c r="E2" s="8" t="s">
        <v>83</v>
      </c>
      <c r="F2" s="9" t="s">
        <v>84</v>
      </c>
      <c r="G2" s="8" t="s">
        <v>85</v>
      </c>
      <c r="H2" s="10" t="s">
        <v>86</v>
      </c>
      <c r="I2" s="8" t="s">
        <v>87</v>
      </c>
      <c r="J2" s="8" t="s">
        <v>88</v>
      </c>
      <c r="K2" s="8" t="s">
        <v>89</v>
      </c>
      <c r="L2" s="8" t="s">
        <v>90</v>
      </c>
      <c r="M2" s="8" t="s">
        <v>91</v>
      </c>
      <c r="N2" s="8" t="s">
        <v>92</v>
      </c>
      <c r="O2" s="8" t="s">
        <v>93</v>
      </c>
      <c r="P2" s="8" t="s">
        <v>94</v>
      </c>
      <c r="Q2" s="8" t="s">
        <v>95</v>
      </c>
      <c r="R2" s="9" t="s">
        <v>96</v>
      </c>
      <c r="S2" s="8" t="s">
        <v>97</v>
      </c>
      <c r="T2" s="8" t="s">
        <v>98</v>
      </c>
      <c r="U2" s="8" t="s">
        <v>99</v>
      </c>
      <c r="V2" s="8" t="s">
        <v>100</v>
      </c>
      <c r="W2" s="8" t="s">
        <v>101</v>
      </c>
      <c r="X2" s="8" t="s">
        <v>102</v>
      </c>
      <c r="Y2" s="9" t="s">
        <v>103</v>
      </c>
      <c r="Z2" s="8" t="s">
        <v>104</v>
      </c>
      <c r="AA2" s="8" t="s">
        <v>105</v>
      </c>
      <c r="AB2" s="8" t="s">
        <v>106</v>
      </c>
      <c r="AC2" s="8" t="s">
        <v>107</v>
      </c>
      <c r="AD2" s="8" t="s">
        <v>108</v>
      </c>
      <c r="AE2" s="11" t="s">
        <v>109</v>
      </c>
    </row>
    <row r="3" spans="1:31" x14ac:dyDescent="0.15">
      <c r="A3" s="7"/>
      <c r="B3" s="12"/>
      <c r="C3" s="12"/>
      <c r="D3" s="12"/>
      <c r="E3" s="12"/>
      <c r="F3" s="12"/>
      <c r="G3" s="12"/>
      <c r="H3" s="13"/>
      <c r="I3" s="12"/>
      <c r="J3" s="12"/>
      <c r="K3" s="12"/>
      <c r="L3" s="12"/>
      <c r="M3" s="12"/>
      <c r="N3" s="12"/>
      <c r="O3" s="12"/>
      <c r="P3" s="12"/>
      <c r="Q3" s="12"/>
      <c r="R3" s="12"/>
      <c r="S3" s="12"/>
      <c r="T3" s="12"/>
      <c r="U3" s="12"/>
      <c r="V3" s="12"/>
      <c r="W3" s="12"/>
      <c r="X3" s="12"/>
      <c r="Y3" s="12"/>
      <c r="Z3" s="12"/>
      <c r="AA3" s="12"/>
      <c r="AB3" s="12"/>
      <c r="AC3" s="12"/>
      <c r="AD3" s="12"/>
      <c r="AE3" s="13"/>
    </row>
    <row r="4" spans="1:31" x14ac:dyDescent="0.15">
      <c r="A4" s="22" t="s">
        <v>115</v>
      </c>
      <c r="B4" s="14">
        <v>1.778975741239883E-2</v>
      </c>
      <c r="C4" s="14">
        <v>3.7968892955169344E-2</v>
      </c>
      <c r="D4" s="14">
        <v>7.0751928590429433E-2</v>
      </c>
      <c r="E4" s="14">
        <v>-3.949142747062216E-3</v>
      </c>
      <c r="F4" s="14">
        <v>-5.818181818181823E-2</v>
      </c>
      <c r="G4" s="14">
        <v>-3.3043478260869542E-2</v>
      </c>
      <c r="H4" s="15">
        <v>3.0478955007256892E-2</v>
      </c>
      <c r="I4" s="14">
        <v>-5.6772908366533724E-2</v>
      </c>
      <c r="J4" s="14">
        <v>7.4273472429210105E-2</v>
      </c>
      <c r="K4" s="14">
        <v>5.9296482412060286E-2</v>
      </c>
      <c r="L4" s="14">
        <v>5.6940671033878031E-2</v>
      </c>
      <c r="M4" s="14">
        <v>5.5084745762711738E-2</v>
      </c>
      <c r="N4" s="14">
        <v>-5.061460592913976E-3</v>
      </c>
      <c r="O4" s="14">
        <v>-1.3761467889908778E-3</v>
      </c>
      <c r="P4" s="14">
        <v>3.8501560874089596E-2</v>
      </c>
      <c r="Q4" s="14">
        <v>4.0920716112531098E-3</v>
      </c>
      <c r="R4" s="14">
        <v>-3.9956411187794926E-3</v>
      </c>
      <c r="S4" s="14">
        <v>-2.3231256599788874E-2</v>
      </c>
      <c r="T4" s="14">
        <v>3.6721660457690333E-2</v>
      </c>
      <c r="U4" s="14">
        <v>-1.8517251991929818E-2</v>
      </c>
      <c r="V4" s="14">
        <v>2.300319488817899E-2</v>
      </c>
      <c r="W4" s="14">
        <v>8.6538461538461404E-3</v>
      </c>
      <c r="X4" s="14">
        <v>-2.5495376486129435E-2</v>
      </c>
      <c r="Y4" s="14">
        <v>-2.8094820017559287E-2</v>
      </c>
      <c r="Z4" s="14">
        <v>0.13422818791946314</v>
      </c>
      <c r="AA4" s="14">
        <v>-3.5847299813780237E-2</v>
      </c>
      <c r="AB4" s="14">
        <v>3.9152003997287604E-2</v>
      </c>
      <c r="AC4" s="14">
        <v>-3.1417267861298614E-2</v>
      </c>
      <c r="AD4" s="14">
        <v>2.735562310030409E-2</v>
      </c>
      <c r="AE4" s="15">
        <v>-2.7554535017221608E-2</v>
      </c>
    </row>
    <row r="5" spans="1:31" x14ac:dyDescent="0.15">
      <c r="A5" s="22" t="s">
        <v>124</v>
      </c>
      <c r="B5" s="14">
        <v>-2.3834745762711829E-2</v>
      </c>
      <c r="C5" s="14">
        <v>3.305420890260026E-2</v>
      </c>
      <c r="D5" s="14">
        <v>-9.5371514143554968E-3</v>
      </c>
      <c r="E5" s="14">
        <v>-0.10436611546272125</v>
      </c>
      <c r="F5" s="14">
        <v>-8.4942084942084856E-2</v>
      </c>
      <c r="G5" s="14">
        <v>-4.6762589928057575E-2</v>
      </c>
      <c r="H5" s="15">
        <v>4.6478873239436634E-2</v>
      </c>
      <c r="I5" s="14">
        <v>-0.11087645195353756</v>
      </c>
      <c r="J5" s="14">
        <v>5.7866717533424566E-2</v>
      </c>
      <c r="K5" s="14">
        <v>3.4788108791903791E-2</v>
      </c>
      <c r="L5" s="14">
        <v>-2.5385466332795953E-2</v>
      </c>
      <c r="M5" s="14">
        <v>-9.7991967871485855E-2</v>
      </c>
      <c r="N5" s="14">
        <v>-8.3575581395348861E-2</v>
      </c>
      <c r="O5" s="14">
        <v>-4.6853468075333006E-2</v>
      </c>
      <c r="P5" s="14">
        <v>-4.1082164328657328E-2</v>
      </c>
      <c r="Q5" s="14">
        <v>2.0376974019358236E-2</v>
      </c>
      <c r="R5" s="14">
        <v>-6.4916119620714849E-2</v>
      </c>
      <c r="S5" s="14">
        <v>-2.5405405405405344E-2</v>
      </c>
      <c r="T5" s="14">
        <v>-3.5420944558521628E-2</v>
      </c>
      <c r="U5" s="14">
        <v>-0.14065466961657047</v>
      </c>
      <c r="V5" s="14">
        <v>-6.6208619612742173E-2</v>
      </c>
      <c r="W5" s="14">
        <v>-9.4375595805529094E-2</v>
      </c>
      <c r="X5" s="14">
        <v>-3.7006913379422517E-2</v>
      </c>
      <c r="Y5" s="14">
        <v>-9.9367660343269576E-3</v>
      </c>
      <c r="Z5" s="14">
        <v>6.4431295200525998E-2</v>
      </c>
      <c r="AA5" s="14">
        <v>-0.10622887493964264</v>
      </c>
      <c r="AB5" s="14">
        <v>-9.4106333287539805E-3</v>
      </c>
      <c r="AC5" s="14">
        <v>-7.784718885151358E-2</v>
      </c>
      <c r="AD5" s="14">
        <v>4.9309664694279021E-3</v>
      </c>
      <c r="AE5" s="15">
        <v>-8.3825265643447555E-2</v>
      </c>
    </row>
    <row r="6" spans="1:31" x14ac:dyDescent="0.15">
      <c r="A6" s="22" t="s">
        <v>125</v>
      </c>
      <c r="B6" s="14">
        <v>1.6277807921867139E-3</v>
      </c>
      <c r="C6" s="14">
        <v>1.4931740614334379E-2</v>
      </c>
      <c r="D6" s="14">
        <v>5.8456714858038702E-2</v>
      </c>
      <c r="E6" s="14">
        <v>5.657678084595244E-2</v>
      </c>
      <c r="F6" s="14">
        <v>4.1139240506328986E-2</v>
      </c>
      <c r="G6" s="14">
        <v>4.716981132075472E-2</v>
      </c>
      <c r="H6" s="15">
        <v>6.7294751009421269E-2</v>
      </c>
      <c r="I6" s="14">
        <v>9.7387173396674617E-2</v>
      </c>
      <c r="J6" s="14">
        <v>9.8845977312964212E-3</v>
      </c>
      <c r="K6" s="14">
        <v>3.6674816625916956E-2</v>
      </c>
      <c r="L6" s="14">
        <v>1.7945170223951586E-2</v>
      </c>
      <c r="M6" s="14">
        <v>4.6304541406945642E-2</v>
      </c>
      <c r="N6" s="14">
        <v>1.0309278350515526E-2</v>
      </c>
      <c r="O6" s="14">
        <v>6.0722891566265133E-2</v>
      </c>
      <c r="P6" s="14">
        <v>2.9258098223615397E-2</v>
      </c>
      <c r="Q6" s="14">
        <v>3.9440838741887127E-2</v>
      </c>
      <c r="R6" s="14">
        <v>6.9032761310452398E-2</v>
      </c>
      <c r="S6" s="14">
        <v>1.608430393788126E-2</v>
      </c>
      <c r="T6" s="14">
        <v>2.927088877062271E-2</v>
      </c>
      <c r="U6" s="14">
        <v>8.3824930568225584E-2</v>
      </c>
      <c r="V6" s="14">
        <v>3.9464882943143806E-2</v>
      </c>
      <c r="W6" s="14">
        <v>9.3684210526315856E-2</v>
      </c>
      <c r="X6" s="14">
        <v>5.9825450450450422E-2</v>
      </c>
      <c r="Y6" s="14">
        <v>0.13868613138686126</v>
      </c>
      <c r="Z6" s="14">
        <v>-3.4589252625077234E-2</v>
      </c>
      <c r="AA6" s="14">
        <v>5.1323608860075594E-2</v>
      </c>
      <c r="AB6" s="14">
        <v>5.4087788641564586E-3</v>
      </c>
      <c r="AC6" s="14">
        <v>-4.0125065138092733E-2</v>
      </c>
      <c r="AD6" s="14">
        <v>4.9067713444553483E-2</v>
      </c>
      <c r="AE6" s="15">
        <v>3.8659793814433312E-3</v>
      </c>
    </row>
    <row r="7" spans="1:31" x14ac:dyDescent="0.15">
      <c r="A7" s="22" t="s">
        <v>126</v>
      </c>
      <c r="B7" s="14">
        <v>-3.3044420368363997E-2</v>
      </c>
      <c r="C7" s="14">
        <v>-2.5220680958385786E-2</v>
      </c>
      <c r="D7" s="14">
        <v>1.4949149195273679E-2</v>
      </c>
      <c r="E7" s="14">
        <v>-1.573716884244945E-2</v>
      </c>
      <c r="F7" s="14">
        <v>-2.127659574468076E-2</v>
      </c>
      <c r="G7" s="14">
        <v>-3.8918918918918854E-2</v>
      </c>
      <c r="H7" s="15">
        <v>-1.5762925598991173E-2</v>
      </c>
      <c r="I7" s="14">
        <v>3.7878787878787838E-2</v>
      </c>
      <c r="J7" s="14">
        <v>7.5153797458080351E-3</v>
      </c>
      <c r="K7" s="14">
        <v>-9.1391509433962938E-3</v>
      </c>
      <c r="L7" s="14">
        <v>-4.2915950860587929E-2</v>
      </c>
      <c r="M7" s="14">
        <v>-2.2978723404255282E-2</v>
      </c>
      <c r="N7" s="14">
        <v>-3.5321821036106836E-2</v>
      </c>
      <c r="O7" s="14">
        <v>-3.4529759200363538E-2</v>
      </c>
      <c r="P7" s="14">
        <v>3.045685279187933E-3</v>
      </c>
      <c r="Q7" s="14">
        <v>-1.392891450528334E-2</v>
      </c>
      <c r="R7" s="14">
        <v>-3.7212696096315195E-2</v>
      </c>
      <c r="S7" s="14">
        <v>-1.5829694323144058E-2</v>
      </c>
      <c r="T7" s="14">
        <v>-2.5336091003102298E-2</v>
      </c>
      <c r="U7" s="14">
        <v>1.1970671853957815E-2</v>
      </c>
      <c r="V7" s="14">
        <v>4.5045045045045227E-3</v>
      </c>
      <c r="W7" s="14">
        <v>-3.272377285851779E-2</v>
      </c>
      <c r="X7" s="14">
        <v>-6.5081684154602408E-3</v>
      </c>
      <c r="Y7" s="14">
        <v>3.2051282051282076E-2</v>
      </c>
      <c r="Z7" s="14">
        <v>-4.2866282789507354E-2</v>
      </c>
      <c r="AA7" s="14">
        <v>-4.4707091469681444E-2</v>
      </c>
      <c r="AB7" s="14">
        <v>-6.890130353817496E-2</v>
      </c>
      <c r="AC7" s="14">
        <v>-4.8859934853422039E-3</v>
      </c>
      <c r="AD7" s="14">
        <v>-6.3610851262862464E-2</v>
      </c>
      <c r="AE7" s="15">
        <v>-1.412066752246474E-2</v>
      </c>
    </row>
    <row r="8" spans="1:31" x14ac:dyDescent="0.15">
      <c r="A8" s="22" t="s">
        <v>117</v>
      </c>
      <c r="B8" s="14">
        <v>5.0980392156862751E-2</v>
      </c>
      <c r="C8" s="14">
        <v>5.1746442432081688E-3</v>
      </c>
      <c r="D8" s="14">
        <v>3.4250839894672681E-2</v>
      </c>
      <c r="E8" s="14">
        <v>-1.6014742907571336E-2</v>
      </c>
      <c r="F8" s="14">
        <v>9.2132505175983495E-2</v>
      </c>
      <c r="G8" s="14">
        <v>5.9992500937382745E-2</v>
      </c>
      <c r="H8" s="15">
        <v>6.7264573991031432E-2</v>
      </c>
      <c r="I8" s="14">
        <v>7.1949947862356575E-2</v>
      </c>
      <c r="J8" s="14">
        <v>-1.7174158208474344E-2</v>
      </c>
      <c r="K8" s="14">
        <v>-2.9455519190717108E-2</v>
      </c>
      <c r="L8" s="14">
        <v>-5.3896433772479511E-2</v>
      </c>
      <c r="M8" s="14">
        <v>0.20034843205574904</v>
      </c>
      <c r="N8" s="14">
        <v>6.1838893409275966E-2</v>
      </c>
      <c r="O8" s="14">
        <v>4.3764705882352928E-2</v>
      </c>
      <c r="P8" s="14">
        <v>1.0121457489878326E-3</v>
      </c>
      <c r="Q8" s="14">
        <v>6.9654164637116392E-2</v>
      </c>
      <c r="R8" s="14">
        <v>3.9408866995073857E-2</v>
      </c>
      <c r="S8" s="14">
        <v>3.9933444259567324E-2</v>
      </c>
      <c r="T8" s="14">
        <v>6.1007957559681615E-2</v>
      </c>
      <c r="U8" s="14">
        <v>-4.9127606091971109E-2</v>
      </c>
      <c r="V8" s="14">
        <v>-3.2030749519538076E-3</v>
      </c>
      <c r="W8" s="14">
        <v>4.6766169154228737E-2</v>
      </c>
      <c r="X8" s="14">
        <v>1.7379679144385041E-2</v>
      </c>
      <c r="Y8" s="14">
        <v>0.13975155279503096</v>
      </c>
      <c r="Z8" s="14">
        <v>6.6844919786094832E-4</v>
      </c>
      <c r="AA8" s="14">
        <v>6.5626681011296331E-2</v>
      </c>
      <c r="AB8" s="14">
        <v>2.466666666666658E-2</v>
      </c>
      <c r="AC8" s="14">
        <v>-1.7730496453900672E-2</v>
      </c>
      <c r="AD8" s="14">
        <v>2.0979020979021063E-2</v>
      </c>
      <c r="AE8" s="15">
        <v>5.7291666666666602E-2</v>
      </c>
    </row>
    <row r="9" spans="1:31" x14ac:dyDescent="0.15">
      <c r="A9" s="22" t="s">
        <v>118</v>
      </c>
      <c r="B9" s="14">
        <v>-5.170575692963765E-2</v>
      </c>
      <c r="C9" s="14">
        <v>5.9202059202059315E-2</v>
      </c>
      <c r="D9" s="14">
        <v>4.6404585274697346E-3</v>
      </c>
      <c r="E9" s="14">
        <v>-7.5916644684779697E-2</v>
      </c>
      <c r="F9" s="14">
        <v>-3.1279620853080572E-2</v>
      </c>
      <c r="G9" s="14">
        <v>-1.9808984789529492E-2</v>
      </c>
      <c r="H9" s="15">
        <v>-2.3409363745498232E-2</v>
      </c>
      <c r="I9" s="14">
        <v>-1.9455252918287869E-2</v>
      </c>
      <c r="J9" s="14">
        <v>-3.8030293095533446E-3</v>
      </c>
      <c r="K9" s="14">
        <v>4.8436541998773931E-2</v>
      </c>
      <c r="L9" s="14">
        <v>-0.10269095109227415</v>
      </c>
      <c r="M9" s="14">
        <v>-5.0798258345428109E-2</v>
      </c>
      <c r="N9" s="14">
        <v>-0.10268199233716474</v>
      </c>
      <c r="O9" s="14">
        <v>-8.3408476104598166E-3</v>
      </c>
      <c r="P9" s="14">
        <v>-8.9989888776542015E-2</v>
      </c>
      <c r="Q9" s="14">
        <v>-4.0983606557376982E-3</v>
      </c>
      <c r="R9" s="14">
        <v>2.8436018957346012E-2</v>
      </c>
      <c r="S9" s="14">
        <v>-5.4399999999999976E-2</v>
      </c>
      <c r="T9" s="14">
        <v>-2.8500000000000015E-2</v>
      </c>
      <c r="U9" s="14">
        <v>-2.2975547175679328E-2</v>
      </c>
      <c r="V9" s="14">
        <v>-5.1413881748072028E-3</v>
      </c>
      <c r="W9" s="14">
        <v>-5.4182509505703448E-2</v>
      </c>
      <c r="X9" s="14">
        <v>-3.5873850197109057E-2</v>
      </c>
      <c r="Y9" s="14">
        <v>-7.0844686648501312E-2</v>
      </c>
      <c r="Z9" s="14">
        <v>5.6780227120908459E-2</v>
      </c>
      <c r="AA9" s="14">
        <v>-4.1393235739525511E-2</v>
      </c>
      <c r="AB9" s="14">
        <v>9.903853104894127E-3</v>
      </c>
      <c r="AC9" s="14">
        <v>-0.14107192446542624</v>
      </c>
      <c r="AD9" s="14">
        <v>-3.424657534246589E-2</v>
      </c>
      <c r="AE9" s="15">
        <v>-2.0935960591132889E-2</v>
      </c>
    </row>
    <row r="10" spans="1:31" x14ac:dyDescent="0.15">
      <c r="A10" s="22" t="s">
        <v>119</v>
      </c>
      <c r="B10" s="14">
        <v>-3.3164699269252383E-2</v>
      </c>
      <c r="C10" s="14">
        <v>-4.0097205346294122E-2</v>
      </c>
      <c r="D10" s="14">
        <v>1.6328874518591434E-2</v>
      </c>
      <c r="E10" s="14">
        <v>-4.9297784882393322E-2</v>
      </c>
      <c r="F10" s="14">
        <v>-6.8493150684931781E-3</v>
      </c>
      <c r="G10" s="14">
        <v>-2.3457235654998271E-2</v>
      </c>
      <c r="H10" s="15">
        <v>-5.4087277197295579E-2</v>
      </c>
      <c r="I10" s="14">
        <v>-2.9761904761904127E-3</v>
      </c>
      <c r="J10" s="14">
        <v>-3.0507470545646093E-2</v>
      </c>
      <c r="K10" s="14">
        <v>-1.6666666666666673E-2</v>
      </c>
      <c r="L10" s="14">
        <v>-8.8031212516920341E-3</v>
      </c>
      <c r="M10" s="14">
        <v>-0.10091743119266057</v>
      </c>
      <c r="N10" s="14">
        <v>-7.002561912894964E-2</v>
      </c>
      <c r="O10" s="14">
        <v>-2.4778358717890508E-2</v>
      </c>
      <c r="P10" s="14">
        <v>-5.7777777777777733E-2</v>
      </c>
      <c r="Q10" s="14">
        <v>2.1490626428897982E-2</v>
      </c>
      <c r="R10" s="14">
        <v>-2.0914569301666072E-2</v>
      </c>
      <c r="S10" s="14">
        <v>-4.9069373942470441E-2</v>
      </c>
      <c r="T10" s="14">
        <v>9.7786927431807152E-3</v>
      </c>
      <c r="U10" s="14">
        <v>-4.4067324526500043E-2</v>
      </c>
      <c r="V10" s="14">
        <v>-2.9069767441860534E-2</v>
      </c>
      <c r="W10" s="14">
        <v>-3.8190954773869253E-2</v>
      </c>
      <c r="X10" s="14">
        <v>-3.1075371405206546E-2</v>
      </c>
      <c r="Y10" s="14">
        <v>4.9853372434017572E-2</v>
      </c>
      <c r="Z10" s="14">
        <v>9.9241466498103684E-2</v>
      </c>
      <c r="AA10" s="14">
        <v>-3.2122169562927828E-2</v>
      </c>
      <c r="AB10" s="14">
        <v>3.5075161059412982E-2</v>
      </c>
      <c r="AC10" s="14">
        <v>-0.10184287099903003</v>
      </c>
      <c r="AD10" s="14">
        <v>-3.0395136778114855E-3</v>
      </c>
      <c r="AE10" s="15">
        <v>-8.8050314465409167E-3</v>
      </c>
    </row>
    <row r="11" spans="1:31" x14ac:dyDescent="0.15">
      <c r="A11" s="22" t="s">
        <v>120</v>
      </c>
      <c r="B11" s="14">
        <v>8.197674418604653E-2</v>
      </c>
      <c r="C11" s="14">
        <v>-3.4177215189873364E-2</v>
      </c>
      <c r="D11" s="14">
        <v>4.3949564864914789E-2</v>
      </c>
      <c r="E11" s="14">
        <v>-8.2720312265425505E-2</v>
      </c>
      <c r="F11" s="14">
        <v>0</v>
      </c>
      <c r="G11" s="14">
        <v>4.4345898004434697E-2</v>
      </c>
      <c r="H11" s="15">
        <v>4.4184535412605565E-2</v>
      </c>
      <c r="I11" s="14">
        <v>0.17810945273631831</v>
      </c>
      <c r="J11" s="14">
        <v>3.4624393224481437E-2</v>
      </c>
      <c r="K11" s="14">
        <v>7.2554267023490854E-2</v>
      </c>
      <c r="L11" s="14">
        <v>3.7296112349841771E-4</v>
      </c>
      <c r="M11" s="14">
        <v>-1.360544217687076E-2</v>
      </c>
      <c r="N11" s="14">
        <v>4.4077134986225772E-2</v>
      </c>
      <c r="O11" s="14">
        <v>3.2167832167832228E-2</v>
      </c>
      <c r="P11" s="14">
        <v>5.3066037735848968E-2</v>
      </c>
      <c r="Q11" s="14">
        <v>6.7591763652641079E-2</v>
      </c>
      <c r="R11" s="14">
        <v>4.0188269370021699E-2</v>
      </c>
      <c r="S11" s="14">
        <v>8.3036773428232638E-2</v>
      </c>
      <c r="T11" s="14">
        <v>8.2568807339449407E-2</v>
      </c>
      <c r="U11" s="14">
        <v>-1.2299943807363302E-2</v>
      </c>
      <c r="V11" s="14">
        <v>1.7298735861610098E-2</v>
      </c>
      <c r="W11" s="14">
        <v>-9.4043887147335272E-3</v>
      </c>
      <c r="X11" s="14">
        <v>4.0230693487129092E-2</v>
      </c>
      <c r="Y11" s="14">
        <v>5.0279329608938467E-2</v>
      </c>
      <c r="Z11" s="14">
        <v>3.9677975848188482E-2</v>
      </c>
      <c r="AA11" s="14">
        <v>-1.0881392818280702E-2</v>
      </c>
      <c r="AB11" s="14">
        <v>5.2835408022130034E-2</v>
      </c>
      <c r="AC11" s="14">
        <v>3.5997120230374407E-4</v>
      </c>
      <c r="AD11" s="14">
        <v>1.1178861788617829E-2</v>
      </c>
      <c r="AE11" s="15">
        <v>3.0456852791878087E-2</v>
      </c>
    </row>
    <row r="12" spans="1:31" x14ac:dyDescent="0.15">
      <c r="A12" s="22" t="s">
        <v>121</v>
      </c>
      <c r="B12" s="14">
        <v>-4.7286405158517451E-3</v>
      </c>
      <c r="C12" s="14">
        <v>8.213193534294401E-3</v>
      </c>
      <c r="D12" s="14">
        <v>-2.323816471446491E-3</v>
      </c>
      <c r="E12" s="14">
        <v>6.3273322422258527E-2</v>
      </c>
      <c r="F12" s="14">
        <v>8.7684729064039291E-2</v>
      </c>
      <c r="G12" s="14">
        <v>-1.5569709837225805E-2</v>
      </c>
      <c r="H12" s="15">
        <v>1.1823273179838287E-2</v>
      </c>
      <c r="I12" s="14">
        <v>1.6047297297297255E-2</v>
      </c>
      <c r="J12" s="14">
        <v>7.3001082712687473E-2</v>
      </c>
      <c r="K12" s="14">
        <v>-1.0535070695869213E-2</v>
      </c>
      <c r="L12" s="14">
        <v>8.1031134666552151E-2</v>
      </c>
      <c r="M12" s="14">
        <v>-1.9568965517241407E-2</v>
      </c>
      <c r="N12" s="14">
        <v>9.322779243623576E-2</v>
      </c>
      <c r="O12" s="14">
        <v>5.2393857271906055E-2</v>
      </c>
      <c r="P12" s="14">
        <v>-6.0470324748040219E-2</v>
      </c>
      <c r="Q12" s="14">
        <v>7.1278825995806346E-3</v>
      </c>
      <c r="R12" s="14">
        <v>8.3536373129132757E-3</v>
      </c>
      <c r="S12" s="14">
        <v>-2.0262869660460075E-2</v>
      </c>
      <c r="T12" s="14">
        <v>2.2645951035781625E-2</v>
      </c>
      <c r="U12" s="14">
        <v>2.0965906696447368E-2</v>
      </c>
      <c r="V12" s="14">
        <v>1.7658600392413432E-2</v>
      </c>
      <c r="W12" s="14">
        <v>-1.1603375527426288E-2</v>
      </c>
      <c r="X12" s="14">
        <v>5.2332657200811296E-2</v>
      </c>
      <c r="Y12" s="14">
        <v>6.6489361702128606E-3</v>
      </c>
      <c r="Z12" s="14">
        <v>-8.8495575221229201E-4</v>
      </c>
      <c r="AA12" s="14">
        <v>9.4774477447744726E-2</v>
      </c>
      <c r="AB12" s="14">
        <v>2.4467945349448243E-2</v>
      </c>
      <c r="AC12" s="14">
        <v>3.9330694494422454E-2</v>
      </c>
      <c r="AD12" s="14">
        <v>5.1256281407035337E-2</v>
      </c>
      <c r="AE12" s="15">
        <v>3.571428571428583E-2</v>
      </c>
    </row>
    <row r="13" spans="1:31" x14ac:dyDescent="0.15">
      <c r="A13" s="22" t="s">
        <v>122</v>
      </c>
      <c r="B13" s="14">
        <v>4.2112082928411057E-3</v>
      </c>
      <c r="C13" s="14">
        <v>1.871912644076619E-2</v>
      </c>
      <c r="D13" s="14">
        <v>6.810784036229818E-2</v>
      </c>
      <c r="E13" s="14">
        <v>0.13751808638364679</v>
      </c>
      <c r="F13" s="14">
        <v>0.11141304347826092</v>
      </c>
      <c r="G13" s="14">
        <v>3.6664270309130109E-2</v>
      </c>
      <c r="H13" s="15">
        <v>6.0270602706026861E-2</v>
      </c>
      <c r="I13" s="14">
        <v>-1.9950124688279322E-2</v>
      </c>
      <c r="J13" s="14">
        <v>-6.2530577299412483E-3</v>
      </c>
      <c r="K13" s="14">
        <v>3.4743625665452568E-2</v>
      </c>
      <c r="L13" s="14">
        <v>4.3263373883183784E-2</v>
      </c>
      <c r="M13" s="14">
        <v>-1.6090741229227101E-2</v>
      </c>
      <c r="N13" s="14">
        <v>3.8616251005631569E-2</v>
      </c>
      <c r="O13" s="14">
        <v>-5.3648068669527897E-3</v>
      </c>
      <c r="P13" s="14">
        <v>-4.7675804529202529E-3</v>
      </c>
      <c r="Q13" s="14">
        <v>-5.3705245628642762E-2</v>
      </c>
      <c r="R13" s="14">
        <v>1.4497756299620357E-2</v>
      </c>
      <c r="S13" s="14">
        <v>1.6769144773616584E-2</v>
      </c>
      <c r="T13" s="14">
        <v>2.2558814050918229E-3</v>
      </c>
      <c r="U13" s="14">
        <v>5.9727983819371278E-2</v>
      </c>
      <c r="V13" s="14">
        <v>3.791773778920296E-2</v>
      </c>
      <c r="W13" s="14">
        <v>5.1227321237993645E-2</v>
      </c>
      <c r="X13" s="14">
        <v>0.1015163197121562</v>
      </c>
      <c r="Y13" s="14">
        <v>4.2272126816380366E-2</v>
      </c>
      <c r="Z13" s="14">
        <v>-1.4614703277236456E-2</v>
      </c>
      <c r="AA13" s="14">
        <v>3.652715671004373E-2</v>
      </c>
      <c r="AB13" s="14">
        <v>1.0034302567883784E-2</v>
      </c>
      <c r="AC13" s="14">
        <v>4.7328878579094999E-2</v>
      </c>
      <c r="AD13" s="14">
        <v>0.10803059273422552</v>
      </c>
      <c r="AE13" s="15">
        <v>-1.4268727705113079E-2</v>
      </c>
    </row>
    <row r="14" spans="1:31" x14ac:dyDescent="0.15">
      <c r="A14" s="22" t="s">
        <v>127</v>
      </c>
      <c r="B14" s="14">
        <v>0.10376344086021504</v>
      </c>
      <c r="C14" s="14">
        <v>4.5937898766482271E-2</v>
      </c>
      <c r="D14" s="14">
        <v>7.5474510583325091E-2</v>
      </c>
      <c r="E14" s="14">
        <v>2.97699594046009E-2</v>
      </c>
      <c r="F14" s="14">
        <v>6.3569682151589341E-2</v>
      </c>
      <c r="G14" s="14">
        <v>3.7101248266296821E-2</v>
      </c>
      <c r="H14" s="15">
        <v>5.3364269141531424E-2</v>
      </c>
      <c r="I14" s="14">
        <v>0.14503816793893137</v>
      </c>
      <c r="J14" s="14">
        <v>8.2262804043139112E-2</v>
      </c>
      <c r="K14" s="14">
        <v>-2.7078256160303661E-3</v>
      </c>
      <c r="L14" s="14">
        <v>-5.7767313546423178E-2</v>
      </c>
      <c r="M14" s="14">
        <v>5.1831992850759616E-2</v>
      </c>
      <c r="N14" s="14">
        <v>3.0983733539891586E-2</v>
      </c>
      <c r="O14" s="14">
        <v>7.6806903991369899E-2</v>
      </c>
      <c r="P14" s="14">
        <v>6.3473053892215706E-2</v>
      </c>
      <c r="Q14" s="14">
        <v>4.0915090189177286E-2</v>
      </c>
      <c r="R14" s="14">
        <v>2.0415107179312619E-2</v>
      </c>
      <c r="S14" s="14">
        <v>2.418911489829564E-2</v>
      </c>
      <c r="T14" s="14">
        <v>9.4166283876894838E-2</v>
      </c>
      <c r="U14" s="14">
        <v>1.150992268292224E-2</v>
      </c>
      <c r="V14" s="14">
        <v>4.8916408668730822E-2</v>
      </c>
      <c r="W14" s="14">
        <v>6.8020304568527909E-2</v>
      </c>
      <c r="X14" s="14">
        <v>3.2431171255249705E-2</v>
      </c>
      <c r="Y14" s="14">
        <v>8.6185044359949378E-2</v>
      </c>
      <c r="Z14" s="14">
        <v>-6.1797752808988443E-3</v>
      </c>
      <c r="AA14" s="14">
        <v>2.6175472612700083E-2</v>
      </c>
      <c r="AB14" s="14">
        <v>6.3448232082777875E-2</v>
      </c>
      <c r="AC14" s="14">
        <v>-6.0165289256198358E-2</v>
      </c>
      <c r="AD14" s="14">
        <v>3.710094909404657E-2</v>
      </c>
      <c r="AE14" s="15">
        <v>1.9300361881785303E-2</v>
      </c>
    </row>
    <row r="15" spans="1:31" x14ac:dyDescent="0.15">
      <c r="A15" s="22" t="s">
        <v>123</v>
      </c>
      <c r="B15" s="14">
        <v>1.2664393570384706E-2</v>
      </c>
      <c r="C15" s="14">
        <v>-3.6600244001626621E-3</v>
      </c>
      <c r="D15" s="14">
        <v>0.12084905418238764</v>
      </c>
      <c r="E15" s="14">
        <v>9.8212877792378431E-2</v>
      </c>
      <c r="F15" s="14">
        <v>4.1379310344827516E-2</v>
      </c>
      <c r="G15" s="14">
        <v>-1.4376462721497818E-2</v>
      </c>
      <c r="H15" s="15">
        <v>3.9922907488986865E-2</v>
      </c>
      <c r="I15" s="14">
        <v>2.7022222222222274E-2</v>
      </c>
      <c r="J15" s="14">
        <v>-3.7955249765445009E-3</v>
      </c>
      <c r="K15" s="14">
        <v>1.1403746945424972E-2</v>
      </c>
      <c r="L15" s="14">
        <v>-0.12791337489588325</v>
      </c>
      <c r="M15" s="14">
        <v>7.9439252336448649E-2</v>
      </c>
      <c r="N15" s="14">
        <v>7.475582268970693E-2</v>
      </c>
      <c r="O15" s="14">
        <v>1.7631737126828344E-2</v>
      </c>
      <c r="P15" s="14">
        <v>2.6463963963963898E-2</v>
      </c>
      <c r="Q15" s="14">
        <v>9.2138630600169052E-2</v>
      </c>
      <c r="R15" s="14">
        <v>0.11070356785595212</v>
      </c>
      <c r="S15" s="14">
        <v>0.14492753623188404</v>
      </c>
      <c r="T15" s="14">
        <v>9.1099916036943659E-2</v>
      </c>
      <c r="U15" s="14">
        <v>7.7245947090761935E-2</v>
      </c>
      <c r="V15" s="14">
        <v>1.0920897284533573E-2</v>
      </c>
      <c r="W15" s="14">
        <v>-5.5627376425855551E-2</v>
      </c>
      <c r="X15" s="14">
        <v>9.4011299435028187E-2</v>
      </c>
      <c r="Y15" s="14">
        <v>3.8226371061843678E-2</v>
      </c>
      <c r="Z15" s="14">
        <v>9.4120972300734823E-2</v>
      </c>
      <c r="AA15" s="14">
        <v>1.2281530467642797E-2</v>
      </c>
      <c r="AB15" s="14">
        <v>6.4915684226234963E-2</v>
      </c>
      <c r="AC15" s="14">
        <v>-9.4266619767850848E-2</v>
      </c>
      <c r="AD15" s="14">
        <v>1.4542429284525888E-2</v>
      </c>
      <c r="AE15" s="15">
        <v>2.674556213017825E-3</v>
      </c>
    </row>
    <row r="16" spans="1:31" x14ac:dyDescent="0.15">
      <c r="A16" s="22" t="s">
        <v>116</v>
      </c>
      <c r="B16" s="14">
        <v>-1.2506012506012411E-2</v>
      </c>
      <c r="C16" s="14">
        <v>-3.2653061224489827E-2</v>
      </c>
      <c r="D16" s="14">
        <v>-5.4701919421837789E-2</v>
      </c>
      <c r="E16" s="14">
        <v>-5.2624021824969482E-2</v>
      </c>
      <c r="F16" s="14">
        <v>-3.6423841059602592E-2</v>
      </c>
      <c r="G16" s="14">
        <v>6.4450474898236527E-3</v>
      </c>
      <c r="H16" s="15">
        <v>-6.3542494042891709E-3</v>
      </c>
      <c r="I16" s="14">
        <v>0.11035139345681144</v>
      </c>
      <c r="J16" s="14">
        <v>9.7176044178711712E-3</v>
      </c>
      <c r="K16" s="14">
        <v>5.7181208053691347E-2</v>
      </c>
      <c r="L16" s="14">
        <v>0.151945518534812</v>
      </c>
      <c r="M16" s="14">
        <v>-0.11019283746556477</v>
      </c>
      <c r="N16" s="14">
        <v>8.5634393568682257E-2</v>
      </c>
      <c r="O16" s="14">
        <v>-5.1191179366016542E-3</v>
      </c>
      <c r="P16" s="14">
        <v>6.7756445419637906E-2</v>
      </c>
      <c r="Q16" s="14">
        <v>3.5990712074303398E-2</v>
      </c>
      <c r="R16" s="14">
        <v>-4.2329630741519172E-2</v>
      </c>
      <c r="S16" s="14">
        <v>-2.8129395218002215E-3</v>
      </c>
      <c r="T16" s="14">
        <v>-1.5005771450557794E-2</v>
      </c>
      <c r="U16" s="14">
        <v>-2.5951742627345845E-2</v>
      </c>
      <c r="V16" s="14">
        <v>-1.5766423357664209E-2</v>
      </c>
      <c r="W16" s="14">
        <v>3.426339735072681E-2</v>
      </c>
      <c r="X16" s="14">
        <v>8.0561867382772465E-3</v>
      </c>
      <c r="Y16" s="14">
        <v>-4.8619852544506466E-2</v>
      </c>
      <c r="Z16" s="14">
        <v>5.3474554378713519E-2</v>
      </c>
      <c r="AA16" s="14">
        <v>2.7998133457769549E-2</v>
      </c>
      <c r="AB16" s="14">
        <v>-3.1866591928251156E-2</v>
      </c>
      <c r="AC16" s="14">
        <v>4.8932038834951515E-2</v>
      </c>
      <c r="AD16" s="14">
        <v>-3.7720995834290096E-2</v>
      </c>
      <c r="AE16" s="15">
        <v>3.9232348983782993E-2</v>
      </c>
    </row>
    <row r="17" spans="1:31" x14ac:dyDescent="0.15">
      <c r="A17" s="22" t="s">
        <v>128</v>
      </c>
      <c r="B17" s="14">
        <v>-2.1432050657574343E-2</v>
      </c>
      <c r="C17" s="14">
        <v>-2.362869198312231E-2</v>
      </c>
      <c r="D17" s="14">
        <v>-4.3279409698502441E-2</v>
      </c>
      <c r="E17" s="14">
        <v>-5.7088006466606486E-3</v>
      </c>
      <c r="F17" s="14">
        <v>0.12638411607483768</v>
      </c>
      <c r="G17" s="14">
        <v>-2.8311425682507697E-2</v>
      </c>
      <c r="H17" s="15">
        <v>-2.3714361843858261E-2</v>
      </c>
      <c r="I17" s="14">
        <v>4.7756385272949238E-2</v>
      </c>
      <c r="J17" s="14">
        <v>1.5107405313736636E-2</v>
      </c>
      <c r="K17" s="14">
        <v>1.955307262569822E-2</v>
      </c>
      <c r="L17" s="14">
        <v>-5.9726992470057236E-2</v>
      </c>
      <c r="M17" s="14">
        <v>-7.9610791685094974E-3</v>
      </c>
      <c r="N17" s="14">
        <v>6.7611075338055654E-3</v>
      </c>
      <c r="O17" s="14">
        <v>-1.3259449831783133E-2</v>
      </c>
      <c r="P17" s="14">
        <v>-3.8797443643014129E-2</v>
      </c>
      <c r="Q17" s="14">
        <v>-3.2125513634665648E-2</v>
      </c>
      <c r="R17" s="14">
        <v>-1.2852664576802513E-2</v>
      </c>
      <c r="S17" s="14">
        <v>4.4193700047014638E-2</v>
      </c>
      <c r="T17" s="14">
        <v>4.6484374999999911E-2</v>
      </c>
      <c r="U17" s="14">
        <v>-4.743293331865385E-2</v>
      </c>
      <c r="V17" s="14">
        <v>-2.1358647285671873E-2</v>
      </c>
      <c r="W17" s="14">
        <v>1.3586110246029248E-2</v>
      </c>
      <c r="X17" s="14">
        <v>-1.8749999999999999E-2</v>
      </c>
      <c r="Y17" s="14">
        <v>-2.0555227406970234E-3</v>
      </c>
      <c r="Z17" s="14">
        <v>-4.0706228543403722E-2</v>
      </c>
      <c r="AA17" s="14">
        <v>9.6232410349523262E-2</v>
      </c>
      <c r="AB17" s="14">
        <v>-2.1827866716845709E-2</v>
      </c>
      <c r="AC17" s="14">
        <v>-4.8130322102924866E-2</v>
      </c>
      <c r="AD17" s="14">
        <v>-3.4086648259875878E-3</v>
      </c>
      <c r="AE17" s="15">
        <v>3.0936967632027381E-2</v>
      </c>
    </row>
    <row r="18" spans="1:31" x14ac:dyDescent="0.15">
      <c r="A18" s="22" t="s">
        <v>129</v>
      </c>
      <c r="B18" s="14">
        <v>-8.4868093578894882E-2</v>
      </c>
      <c r="C18" s="14">
        <v>-5.6179775280898903E-2</v>
      </c>
      <c r="D18" s="14">
        <v>1.799767053223272E-2</v>
      </c>
      <c r="E18" s="14">
        <v>2.0019307961993742E-2</v>
      </c>
      <c r="F18" s="14">
        <v>0</v>
      </c>
      <c r="G18" s="14">
        <v>-1.1099549080818479E-2</v>
      </c>
      <c r="H18" s="15">
        <v>-8.460698689956335E-2</v>
      </c>
      <c r="I18" s="14">
        <v>2.6336019838809746E-2</v>
      </c>
      <c r="J18" s="14">
        <v>-6.0838936919628975E-3</v>
      </c>
      <c r="K18" s="14">
        <v>-2.9389788293897878E-2</v>
      </c>
      <c r="L18" s="14">
        <v>-8.2145366998094924E-2</v>
      </c>
      <c r="M18" s="14">
        <v>-8.4262148907712914E-2</v>
      </c>
      <c r="N18" s="14">
        <v>-8.5065558042852582E-2</v>
      </c>
      <c r="O18" s="14">
        <v>-4.7533092659446399E-2</v>
      </c>
      <c r="P18" s="14">
        <v>-5.158738642437196E-2</v>
      </c>
      <c r="Q18" s="14">
        <v>-2.9718255499807007E-2</v>
      </c>
      <c r="R18" s="14">
        <v>-2.2546840266751265E-2</v>
      </c>
      <c r="S18" s="14">
        <v>-9.6352994146780752E-2</v>
      </c>
      <c r="T18" s="14">
        <v>-5.1138484509145113E-2</v>
      </c>
      <c r="U18" s="14">
        <v>-5.2626509737445364E-2</v>
      </c>
      <c r="V18" s="14">
        <v>-2.8796605031827911E-2</v>
      </c>
      <c r="W18" s="14">
        <v>4.3207742827514627E-2</v>
      </c>
      <c r="X18" s="14">
        <v>-8.1340712122794159E-2</v>
      </c>
      <c r="Y18" s="14">
        <v>0.13286613949524134</v>
      </c>
      <c r="Z18" s="14">
        <v>-8.9468302658485266E-3</v>
      </c>
      <c r="AA18" s="14">
        <v>-5.3830227743271106E-2</v>
      </c>
      <c r="AB18" s="14">
        <v>1.2755630530646175E-2</v>
      </c>
      <c r="AC18" s="14">
        <v>-0.15480357837417349</v>
      </c>
      <c r="AD18" s="14">
        <v>-0.10729555015904514</v>
      </c>
      <c r="AE18" s="15">
        <v>-4.5145085597197501E-2</v>
      </c>
    </row>
    <row r="19" spans="1:31" x14ac:dyDescent="0.15">
      <c r="A19" s="22" t="s">
        <v>130</v>
      </c>
      <c r="B19" s="14">
        <v>-5.2760402502039831E-2</v>
      </c>
      <c r="C19" s="14">
        <v>3.3882783882783811E-2</v>
      </c>
      <c r="D19" s="14">
        <v>3.6826448583253804E-2</v>
      </c>
      <c r="E19" s="14">
        <v>2.1917808219177881E-3</v>
      </c>
      <c r="F19" s="14">
        <v>0.11762711864406776</v>
      </c>
      <c r="G19" s="14">
        <v>3.297088740792696E-2</v>
      </c>
      <c r="H19" s="15">
        <v>8.0202742993440601E-2</v>
      </c>
      <c r="I19" s="14">
        <v>2.9622828424384531E-2</v>
      </c>
      <c r="J19" s="14">
        <v>-3.4037427162706357E-3</v>
      </c>
      <c r="K19" s="14">
        <v>6.5178342314600957E-2</v>
      </c>
      <c r="L19" s="14">
        <v>1.9135538301644536E-2</v>
      </c>
      <c r="M19" s="14">
        <v>6.767283349561834E-2</v>
      </c>
      <c r="N19" s="14">
        <v>3.5651869975533018E-2</v>
      </c>
      <c r="O19" s="14">
        <v>4.1271846704569397E-2</v>
      </c>
      <c r="P19" s="14">
        <v>4.5647175510572034E-2</v>
      </c>
      <c r="Q19" s="14">
        <v>-1.1933174224344127E-3</v>
      </c>
      <c r="R19" s="14">
        <v>9.6166341780376891E-2</v>
      </c>
      <c r="S19" s="14">
        <v>-4.5590433482810118E-2</v>
      </c>
      <c r="T19" s="14">
        <v>0.11605035405192758</v>
      </c>
      <c r="U19" s="14">
        <v>4.1540432280758814E-2</v>
      </c>
      <c r="V19" s="14">
        <v>-2.0911360799001192E-2</v>
      </c>
      <c r="W19" s="14">
        <v>7.3190486709373517E-2</v>
      </c>
      <c r="X19" s="14">
        <v>1.8413275744487374E-2</v>
      </c>
      <c r="Y19" s="14">
        <v>0.20741901776384528</v>
      </c>
      <c r="Z19" s="14">
        <v>6.0098013928295023E-2</v>
      </c>
      <c r="AA19" s="14">
        <v>-1.2253829321663069E-2</v>
      </c>
      <c r="AB19" s="14">
        <v>-2.8638223261251467E-3</v>
      </c>
      <c r="AC19" s="14">
        <v>0.15646571560055217</v>
      </c>
      <c r="AD19" s="14">
        <v>1.4176245210728961E-3</v>
      </c>
      <c r="AE19" s="15">
        <v>-2.9442983063362443E-2</v>
      </c>
    </row>
    <row r="20" spans="1:31" x14ac:dyDescent="0.15">
      <c r="A20" s="22" t="s">
        <v>131</v>
      </c>
      <c r="B20" s="14">
        <v>3.1007751937984447E-2</v>
      </c>
      <c r="C20" s="14">
        <v>-3.498671390611157E-2</v>
      </c>
      <c r="D20" s="14">
        <v>3.9308726796432242E-2</v>
      </c>
      <c r="E20" s="14">
        <v>-2.5498285203041853E-2</v>
      </c>
      <c r="F20" s="14">
        <v>-8.1892629663329088E-3</v>
      </c>
      <c r="G20" s="14">
        <v>-4.4482173174872623E-2</v>
      </c>
      <c r="H20" s="15">
        <v>2.5393320452663588E-2</v>
      </c>
      <c r="I20" s="14">
        <v>7.9177715720554681E-2</v>
      </c>
      <c r="J20" s="14">
        <v>-1.7090893758169589E-2</v>
      </c>
      <c r="K20" s="14">
        <v>2.4572392194651967E-2</v>
      </c>
      <c r="L20" s="14">
        <v>1.0306510126546254E-2</v>
      </c>
      <c r="M20" s="14">
        <v>9.3935248518011799E-2</v>
      </c>
      <c r="N20" s="14">
        <v>3.982450219372257E-2</v>
      </c>
      <c r="O20" s="14">
        <v>4.2871587462082861E-2</v>
      </c>
      <c r="P20" s="14">
        <v>-2.8564037338047358E-2</v>
      </c>
      <c r="Q20" s="14">
        <v>2.9470330545599444E-2</v>
      </c>
      <c r="R20" s="14">
        <v>1.5411973918197866E-2</v>
      </c>
      <c r="S20" s="14">
        <v>1.6444792482380458E-2</v>
      </c>
      <c r="T20" s="14">
        <v>8.9531194924215685E-2</v>
      </c>
      <c r="U20" s="14">
        <v>-4.8024363579571121E-3</v>
      </c>
      <c r="V20" s="14">
        <v>4.1440867070449156E-3</v>
      </c>
      <c r="W20" s="14">
        <v>-4.4596912521443528E-4</v>
      </c>
      <c r="X20" s="14">
        <v>-4.207589285714293E-2</v>
      </c>
      <c r="Y20" s="14">
        <v>-1.5577672003461681E-2</v>
      </c>
      <c r="Z20" s="14">
        <v>8.5158150851581502E-2</v>
      </c>
      <c r="AA20" s="14">
        <v>7.0890562693841442E-3</v>
      </c>
      <c r="AB20" s="14">
        <v>1.5210128362933088E-2</v>
      </c>
      <c r="AC20" s="14">
        <v>5.7302029446876297E-2</v>
      </c>
      <c r="AD20" s="14">
        <v>-9.5267245667062569E-3</v>
      </c>
      <c r="AE20" s="15">
        <v>3.3593267081926725E-2</v>
      </c>
    </row>
    <row r="21" spans="1:31" x14ac:dyDescent="0.15">
      <c r="A21" s="22" t="s">
        <v>132</v>
      </c>
      <c r="B21" s="14">
        <v>5.5694792536897804E-2</v>
      </c>
      <c r="C21" s="14">
        <v>7.2051399724644347E-2</v>
      </c>
      <c r="D21" s="14">
        <v>-5.1491090388698993E-2</v>
      </c>
      <c r="E21" s="14">
        <v>7.1738243394879095E-2</v>
      </c>
      <c r="F21" s="14">
        <v>-5.198776758409838E-3</v>
      </c>
      <c r="G21" s="14">
        <v>4.6908315565031992E-2</v>
      </c>
      <c r="H21" s="15">
        <v>4.2261103633916566E-2</v>
      </c>
      <c r="I21" s="14">
        <v>4.6774088329310376E-2</v>
      </c>
      <c r="J21" s="14">
        <v>-1.8074442680851587E-2</v>
      </c>
      <c r="K21" s="14">
        <v>9.7578180108158913E-2</v>
      </c>
      <c r="L21" s="14">
        <v>-1.1168350872828919E-3</v>
      </c>
      <c r="M21" s="14">
        <v>0.16423509795748234</v>
      </c>
      <c r="N21" s="14">
        <v>-2.4667315806556251E-2</v>
      </c>
      <c r="O21" s="14">
        <v>4.4211751018033763E-2</v>
      </c>
      <c r="P21" s="14">
        <v>7.822555590075897E-2</v>
      </c>
      <c r="Q21" s="14">
        <v>3.3655705996131428E-2</v>
      </c>
      <c r="R21" s="14">
        <v>0.10974897840046717</v>
      </c>
      <c r="S21" s="14">
        <v>3.389830508474577E-2</v>
      </c>
      <c r="T21" s="14">
        <v>1.9087673891944351E-2</v>
      </c>
      <c r="U21" s="14">
        <v>4.9727333359488368E-2</v>
      </c>
      <c r="V21" s="14">
        <v>0.06</v>
      </c>
      <c r="W21" s="14">
        <v>7.7255722963928977E-2</v>
      </c>
      <c r="X21" s="14">
        <v>1.5146219270651302E-2</v>
      </c>
      <c r="Y21" s="14">
        <v>5.93406593406594E-2</v>
      </c>
      <c r="Z21" s="14">
        <v>0.1</v>
      </c>
      <c r="AA21" s="14">
        <v>5.015398152221736E-2</v>
      </c>
      <c r="AB21" s="14">
        <v>2.5172483473340758E-2</v>
      </c>
      <c r="AC21" s="14">
        <v>6.9251035001881817E-2</v>
      </c>
      <c r="AD21" s="14">
        <v>3.8627935723114994E-2</v>
      </c>
      <c r="AE21" s="15">
        <v>4.3013225991949252E-3</v>
      </c>
    </row>
    <row r="22" spans="1:31" x14ac:dyDescent="0.15">
      <c r="A22" s="22" t="s">
        <v>133</v>
      </c>
      <c r="B22" s="14">
        <v>-3.3236613030862519E-2</v>
      </c>
      <c r="C22" s="14">
        <v>-2.8681506849314989E-2</v>
      </c>
      <c r="D22" s="14">
        <v>3.098809535397572E-2</v>
      </c>
      <c r="E22" s="14">
        <v>-3.0933967876264106E-2</v>
      </c>
      <c r="F22" s="14">
        <v>1.2296341838303061E-2</v>
      </c>
      <c r="G22" s="14">
        <v>-1.1880515953835758E-2</v>
      </c>
      <c r="H22" s="15">
        <v>-3.6415289256198261E-2</v>
      </c>
      <c r="I22" s="14">
        <v>-5.5050064398188478E-2</v>
      </c>
      <c r="J22" s="14">
        <v>1.8407141504900231E-2</v>
      </c>
      <c r="K22" s="14">
        <v>2.5921165381319642E-2</v>
      </c>
      <c r="L22" s="14">
        <v>-2.5322475182785388E-2</v>
      </c>
      <c r="M22" s="14">
        <v>2.2914428929466543E-2</v>
      </c>
      <c r="N22" s="14">
        <v>9.983361064891871E-3</v>
      </c>
      <c r="O22" s="14">
        <v>-5.6453110492107689E-2</v>
      </c>
      <c r="P22" s="14">
        <v>-4.552658118426732E-2</v>
      </c>
      <c r="Q22" s="14">
        <v>-1.8338323353293356E-2</v>
      </c>
      <c r="R22" s="14">
        <v>-1.7885323513940024E-2</v>
      </c>
      <c r="S22" s="14">
        <v>-4.2225534028811377E-3</v>
      </c>
      <c r="T22" s="14">
        <v>2.5396825396824855E-3</v>
      </c>
      <c r="U22" s="14">
        <v>-3.724328667800348E-2</v>
      </c>
      <c r="V22" s="14">
        <v>-9.883198562443794E-3</v>
      </c>
      <c r="W22" s="14">
        <v>9.5577927870524569E-3</v>
      </c>
      <c r="X22" s="14">
        <v>-7.8732927809020997E-2</v>
      </c>
      <c r="Y22" s="14">
        <v>-6.7219917012448172E-2</v>
      </c>
      <c r="Z22" s="14">
        <v>0.11169995923359145</v>
      </c>
      <c r="AA22" s="14">
        <v>-2.5136154168412292E-2</v>
      </c>
      <c r="AB22" s="14">
        <v>-8.5602455438852712E-3</v>
      </c>
      <c r="AC22" s="14">
        <v>-6.1950017599436871E-2</v>
      </c>
      <c r="AD22" s="14">
        <v>-5.3034811068134589E-2</v>
      </c>
      <c r="AE22" s="15">
        <v>5.7555769318858419E-2</v>
      </c>
    </row>
    <row r="23" spans="1:31" x14ac:dyDescent="0.15">
      <c r="A23" s="22" t="s">
        <v>134</v>
      </c>
      <c r="B23" s="14">
        <v>0.12032742155525249</v>
      </c>
      <c r="C23" s="14">
        <v>3.7461436756280206E-2</v>
      </c>
      <c r="D23" s="14">
        <v>-4.8953656890097343E-3</v>
      </c>
      <c r="E23" s="14">
        <v>0.17033763044812764</v>
      </c>
      <c r="F23" s="14">
        <v>3.0671120558760947E-2</v>
      </c>
      <c r="G23" s="14">
        <v>7.9010649261422219E-2</v>
      </c>
      <c r="H23" s="15">
        <v>1.8761726078799325E-3</v>
      </c>
      <c r="I23" s="14">
        <v>5.2761167780507735E-4</v>
      </c>
      <c r="J23" s="14">
        <v>-4.1754250496903395E-3</v>
      </c>
      <c r="K23" s="14">
        <v>3.1948214658592634E-2</v>
      </c>
      <c r="L23" s="14">
        <v>6.8897620644891452E-2</v>
      </c>
      <c r="M23" s="14">
        <v>3.8151907595379765E-2</v>
      </c>
      <c r="N23" s="14">
        <v>8.896210873146608E-2</v>
      </c>
      <c r="O23" s="14">
        <v>3.1883487502460096E-2</v>
      </c>
      <c r="P23" s="14">
        <v>1.3477088948787061E-2</v>
      </c>
      <c r="Q23" s="14">
        <v>-1.1056042699199357E-2</v>
      </c>
      <c r="R23" s="14">
        <v>0.11114086770219599</v>
      </c>
      <c r="S23" s="14">
        <v>-1.7959590920429182E-2</v>
      </c>
      <c r="T23" s="14">
        <v>3.7365421152628239E-2</v>
      </c>
      <c r="U23" s="14">
        <v>9.2682453416149099E-2</v>
      </c>
      <c r="V23" s="14">
        <v>6.957047791893432E-3</v>
      </c>
      <c r="W23" s="14">
        <v>0.1688336278717496</v>
      </c>
      <c r="X23" s="14">
        <v>0.10090943067148384</v>
      </c>
      <c r="Y23" s="14">
        <v>-0.1116548042704627</v>
      </c>
      <c r="Z23" s="14">
        <v>2.9336266960029361E-2</v>
      </c>
      <c r="AA23" s="14">
        <v>0.11087236785560817</v>
      </c>
      <c r="AB23" s="14">
        <v>8.1257632991564591E-2</v>
      </c>
      <c r="AC23" s="14">
        <v>7.2045028142589188E-2</v>
      </c>
      <c r="AD23" s="14">
        <v>6.2838740083261388E-2</v>
      </c>
      <c r="AE23" s="15">
        <v>1.4878180833784657E-2</v>
      </c>
    </row>
    <row r="24" spans="1:31" x14ac:dyDescent="0.15">
      <c r="A24" s="22" t="s">
        <v>135</v>
      </c>
      <c r="B24" s="14">
        <v>-6.3565513882123698E-2</v>
      </c>
      <c r="C24" s="14">
        <v>-3.2285471537807905E-2</v>
      </c>
      <c r="D24" s="14">
        <v>-0.11004478263344644</v>
      </c>
      <c r="E24" s="14">
        <v>-5.5578867861189193E-2</v>
      </c>
      <c r="F24" s="14">
        <v>-6.3936358279316388E-2</v>
      </c>
      <c r="G24" s="14">
        <v>-2.1649156319643415E-2</v>
      </c>
      <c r="H24" s="15">
        <v>-5.4842161583734728E-2</v>
      </c>
      <c r="I24" s="14">
        <v>-4.4493759887502128E-2</v>
      </c>
      <c r="J24" s="14">
        <v>-6.2822188078861585E-2</v>
      </c>
      <c r="K24" s="14">
        <v>-9.8543099959530644E-2</v>
      </c>
      <c r="L24" s="14">
        <v>1.7456345551416702E-2</v>
      </c>
      <c r="M24" s="14">
        <v>-8.6648685097774791E-2</v>
      </c>
      <c r="N24" s="14">
        <v>-8.2602118003025637E-2</v>
      </c>
      <c r="O24" s="14">
        <v>-5.4548922372687381E-2</v>
      </c>
      <c r="P24" s="14">
        <v>-5.6914893617021289E-2</v>
      </c>
      <c r="Q24" s="14">
        <v>5.011565150346943E-2</v>
      </c>
      <c r="R24" s="14">
        <v>-2.8440588093516503E-2</v>
      </c>
      <c r="S24" s="14">
        <v>-7.0104140208280374E-2</v>
      </c>
      <c r="T24" s="14">
        <v>-9.8595848595848509E-2</v>
      </c>
      <c r="U24" s="14">
        <v>-7.6951771915800729E-2</v>
      </c>
      <c r="V24" s="14">
        <v>-6.7888254731150441E-2</v>
      </c>
      <c r="W24" s="14">
        <v>2.49473513688643E-2</v>
      </c>
      <c r="X24" s="14">
        <v>-0.16204594319339141</v>
      </c>
      <c r="Y24" s="14">
        <v>-0.13370055082623927</v>
      </c>
      <c r="Z24" s="14">
        <v>-0.15176344852155332</v>
      </c>
      <c r="AA24" s="14">
        <v>-7.1566731141199283E-2</v>
      </c>
      <c r="AB24" s="14">
        <v>-5.8418702390333581E-2</v>
      </c>
      <c r="AC24" s="14">
        <v>-3.9901995099755005E-2</v>
      </c>
      <c r="AD24" s="14">
        <v>-0.1071613332347942</v>
      </c>
      <c r="AE24" s="15">
        <v>-4.2678502838121423E-3</v>
      </c>
    </row>
    <row r="25" spans="1:31" x14ac:dyDescent="0.15">
      <c r="A25" s="22" t="s">
        <v>136</v>
      </c>
      <c r="B25" s="14">
        <v>3.8751625487646157E-2</v>
      </c>
      <c r="C25" s="14">
        <v>0</v>
      </c>
      <c r="D25" s="14">
        <v>2.5325294910953554E-2</v>
      </c>
      <c r="E25" s="14">
        <v>3.2479505920511929E-2</v>
      </c>
      <c r="F25" s="14">
        <v>4.501101668240489E-2</v>
      </c>
      <c r="G25" s="14">
        <v>6.9964204360559779E-2</v>
      </c>
      <c r="H25" s="15">
        <v>-7.3591848287573739E-3</v>
      </c>
      <c r="I25" s="14">
        <v>9.6580587301952292E-2</v>
      </c>
      <c r="J25" s="14">
        <v>2.6185150001532129E-2</v>
      </c>
      <c r="K25" s="14">
        <v>3.4792368125701557E-2</v>
      </c>
      <c r="L25" s="14">
        <v>5.0151407529253525E-2</v>
      </c>
      <c r="M25" s="14">
        <v>1.698043558508678E-2</v>
      </c>
      <c r="N25" s="14">
        <v>3.7928759894459055E-2</v>
      </c>
      <c r="O25" s="14">
        <v>6.6572523703853081E-2</v>
      </c>
      <c r="P25" s="14">
        <v>-3.1878172588832535E-2</v>
      </c>
      <c r="Q25" s="14">
        <v>5.2863436123348068E-2</v>
      </c>
      <c r="R25" s="14">
        <v>4.068469362441083E-2</v>
      </c>
      <c r="S25" s="14">
        <v>-2.1305654192843516E-2</v>
      </c>
      <c r="T25" s="14">
        <v>1.727057229935652E-2</v>
      </c>
      <c r="U25" s="14">
        <v>2.0841752785635902E-2</v>
      </c>
      <c r="V25" s="14">
        <v>9.6680631646792504E-3</v>
      </c>
      <c r="W25" s="14">
        <v>7.4416521784943013E-2</v>
      </c>
      <c r="X25" s="14">
        <v>1.9176232275489521E-2</v>
      </c>
      <c r="Y25" s="14">
        <v>-1.8797687861271811E-2</v>
      </c>
      <c r="Z25" s="14">
        <v>9.5758084838303281E-2</v>
      </c>
      <c r="AA25" s="14">
        <v>7.2916666666666671E-2</v>
      </c>
      <c r="AB25" s="14">
        <v>1.8412096189253243E-3</v>
      </c>
      <c r="AC25" s="14">
        <v>8.9682829019321939E-2</v>
      </c>
      <c r="AD25" s="14">
        <v>-1.3947520900587726E-2</v>
      </c>
      <c r="AE25" s="15">
        <v>0.12993442201362995</v>
      </c>
    </row>
    <row r="26" spans="1:31" x14ac:dyDescent="0.15">
      <c r="A26" s="22" t="s">
        <v>137</v>
      </c>
      <c r="B26" s="14">
        <v>4.3064596895342991E-2</v>
      </c>
      <c r="C26" s="14">
        <v>1.5364354697102628E-2</v>
      </c>
      <c r="D26" s="14">
        <v>5.1468676891084066E-2</v>
      </c>
      <c r="E26" s="14">
        <v>-1.2910166756320519E-2</v>
      </c>
      <c r="F26" s="14">
        <v>0.11144578313252998</v>
      </c>
      <c r="G26" s="14">
        <v>3.8321167883211618E-2</v>
      </c>
      <c r="H26" s="15">
        <v>7.5278015397775899E-2</v>
      </c>
      <c r="I26" s="14">
        <v>2.491244993394431E-2</v>
      </c>
      <c r="J26" s="14">
        <v>-1.0451661067562434E-2</v>
      </c>
      <c r="K26" s="14">
        <v>1.6268980477223426E-2</v>
      </c>
      <c r="L26" s="14">
        <v>-2.7398688422878108E-2</v>
      </c>
      <c r="M26" s="14">
        <v>6.7513611615244981E-2</v>
      </c>
      <c r="N26" s="14">
        <v>3.8449316809660024E-2</v>
      </c>
      <c r="O26" s="14">
        <v>0.11745791564214113</v>
      </c>
      <c r="P26" s="14">
        <v>3.4978560775540672E-2</v>
      </c>
      <c r="Q26" s="14">
        <v>9.832635983263599E-2</v>
      </c>
      <c r="R26" s="14">
        <v>2.1930870083432526E-2</v>
      </c>
      <c r="S26" s="14">
        <v>-5.5819145967055605E-4</v>
      </c>
      <c r="T26" s="14">
        <v>6.8575233022636559E-2</v>
      </c>
      <c r="U26" s="14">
        <v>4.3905289748520135E-2</v>
      </c>
      <c r="V26" s="14">
        <v>1.5959144589850211E-3</v>
      </c>
      <c r="W26" s="14">
        <v>-3.73893642582196E-2</v>
      </c>
      <c r="X26" s="14">
        <v>2.4910560487610874E-2</v>
      </c>
      <c r="Y26" s="14">
        <v>-5.2407097579941914E-2</v>
      </c>
      <c r="Z26" s="14">
        <v>6.1326178612495265E-2</v>
      </c>
      <c r="AA26" s="14">
        <v>2.7184466019417448E-2</v>
      </c>
      <c r="AB26" s="14">
        <v>-3.5475607039429646E-2</v>
      </c>
      <c r="AC26" s="14">
        <v>1.5389762462362021E-2</v>
      </c>
      <c r="AD26" s="14">
        <v>3.3074501573977004E-2</v>
      </c>
      <c r="AE26" s="15">
        <v>0.10241820768136559</v>
      </c>
    </row>
    <row r="27" spans="1:31" x14ac:dyDescent="0.15">
      <c r="A27" s="22" t="s">
        <v>138</v>
      </c>
      <c r="B27" s="14">
        <v>-2.5924147863658147E-2</v>
      </c>
      <c r="C27" s="14">
        <v>5.2313013402507602E-2</v>
      </c>
      <c r="D27" s="14">
        <v>2.9171817058096405E-2</v>
      </c>
      <c r="E27" s="14">
        <v>6.0752043596730178E-2</v>
      </c>
      <c r="F27" s="14">
        <v>9.5392953929539379E-2</v>
      </c>
      <c r="G27" s="14">
        <v>0.11159929701230235</v>
      </c>
      <c r="H27" s="15">
        <v>8.7509944311853164E-3</v>
      </c>
      <c r="I27" s="14">
        <v>8.6956521739130391E-2</v>
      </c>
      <c r="J27" s="14">
        <v>4.9792531120331822E-2</v>
      </c>
      <c r="K27" s="14">
        <v>6.1472785485592214E-2</v>
      </c>
      <c r="L27" s="14">
        <v>3.127124227434825E-2</v>
      </c>
      <c r="M27" s="14">
        <v>9.7245834750085108E-2</v>
      </c>
      <c r="N27" s="14">
        <v>9.8837209302325493E-2</v>
      </c>
      <c r="O27" s="14">
        <v>-3.6899119837508459E-2</v>
      </c>
      <c r="P27" s="14">
        <v>-1.4928061603584541E-2</v>
      </c>
      <c r="Q27" s="14">
        <v>-5.0793650793650837E-3</v>
      </c>
      <c r="R27" s="14">
        <v>2.3326335432703855E-3</v>
      </c>
      <c r="S27" s="14">
        <v>7.5397933538117717E-2</v>
      </c>
      <c r="T27" s="14">
        <v>-1.8380062305295944E-2</v>
      </c>
      <c r="U27" s="14">
        <v>0.14898419864559823</v>
      </c>
      <c r="V27" s="14">
        <v>5.0987890376035742E-3</v>
      </c>
      <c r="W27" s="14">
        <v>-2.852631042738551E-3</v>
      </c>
      <c r="X27" s="14">
        <v>3.4001292824822227E-2</v>
      </c>
      <c r="Y27" s="14">
        <v>4.6626712754581849E-2</v>
      </c>
      <c r="Z27" s="14">
        <v>0.18634886240520043</v>
      </c>
      <c r="AA27" s="14">
        <v>1.2854442344045364E-2</v>
      </c>
      <c r="AB27" s="14">
        <v>2.8870027137825535E-2</v>
      </c>
      <c r="AC27" s="14">
        <v>0</v>
      </c>
      <c r="AD27" s="14">
        <v>-6.0984032828180282E-2</v>
      </c>
      <c r="AE27" s="15">
        <v>1.1182795698924799E-2</v>
      </c>
    </row>
    <row r="28" spans="1:31" x14ac:dyDescent="0.15">
      <c r="A28" s="22" t="s">
        <v>139</v>
      </c>
      <c r="B28" s="14">
        <v>2.1685559388861572E-2</v>
      </c>
      <c r="C28" s="14">
        <v>1.0271158586688579E-2</v>
      </c>
      <c r="D28" s="14">
        <v>2.7624309392265158E-2</v>
      </c>
      <c r="E28" s="14">
        <v>4.2394476182647592E-2</v>
      </c>
      <c r="F28" s="14">
        <v>5.0470064324591765E-2</v>
      </c>
      <c r="G28" s="14">
        <v>5.9552042160737756E-2</v>
      </c>
      <c r="H28" s="15">
        <v>5.2576235541535225E-2</v>
      </c>
      <c r="I28" s="14">
        <v>0.19294117647058831</v>
      </c>
      <c r="J28" s="14">
        <v>1.4372978799857242E-3</v>
      </c>
      <c r="K28" s="14">
        <v>-3.5592197868489765E-2</v>
      </c>
      <c r="L28" s="14">
        <v>1.1025394660453816E-2</v>
      </c>
      <c r="M28" s="14">
        <v>0.12271459559962793</v>
      </c>
      <c r="N28" s="14">
        <v>2.7290448343080035E-2</v>
      </c>
      <c r="O28" s="14">
        <v>5.8347978910369074E-2</v>
      </c>
      <c r="P28" s="14">
        <v>-1.3417142857142851E-2</v>
      </c>
      <c r="Q28" s="14">
        <v>9.604339502233572E-2</v>
      </c>
      <c r="R28" s="14">
        <v>0.10146613916686059</v>
      </c>
      <c r="S28" s="14">
        <v>2.778499091145158E-2</v>
      </c>
      <c r="T28" s="14">
        <v>0.11107584893684533</v>
      </c>
      <c r="U28" s="14">
        <v>9.5874263261296708E-2</v>
      </c>
      <c r="V28" s="14">
        <v>8.8776157260621793E-3</v>
      </c>
      <c r="W28" s="14">
        <v>0.11077905491698595</v>
      </c>
      <c r="X28" s="14">
        <v>-8.7521880470117618E-3</v>
      </c>
      <c r="Y28" s="14">
        <v>-4.3670404865994994E-2</v>
      </c>
      <c r="Z28" s="14">
        <v>8.5540334855403202E-2</v>
      </c>
      <c r="AA28" s="14">
        <v>0.10600970511384845</v>
      </c>
      <c r="AB28" s="14">
        <v>3.4345361692575294E-2</v>
      </c>
      <c r="AC28" s="14">
        <v>-6.1614497528830345E-2</v>
      </c>
      <c r="AD28" s="14">
        <v>-2.5917272412599449E-2</v>
      </c>
      <c r="AE28" s="15">
        <v>4.3385793279455527E-2</v>
      </c>
    </row>
    <row r="29" spans="1:31" x14ac:dyDescent="0.15">
      <c r="A29" s="22" t="s">
        <v>140</v>
      </c>
      <c r="B29" s="14">
        <v>-5.13748191027497E-2</v>
      </c>
      <c r="C29" s="14">
        <v>-4.8800325335502642E-3</v>
      </c>
      <c r="D29" s="14">
        <v>-4.6984572230013975E-2</v>
      </c>
      <c r="E29" s="14">
        <v>-6.0620995564317423E-2</v>
      </c>
      <c r="F29" s="14">
        <v>-7.9604333490343918E-2</v>
      </c>
      <c r="G29" s="14">
        <v>8.3312608803780192E-2</v>
      </c>
      <c r="H29" s="15">
        <v>-8.4915084915084E-3</v>
      </c>
      <c r="I29" s="14">
        <v>8.2051282051281982E-2</v>
      </c>
      <c r="J29" s="14">
        <v>4.664513814137029E-3</v>
      </c>
      <c r="K29" s="14">
        <v>-2.0642201834862428E-2</v>
      </c>
      <c r="L29" s="14">
        <v>4.1765086433869378E-2</v>
      </c>
      <c r="M29" s="14">
        <v>0.14766767871929345</v>
      </c>
      <c r="N29" s="14">
        <v>1.680672268907556E-2</v>
      </c>
      <c r="O29" s="14">
        <v>3.0056459647957529E-2</v>
      </c>
      <c r="P29" s="14">
        <v>-8.8038366193267977E-4</v>
      </c>
      <c r="Q29" s="14">
        <v>0.14963609898107716</v>
      </c>
      <c r="R29" s="14">
        <v>-3.7396999788717432E-2</v>
      </c>
      <c r="S29" s="14">
        <v>-1.6927741283476547E-2</v>
      </c>
      <c r="T29" s="14">
        <v>1.2567837760639956E-2</v>
      </c>
      <c r="U29" s="14">
        <v>-6.0236643958408019E-2</v>
      </c>
      <c r="V29" s="14">
        <v>1.4770584538026363E-2</v>
      </c>
      <c r="W29" s="14">
        <v>7.1285671580012325E-2</v>
      </c>
      <c r="X29" s="14">
        <v>-6.6851664984863418E-3</v>
      </c>
      <c r="Y29" s="14">
        <v>9.2248447204968873E-2</v>
      </c>
      <c r="Z29" s="14">
        <v>7.1508693213684929E-2</v>
      </c>
      <c r="AA29" s="14">
        <v>-2.0249746878163591E-3</v>
      </c>
      <c r="AB29" s="14">
        <v>-1.0145949758558917E-2</v>
      </c>
      <c r="AC29" s="14">
        <v>7.4087078651685373E-2</v>
      </c>
      <c r="AD29" s="14">
        <v>6.8849109403455691E-2</v>
      </c>
      <c r="AE29" s="15">
        <v>-2.4459845087647834E-2</v>
      </c>
    </row>
    <row r="30" spans="1:31" x14ac:dyDescent="0.15">
      <c r="A30" s="22" t="s">
        <v>141</v>
      </c>
      <c r="B30" s="14">
        <v>-2.0086448004068121E-2</v>
      </c>
      <c r="C30" s="14">
        <v>5.6395586432366272E-2</v>
      </c>
      <c r="D30" s="14">
        <v>0.19376992886926656</v>
      </c>
      <c r="E30" s="14">
        <v>5.4984260230850415E-3</v>
      </c>
      <c r="F30" s="14">
        <v>2.9682702149437148E-2</v>
      </c>
      <c r="G30" s="14">
        <v>2.7318640955004539E-2</v>
      </c>
      <c r="H30" s="15">
        <v>-6.045340050377883E-3</v>
      </c>
      <c r="I30" s="14">
        <v>6.5621582209259835E-3</v>
      </c>
      <c r="J30" s="14">
        <v>-2.0357142857142869E-2</v>
      </c>
      <c r="K30" s="14">
        <v>3.278688524590162E-2</v>
      </c>
      <c r="L30" s="14">
        <v>-5.1035243032990105E-2</v>
      </c>
      <c r="M30" s="14">
        <v>7.647907647907648E-2</v>
      </c>
      <c r="N30" s="14">
        <v>1.3596374300186754E-2</v>
      </c>
      <c r="O30" s="14">
        <v>-3.9980654522005547E-2</v>
      </c>
      <c r="P30" s="14">
        <v>1.9710144927536224E-2</v>
      </c>
      <c r="Q30" s="14">
        <v>5.8242593061534488E-2</v>
      </c>
      <c r="R30" s="14">
        <v>3.6874451273046525E-2</v>
      </c>
      <c r="S30" s="14">
        <v>3.1611410948342432E-2</v>
      </c>
      <c r="T30" s="14">
        <v>-2.990126939351205E-2</v>
      </c>
      <c r="U30" s="14">
        <v>-4.5402518122853917E-2</v>
      </c>
      <c r="V30" s="14">
        <v>-5.8841746670795208E-3</v>
      </c>
      <c r="W30" s="14">
        <v>1.1548286002533055E-2</v>
      </c>
      <c r="X30" s="14">
        <v>-1.6253968253968156E-2</v>
      </c>
      <c r="Y30" s="14">
        <v>2.5475968427995485E-3</v>
      </c>
      <c r="Z30" s="14">
        <v>4.0303585448835361E-2</v>
      </c>
      <c r="AA30" s="14">
        <v>8.1163341224213207E-3</v>
      </c>
      <c r="AB30" s="14">
        <v>-2.5021925016443746E-2</v>
      </c>
      <c r="AC30" s="14">
        <v>-4.5766590389015975E-2</v>
      </c>
      <c r="AD30" s="14">
        <v>-7.4845198021859266E-2</v>
      </c>
      <c r="AE30" s="15">
        <v>0</v>
      </c>
    </row>
    <row r="31" spans="1:31" x14ac:dyDescent="0.15">
      <c r="A31" s="22" t="s">
        <v>142</v>
      </c>
      <c r="B31" s="14">
        <v>-5.7861961598339305E-2</v>
      </c>
      <c r="C31" s="14">
        <v>-5.3771760154738897E-2</v>
      </c>
      <c r="D31" s="14">
        <v>-6.8830901993014199E-2</v>
      </c>
      <c r="E31" s="14">
        <v>-0.11295708799465685</v>
      </c>
      <c r="F31" s="14">
        <v>-3.1560636182902661E-2</v>
      </c>
      <c r="G31" s="14">
        <v>-4.5810055865921726E-2</v>
      </c>
      <c r="H31" s="15">
        <v>-0.10897110998479484</v>
      </c>
      <c r="I31" s="14">
        <v>-6.7366896052154998E-2</v>
      </c>
      <c r="J31" s="14">
        <v>1.5311702515494047E-2</v>
      </c>
      <c r="K31" s="14">
        <v>-3.2982890125747302E-2</v>
      </c>
      <c r="L31" s="14">
        <v>-3.5477038972238729E-2</v>
      </c>
      <c r="M31" s="14">
        <v>-6.6577301161751493E-2</v>
      </c>
      <c r="N31" s="14">
        <v>-5.7601262493424635E-2</v>
      </c>
      <c r="O31" s="14">
        <v>-4.752308984047017E-2</v>
      </c>
      <c r="P31" s="14">
        <v>-0.10517339397384876</v>
      </c>
      <c r="Q31" s="14">
        <v>-9.4520220148360756E-2</v>
      </c>
      <c r="R31" s="14">
        <v>-0.10520745131244705</v>
      </c>
      <c r="S31" s="14">
        <v>-9.6910812157448942E-2</v>
      </c>
      <c r="T31" s="14">
        <v>-8.6943879034603141E-2</v>
      </c>
      <c r="U31" s="14">
        <v>-0.1191047162270184</v>
      </c>
      <c r="V31" s="14">
        <v>-0.11713395638629288</v>
      </c>
      <c r="W31" s="14">
        <v>-4.0042440318302543E-2</v>
      </c>
      <c r="X31" s="14">
        <v>-3.8337420937137032E-2</v>
      </c>
      <c r="Y31" s="14">
        <v>1.1344299489506281E-3</v>
      </c>
      <c r="Z31" s="14">
        <v>-8.1006289308176077E-2</v>
      </c>
      <c r="AA31" s="14">
        <v>-6.1053337806105348E-2</v>
      </c>
      <c r="AB31" s="14">
        <v>-3.1960646521433628E-2</v>
      </c>
      <c r="AC31" s="14">
        <v>-0.13086673518328196</v>
      </c>
      <c r="AD31" s="14">
        <v>-1.7967837570748376E-2</v>
      </c>
      <c r="AE31" s="15">
        <v>-7.5219389887170801E-3</v>
      </c>
    </row>
    <row r="32" spans="1:31" x14ac:dyDescent="0.15">
      <c r="A32" s="22" t="s">
        <v>143</v>
      </c>
      <c r="B32" s="14">
        <v>-2.340952905535669E-2</v>
      </c>
      <c r="C32" s="14">
        <v>-1.7579721995094017E-2</v>
      </c>
      <c r="D32" s="14">
        <v>-2.9346866725507466E-2</v>
      </c>
      <c r="E32" s="14">
        <v>7.1458823529411783E-2</v>
      </c>
      <c r="F32" s="14">
        <v>2.4377726456248468E-2</v>
      </c>
      <c r="G32" s="14">
        <v>-1.9437939110070381E-2</v>
      </c>
      <c r="H32" s="15">
        <v>5.4038680318545182E-3</v>
      </c>
      <c r="I32" s="14">
        <v>-1.5533980582523941E-3</v>
      </c>
      <c r="J32" s="14">
        <v>-3.0879712746858273E-2</v>
      </c>
      <c r="K32" s="14">
        <v>-1.9185674696226788E-2</v>
      </c>
      <c r="L32" s="14">
        <v>-0.1181429938885208</v>
      </c>
      <c r="M32" s="14">
        <v>-6.7017711823839426E-3</v>
      </c>
      <c r="N32" s="14">
        <v>-2.9025955902874663E-2</v>
      </c>
      <c r="O32" s="14">
        <v>3.7023977433004382E-3</v>
      </c>
      <c r="P32" s="14">
        <v>6.259212198221098E-2</v>
      </c>
      <c r="Q32" s="14">
        <v>4.6775898520084458E-2</v>
      </c>
      <c r="R32" s="14">
        <v>3.0754672344451253E-3</v>
      </c>
      <c r="S32" s="14">
        <v>1.5999999999999952E-2</v>
      </c>
      <c r="T32" s="14">
        <v>-2.4203821656050895E-2</v>
      </c>
      <c r="U32" s="14">
        <v>-6.3520871143375943E-3</v>
      </c>
      <c r="V32" s="14">
        <v>6.669019054340157E-2</v>
      </c>
      <c r="W32" s="14">
        <v>4.0320084884389311E-2</v>
      </c>
      <c r="X32" s="14">
        <v>-9.033557046979869E-2</v>
      </c>
      <c r="Y32" s="14">
        <v>-9.291784702549559E-2</v>
      </c>
      <c r="Z32" s="14">
        <v>-2.7374760470845878E-2</v>
      </c>
      <c r="AA32" s="14">
        <v>-1.1432654519471123E-2</v>
      </c>
      <c r="AB32" s="14">
        <v>-1.1034322550670845E-3</v>
      </c>
      <c r="AC32" s="14">
        <v>-8.2774931020891153E-3</v>
      </c>
      <c r="AD32" s="14">
        <v>-4.5741469215990248E-3</v>
      </c>
      <c r="AE32" s="15">
        <v>3.4526315789473697E-2</v>
      </c>
    </row>
    <row r="33" spans="1:31" x14ac:dyDescent="0.15">
      <c r="A33" s="22" t="s">
        <v>144</v>
      </c>
      <c r="B33" s="14">
        <v>3.9763113367174183E-2</v>
      </c>
      <c r="C33" s="14">
        <v>2.2055763628797236E-2</v>
      </c>
      <c r="D33" s="14">
        <v>-5.910434189588659E-3</v>
      </c>
      <c r="E33" s="14">
        <v>9.0058633638579591E-2</v>
      </c>
      <c r="F33" s="14">
        <v>-1.4278557114228464E-2</v>
      </c>
      <c r="G33" s="14">
        <v>6.5918318605206722E-2</v>
      </c>
      <c r="H33" s="15">
        <v>7.2418670438472277E-2</v>
      </c>
      <c r="I33" s="14">
        <v>2.0225593154414606E-2</v>
      </c>
      <c r="J33" s="14">
        <v>2.2971470915153797E-2</v>
      </c>
      <c r="K33" s="14">
        <v>4.3903499239295873E-2</v>
      </c>
      <c r="L33" s="14">
        <v>-0.10788687369908925</v>
      </c>
      <c r="M33" s="14">
        <v>6.9879518072289121E-2</v>
      </c>
      <c r="N33" s="14">
        <v>-2.7594136246047739E-2</v>
      </c>
      <c r="O33" s="14">
        <v>-1.580888810820303E-2</v>
      </c>
      <c r="P33" s="14">
        <v>-6.8878100112406138E-3</v>
      </c>
      <c r="Q33" s="14">
        <v>-1.5652612976521017E-2</v>
      </c>
      <c r="R33" s="14">
        <v>2.0990566037735862E-2</v>
      </c>
      <c r="S33" s="14">
        <v>-3.3668205267444878E-2</v>
      </c>
      <c r="T33" s="14">
        <v>3.8838120104438566E-2</v>
      </c>
      <c r="U33" s="14">
        <v>-5.9360730593606857E-3</v>
      </c>
      <c r="V33" s="14">
        <v>8.2699305325835259E-3</v>
      </c>
      <c r="W33" s="14">
        <v>1.6148909948578579E-3</v>
      </c>
      <c r="X33" s="14">
        <v>-3.0101814962372693E-2</v>
      </c>
      <c r="Y33" s="14">
        <v>-6.2161149281698969E-2</v>
      </c>
      <c r="Z33" s="14">
        <v>1.6324233042499248E-2</v>
      </c>
      <c r="AA33" s="14">
        <v>7.9508492952655892E-3</v>
      </c>
      <c r="AB33" s="14">
        <v>5.4883720930232582E-2</v>
      </c>
      <c r="AC33" s="14">
        <v>-7.432432432432437E-2</v>
      </c>
      <c r="AD33" s="14">
        <v>-3.10173697270473E-2</v>
      </c>
      <c r="AE33" s="15">
        <v>-1.8722018722018757E-2</v>
      </c>
    </row>
    <row r="34" spans="1:31" x14ac:dyDescent="0.15">
      <c r="A34" s="22" t="s">
        <v>145</v>
      </c>
      <c r="B34" s="14">
        <v>2.4952535937076262E-2</v>
      </c>
      <c r="C34" s="14">
        <v>-3.7052117263843658E-2</v>
      </c>
      <c r="D34" s="14">
        <v>1.3263206037045632E-2</v>
      </c>
      <c r="E34" s="14">
        <v>9.8110318707442263E-3</v>
      </c>
      <c r="F34" s="14">
        <v>0.10648030495552725</v>
      </c>
      <c r="G34" s="14">
        <v>4.0779744566435135E-2</v>
      </c>
      <c r="H34" s="15">
        <v>3.2709047744658458E-2</v>
      </c>
      <c r="I34" s="14">
        <v>3.6980556614563433E-2</v>
      </c>
      <c r="J34" s="14">
        <v>1.0141253169141657E-2</v>
      </c>
      <c r="K34" s="14">
        <v>-4.1640641265876088E-3</v>
      </c>
      <c r="L34" s="14">
        <v>4.1315269602190015E-3</v>
      </c>
      <c r="M34" s="14">
        <v>9.4594594594594981E-3</v>
      </c>
      <c r="N34" s="14">
        <v>2.0691693762932395E-2</v>
      </c>
      <c r="O34" s="14">
        <v>5.1757986792789548E-2</v>
      </c>
      <c r="P34" s="14">
        <v>-2.8898254063813796E-4</v>
      </c>
      <c r="Q34" s="14">
        <v>-1.0259040779687062E-2</v>
      </c>
      <c r="R34" s="14">
        <v>4.3659043659043675E-2</v>
      </c>
      <c r="S34" s="14">
        <v>1.5734756954200482E-2</v>
      </c>
      <c r="T34" s="14">
        <v>7.2573044297832304E-2</v>
      </c>
      <c r="U34" s="14">
        <v>3.3073036288470317E-2</v>
      </c>
      <c r="V34" s="14">
        <v>-1.0170603674540641E-2</v>
      </c>
      <c r="W34" s="14">
        <v>6.8734354448640126E-3</v>
      </c>
      <c r="X34" s="14">
        <v>3.7121557888331019E-2</v>
      </c>
      <c r="Y34" s="14">
        <v>-6.6254628766284032E-2</v>
      </c>
      <c r="Z34" s="14">
        <v>-2.9908612572694497E-2</v>
      </c>
      <c r="AA34" s="14">
        <v>0.17569021154535672</v>
      </c>
      <c r="AB34" s="14">
        <v>7.5782627865960805E-3</v>
      </c>
      <c r="AC34" s="14">
        <v>0.10476599398883647</v>
      </c>
      <c r="AD34" s="14">
        <v>2.6082420448617711E-2</v>
      </c>
      <c r="AE34" s="15">
        <v>3.4010783907092508E-2</v>
      </c>
    </row>
    <row r="35" spans="1:31" x14ac:dyDescent="0.15">
      <c r="A35" s="22" t="s">
        <v>147</v>
      </c>
      <c r="B35" s="14">
        <v>-2.3815824292140741E-2</v>
      </c>
      <c r="C35" s="14">
        <v>6.2156448202959937E-2</v>
      </c>
      <c r="D35" s="14">
        <v>5.5969307154141203E-2</v>
      </c>
      <c r="E35" s="14">
        <v>9.9750623441394377E-4</v>
      </c>
      <c r="F35" s="14">
        <v>-3.9963252181901748E-2</v>
      </c>
      <c r="G35" s="14">
        <v>-6.3293864370290734E-2</v>
      </c>
      <c r="H35" s="15">
        <v>2.7330779054916994E-2</v>
      </c>
      <c r="I35" s="14">
        <v>-3.8602941176470618E-2</v>
      </c>
      <c r="J35" s="14">
        <v>3.2986733596270995E-2</v>
      </c>
      <c r="K35" s="14">
        <v>-2.383441354798245E-2</v>
      </c>
      <c r="L35" s="14">
        <v>0.17917170163682294</v>
      </c>
      <c r="M35" s="14">
        <v>0.12315930388219552</v>
      </c>
      <c r="N35" s="14">
        <v>2.1430640023168315E-2</v>
      </c>
      <c r="O35" s="14">
        <v>3.3938571186153546E-3</v>
      </c>
      <c r="P35" s="14">
        <v>-3.3435309421145136E-2</v>
      </c>
      <c r="Q35" s="14">
        <v>3.3428349313293575E-2</v>
      </c>
      <c r="R35" s="14">
        <v>2.9880478087649435E-2</v>
      </c>
      <c r="S35" s="14">
        <v>-6.085753803596116E-2</v>
      </c>
      <c r="T35" s="14">
        <v>7.322788517867604E-3</v>
      </c>
      <c r="U35" s="14">
        <v>4.0017785682525661E-2</v>
      </c>
      <c r="V35" s="14">
        <v>-3.0493868080875095E-2</v>
      </c>
      <c r="W35" s="14">
        <v>9.4812692259070262E-3</v>
      </c>
      <c r="X35" s="14">
        <v>-7.1879125715124184E-3</v>
      </c>
      <c r="Y35" s="14">
        <v>4.4222539229671967E-2</v>
      </c>
      <c r="Z35" s="14">
        <v>-2.3408506994005145E-2</v>
      </c>
      <c r="AA35" s="14">
        <v>1.7688319609637033E-2</v>
      </c>
      <c r="AB35" s="14">
        <v>4.7835243278724411E-2</v>
      </c>
      <c r="AC35" s="14">
        <v>6.1406917994558816E-2</v>
      </c>
      <c r="AD35" s="14">
        <v>3.350741784905497E-2</v>
      </c>
      <c r="AE35" s="15">
        <v>4.9739269955876533E-2</v>
      </c>
    </row>
    <row r="36" spans="1:31" x14ac:dyDescent="0.15">
      <c r="A36" s="22" t="s">
        <v>146</v>
      </c>
      <c r="B36" s="14">
        <v>5.4215234480889897E-3</v>
      </c>
      <c r="C36" s="14">
        <v>6.96656050955414E-2</v>
      </c>
      <c r="D36" s="14">
        <v>-1.1968369309681605E-2</v>
      </c>
      <c r="E36" s="14">
        <v>-1.5445939212755293E-2</v>
      </c>
      <c r="F36" s="14">
        <v>0.10861244019138772</v>
      </c>
      <c r="G36" s="14">
        <v>-3.0797517811997157E-2</v>
      </c>
      <c r="H36" s="15">
        <v>8.5529587270014862E-2</v>
      </c>
      <c r="I36" s="14">
        <v>6.0420650095602366E-2</v>
      </c>
      <c r="J36" s="14">
        <v>4.2346407497396821E-2</v>
      </c>
      <c r="K36" s="14">
        <v>1.19940029985008E-2</v>
      </c>
      <c r="L36" s="14">
        <v>9.408788838637934E-2</v>
      </c>
      <c r="M36" s="14">
        <v>9.9324592769169634E-2</v>
      </c>
      <c r="N36" s="14">
        <v>6.6345335979585945E-2</v>
      </c>
      <c r="O36" s="14">
        <v>5.1073904955183422E-2</v>
      </c>
      <c r="P36" s="14">
        <v>-1.5875389408099766E-2</v>
      </c>
      <c r="Q36" s="14">
        <v>4.3630892678033974E-2</v>
      </c>
      <c r="R36" s="14">
        <v>4.4272512357618789E-2</v>
      </c>
      <c r="S36" s="14">
        <v>3.6818851251840937E-2</v>
      </c>
      <c r="T36" s="14">
        <v>5.8447223029950507E-2</v>
      </c>
      <c r="U36" s="14">
        <v>5.7289439931594688E-2</v>
      </c>
      <c r="V36" s="14">
        <v>4.7179487179487146E-2</v>
      </c>
      <c r="W36" s="14">
        <v>3.9238604107529858E-3</v>
      </c>
      <c r="X36" s="14">
        <v>5.8953900709219929E-2</v>
      </c>
      <c r="Y36" s="14">
        <v>-7.8415300546448557E-3</v>
      </c>
      <c r="Z36" s="14">
        <v>8.0093539900613908E-2</v>
      </c>
      <c r="AA36" s="14">
        <v>4.1953850764159598E-3</v>
      </c>
      <c r="AB36" s="14">
        <v>4.0457297974525019E-2</v>
      </c>
      <c r="AC36" s="14">
        <v>-8.0556572683998118E-3</v>
      </c>
      <c r="AD36" s="14">
        <v>5.8179053751900391E-2</v>
      </c>
      <c r="AE36" s="15">
        <v>-6.8781047000383358E-3</v>
      </c>
    </row>
    <row r="37" spans="1:31" x14ac:dyDescent="0.15">
      <c r="A37" s="22" t="s">
        <v>148</v>
      </c>
      <c r="B37" s="14">
        <v>3.3971420868158478E-2</v>
      </c>
      <c r="C37" s="14">
        <v>-1.4886490509862378E-2</v>
      </c>
      <c r="D37" s="14">
        <v>1.1897036556348784E-2</v>
      </c>
      <c r="E37" s="14">
        <v>6.3360323886639432E-3</v>
      </c>
      <c r="F37" s="14">
        <v>5.7833405265429426E-2</v>
      </c>
      <c r="G37" s="14">
        <v>5.2169788949489888E-3</v>
      </c>
      <c r="H37" s="15">
        <v>-2.1988089784699814E-2</v>
      </c>
      <c r="I37" s="14">
        <v>4.6880634691669311E-3</v>
      </c>
      <c r="J37" s="14">
        <v>2.3976023976023938E-2</v>
      </c>
      <c r="K37" s="14">
        <v>4.910052910052911E-2</v>
      </c>
      <c r="L37" s="14">
        <v>1.7288091859114812E-2</v>
      </c>
      <c r="M37" s="14">
        <v>1.3733285146367871E-2</v>
      </c>
      <c r="N37" s="14">
        <v>-4.2541877160328792E-3</v>
      </c>
      <c r="O37" s="14">
        <v>5.9855189058728976E-2</v>
      </c>
      <c r="P37" s="14">
        <v>3.005976499189628E-2</v>
      </c>
      <c r="Q37" s="14">
        <v>-1.4656415185007196E-2</v>
      </c>
      <c r="R37" s="14">
        <v>-5.6801811072237189E-2</v>
      </c>
      <c r="S37" s="14">
        <v>1.9034090909090754E-2</v>
      </c>
      <c r="T37" s="14">
        <v>-8.5164835164833839E-3</v>
      </c>
      <c r="U37" s="14">
        <v>-2.2644561261625503E-2</v>
      </c>
      <c r="V37" s="14">
        <v>-9.7943192948090341E-3</v>
      </c>
      <c r="W37" s="14">
        <v>3.8877338877338755E-3</v>
      </c>
      <c r="X37" s="14">
        <v>1.7441049253523029E-2</v>
      </c>
      <c r="Y37" s="14">
        <v>2.7538347148404791E-3</v>
      </c>
      <c r="Z37" s="14">
        <v>3.0852503382949946E-2</v>
      </c>
      <c r="AA37" s="14">
        <v>-3.5810205908683216E-3</v>
      </c>
      <c r="AB37" s="14">
        <v>4.7990567457729172E-2</v>
      </c>
      <c r="AC37" s="14">
        <v>9.5976375046143061E-3</v>
      </c>
      <c r="AD37" s="14">
        <v>-3.063854963445032E-2</v>
      </c>
      <c r="AE37" s="15">
        <v>2.3085802231628426E-3</v>
      </c>
    </row>
    <row r="38" spans="1:31" x14ac:dyDescent="0.15">
      <c r="A38" s="22" t="s">
        <v>149</v>
      </c>
      <c r="B38" s="16">
        <v>5.2933507170795334E-2</v>
      </c>
      <c r="C38" s="16">
        <v>5.1378919531545129E-2</v>
      </c>
      <c r="D38" s="16">
        <v>-6.8619067977768289E-2</v>
      </c>
      <c r="E38" s="16">
        <v>5.2702512421296914E-3</v>
      </c>
      <c r="F38" s="16">
        <v>7.180742554059559E-2</v>
      </c>
      <c r="G38" s="16">
        <v>2.4062278839348809E-2</v>
      </c>
      <c r="H38" s="17">
        <v>6.5573770491801874E-3</v>
      </c>
      <c r="I38" s="16">
        <v>2.8356066044508226E-2</v>
      </c>
      <c r="J38" s="16">
        <v>1.7560975609756072E-2</v>
      </c>
      <c r="K38" s="16">
        <v>2.9453298365947164E-2</v>
      </c>
      <c r="L38" s="16">
        <v>9.9175649968294324E-2</v>
      </c>
      <c r="M38" s="16">
        <v>3.0303030303030228E-2</v>
      </c>
      <c r="N38" s="16">
        <v>9.7730307076101364E-2</v>
      </c>
      <c r="O38" s="16">
        <v>1.2448762714437425E-2</v>
      </c>
      <c r="P38" s="16">
        <v>1.4456054087277135E-2</v>
      </c>
      <c r="Q38" s="16">
        <v>4.2672518897829803E-2</v>
      </c>
      <c r="R38" s="16">
        <v>1.8110408029674847E-2</v>
      </c>
      <c r="S38" s="16">
        <v>2.7878449958182723E-3</v>
      </c>
      <c r="T38" s="16">
        <v>-8.8667220836796973E-3</v>
      </c>
      <c r="U38" s="16">
        <v>2.234174596607361E-2</v>
      </c>
      <c r="V38" s="16">
        <v>3.9235080778107528E-2</v>
      </c>
      <c r="W38" s="16">
        <v>1.631909209518094E-2</v>
      </c>
      <c r="X38" s="16">
        <v>3.8535381239714776E-2</v>
      </c>
      <c r="Y38" s="16">
        <v>4.2896767637931418E-2</v>
      </c>
      <c r="Z38" s="16">
        <v>3.7280126017327241E-2</v>
      </c>
      <c r="AA38" s="16">
        <v>5.690326445043422E-2</v>
      </c>
      <c r="AB38" s="16">
        <v>2.7839616995810855E-2</v>
      </c>
      <c r="AC38" s="16">
        <v>2.7787934186471588E-2</v>
      </c>
      <c r="AD38" s="16">
        <v>-3.313279274566244E-3</v>
      </c>
      <c r="AE38" s="17">
        <v>2.0729366602687108E-2</v>
      </c>
    </row>
    <row r="40" spans="1:31" x14ac:dyDescent="0.15">
      <c r="A40" s="51" t="s">
        <v>157</v>
      </c>
      <c r="B40" s="2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row>
    <row r="41" spans="1:31" x14ac:dyDescent="0.15">
      <c r="A41" s="19"/>
      <c r="B41" s="68" t="s">
        <v>150</v>
      </c>
      <c r="C41" s="68"/>
      <c r="D41" s="68"/>
      <c r="E41" s="68"/>
      <c r="F41" s="68"/>
      <c r="G41" s="68"/>
    </row>
    <row r="42" spans="1:31" x14ac:dyDescent="0.15">
      <c r="A42" s="18"/>
      <c r="B42" s="8" t="s">
        <v>80</v>
      </c>
      <c r="C42" s="8" t="s">
        <v>81</v>
      </c>
      <c r="D42" s="9" t="s">
        <v>82</v>
      </c>
      <c r="E42" s="8" t="s">
        <v>83</v>
      </c>
      <c r="F42" s="9" t="s">
        <v>84</v>
      </c>
      <c r="G42" s="53" t="s">
        <v>85</v>
      </c>
      <c r="H42" s="54" t="s">
        <v>86</v>
      </c>
      <c r="I42" s="53" t="s">
        <v>87</v>
      </c>
      <c r="J42" s="53" t="s">
        <v>88</v>
      </c>
      <c r="K42" s="53" t="s">
        <v>89</v>
      </c>
      <c r="L42" s="53" t="s">
        <v>90</v>
      </c>
      <c r="M42" s="53" t="s">
        <v>91</v>
      </c>
      <c r="N42" s="53" t="s">
        <v>92</v>
      </c>
      <c r="O42" s="53" t="s">
        <v>93</v>
      </c>
      <c r="P42" s="53" t="s">
        <v>94</v>
      </c>
      <c r="Q42" s="53" t="s">
        <v>95</v>
      </c>
      <c r="R42" s="55" t="s">
        <v>96</v>
      </c>
      <c r="S42" s="53" t="s">
        <v>97</v>
      </c>
      <c r="T42" s="53" t="s">
        <v>98</v>
      </c>
      <c r="U42" s="53" t="s">
        <v>99</v>
      </c>
      <c r="V42" s="53" t="s">
        <v>100</v>
      </c>
      <c r="W42" s="53" t="s">
        <v>101</v>
      </c>
      <c r="X42" s="53" t="s">
        <v>102</v>
      </c>
      <c r="Y42" s="55" t="s">
        <v>103</v>
      </c>
      <c r="Z42" s="53" t="s">
        <v>104</v>
      </c>
      <c r="AA42" s="53" t="s">
        <v>105</v>
      </c>
      <c r="AB42" s="53" t="s">
        <v>106</v>
      </c>
      <c r="AC42" s="53" t="s">
        <v>107</v>
      </c>
      <c r="AD42" s="53" t="s">
        <v>108</v>
      </c>
      <c r="AE42" s="56" t="s">
        <v>109</v>
      </c>
    </row>
    <row r="43" spans="1:31" x14ac:dyDescent="0.15">
      <c r="A43" s="18"/>
      <c r="B43" s="23">
        <f>AVERAGE(B4:B38)</f>
        <v>3.5219396269878965E-3</v>
      </c>
      <c r="C43" s="23">
        <f>AVERAGE(C4:C38)</f>
        <v>7.6130790133308798E-3</v>
      </c>
      <c r="D43" s="23">
        <f t="shared" ref="D43:AE43" si="0">AVERAGE(D4:D38)</f>
        <v>1.5241020159132163E-2</v>
      </c>
      <c r="E43" s="23">
        <f t="shared" si="0"/>
        <v>7.2689907248598582E-3</v>
      </c>
      <c r="F43" s="52">
        <f t="shared" si="0"/>
        <v>2.6963616504042703E-2</v>
      </c>
      <c r="G43" s="57">
        <f t="shared" si="0"/>
        <v>1.2798695233219559E-2</v>
      </c>
      <c r="H43" s="57">
        <f t="shared" si="0"/>
        <v>1.3866365918687498E-2</v>
      </c>
      <c r="I43" s="57">
        <f t="shared" si="0"/>
        <v>3.2501605976396987E-2</v>
      </c>
      <c r="J43" s="57">
        <f t="shared" si="0"/>
        <v>1.1290351866692841E-2</v>
      </c>
      <c r="K43" s="57">
        <f t="shared" si="0"/>
        <v>1.6193255722069266E-2</v>
      </c>
      <c r="L43" s="57">
        <f t="shared" si="0"/>
        <v>1.9353632655159118E-3</v>
      </c>
      <c r="M43" s="57">
        <f t="shared" si="0"/>
        <v>2.8859530016246668E-2</v>
      </c>
      <c r="N43" s="57">
        <f t="shared" si="0"/>
        <v>1.2921601398996027E-2</v>
      </c>
      <c r="O43" s="57">
        <f t="shared" si="0"/>
        <v>1.3143564117722075E-2</v>
      </c>
      <c r="P43" s="57">
        <f t="shared" si="0"/>
        <v>-3.3291218884285152E-3</v>
      </c>
      <c r="Q43" s="57">
        <f t="shared" si="0"/>
        <v>2.3695667356050089E-2</v>
      </c>
      <c r="R43" s="57">
        <f t="shared" si="0"/>
        <v>1.6465173562163208E-2</v>
      </c>
      <c r="S43" s="57">
        <f t="shared" si="0"/>
        <v>-3.0921141024616207E-4</v>
      </c>
      <c r="T43" s="57">
        <f t="shared" si="0"/>
        <v>1.9898172304242914E-2</v>
      </c>
      <c r="U43" s="57">
        <f t="shared" si="0"/>
        <v>3.4055848711135196E-3</v>
      </c>
      <c r="V43" s="57">
        <f t="shared" si="0"/>
        <v>8.7049973535635453E-4</v>
      </c>
      <c r="W43" s="57">
        <f t="shared" si="0"/>
        <v>1.962301733252006E-2</v>
      </c>
      <c r="X43" s="57">
        <f t="shared" si="0"/>
        <v>1.5380902909387622E-3</v>
      </c>
      <c r="Y43" s="57">
        <f t="shared" si="0"/>
        <v>1.0978724402413499E-2</v>
      </c>
      <c r="Z43" s="57">
        <f t="shared" si="0"/>
        <v>3.3485771850110001E-2</v>
      </c>
      <c r="AA43" s="57">
        <f t="shared" si="0"/>
        <v>1.5900157899567689E-2</v>
      </c>
      <c r="AB43" s="57">
        <f t="shared" si="0"/>
        <v>1.2868242651686247E-2</v>
      </c>
      <c r="AC43" s="57">
        <f t="shared" si="0"/>
        <v>-9.4088680611532118E-3</v>
      </c>
      <c r="AD43" s="57">
        <f t="shared" si="0"/>
        <v>-1.0065995887863703E-3</v>
      </c>
      <c r="AE43" s="57">
        <f t="shared" si="0"/>
        <v>1.2916830853760162E-2</v>
      </c>
    </row>
    <row r="46" spans="1:31" ht="17" x14ac:dyDescent="0.2">
      <c r="A46" s="41" t="s">
        <v>179</v>
      </c>
      <c r="B46" s="24"/>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row>
    <row r="47" spans="1:31" x14ac:dyDescent="0.15">
      <c r="A47" s="35" t="s">
        <v>152</v>
      </c>
      <c r="B47" s="18"/>
      <c r="C47" s="18"/>
      <c r="D47" s="18"/>
      <c r="E47" s="18"/>
    </row>
    <row r="48" spans="1:31" x14ac:dyDescent="0.15">
      <c r="X48" s="58"/>
    </row>
    <row r="49" spans="1:27" x14ac:dyDescent="0.15">
      <c r="A49" s="40" t="s">
        <v>151</v>
      </c>
      <c r="B49" s="40"/>
    </row>
    <row r="50" spans="1:27" ht="14" thickBot="1" x14ac:dyDescent="0.2">
      <c r="A50" s="31" t="str" cm="1">
        <f t="array" ref="A50:A79">TRANSPOSE(B2:AE2)</f>
        <v>AL</v>
      </c>
      <c r="B50" s="34">
        <v>0</v>
      </c>
      <c r="J50" s="58"/>
    </row>
    <row r="51" spans="1:27" ht="14" thickBot="1" x14ac:dyDescent="0.2">
      <c r="A51" s="31" t="str">
        <v xml:space="preserve">AGL </v>
      </c>
      <c r="B51" s="34">
        <v>0</v>
      </c>
      <c r="AA51" s="26"/>
    </row>
    <row r="52" spans="1:27" ht="14" thickBot="1" x14ac:dyDescent="0.2">
      <c r="A52" s="31" t="str">
        <v>AUTO</v>
      </c>
      <c r="B52" s="39">
        <v>0</v>
      </c>
    </row>
    <row r="53" spans="1:27" ht="14" thickBot="1" x14ac:dyDescent="0.2">
      <c r="A53" s="31" t="str">
        <v>BFI</v>
      </c>
      <c r="B53" s="34">
        <v>0</v>
      </c>
    </row>
    <row r="54" spans="1:27" ht="14" thickBot="1" x14ac:dyDescent="0.2">
      <c r="A54" s="31" t="str">
        <v xml:space="preserve">BPM </v>
      </c>
      <c r="B54" s="39">
        <v>0</v>
      </c>
    </row>
    <row r="55" spans="1:27" ht="14" thickBot="1" x14ac:dyDescent="0.2">
      <c r="A55" s="32" t="str">
        <v>BPVN</v>
      </c>
      <c r="B55" s="34">
        <v>0</v>
      </c>
    </row>
    <row r="56" spans="1:27" ht="14" thickBot="1" x14ac:dyDescent="0.2">
      <c r="A56" s="32" t="str">
        <v>BUL</v>
      </c>
      <c r="B56" s="34">
        <v>0</v>
      </c>
    </row>
    <row r="57" spans="1:27" ht="14" thickBot="1" x14ac:dyDescent="0.2">
      <c r="A57" s="32" t="str">
        <v>CAP</v>
      </c>
      <c r="B57" s="34">
        <v>3.21481454568047E-5</v>
      </c>
    </row>
    <row r="58" spans="1:27" ht="14" thickBot="1" x14ac:dyDescent="0.2">
      <c r="A58" s="32" t="str">
        <v>ENEL</v>
      </c>
      <c r="B58" s="39">
        <v>0</v>
      </c>
    </row>
    <row r="59" spans="1:27" ht="14" thickBot="1" x14ac:dyDescent="0.2">
      <c r="A59" s="32" t="str">
        <v>ENI</v>
      </c>
      <c r="B59" s="39">
        <v>0</v>
      </c>
    </row>
    <row r="60" spans="1:27" ht="14" thickBot="1" x14ac:dyDescent="0.2">
      <c r="A60" s="32" t="str">
        <v>FWB</v>
      </c>
      <c r="B60" s="34">
        <v>0</v>
      </c>
    </row>
    <row r="61" spans="1:27" ht="14" thickBot="1" x14ac:dyDescent="0.2">
      <c r="A61" s="32" t="str">
        <v>F</v>
      </c>
      <c r="B61" s="34">
        <v>0</v>
      </c>
    </row>
    <row r="62" spans="1:27" ht="14" thickBot="1" x14ac:dyDescent="0.2">
      <c r="A62" s="32" t="str">
        <v>FNC</v>
      </c>
      <c r="B62" s="34">
        <v>0</v>
      </c>
    </row>
    <row r="63" spans="1:27" ht="14" thickBot="1" x14ac:dyDescent="0.2">
      <c r="A63" s="32" t="str">
        <v>G</v>
      </c>
      <c r="B63" s="34">
        <v>0</v>
      </c>
    </row>
    <row r="64" spans="1:27" ht="14" thickBot="1" x14ac:dyDescent="0.2">
      <c r="A64" s="32" t="str">
        <v>ES</v>
      </c>
      <c r="B64" s="34">
        <v>0</v>
      </c>
    </row>
    <row r="65" spans="1:8" ht="14" thickBot="1" x14ac:dyDescent="0.2">
      <c r="A65" s="32" t="str">
        <v>IT</v>
      </c>
      <c r="B65" s="39">
        <v>0</v>
      </c>
      <c r="H65" s="26" t="s">
        <v>257</v>
      </c>
    </row>
    <row r="66" spans="1:8" ht="14" thickBot="1" x14ac:dyDescent="0.2">
      <c r="A66" s="32" t="str">
        <v>LUX</v>
      </c>
      <c r="B66" s="34">
        <v>0</v>
      </c>
    </row>
    <row r="67" spans="1:8" ht="14" thickBot="1" x14ac:dyDescent="0.2">
      <c r="A67" s="32" t="str">
        <v>MS</v>
      </c>
      <c r="B67" s="34">
        <v>0</v>
      </c>
      <c r="H67" s="26" t="s">
        <v>258</v>
      </c>
    </row>
    <row r="68" spans="1:8" ht="14" thickBot="1" x14ac:dyDescent="0.2">
      <c r="A68" s="32" t="str">
        <v>MB</v>
      </c>
      <c r="B68" s="34">
        <v>0</v>
      </c>
    </row>
    <row r="69" spans="1:8" ht="14" thickBot="1" x14ac:dyDescent="0.2">
      <c r="A69" s="32" t="str">
        <v>MED</v>
      </c>
      <c r="B69" s="34">
        <v>0</v>
      </c>
      <c r="F69" s="42"/>
      <c r="H69" s="26" t="s">
        <v>260</v>
      </c>
    </row>
    <row r="70" spans="1:8" ht="14" thickBot="1" x14ac:dyDescent="0.2">
      <c r="A70" s="32" t="str">
        <v>MN</v>
      </c>
      <c r="B70" s="34">
        <v>0</v>
      </c>
    </row>
    <row r="71" spans="1:8" ht="14" thickBot="1" x14ac:dyDescent="0.2">
      <c r="A71" s="32" t="str">
        <v>BMPS</v>
      </c>
      <c r="B71" s="39">
        <v>0</v>
      </c>
    </row>
    <row r="72" spans="1:8" ht="14" thickBot="1" x14ac:dyDescent="0.2">
      <c r="A72" s="32" t="str">
        <v>PC</v>
      </c>
      <c r="B72" s="34">
        <v>0</v>
      </c>
    </row>
    <row r="73" spans="1:8" ht="14" thickBot="1" x14ac:dyDescent="0.2">
      <c r="A73" s="32" t="str">
        <v>RCS</v>
      </c>
      <c r="B73" s="34">
        <v>0</v>
      </c>
    </row>
    <row r="74" spans="1:8" ht="14" thickBot="1" x14ac:dyDescent="0.2">
      <c r="A74" s="32" t="str">
        <v>SPM</v>
      </c>
      <c r="B74" s="34">
        <v>0.99996785185454318</v>
      </c>
    </row>
    <row r="75" spans="1:8" ht="14" thickBot="1" x14ac:dyDescent="0.2">
      <c r="A75" s="32" t="str">
        <v>SPI</v>
      </c>
      <c r="B75" s="34">
        <v>0</v>
      </c>
    </row>
    <row r="76" spans="1:8" ht="14" thickBot="1" x14ac:dyDescent="0.2">
      <c r="A76" s="32" t="str">
        <v>SRG</v>
      </c>
      <c r="B76" s="34">
        <v>0</v>
      </c>
    </row>
    <row r="77" spans="1:8" ht="14" thickBot="1" x14ac:dyDescent="0.2">
      <c r="A77" s="31" t="str">
        <v>STM</v>
      </c>
      <c r="B77" s="34">
        <v>0</v>
      </c>
    </row>
    <row r="78" spans="1:8" ht="14" thickBot="1" x14ac:dyDescent="0.2">
      <c r="A78" s="31" t="str">
        <v>TIT</v>
      </c>
      <c r="B78" s="34">
        <v>0</v>
      </c>
    </row>
    <row r="79" spans="1:8" ht="14" thickBot="1" x14ac:dyDescent="0.2">
      <c r="A79" s="31" t="str">
        <v>UC</v>
      </c>
      <c r="B79" s="34">
        <v>0</v>
      </c>
    </row>
    <row r="80" spans="1:8" x14ac:dyDescent="0.15">
      <c r="A80" s="26"/>
      <c r="B80" s="42"/>
    </row>
    <row r="82" spans="1:19" x14ac:dyDescent="0.15">
      <c r="A82" s="37" t="s">
        <v>160</v>
      </c>
      <c r="B82" s="37"/>
      <c r="C82" s="37"/>
      <c r="D82" s="37"/>
    </row>
    <row r="83" spans="1:19" x14ac:dyDescent="0.15">
      <c r="A83" s="36"/>
      <c r="B83" s="28" t="s">
        <v>154</v>
      </c>
      <c r="C83" s="30"/>
      <c r="D83" s="30" t="s">
        <v>155</v>
      </c>
    </row>
    <row r="84" spans="1:19" x14ac:dyDescent="0.15">
      <c r="A84" s="33" t="s">
        <v>156</v>
      </c>
      <c r="B84" s="38">
        <f>SUM(B50:B79)</f>
        <v>1</v>
      </c>
      <c r="C84" s="30" t="s">
        <v>153</v>
      </c>
      <c r="D84" s="29">
        <v>1</v>
      </c>
    </row>
    <row r="86" spans="1:19" x14ac:dyDescent="0.15">
      <c r="A86" s="37"/>
      <c r="B86" s="37"/>
      <c r="C86" s="37"/>
      <c r="F86" s="37"/>
      <c r="G86" s="37"/>
      <c r="H86" s="37"/>
      <c r="I86" s="37"/>
    </row>
    <row r="87" spans="1:19" x14ac:dyDescent="0.15">
      <c r="A87" s="37" t="s">
        <v>180</v>
      </c>
      <c r="B87" s="37"/>
      <c r="C87" s="37"/>
    </row>
    <row r="88" spans="1:19" x14ac:dyDescent="0.15">
      <c r="A88" s="44"/>
      <c r="B88" s="44"/>
      <c r="C88" s="44"/>
      <c r="E88" s="26"/>
      <c r="F88" s="60"/>
      <c r="G88" s="60"/>
      <c r="H88" s="60"/>
      <c r="J88" s="26"/>
    </row>
    <row r="89" spans="1:19" x14ac:dyDescent="0.15">
      <c r="A89" s="44">
        <f>(B50*B43)+(B51*C43)+(B52*D43)+(B53*E43)+(B54*F43)+(B55*G43)+(B56*H43)+(B57*I43)+(B58*J43)+(B59*K43)+(B60*L43)+(B61*M43)+(B62*N43)+(B63*O43)+(B64*P43)+(B65*Q43)+(B66*R43)+(B67*S43)+(B68*T43)+(B69*U43)+(B70*V43)+(B71*W43)+(B72*X43)+(B73*Y43)+(B74*Z43)+(B75*AA43)+(B76*AB43)+(B77*AC43)+(B78*AD43)+(B79*AE43)</f>
        <v>3.3485740211002334E-2</v>
      </c>
      <c r="B89" s="29" t="s">
        <v>181</v>
      </c>
      <c r="C89" s="44"/>
      <c r="D89">
        <v>3.3489999999999999E-2</v>
      </c>
      <c r="F89" s="26"/>
    </row>
    <row r="90" spans="1:19" x14ac:dyDescent="0.15">
      <c r="G90" s="26"/>
    </row>
    <row r="91" spans="1:19" x14ac:dyDescent="0.15">
      <c r="A91" s="30"/>
      <c r="B91" s="43"/>
      <c r="C91" s="30"/>
      <c r="S91" s="26"/>
    </row>
    <row r="92" spans="1:19" x14ac:dyDescent="0.15">
      <c r="A92" s="30"/>
      <c r="B92" s="43"/>
      <c r="C92" s="30"/>
    </row>
    <row r="93" spans="1:19" x14ac:dyDescent="0.15">
      <c r="A93" s="30"/>
      <c r="B93" s="43"/>
      <c r="C93" s="30"/>
      <c r="J93" s="26"/>
    </row>
    <row r="94" spans="1:19" x14ac:dyDescent="0.15">
      <c r="A94" s="30"/>
      <c r="B94" s="43"/>
      <c r="C94" s="30"/>
    </row>
    <row r="95" spans="1:19" x14ac:dyDescent="0.15">
      <c r="A95" s="30"/>
      <c r="B95" s="43"/>
      <c r="C95" s="30"/>
    </row>
    <row r="96" spans="1:19" x14ac:dyDescent="0.15">
      <c r="A96" s="30"/>
      <c r="B96" s="43"/>
      <c r="C96" s="30"/>
    </row>
    <row r="97" spans="1:19" x14ac:dyDescent="0.15">
      <c r="A97" s="30"/>
      <c r="B97" s="43"/>
      <c r="C97" s="30"/>
      <c r="J97" s="26"/>
    </row>
    <row r="98" spans="1:19" x14ac:dyDescent="0.15">
      <c r="A98" s="30"/>
      <c r="B98" s="43"/>
      <c r="C98" s="30"/>
      <c r="S98" s="26"/>
    </row>
    <row r="99" spans="1:19" x14ac:dyDescent="0.15">
      <c r="A99" s="30"/>
      <c r="B99" s="43"/>
      <c r="C99" s="30"/>
      <c r="K99" s="59"/>
    </row>
    <row r="100" spans="1:19" x14ac:dyDescent="0.15">
      <c r="A100" s="30"/>
      <c r="B100" s="43"/>
      <c r="C100" s="30"/>
    </row>
    <row r="101" spans="1:19" x14ac:dyDescent="0.15">
      <c r="A101" s="30"/>
      <c r="B101" s="43"/>
      <c r="C101" s="30"/>
    </row>
    <row r="102" spans="1:19" x14ac:dyDescent="0.15">
      <c r="A102" s="30"/>
      <c r="B102" s="43"/>
      <c r="C102" s="30"/>
    </row>
    <row r="103" spans="1:19" x14ac:dyDescent="0.15">
      <c r="A103" s="30"/>
      <c r="B103" s="43"/>
      <c r="C103" s="30"/>
    </row>
    <row r="104" spans="1:19" x14ac:dyDescent="0.15">
      <c r="A104" s="30"/>
      <c r="B104" s="43"/>
      <c r="C104" s="30"/>
      <c r="J104" s="26"/>
    </row>
    <row r="105" spans="1:19" x14ac:dyDescent="0.15">
      <c r="A105" s="30"/>
      <c r="B105" s="43"/>
      <c r="C105" s="30"/>
      <c r="J105" s="26"/>
      <c r="M105" s="26"/>
    </row>
    <row r="106" spans="1:19" x14ac:dyDescent="0.15">
      <c r="A106" s="30"/>
      <c r="B106" s="43"/>
      <c r="C106" s="30"/>
    </row>
    <row r="107" spans="1:19" x14ac:dyDescent="0.15">
      <c r="A107" s="30"/>
      <c r="B107" s="43"/>
      <c r="C107" s="30"/>
      <c r="J107" s="26"/>
    </row>
    <row r="108" spans="1:19" x14ac:dyDescent="0.15">
      <c r="A108" s="30"/>
      <c r="B108" s="43"/>
      <c r="C108" s="30"/>
    </row>
    <row r="109" spans="1:19" x14ac:dyDescent="0.15">
      <c r="A109" s="30"/>
      <c r="B109" s="43"/>
      <c r="C109" s="30"/>
    </row>
    <row r="110" spans="1:19" x14ac:dyDescent="0.15">
      <c r="A110" s="30"/>
      <c r="B110" s="43"/>
      <c r="C110" s="30"/>
    </row>
    <row r="111" spans="1:19" x14ac:dyDescent="0.15">
      <c r="A111" s="30"/>
      <c r="B111" s="43"/>
      <c r="C111" s="30"/>
    </row>
    <row r="112" spans="1:19" x14ac:dyDescent="0.15">
      <c r="A112" s="30"/>
      <c r="B112" s="43"/>
      <c r="C112" s="30"/>
    </row>
    <row r="113" spans="1:21" x14ac:dyDescent="0.15">
      <c r="A113" s="30"/>
      <c r="B113" s="43"/>
      <c r="C113" s="30"/>
    </row>
    <row r="114" spans="1:21" x14ac:dyDescent="0.15">
      <c r="A114" s="30"/>
      <c r="B114" s="43"/>
      <c r="C114" s="30"/>
      <c r="K114" s="29"/>
      <c r="L114" s="49"/>
      <c r="M114" s="49"/>
      <c r="N114" s="49"/>
      <c r="O114" s="49"/>
      <c r="P114" s="49"/>
      <c r="Q114" s="49"/>
      <c r="R114" s="49"/>
      <c r="S114" s="49"/>
      <c r="T114" s="49"/>
      <c r="U114" s="29"/>
    </row>
    <row r="115" spans="1:21" x14ac:dyDescent="0.15">
      <c r="A115" s="30"/>
      <c r="B115" s="43"/>
      <c r="C115" s="30"/>
      <c r="K115" s="50"/>
      <c r="L115" s="50"/>
      <c r="M115" s="50"/>
      <c r="N115" s="50"/>
      <c r="O115" s="50"/>
      <c r="P115" s="50"/>
      <c r="Q115" s="50"/>
      <c r="R115" s="50"/>
      <c r="S115" s="50"/>
      <c r="T115" s="50"/>
      <c r="U115" s="50"/>
    </row>
    <row r="116" spans="1:21" x14ac:dyDescent="0.15">
      <c r="A116" s="30"/>
      <c r="B116" s="43"/>
      <c r="C116" s="30"/>
    </row>
    <row r="117" spans="1:21" x14ac:dyDescent="0.15">
      <c r="A117" s="30"/>
      <c r="B117" s="43"/>
      <c r="C117" s="30"/>
    </row>
    <row r="118" spans="1:21" x14ac:dyDescent="0.15">
      <c r="A118" s="30"/>
      <c r="B118" s="43"/>
      <c r="C118" s="30"/>
    </row>
    <row r="119" spans="1:21" x14ac:dyDescent="0.15">
      <c r="A119" s="30"/>
      <c r="B119" s="43"/>
      <c r="C119" s="30"/>
    </row>
    <row r="120" spans="1:21" x14ac:dyDescent="0.15">
      <c r="A120" s="30"/>
      <c r="B120" s="43"/>
      <c r="C120" s="30"/>
    </row>
    <row r="121" spans="1:21" x14ac:dyDescent="0.15">
      <c r="A121" s="30"/>
      <c r="B121" s="43"/>
      <c r="C121" s="30"/>
    </row>
    <row r="122" spans="1:21" x14ac:dyDescent="0.15">
      <c r="A122" s="30"/>
      <c r="B122" s="43"/>
      <c r="C122" s="30"/>
    </row>
    <row r="123" spans="1:21" x14ac:dyDescent="0.15">
      <c r="A123" s="30"/>
      <c r="B123" s="43"/>
      <c r="C123" s="30"/>
    </row>
    <row r="124" spans="1:21" x14ac:dyDescent="0.15">
      <c r="A124" s="30"/>
      <c r="B124" s="43"/>
      <c r="C124" s="30"/>
    </row>
    <row r="125" spans="1:21" x14ac:dyDescent="0.15">
      <c r="A125" s="30"/>
      <c r="B125" s="43"/>
      <c r="C125" s="30"/>
    </row>
    <row r="126" spans="1:21" x14ac:dyDescent="0.15">
      <c r="A126" s="30"/>
      <c r="B126" s="43"/>
      <c r="C126" s="30"/>
    </row>
    <row r="127" spans="1:21" x14ac:dyDescent="0.15">
      <c r="A127" s="30"/>
      <c r="B127" s="43"/>
      <c r="C127" s="30"/>
    </row>
    <row r="128" spans="1:21" x14ac:dyDescent="0.15">
      <c r="A128" s="30"/>
      <c r="B128" s="43"/>
      <c r="C128" s="30"/>
    </row>
    <row r="129" spans="1:1" x14ac:dyDescent="0.15">
      <c r="A129" s="30"/>
    </row>
    <row r="130" spans="1:1" x14ac:dyDescent="0.15">
      <c r="A130" s="30"/>
    </row>
  </sheetData>
  <mergeCells count="1">
    <mergeCell ref="B41:G4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26F7-4CFE-2E47-B1F5-C40C921C8939}">
  <dimension ref="A1:AE196"/>
  <sheetViews>
    <sheetView topLeftCell="A160" zoomScale="81" zoomScaleNormal="80" workbookViewId="0">
      <selection activeCell="C197" sqref="C197"/>
    </sheetView>
  </sheetViews>
  <sheetFormatPr baseColWidth="10" defaultColWidth="8.83203125" defaultRowHeight="13" x14ac:dyDescent="0.15"/>
  <cols>
    <col min="1" max="16384" width="8.83203125" style="73"/>
  </cols>
  <sheetData>
    <row r="1" spans="1:31" x14ac:dyDescent="0.15">
      <c r="A1" s="122"/>
      <c r="B1" s="122" t="s">
        <v>110</v>
      </c>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row>
    <row r="2" spans="1:31" x14ac:dyDescent="0.15">
      <c r="A2" s="119"/>
      <c r="B2" s="109" t="s">
        <v>80</v>
      </c>
      <c r="C2" s="109" t="s">
        <v>81</v>
      </c>
      <c r="D2" s="108" t="s">
        <v>82</v>
      </c>
      <c r="E2" s="109" t="s">
        <v>83</v>
      </c>
      <c r="F2" s="108" t="s">
        <v>84</v>
      </c>
      <c r="G2" s="109" t="s">
        <v>85</v>
      </c>
      <c r="H2" s="121" t="s">
        <v>86</v>
      </c>
      <c r="I2" s="109" t="s">
        <v>87</v>
      </c>
      <c r="J2" s="109" t="s">
        <v>88</v>
      </c>
      <c r="K2" s="109" t="s">
        <v>89</v>
      </c>
      <c r="L2" s="109" t="s">
        <v>90</v>
      </c>
      <c r="M2" s="109" t="s">
        <v>91</v>
      </c>
      <c r="N2" s="109" t="s">
        <v>92</v>
      </c>
      <c r="O2" s="109" t="s">
        <v>93</v>
      </c>
      <c r="P2" s="109" t="s">
        <v>94</v>
      </c>
      <c r="Q2" s="109" t="s">
        <v>95</v>
      </c>
      <c r="R2" s="108" t="s">
        <v>96</v>
      </c>
      <c r="S2" s="109" t="s">
        <v>97</v>
      </c>
      <c r="T2" s="109" t="s">
        <v>98</v>
      </c>
      <c r="U2" s="109" t="s">
        <v>99</v>
      </c>
      <c r="V2" s="109" t="s">
        <v>100</v>
      </c>
      <c r="W2" s="109" t="s">
        <v>101</v>
      </c>
      <c r="X2" s="109" t="s">
        <v>102</v>
      </c>
      <c r="Y2" s="108" t="s">
        <v>103</v>
      </c>
      <c r="Z2" s="109" t="s">
        <v>104</v>
      </c>
      <c r="AA2" s="109" t="s">
        <v>105</v>
      </c>
      <c r="AB2" s="109" t="s">
        <v>106</v>
      </c>
      <c r="AC2" s="109" t="s">
        <v>107</v>
      </c>
      <c r="AD2" s="109" t="s">
        <v>108</v>
      </c>
      <c r="AE2" s="120" t="s">
        <v>109</v>
      </c>
    </row>
    <row r="3" spans="1:31" x14ac:dyDescent="0.15">
      <c r="A3" s="119"/>
      <c r="B3" s="118"/>
      <c r="C3" s="118"/>
      <c r="D3" s="118"/>
      <c r="E3" s="118"/>
      <c r="F3" s="118"/>
      <c r="G3" s="118"/>
      <c r="H3" s="117"/>
      <c r="I3" s="118"/>
      <c r="J3" s="118"/>
      <c r="K3" s="118"/>
      <c r="L3" s="118"/>
      <c r="M3" s="118"/>
      <c r="N3" s="118"/>
      <c r="O3" s="118"/>
      <c r="P3" s="118"/>
      <c r="Q3" s="118"/>
      <c r="R3" s="118"/>
      <c r="S3" s="118"/>
      <c r="T3" s="118"/>
      <c r="U3" s="118"/>
      <c r="V3" s="118"/>
      <c r="W3" s="118"/>
      <c r="X3" s="118"/>
      <c r="Y3" s="118"/>
      <c r="Z3" s="118"/>
      <c r="AA3" s="118"/>
      <c r="AB3" s="118"/>
      <c r="AC3" s="118"/>
      <c r="AD3" s="118"/>
      <c r="AE3" s="117"/>
    </row>
    <row r="4" spans="1:31" x14ac:dyDescent="0.15">
      <c r="A4" s="114" t="s">
        <v>115</v>
      </c>
      <c r="B4" s="116">
        <v>1.778975741239883E-2</v>
      </c>
      <c r="C4" s="116">
        <v>3.7968892955169344E-2</v>
      </c>
      <c r="D4" s="116">
        <v>7.0751928590429433E-2</v>
      </c>
      <c r="E4" s="116">
        <v>-3.949142747062216E-3</v>
      </c>
      <c r="F4" s="116">
        <v>-5.818181818181823E-2</v>
      </c>
      <c r="G4" s="116">
        <v>-3.3043478260869542E-2</v>
      </c>
      <c r="H4" s="115">
        <v>3.0478955007256892E-2</v>
      </c>
      <c r="I4" s="116">
        <v>-5.6772908366533724E-2</v>
      </c>
      <c r="J4" s="116">
        <v>7.4273472429210105E-2</v>
      </c>
      <c r="K4" s="116">
        <v>5.9296482412060286E-2</v>
      </c>
      <c r="L4" s="116">
        <v>5.6940671033878031E-2</v>
      </c>
      <c r="M4" s="116">
        <v>5.5084745762711738E-2</v>
      </c>
      <c r="N4" s="116">
        <v>-5.061460592913976E-3</v>
      </c>
      <c r="O4" s="116">
        <v>-1.3761467889908778E-3</v>
      </c>
      <c r="P4" s="116">
        <v>3.8501560874089596E-2</v>
      </c>
      <c r="Q4" s="116">
        <v>4.0920716112531098E-3</v>
      </c>
      <c r="R4" s="116">
        <v>-3.9956411187794926E-3</v>
      </c>
      <c r="S4" s="116">
        <v>-2.3231256599788874E-2</v>
      </c>
      <c r="T4" s="116">
        <v>3.6721660457690333E-2</v>
      </c>
      <c r="U4" s="116">
        <v>-1.8517251991929818E-2</v>
      </c>
      <c r="V4" s="116">
        <v>2.300319488817899E-2</v>
      </c>
      <c r="W4" s="116">
        <v>8.6538461538461404E-3</v>
      </c>
      <c r="X4" s="116">
        <v>-2.5495376486129435E-2</v>
      </c>
      <c r="Y4" s="116">
        <v>-2.8094820017559287E-2</v>
      </c>
      <c r="Z4" s="116">
        <v>0.13422818791946314</v>
      </c>
      <c r="AA4" s="116">
        <v>-3.5847299813780237E-2</v>
      </c>
      <c r="AB4" s="116">
        <v>3.9152003997287604E-2</v>
      </c>
      <c r="AC4" s="116">
        <v>-3.1417267861298614E-2</v>
      </c>
      <c r="AD4" s="116">
        <v>2.735562310030409E-2</v>
      </c>
      <c r="AE4" s="115">
        <v>-2.7554535017221608E-2</v>
      </c>
    </row>
    <row r="5" spans="1:31" x14ac:dyDescent="0.15">
      <c r="A5" s="114" t="s">
        <v>124</v>
      </c>
      <c r="B5" s="116">
        <v>-2.3834745762711829E-2</v>
      </c>
      <c r="C5" s="116">
        <v>3.305420890260026E-2</v>
      </c>
      <c r="D5" s="116">
        <v>-9.5371514143554968E-3</v>
      </c>
      <c r="E5" s="116">
        <v>-0.10436611546272125</v>
      </c>
      <c r="F5" s="116">
        <v>-8.4942084942084856E-2</v>
      </c>
      <c r="G5" s="116">
        <v>-4.6762589928057575E-2</v>
      </c>
      <c r="H5" s="115">
        <v>4.6478873239436634E-2</v>
      </c>
      <c r="I5" s="116">
        <v>-0.11087645195353756</v>
      </c>
      <c r="J5" s="116">
        <v>5.7866717533424566E-2</v>
      </c>
      <c r="K5" s="116">
        <v>3.4788108791903791E-2</v>
      </c>
      <c r="L5" s="116">
        <v>-2.5385466332795953E-2</v>
      </c>
      <c r="M5" s="116">
        <v>-9.7991967871485855E-2</v>
      </c>
      <c r="N5" s="116">
        <v>-8.3575581395348861E-2</v>
      </c>
      <c r="O5" s="116">
        <v>-4.6853468075333006E-2</v>
      </c>
      <c r="P5" s="116">
        <v>-4.1082164328657328E-2</v>
      </c>
      <c r="Q5" s="116">
        <v>2.0376974019358236E-2</v>
      </c>
      <c r="R5" s="116">
        <v>-6.4916119620714849E-2</v>
      </c>
      <c r="S5" s="116">
        <v>-2.5405405405405344E-2</v>
      </c>
      <c r="T5" s="116">
        <v>-3.5420944558521628E-2</v>
      </c>
      <c r="U5" s="116">
        <v>-0.14065466961657047</v>
      </c>
      <c r="V5" s="116">
        <v>-6.6208619612742173E-2</v>
      </c>
      <c r="W5" s="116">
        <v>-9.4375595805529094E-2</v>
      </c>
      <c r="X5" s="116">
        <v>-3.7006913379422517E-2</v>
      </c>
      <c r="Y5" s="116">
        <v>-9.9367660343269576E-3</v>
      </c>
      <c r="Z5" s="116">
        <v>6.4431295200525998E-2</v>
      </c>
      <c r="AA5" s="116">
        <v>-0.10622887493964264</v>
      </c>
      <c r="AB5" s="116">
        <v>-9.4106333287539805E-3</v>
      </c>
      <c r="AC5" s="116">
        <v>-7.784718885151358E-2</v>
      </c>
      <c r="AD5" s="116">
        <v>4.9309664694279021E-3</v>
      </c>
      <c r="AE5" s="115">
        <v>-8.3825265643447555E-2</v>
      </c>
    </row>
    <row r="6" spans="1:31" x14ac:dyDescent="0.15">
      <c r="A6" s="114" t="s">
        <v>125</v>
      </c>
      <c r="B6" s="116">
        <v>1.6277807921867139E-3</v>
      </c>
      <c r="C6" s="116">
        <v>1.4931740614334379E-2</v>
      </c>
      <c r="D6" s="116">
        <v>5.8456714858038702E-2</v>
      </c>
      <c r="E6" s="116">
        <v>5.657678084595244E-2</v>
      </c>
      <c r="F6" s="116">
        <v>4.1139240506328986E-2</v>
      </c>
      <c r="G6" s="116">
        <v>4.716981132075472E-2</v>
      </c>
      <c r="H6" s="115">
        <v>6.7294751009421269E-2</v>
      </c>
      <c r="I6" s="116">
        <v>9.7387173396674617E-2</v>
      </c>
      <c r="J6" s="116">
        <v>9.8845977312964212E-3</v>
      </c>
      <c r="K6" s="116">
        <v>3.6674816625916956E-2</v>
      </c>
      <c r="L6" s="116">
        <v>1.7945170223951586E-2</v>
      </c>
      <c r="M6" s="116">
        <v>4.6304541406945642E-2</v>
      </c>
      <c r="N6" s="116">
        <v>1.0309278350515526E-2</v>
      </c>
      <c r="O6" s="116">
        <v>6.0722891566265133E-2</v>
      </c>
      <c r="P6" s="116">
        <v>2.9258098223615397E-2</v>
      </c>
      <c r="Q6" s="116">
        <v>3.9440838741887127E-2</v>
      </c>
      <c r="R6" s="116">
        <v>6.9032761310452398E-2</v>
      </c>
      <c r="S6" s="116">
        <v>1.608430393788126E-2</v>
      </c>
      <c r="T6" s="116">
        <v>2.927088877062271E-2</v>
      </c>
      <c r="U6" s="116">
        <v>8.3824930568225584E-2</v>
      </c>
      <c r="V6" s="116">
        <v>3.9464882943143806E-2</v>
      </c>
      <c r="W6" s="116">
        <v>9.3684210526315856E-2</v>
      </c>
      <c r="X6" s="116">
        <v>5.9825450450450422E-2</v>
      </c>
      <c r="Y6" s="116">
        <v>0.13868613138686126</v>
      </c>
      <c r="Z6" s="116">
        <v>-3.4589252625077234E-2</v>
      </c>
      <c r="AA6" s="116">
        <v>5.1323608860075594E-2</v>
      </c>
      <c r="AB6" s="116">
        <v>5.4087788641564586E-3</v>
      </c>
      <c r="AC6" s="116">
        <v>-4.0125065138092733E-2</v>
      </c>
      <c r="AD6" s="116">
        <v>4.9067713444553483E-2</v>
      </c>
      <c r="AE6" s="115">
        <v>3.8659793814433312E-3</v>
      </c>
    </row>
    <row r="7" spans="1:31" x14ac:dyDescent="0.15">
      <c r="A7" s="114" t="s">
        <v>126</v>
      </c>
      <c r="B7" s="116">
        <v>-3.3044420368363997E-2</v>
      </c>
      <c r="C7" s="116">
        <v>-2.5220680958385786E-2</v>
      </c>
      <c r="D7" s="116">
        <v>1.4949149195273679E-2</v>
      </c>
      <c r="E7" s="116">
        <v>-1.573716884244945E-2</v>
      </c>
      <c r="F7" s="116">
        <v>-2.127659574468076E-2</v>
      </c>
      <c r="G7" s="116">
        <v>-3.8918918918918854E-2</v>
      </c>
      <c r="H7" s="115">
        <v>-1.5762925598991173E-2</v>
      </c>
      <c r="I7" s="116">
        <v>3.7878787878787838E-2</v>
      </c>
      <c r="J7" s="116">
        <v>7.5153797458080351E-3</v>
      </c>
      <c r="K7" s="116">
        <v>-9.1391509433962938E-3</v>
      </c>
      <c r="L7" s="116">
        <v>-4.2915950860587929E-2</v>
      </c>
      <c r="M7" s="116">
        <v>-2.2978723404255282E-2</v>
      </c>
      <c r="N7" s="116">
        <v>-3.5321821036106836E-2</v>
      </c>
      <c r="O7" s="116">
        <v>-3.4529759200363538E-2</v>
      </c>
      <c r="P7" s="116">
        <v>3.045685279187933E-3</v>
      </c>
      <c r="Q7" s="116">
        <v>-1.392891450528334E-2</v>
      </c>
      <c r="R7" s="116">
        <v>-3.7212696096315195E-2</v>
      </c>
      <c r="S7" s="116">
        <v>-1.5829694323144058E-2</v>
      </c>
      <c r="T7" s="116">
        <v>-2.5336091003102298E-2</v>
      </c>
      <c r="U7" s="116">
        <v>1.1970671853957815E-2</v>
      </c>
      <c r="V7" s="116">
        <v>4.5045045045045227E-3</v>
      </c>
      <c r="W7" s="116">
        <v>-3.272377285851779E-2</v>
      </c>
      <c r="X7" s="116">
        <v>-6.5081684154602408E-3</v>
      </c>
      <c r="Y7" s="116">
        <v>3.2051282051282076E-2</v>
      </c>
      <c r="Z7" s="116">
        <v>-4.2866282789507354E-2</v>
      </c>
      <c r="AA7" s="116">
        <v>-4.4707091469681444E-2</v>
      </c>
      <c r="AB7" s="116">
        <v>-6.890130353817496E-2</v>
      </c>
      <c r="AC7" s="116">
        <v>-4.8859934853422039E-3</v>
      </c>
      <c r="AD7" s="116">
        <v>-6.3610851262862464E-2</v>
      </c>
      <c r="AE7" s="115">
        <v>-1.412066752246474E-2</v>
      </c>
    </row>
    <row r="8" spans="1:31" x14ac:dyDescent="0.15">
      <c r="A8" s="114" t="s">
        <v>117</v>
      </c>
      <c r="B8" s="116">
        <v>5.0980392156862751E-2</v>
      </c>
      <c r="C8" s="116">
        <v>5.1746442432081688E-3</v>
      </c>
      <c r="D8" s="116">
        <v>3.4250839894672681E-2</v>
      </c>
      <c r="E8" s="116">
        <v>-1.6014742907571336E-2</v>
      </c>
      <c r="F8" s="116">
        <v>9.2132505175983495E-2</v>
      </c>
      <c r="G8" s="116">
        <v>5.9992500937382745E-2</v>
      </c>
      <c r="H8" s="115">
        <v>6.7264573991031432E-2</v>
      </c>
      <c r="I8" s="116">
        <v>7.1949947862356575E-2</v>
      </c>
      <c r="J8" s="116">
        <v>-1.7174158208474344E-2</v>
      </c>
      <c r="K8" s="116">
        <v>-2.9455519190717108E-2</v>
      </c>
      <c r="L8" s="116">
        <v>-5.3896433772479511E-2</v>
      </c>
      <c r="M8" s="116">
        <v>0.20034843205574904</v>
      </c>
      <c r="N8" s="116">
        <v>6.1838893409275966E-2</v>
      </c>
      <c r="O8" s="116">
        <v>4.3764705882352928E-2</v>
      </c>
      <c r="P8" s="116">
        <v>1.0121457489878326E-3</v>
      </c>
      <c r="Q8" s="116">
        <v>6.9654164637116392E-2</v>
      </c>
      <c r="R8" s="116">
        <v>3.9408866995073857E-2</v>
      </c>
      <c r="S8" s="116">
        <v>3.9933444259567324E-2</v>
      </c>
      <c r="T8" s="116">
        <v>6.1007957559681615E-2</v>
      </c>
      <c r="U8" s="116">
        <v>-4.9127606091971109E-2</v>
      </c>
      <c r="V8" s="116">
        <v>-3.2030749519538076E-3</v>
      </c>
      <c r="W8" s="116">
        <v>4.6766169154228737E-2</v>
      </c>
      <c r="X8" s="116">
        <v>1.7379679144385041E-2</v>
      </c>
      <c r="Y8" s="116">
        <v>0.13975155279503096</v>
      </c>
      <c r="Z8" s="116">
        <v>6.6844919786094832E-4</v>
      </c>
      <c r="AA8" s="116">
        <v>6.5626681011296331E-2</v>
      </c>
      <c r="AB8" s="116">
        <v>2.466666666666658E-2</v>
      </c>
      <c r="AC8" s="116">
        <v>-1.7730496453900672E-2</v>
      </c>
      <c r="AD8" s="116">
        <v>2.0979020979021063E-2</v>
      </c>
      <c r="AE8" s="115">
        <v>5.7291666666666602E-2</v>
      </c>
    </row>
    <row r="9" spans="1:31" x14ac:dyDescent="0.15">
      <c r="A9" s="114" t="s">
        <v>118</v>
      </c>
      <c r="B9" s="116">
        <v>-5.170575692963765E-2</v>
      </c>
      <c r="C9" s="116">
        <v>5.9202059202059315E-2</v>
      </c>
      <c r="D9" s="116">
        <v>4.6404585274697346E-3</v>
      </c>
      <c r="E9" s="116">
        <v>-7.5916644684779697E-2</v>
      </c>
      <c r="F9" s="116">
        <v>-3.1279620853080572E-2</v>
      </c>
      <c r="G9" s="116">
        <v>-1.9808984789529492E-2</v>
      </c>
      <c r="H9" s="115">
        <v>-2.3409363745498232E-2</v>
      </c>
      <c r="I9" s="116">
        <v>-1.9455252918287869E-2</v>
      </c>
      <c r="J9" s="116">
        <v>-3.8030293095533446E-3</v>
      </c>
      <c r="K9" s="116">
        <v>4.8436541998773931E-2</v>
      </c>
      <c r="L9" s="116">
        <v>-0.10269095109227415</v>
      </c>
      <c r="M9" s="116">
        <v>-5.0798258345428109E-2</v>
      </c>
      <c r="N9" s="116">
        <v>-0.10268199233716474</v>
      </c>
      <c r="O9" s="116">
        <v>-8.3408476104598166E-3</v>
      </c>
      <c r="P9" s="116">
        <v>-8.9989888776542015E-2</v>
      </c>
      <c r="Q9" s="116">
        <v>-4.0983606557376982E-3</v>
      </c>
      <c r="R9" s="116">
        <v>2.8436018957346012E-2</v>
      </c>
      <c r="S9" s="116">
        <v>-5.4399999999999976E-2</v>
      </c>
      <c r="T9" s="116">
        <v>-2.8500000000000015E-2</v>
      </c>
      <c r="U9" s="116">
        <v>-2.2975547175679328E-2</v>
      </c>
      <c r="V9" s="116">
        <v>-5.1413881748072028E-3</v>
      </c>
      <c r="W9" s="116">
        <v>-5.4182509505703448E-2</v>
      </c>
      <c r="X9" s="116">
        <v>-3.5873850197109057E-2</v>
      </c>
      <c r="Y9" s="116">
        <v>-7.0844686648501312E-2</v>
      </c>
      <c r="Z9" s="116">
        <v>5.6780227120908459E-2</v>
      </c>
      <c r="AA9" s="116">
        <v>-4.1393235739525511E-2</v>
      </c>
      <c r="AB9" s="116">
        <v>9.903853104894127E-3</v>
      </c>
      <c r="AC9" s="116">
        <v>-0.14107192446542624</v>
      </c>
      <c r="AD9" s="116">
        <v>-3.424657534246589E-2</v>
      </c>
      <c r="AE9" s="115">
        <v>-2.0935960591132889E-2</v>
      </c>
    </row>
    <row r="10" spans="1:31" x14ac:dyDescent="0.15">
      <c r="A10" s="114" t="s">
        <v>119</v>
      </c>
      <c r="B10" s="116">
        <v>-3.3164699269252383E-2</v>
      </c>
      <c r="C10" s="116">
        <v>-4.0097205346294122E-2</v>
      </c>
      <c r="D10" s="116">
        <v>1.6328874518591434E-2</v>
      </c>
      <c r="E10" s="116">
        <v>-4.9297784882393322E-2</v>
      </c>
      <c r="F10" s="116">
        <v>-6.8493150684931781E-3</v>
      </c>
      <c r="G10" s="116">
        <v>-2.3457235654998271E-2</v>
      </c>
      <c r="H10" s="115">
        <v>-5.4087277197295579E-2</v>
      </c>
      <c r="I10" s="116">
        <v>-2.9761904761904127E-3</v>
      </c>
      <c r="J10" s="116">
        <v>-3.0507470545646093E-2</v>
      </c>
      <c r="K10" s="116">
        <v>-1.6666666666666673E-2</v>
      </c>
      <c r="L10" s="116">
        <v>-8.8031212516920341E-3</v>
      </c>
      <c r="M10" s="116">
        <v>-0.10091743119266057</v>
      </c>
      <c r="N10" s="116">
        <v>-7.002561912894964E-2</v>
      </c>
      <c r="O10" s="116">
        <v>-2.4778358717890508E-2</v>
      </c>
      <c r="P10" s="116">
        <v>-5.7777777777777733E-2</v>
      </c>
      <c r="Q10" s="116">
        <v>2.1490626428897982E-2</v>
      </c>
      <c r="R10" s="116">
        <v>-2.0914569301666072E-2</v>
      </c>
      <c r="S10" s="116">
        <v>-4.9069373942470441E-2</v>
      </c>
      <c r="T10" s="116">
        <v>9.7786927431807152E-3</v>
      </c>
      <c r="U10" s="116">
        <v>-4.4067324526500043E-2</v>
      </c>
      <c r="V10" s="116">
        <v>-2.9069767441860534E-2</v>
      </c>
      <c r="W10" s="116">
        <v>-3.8190954773869253E-2</v>
      </c>
      <c r="X10" s="116">
        <v>-3.1075371405206546E-2</v>
      </c>
      <c r="Y10" s="116">
        <v>4.9853372434017572E-2</v>
      </c>
      <c r="Z10" s="116">
        <v>9.9241466498103684E-2</v>
      </c>
      <c r="AA10" s="116">
        <v>-3.2122169562927828E-2</v>
      </c>
      <c r="AB10" s="116">
        <v>3.5075161059412982E-2</v>
      </c>
      <c r="AC10" s="116">
        <v>-0.10184287099903003</v>
      </c>
      <c r="AD10" s="116">
        <v>-3.0395136778114855E-3</v>
      </c>
      <c r="AE10" s="115">
        <v>-8.8050314465409167E-3</v>
      </c>
    </row>
    <row r="11" spans="1:31" x14ac:dyDescent="0.15">
      <c r="A11" s="114" t="s">
        <v>120</v>
      </c>
      <c r="B11" s="116">
        <v>8.197674418604653E-2</v>
      </c>
      <c r="C11" s="116">
        <v>-3.4177215189873364E-2</v>
      </c>
      <c r="D11" s="116">
        <v>4.3949564864914789E-2</v>
      </c>
      <c r="E11" s="116">
        <v>-8.2720312265425505E-2</v>
      </c>
      <c r="F11" s="116">
        <v>0</v>
      </c>
      <c r="G11" s="116">
        <v>4.4345898004434697E-2</v>
      </c>
      <c r="H11" s="115">
        <v>4.4184535412605565E-2</v>
      </c>
      <c r="I11" s="116">
        <v>0.17810945273631831</v>
      </c>
      <c r="J11" s="116">
        <v>3.4624393224481437E-2</v>
      </c>
      <c r="K11" s="116">
        <v>7.2554267023490854E-2</v>
      </c>
      <c r="L11" s="116">
        <v>3.7296112349841771E-4</v>
      </c>
      <c r="M11" s="116">
        <v>-1.360544217687076E-2</v>
      </c>
      <c r="N11" s="116">
        <v>4.4077134986225772E-2</v>
      </c>
      <c r="O11" s="116">
        <v>3.2167832167832228E-2</v>
      </c>
      <c r="P11" s="116">
        <v>5.3066037735848968E-2</v>
      </c>
      <c r="Q11" s="116">
        <v>6.7591763652641079E-2</v>
      </c>
      <c r="R11" s="116">
        <v>4.0188269370021699E-2</v>
      </c>
      <c r="S11" s="116">
        <v>8.3036773428232638E-2</v>
      </c>
      <c r="T11" s="116">
        <v>8.2568807339449407E-2</v>
      </c>
      <c r="U11" s="116">
        <v>-1.2299943807363302E-2</v>
      </c>
      <c r="V11" s="116">
        <v>1.7298735861610098E-2</v>
      </c>
      <c r="W11" s="116">
        <v>-9.4043887147335272E-3</v>
      </c>
      <c r="X11" s="116">
        <v>4.0230693487129092E-2</v>
      </c>
      <c r="Y11" s="116">
        <v>5.0279329608938467E-2</v>
      </c>
      <c r="Z11" s="116">
        <v>3.9677975848188482E-2</v>
      </c>
      <c r="AA11" s="116">
        <v>-1.0881392818280702E-2</v>
      </c>
      <c r="AB11" s="116">
        <v>5.2835408022130034E-2</v>
      </c>
      <c r="AC11" s="116">
        <v>3.5997120230374407E-4</v>
      </c>
      <c r="AD11" s="116">
        <v>1.1178861788617829E-2</v>
      </c>
      <c r="AE11" s="115">
        <v>3.0456852791878087E-2</v>
      </c>
    </row>
    <row r="12" spans="1:31" x14ac:dyDescent="0.15">
      <c r="A12" s="114" t="s">
        <v>121</v>
      </c>
      <c r="B12" s="116">
        <v>-4.7286405158517451E-3</v>
      </c>
      <c r="C12" s="116">
        <v>8.213193534294401E-3</v>
      </c>
      <c r="D12" s="116">
        <v>-2.323816471446491E-3</v>
      </c>
      <c r="E12" s="116">
        <v>6.3273322422258527E-2</v>
      </c>
      <c r="F12" s="116">
        <v>8.7684729064039291E-2</v>
      </c>
      <c r="G12" s="116">
        <v>-1.5569709837225805E-2</v>
      </c>
      <c r="H12" s="115">
        <v>1.1823273179838287E-2</v>
      </c>
      <c r="I12" s="116">
        <v>1.6047297297297255E-2</v>
      </c>
      <c r="J12" s="116">
        <v>7.3001082712687473E-2</v>
      </c>
      <c r="K12" s="116">
        <v>-1.0535070695869213E-2</v>
      </c>
      <c r="L12" s="116">
        <v>8.1031134666552151E-2</v>
      </c>
      <c r="M12" s="116">
        <v>-1.9568965517241407E-2</v>
      </c>
      <c r="N12" s="116">
        <v>9.322779243623576E-2</v>
      </c>
      <c r="O12" s="116">
        <v>5.2393857271906055E-2</v>
      </c>
      <c r="P12" s="116">
        <v>-6.0470324748040219E-2</v>
      </c>
      <c r="Q12" s="116">
        <v>7.1278825995806346E-3</v>
      </c>
      <c r="R12" s="116">
        <v>8.3536373129132757E-3</v>
      </c>
      <c r="S12" s="116">
        <v>-2.0262869660460075E-2</v>
      </c>
      <c r="T12" s="116">
        <v>2.2645951035781625E-2</v>
      </c>
      <c r="U12" s="116">
        <v>2.0965906696447368E-2</v>
      </c>
      <c r="V12" s="116">
        <v>1.7658600392413432E-2</v>
      </c>
      <c r="W12" s="116">
        <v>-1.1603375527426288E-2</v>
      </c>
      <c r="X12" s="116">
        <v>5.2332657200811296E-2</v>
      </c>
      <c r="Y12" s="116">
        <v>6.6489361702128606E-3</v>
      </c>
      <c r="Z12" s="116">
        <v>-8.8495575221229201E-4</v>
      </c>
      <c r="AA12" s="116">
        <v>9.4774477447744726E-2</v>
      </c>
      <c r="AB12" s="116">
        <v>2.4467945349448243E-2</v>
      </c>
      <c r="AC12" s="116">
        <v>3.9330694494422454E-2</v>
      </c>
      <c r="AD12" s="116">
        <v>5.1256281407035337E-2</v>
      </c>
      <c r="AE12" s="115">
        <v>3.571428571428583E-2</v>
      </c>
    </row>
    <row r="13" spans="1:31" x14ac:dyDescent="0.15">
      <c r="A13" s="114" t="s">
        <v>122</v>
      </c>
      <c r="B13" s="116">
        <v>4.2112082928411057E-3</v>
      </c>
      <c r="C13" s="116">
        <v>1.871912644076619E-2</v>
      </c>
      <c r="D13" s="116">
        <v>6.810784036229818E-2</v>
      </c>
      <c r="E13" s="116">
        <v>0.13751808638364679</v>
      </c>
      <c r="F13" s="116">
        <v>0.11141304347826092</v>
      </c>
      <c r="G13" s="116">
        <v>3.6664270309130109E-2</v>
      </c>
      <c r="H13" s="115">
        <v>6.0270602706026861E-2</v>
      </c>
      <c r="I13" s="116">
        <v>-1.9950124688279322E-2</v>
      </c>
      <c r="J13" s="116">
        <v>-6.2530577299412483E-3</v>
      </c>
      <c r="K13" s="116">
        <v>3.4743625665452568E-2</v>
      </c>
      <c r="L13" s="116">
        <v>4.3263373883183784E-2</v>
      </c>
      <c r="M13" s="116">
        <v>-1.6090741229227101E-2</v>
      </c>
      <c r="N13" s="116">
        <v>3.8616251005631569E-2</v>
      </c>
      <c r="O13" s="116">
        <v>-5.3648068669527897E-3</v>
      </c>
      <c r="P13" s="116">
        <v>-4.7675804529202529E-3</v>
      </c>
      <c r="Q13" s="116">
        <v>-5.3705245628642762E-2</v>
      </c>
      <c r="R13" s="116">
        <v>1.4497756299620357E-2</v>
      </c>
      <c r="S13" s="116">
        <v>1.6769144773616584E-2</v>
      </c>
      <c r="T13" s="116">
        <v>2.2558814050918229E-3</v>
      </c>
      <c r="U13" s="116">
        <v>5.9727983819371278E-2</v>
      </c>
      <c r="V13" s="116">
        <v>3.791773778920296E-2</v>
      </c>
      <c r="W13" s="116">
        <v>5.1227321237993645E-2</v>
      </c>
      <c r="X13" s="116">
        <v>0.1015163197121562</v>
      </c>
      <c r="Y13" s="116">
        <v>4.2272126816380366E-2</v>
      </c>
      <c r="Z13" s="116">
        <v>-1.4614703277236456E-2</v>
      </c>
      <c r="AA13" s="116">
        <v>3.652715671004373E-2</v>
      </c>
      <c r="AB13" s="116">
        <v>1.0034302567883784E-2</v>
      </c>
      <c r="AC13" s="116">
        <v>4.7328878579094999E-2</v>
      </c>
      <c r="AD13" s="116">
        <v>0.10803059273422552</v>
      </c>
      <c r="AE13" s="115">
        <v>-1.4268727705113079E-2</v>
      </c>
    </row>
    <row r="14" spans="1:31" x14ac:dyDescent="0.15">
      <c r="A14" s="114" t="s">
        <v>127</v>
      </c>
      <c r="B14" s="116">
        <v>0.10376344086021504</v>
      </c>
      <c r="C14" s="116">
        <v>4.5937898766482271E-2</v>
      </c>
      <c r="D14" s="116">
        <v>7.5474510583325091E-2</v>
      </c>
      <c r="E14" s="116">
        <v>2.97699594046009E-2</v>
      </c>
      <c r="F14" s="116">
        <v>6.3569682151589341E-2</v>
      </c>
      <c r="G14" s="116">
        <v>3.7101248266296821E-2</v>
      </c>
      <c r="H14" s="115">
        <v>5.3364269141531424E-2</v>
      </c>
      <c r="I14" s="116">
        <v>0.14503816793893137</v>
      </c>
      <c r="J14" s="116">
        <v>8.2262804043139112E-2</v>
      </c>
      <c r="K14" s="116">
        <v>-2.7078256160303661E-3</v>
      </c>
      <c r="L14" s="116">
        <v>-5.7767313546423178E-2</v>
      </c>
      <c r="M14" s="116">
        <v>5.1831992850759616E-2</v>
      </c>
      <c r="N14" s="116">
        <v>3.0983733539891586E-2</v>
      </c>
      <c r="O14" s="116">
        <v>7.6806903991369899E-2</v>
      </c>
      <c r="P14" s="116">
        <v>6.3473053892215706E-2</v>
      </c>
      <c r="Q14" s="116">
        <v>4.0915090189177286E-2</v>
      </c>
      <c r="R14" s="116">
        <v>2.0415107179312619E-2</v>
      </c>
      <c r="S14" s="116">
        <v>2.418911489829564E-2</v>
      </c>
      <c r="T14" s="116">
        <v>9.4166283876894838E-2</v>
      </c>
      <c r="U14" s="116">
        <v>1.150992268292224E-2</v>
      </c>
      <c r="V14" s="116">
        <v>4.8916408668730822E-2</v>
      </c>
      <c r="W14" s="116">
        <v>6.8020304568527909E-2</v>
      </c>
      <c r="X14" s="116">
        <v>3.2431171255249705E-2</v>
      </c>
      <c r="Y14" s="116">
        <v>8.6185044359949378E-2</v>
      </c>
      <c r="Z14" s="116">
        <v>-6.1797752808988443E-3</v>
      </c>
      <c r="AA14" s="116">
        <v>2.6175472612700083E-2</v>
      </c>
      <c r="AB14" s="116">
        <v>6.3448232082777875E-2</v>
      </c>
      <c r="AC14" s="116">
        <v>-6.0165289256198358E-2</v>
      </c>
      <c r="AD14" s="116">
        <v>3.710094909404657E-2</v>
      </c>
      <c r="AE14" s="115">
        <v>1.9300361881785303E-2</v>
      </c>
    </row>
    <row r="15" spans="1:31" x14ac:dyDescent="0.15">
      <c r="A15" s="114" t="s">
        <v>123</v>
      </c>
      <c r="B15" s="116">
        <v>1.2664393570384706E-2</v>
      </c>
      <c r="C15" s="116">
        <v>-3.6600244001626621E-3</v>
      </c>
      <c r="D15" s="116">
        <v>0.12084905418238764</v>
      </c>
      <c r="E15" s="116">
        <v>9.8212877792378431E-2</v>
      </c>
      <c r="F15" s="116">
        <v>4.1379310344827516E-2</v>
      </c>
      <c r="G15" s="116">
        <v>-1.4376462721497818E-2</v>
      </c>
      <c r="H15" s="115">
        <v>3.9922907488986865E-2</v>
      </c>
      <c r="I15" s="116">
        <v>2.7022222222222274E-2</v>
      </c>
      <c r="J15" s="116">
        <v>-3.7955249765445009E-3</v>
      </c>
      <c r="K15" s="116">
        <v>1.1403746945424972E-2</v>
      </c>
      <c r="L15" s="116">
        <v>-0.12791337489588325</v>
      </c>
      <c r="M15" s="116">
        <v>7.9439252336448649E-2</v>
      </c>
      <c r="N15" s="116">
        <v>7.475582268970693E-2</v>
      </c>
      <c r="O15" s="116">
        <v>1.7631737126828344E-2</v>
      </c>
      <c r="P15" s="116">
        <v>2.6463963963963898E-2</v>
      </c>
      <c r="Q15" s="116">
        <v>9.2138630600169052E-2</v>
      </c>
      <c r="R15" s="116">
        <v>0.11070356785595212</v>
      </c>
      <c r="S15" s="116">
        <v>0.14492753623188404</v>
      </c>
      <c r="T15" s="116">
        <v>9.1099916036943659E-2</v>
      </c>
      <c r="U15" s="116">
        <v>7.7245947090761935E-2</v>
      </c>
      <c r="V15" s="116">
        <v>1.0920897284533573E-2</v>
      </c>
      <c r="W15" s="116">
        <v>-5.5627376425855551E-2</v>
      </c>
      <c r="X15" s="116">
        <v>9.4011299435028187E-2</v>
      </c>
      <c r="Y15" s="116">
        <v>3.8226371061843678E-2</v>
      </c>
      <c r="Z15" s="116">
        <v>9.4120972300734823E-2</v>
      </c>
      <c r="AA15" s="116">
        <v>1.2281530467642797E-2</v>
      </c>
      <c r="AB15" s="116">
        <v>6.4915684226234963E-2</v>
      </c>
      <c r="AC15" s="116">
        <v>-9.4266619767850848E-2</v>
      </c>
      <c r="AD15" s="116">
        <v>1.4542429284525888E-2</v>
      </c>
      <c r="AE15" s="115">
        <v>2.674556213017825E-3</v>
      </c>
    </row>
    <row r="16" spans="1:31" x14ac:dyDescent="0.15">
      <c r="A16" s="114" t="s">
        <v>116</v>
      </c>
      <c r="B16" s="116">
        <v>-1.2506012506012411E-2</v>
      </c>
      <c r="C16" s="116">
        <v>-3.2653061224489827E-2</v>
      </c>
      <c r="D16" s="116">
        <v>-5.4701919421837789E-2</v>
      </c>
      <c r="E16" s="116">
        <v>-5.2624021824969482E-2</v>
      </c>
      <c r="F16" s="116">
        <v>-3.6423841059602592E-2</v>
      </c>
      <c r="G16" s="116">
        <v>6.4450474898236527E-3</v>
      </c>
      <c r="H16" s="115">
        <v>-6.3542494042891709E-3</v>
      </c>
      <c r="I16" s="116">
        <v>0.11035139345681144</v>
      </c>
      <c r="J16" s="116">
        <v>9.7176044178711712E-3</v>
      </c>
      <c r="K16" s="116">
        <v>5.7181208053691347E-2</v>
      </c>
      <c r="L16" s="116">
        <v>0.151945518534812</v>
      </c>
      <c r="M16" s="116">
        <v>-0.11019283746556477</v>
      </c>
      <c r="N16" s="116">
        <v>8.5634393568682257E-2</v>
      </c>
      <c r="O16" s="116">
        <v>-5.1191179366016542E-3</v>
      </c>
      <c r="P16" s="116">
        <v>6.7756445419637906E-2</v>
      </c>
      <c r="Q16" s="116">
        <v>3.5990712074303398E-2</v>
      </c>
      <c r="R16" s="116">
        <v>-4.2329630741519172E-2</v>
      </c>
      <c r="S16" s="116">
        <v>-2.8129395218002215E-3</v>
      </c>
      <c r="T16" s="116">
        <v>-1.5005771450557794E-2</v>
      </c>
      <c r="U16" s="116">
        <v>-2.5951742627345845E-2</v>
      </c>
      <c r="V16" s="116">
        <v>-1.5766423357664209E-2</v>
      </c>
      <c r="W16" s="116">
        <v>3.426339735072681E-2</v>
      </c>
      <c r="X16" s="116">
        <v>8.0561867382772465E-3</v>
      </c>
      <c r="Y16" s="116">
        <v>-4.8619852544506466E-2</v>
      </c>
      <c r="Z16" s="116">
        <v>5.3474554378713519E-2</v>
      </c>
      <c r="AA16" s="116">
        <v>2.7998133457769549E-2</v>
      </c>
      <c r="AB16" s="116">
        <v>-3.1866591928251156E-2</v>
      </c>
      <c r="AC16" s="116">
        <v>4.8932038834951515E-2</v>
      </c>
      <c r="AD16" s="116">
        <v>-3.7720995834290096E-2</v>
      </c>
      <c r="AE16" s="115">
        <v>3.9232348983782993E-2</v>
      </c>
    </row>
    <row r="17" spans="1:31" x14ac:dyDescent="0.15">
      <c r="A17" s="114" t="s">
        <v>128</v>
      </c>
      <c r="B17" s="116">
        <v>-2.1432050657574343E-2</v>
      </c>
      <c r="C17" s="116">
        <v>-2.362869198312231E-2</v>
      </c>
      <c r="D17" s="116">
        <v>-4.3279409698502441E-2</v>
      </c>
      <c r="E17" s="116">
        <v>-5.7088006466606486E-3</v>
      </c>
      <c r="F17" s="116">
        <v>0.12638411607483768</v>
      </c>
      <c r="G17" s="116">
        <v>-2.8311425682507697E-2</v>
      </c>
      <c r="H17" s="115">
        <v>-2.3714361843858261E-2</v>
      </c>
      <c r="I17" s="116">
        <v>4.7756385272949238E-2</v>
      </c>
      <c r="J17" s="116">
        <v>1.5107405313736636E-2</v>
      </c>
      <c r="K17" s="116">
        <v>1.955307262569822E-2</v>
      </c>
      <c r="L17" s="116">
        <v>-5.9726992470057236E-2</v>
      </c>
      <c r="M17" s="116">
        <v>-7.9610791685094974E-3</v>
      </c>
      <c r="N17" s="116">
        <v>6.7611075338055654E-3</v>
      </c>
      <c r="O17" s="116">
        <v>-1.3259449831783133E-2</v>
      </c>
      <c r="P17" s="116">
        <v>-3.8797443643014129E-2</v>
      </c>
      <c r="Q17" s="116">
        <v>-3.2125513634665648E-2</v>
      </c>
      <c r="R17" s="116">
        <v>-1.2852664576802513E-2</v>
      </c>
      <c r="S17" s="116">
        <v>4.4193700047014638E-2</v>
      </c>
      <c r="T17" s="116">
        <v>4.6484374999999911E-2</v>
      </c>
      <c r="U17" s="116">
        <v>-4.743293331865385E-2</v>
      </c>
      <c r="V17" s="116">
        <v>-2.1358647285671873E-2</v>
      </c>
      <c r="W17" s="116">
        <v>1.3586110246029248E-2</v>
      </c>
      <c r="X17" s="116">
        <v>-1.8749999999999999E-2</v>
      </c>
      <c r="Y17" s="116">
        <v>-2.0555227406970234E-3</v>
      </c>
      <c r="Z17" s="116">
        <v>-4.0706228543403722E-2</v>
      </c>
      <c r="AA17" s="116">
        <v>9.6232410349523262E-2</v>
      </c>
      <c r="AB17" s="116">
        <v>-2.1827866716845709E-2</v>
      </c>
      <c r="AC17" s="116">
        <v>-4.8130322102924866E-2</v>
      </c>
      <c r="AD17" s="116">
        <v>-3.4086648259875878E-3</v>
      </c>
      <c r="AE17" s="115">
        <v>3.0936967632027381E-2</v>
      </c>
    </row>
    <row r="18" spans="1:31" x14ac:dyDescent="0.15">
      <c r="A18" s="114" t="s">
        <v>129</v>
      </c>
      <c r="B18" s="116">
        <v>-8.4868093578894882E-2</v>
      </c>
      <c r="C18" s="116">
        <v>-5.6179775280898903E-2</v>
      </c>
      <c r="D18" s="116">
        <v>1.799767053223272E-2</v>
      </c>
      <c r="E18" s="116">
        <v>2.0019307961993742E-2</v>
      </c>
      <c r="F18" s="116">
        <v>0</v>
      </c>
      <c r="G18" s="116">
        <v>-1.1099549080818479E-2</v>
      </c>
      <c r="H18" s="115">
        <v>-8.460698689956335E-2</v>
      </c>
      <c r="I18" s="116">
        <v>2.6336019838809746E-2</v>
      </c>
      <c r="J18" s="116">
        <v>-6.0838936919628975E-3</v>
      </c>
      <c r="K18" s="116">
        <v>-2.9389788293897878E-2</v>
      </c>
      <c r="L18" s="116">
        <v>-8.2145366998094924E-2</v>
      </c>
      <c r="M18" s="116">
        <v>-8.4262148907712914E-2</v>
      </c>
      <c r="N18" s="116">
        <v>-8.5065558042852582E-2</v>
      </c>
      <c r="O18" s="116">
        <v>-4.7533092659446399E-2</v>
      </c>
      <c r="P18" s="116">
        <v>-5.158738642437196E-2</v>
      </c>
      <c r="Q18" s="116">
        <v>-2.9718255499807007E-2</v>
      </c>
      <c r="R18" s="116">
        <v>-2.2546840266751265E-2</v>
      </c>
      <c r="S18" s="116">
        <v>-9.6352994146780752E-2</v>
      </c>
      <c r="T18" s="116">
        <v>-5.1138484509145113E-2</v>
      </c>
      <c r="U18" s="116">
        <v>-5.2626509737445364E-2</v>
      </c>
      <c r="V18" s="116">
        <v>-2.8796605031827911E-2</v>
      </c>
      <c r="W18" s="116">
        <v>4.3207742827514627E-2</v>
      </c>
      <c r="X18" s="116">
        <v>-8.1340712122794159E-2</v>
      </c>
      <c r="Y18" s="116">
        <v>0.13286613949524134</v>
      </c>
      <c r="Z18" s="116">
        <v>-8.9468302658485266E-3</v>
      </c>
      <c r="AA18" s="116">
        <v>-5.3830227743271106E-2</v>
      </c>
      <c r="AB18" s="116">
        <v>1.2755630530646175E-2</v>
      </c>
      <c r="AC18" s="116">
        <v>-0.15480357837417349</v>
      </c>
      <c r="AD18" s="116">
        <v>-0.10729555015904514</v>
      </c>
      <c r="AE18" s="115">
        <v>-4.5145085597197501E-2</v>
      </c>
    </row>
    <row r="19" spans="1:31" x14ac:dyDescent="0.15">
      <c r="A19" s="114" t="s">
        <v>130</v>
      </c>
      <c r="B19" s="116">
        <v>-5.2760402502039831E-2</v>
      </c>
      <c r="C19" s="116">
        <v>3.3882783882783811E-2</v>
      </c>
      <c r="D19" s="116">
        <v>3.6826448583253804E-2</v>
      </c>
      <c r="E19" s="116">
        <v>2.1917808219177881E-3</v>
      </c>
      <c r="F19" s="116">
        <v>0.11762711864406776</v>
      </c>
      <c r="G19" s="116">
        <v>3.297088740792696E-2</v>
      </c>
      <c r="H19" s="115">
        <v>8.0202742993440601E-2</v>
      </c>
      <c r="I19" s="116">
        <v>2.9622828424384531E-2</v>
      </c>
      <c r="J19" s="116">
        <v>-3.4037427162706357E-3</v>
      </c>
      <c r="K19" s="116">
        <v>6.5178342314600957E-2</v>
      </c>
      <c r="L19" s="116">
        <v>1.9135538301644536E-2</v>
      </c>
      <c r="M19" s="116">
        <v>6.767283349561834E-2</v>
      </c>
      <c r="N19" s="116">
        <v>3.5651869975533018E-2</v>
      </c>
      <c r="O19" s="116">
        <v>4.1271846704569397E-2</v>
      </c>
      <c r="P19" s="116">
        <v>4.5647175510572034E-2</v>
      </c>
      <c r="Q19" s="116">
        <v>-1.1933174224344127E-3</v>
      </c>
      <c r="R19" s="116">
        <v>9.6166341780376891E-2</v>
      </c>
      <c r="S19" s="116">
        <v>-4.5590433482810118E-2</v>
      </c>
      <c r="T19" s="116">
        <v>0.11605035405192758</v>
      </c>
      <c r="U19" s="116">
        <v>4.1540432280758814E-2</v>
      </c>
      <c r="V19" s="116">
        <v>-2.0911360799001192E-2</v>
      </c>
      <c r="W19" s="116">
        <v>7.3190486709373517E-2</v>
      </c>
      <c r="X19" s="116">
        <v>1.8413275744487374E-2</v>
      </c>
      <c r="Y19" s="116">
        <v>0.20741901776384528</v>
      </c>
      <c r="Z19" s="116">
        <v>6.0098013928295023E-2</v>
      </c>
      <c r="AA19" s="116">
        <v>-1.2253829321663069E-2</v>
      </c>
      <c r="AB19" s="116">
        <v>-2.8638223261251467E-3</v>
      </c>
      <c r="AC19" s="116">
        <v>0.15646571560055217</v>
      </c>
      <c r="AD19" s="116">
        <v>1.4176245210728961E-3</v>
      </c>
      <c r="AE19" s="115">
        <v>-2.9442983063362443E-2</v>
      </c>
    </row>
    <row r="20" spans="1:31" x14ac:dyDescent="0.15">
      <c r="A20" s="114" t="s">
        <v>131</v>
      </c>
      <c r="B20" s="116">
        <v>3.1007751937984447E-2</v>
      </c>
      <c r="C20" s="116">
        <v>-3.498671390611157E-2</v>
      </c>
      <c r="D20" s="116">
        <v>3.9308726796432242E-2</v>
      </c>
      <c r="E20" s="116">
        <v>-2.5498285203041853E-2</v>
      </c>
      <c r="F20" s="116">
        <v>-8.1892629663329088E-3</v>
      </c>
      <c r="G20" s="116">
        <v>-4.4482173174872623E-2</v>
      </c>
      <c r="H20" s="115">
        <v>2.5393320452663588E-2</v>
      </c>
      <c r="I20" s="116">
        <v>7.9177715720554681E-2</v>
      </c>
      <c r="J20" s="116">
        <v>-1.7090893758169589E-2</v>
      </c>
      <c r="K20" s="116">
        <v>2.4572392194651967E-2</v>
      </c>
      <c r="L20" s="116">
        <v>1.0306510126546254E-2</v>
      </c>
      <c r="M20" s="116">
        <v>9.3935248518011799E-2</v>
      </c>
      <c r="N20" s="116">
        <v>3.982450219372257E-2</v>
      </c>
      <c r="O20" s="116">
        <v>4.2871587462082861E-2</v>
      </c>
      <c r="P20" s="116">
        <v>-2.8564037338047358E-2</v>
      </c>
      <c r="Q20" s="116">
        <v>2.9470330545599444E-2</v>
      </c>
      <c r="R20" s="116">
        <v>1.5411973918197866E-2</v>
      </c>
      <c r="S20" s="116">
        <v>1.6444792482380458E-2</v>
      </c>
      <c r="T20" s="116">
        <v>8.9531194924215685E-2</v>
      </c>
      <c r="U20" s="116">
        <v>-4.8024363579571121E-3</v>
      </c>
      <c r="V20" s="116">
        <v>4.1440867070449156E-3</v>
      </c>
      <c r="W20" s="116">
        <v>-4.4596912521443528E-4</v>
      </c>
      <c r="X20" s="116">
        <v>-4.207589285714293E-2</v>
      </c>
      <c r="Y20" s="116">
        <v>-1.5577672003461681E-2</v>
      </c>
      <c r="Z20" s="116">
        <v>8.5158150851581502E-2</v>
      </c>
      <c r="AA20" s="116">
        <v>7.0890562693841442E-3</v>
      </c>
      <c r="AB20" s="116">
        <v>1.5210128362933088E-2</v>
      </c>
      <c r="AC20" s="116">
        <v>5.7302029446876297E-2</v>
      </c>
      <c r="AD20" s="116">
        <v>-9.5267245667062569E-3</v>
      </c>
      <c r="AE20" s="115">
        <v>3.3593267081926725E-2</v>
      </c>
    </row>
    <row r="21" spans="1:31" x14ac:dyDescent="0.15">
      <c r="A21" s="114" t="s">
        <v>132</v>
      </c>
      <c r="B21" s="116">
        <v>5.5694792536897804E-2</v>
      </c>
      <c r="C21" s="116">
        <v>7.2051399724644347E-2</v>
      </c>
      <c r="D21" s="116">
        <v>-5.1491090388698993E-2</v>
      </c>
      <c r="E21" s="116">
        <v>7.1738243394879095E-2</v>
      </c>
      <c r="F21" s="116">
        <v>-5.198776758409838E-3</v>
      </c>
      <c r="G21" s="116">
        <v>4.6908315565031992E-2</v>
      </c>
      <c r="H21" s="115">
        <v>4.2261103633916566E-2</v>
      </c>
      <c r="I21" s="116">
        <v>4.6774088329310376E-2</v>
      </c>
      <c r="J21" s="116">
        <v>-1.8074442680851587E-2</v>
      </c>
      <c r="K21" s="116">
        <v>9.7578180108158913E-2</v>
      </c>
      <c r="L21" s="116">
        <v>-1.1168350872828919E-3</v>
      </c>
      <c r="M21" s="116">
        <v>0.16423509795748234</v>
      </c>
      <c r="N21" s="116">
        <v>-2.4667315806556251E-2</v>
      </c>
      <c r="O21" s="116">
        <v>4.4211751018033763E-2</v>
      </c>
      <c r="P21" s="116">
        <v>7.822555590075897E-2</v>
      </c>
      <c r="Q21" s="116">
        <v>3.3655705996131428E-2</v>
      </c>
      <c r="R21" s="116">
        <v>0.10974897840046717</v>
      </c>
      <c r="S21" s="116">
        <v>3.389830508474577E-2</v>
      </c>
      <c r="T21" s="116">
        <v>1.9087673891944351E-2</v>
      </c>
      <c r="U21" s="116">
        <v>4.9727333359488368E-2</v>
      </c>
      <c r="V21" s="116">
        <v>0.06</v>
      </c>
      <c r="W21" s="116">
        <v>7.7255722963928977E-2</v>
      </c>
      <c r="X21" s="116">
        <v>1.5146219270651302E-2</v>
      </c>
      <c r="Y21" s="116">
        <v>5.93406593406594E-2</v>
      </c>
      <c r="Z21" s="116">
        <v>0.1</v>
      </c>
      <c r="AA21" s="116">
        <v>5.015398152221736E-2</v>
      </c>
      <c r="AB21" s="116">
        <v>2.5172483473340758E-2</v>
      </c>
      <c r="AC21" s="116">
        <v>6.9251035001881817E-2</v>
      </c>
      <c r="AD21" s="116">
        <v>3.8627935723114994E-2</v>
      </c>
      <c r="AE21" s="115">
        <v>4.3013225991949252E-3</v>
      </c>
    </row>
    <row r="22" spans="1:31" x14ac:dyDescent="0.15">
      <c r="A22" s="114" t="s">
        <v>133</v>
      </c>
      <c r="B22" s="116">
        <v>-3.3236613030862519E-2</v>
      </c>
      <c r="C22" s="116">
        <v>-2.8681506849314989E-2</v>
      </c>
      <c r="D22" s="116">
        <v>3.098809535397572E-2</v>
      </c>
      <c r="E22" s="116">
        <v>-3.0933967876264106E-2</v>
      </c>
      <c r="F22" s="116">
        <v>1.2296341838303061E-2</v>
      </c>
      <c r="G22" s="116">
        <v>-1.1880515953835758E-2</v>
      </c>
      <c r="H22" s="115">
        <v>-3.6415289256198261E-2</v>
      </c>
      <c r="I22" s="116">
        <v>-5.5050064398188478E-2</v>
      </c>
      <c r="J22" s="116">
        <v>1.8407141504900231E-2</v>
      </c>
      <c r="K22" s="116">
        <v>2.5921165381319642E-2</v>
      </c>
      <c r="L22" s="116">
        <v>-2.5322475182785388E-2</v>
      </c>
      <c r="M22" s="116">
        <v>2.2914428929466543E-2</v>
      </c>
      <c r="N22" s="116">
        <v>9.983361064891871E-3</v>
      </c>
      <c r="O22" s="116">
        <v>-5.6453110492107689E-2</v>
      </c>
      <c r="P22" s="116">
        <v>-4.552658118426732E-2</v>
      </c>
      <c r="Q22" s="116">
        <v>-1.8338323353293356E-2</v>
      </c>
      <c r="R22" s="116">
        <v>-1.7885323513940024E-2</v>
      </c>
      <c r="S22" s="116">
        <v>-4.2225534028811377E-3</v>
      </c>
      <c r="T22" s="116">
        <v>2.5396825396824855E-3</v>
      </c>
      <c r="U22" s="116">
        <v>-3.724328667800348E-2</v>
      </c>
      <c r="V22" s="116">
        <v>-9.883198562443794E-3</v>
      </c>
      <c r="W22" s="116">
        <v>9.5577927870524569E-3</v>
      </c>
      <c r="X22" s="116">
        <v>-7.8732927809020997E-2</v>
      </c>
      <c r="Y22" s="116">
        <v>-6.7219917012448172E-2</v>
      </c>
      <c r="Z22" s="116">
        <v>0.11169995923359145</v>
      </c>
      <c r="AA22" s="116">
        <v>-2.5136154168412292E-2</v>
      </c>
      <c r="AB22" s="116">
        <v>-8.5602455438852712E-3</v>
      </c>
      <c r="AC22" s="116">
        <v>-6.1950017599436871E-2</v>
      </c>
      <c r="AD22" s="116">
        <v>-5.3034811068134589E-2</v>
      </c>
      <c r="AE22" s="115">
        <v>5.7555769318858419E-2</v>
      </c>
    </row>
    <row r="23" spans="1:31" x14ac:dyDescent="0.15">
      <c r="A23" s="114" t="s">
        <v>134</v>
      </c>
      <c r="B23" s="116">
        <v>0.12032742155525249</v>
      </c>
      <c r="C23" s="116">
        <v>3.7461436756280206E-2</v>
      </c>
      <c r="D23" s="116">
        <v>-4.8953656890097343E-3</v>
      </c>
      <c r="E23" s="116">
        <v>0.17033763044812764</v>
      </c>
      <c r="F23" s="116">
        <v>3.0671120558760947E-2</v>
      </c>
      <c r="G23" s="116">
        <v>7.9010649261422219E-2</v>
      </c>
      <c r="H23" s="115">
        <v>1.8761726078799325E-3</v>
      </c>
      <c r="I23" s="116">
        <v>5.2761167780507735E-4</v>
      </c>
      <c r="J23" s="116">
        <v>-4.1754250496903395E-3</v>
      </c>
      <c r="K23" s="116">
        <v>3.1948214658592634E-2</v>
      </c>
      <c r="L23" s="116">
        <v>6.8897620644891452E-2</v>
      </c>
      <c r="M23" s="116">
        <v>3.8151907595379765E-2</v>
      </c>
      <c r="N23" s="116">
        <v>8.896210873146608E-2</v>
      </c>
      <c r="O23" s="116">
        <v>3.1883487502460096E-2</v>
      </c>
      <c r="P23" s="116">
        <v>1.3477088948787061E-2</v>
      </c>
      <c r="Q23" s="116">
        <v>-1.1056042699199357E-2</v>
      </c>
      <c r="R23" s="116">
        <v>0.11114086770219599</v>
      </c>
      <c r="S23" s="116">
        <v>-1.7959590920429182E-2</v>
      </c>
      <c r="T23" s="116">
        <v>3.7365421152628239E-2</v>
      </c>
      <c r="U23" s="116">
        <v>9.2682453416149099E-2</v>
      </c>
      <c r="V23" s="116">
        <v>6.957047791893432E-3</v>
      </c>
      <c r="W23" s="116">
        <v>0.1688336278717496</v>
      </c>
      <c r="X23" s="116">
        <v>0.10090943067148384</v>
      </c>
      <c r="Y23" s="116">
        <v>-0.1116548042704627</v>
      </c>
      <c r="Z23" s="116">
        <v>2.9336266960029361E-2</v>
      </c>
      <c r="AA23" s="116">
        <v>0.11087236785560817</v>
      </c>
      <c r="AB23" s="116">
        <v>8.1257632991564591E-2</v>
      </c>
      <c r="AC23" s="116">
        <v>7.2045028142589188E-2</v>
      </c>
      <c r="AD23" s="116">
        <v>6.2838740083261388E-2</v>
      </c>
      <c r="AE23" s="115">
        <v>1.4878180833784657E-2</v>
      </c>
    </row>
    <row r="24" spans="1:31" x14ac:dyDescent="0.15">
      <c r="A24" s="114" t="s">
        <v>135</v>
      </c>
      <c r="B24" s="116">
        <v>-6.3565513882123698E-2</v>
      </c>
      <c r="C24" s="116">
        <v>-3.2285471537807905E-2</v>
      </c>
      <c r="D24" s="116">
        <v>-0.11004478263344644</v>
      </c>
      <c r="E24" s="116">
        <v>-5.5578867861189193E-2</v>
      </c>
      <c r="F24" s="116">
        <v>-6.3936358279316388E-2</v>
      </c>
      <c r="G24" s="116">
        <v>-2.1649156319643415E-2</v>
      </c>
      <c r="H24" s="115">
        <v>-5.4842161583734728E-2</v>
      </c>
      <c r="I24" s="116">
        <v>-4.4493759887502128E-2</v>
      </c>
      <c r="J24" s="116">
        <v>-6.2822188078861585E-2</v>
      </c>
      <c r="K24" s="116">
        <v>-9.8543099959530644E-2</v>
      </c>
      <c r="L24" s="116">
        <v>1.7456345551416702E-2</v>
      </c>
      <c r="M24" s="116">
        <v>-8.6648685097774791E-2</v>
      </c>
      <c r="N24" s="116">
        <v>-8.2602118003025637E-2</v>
      </c>
      <c r="O24" s="116">
        <v>-5.4548922372687381E-2</v>
      </c>
      <c r="P24" s="116">
        <v>-5.6914893617021289E-2</v>
      </c>
      <c r="Q24" s="116">
        <v>5.011565150346943E-2</v>
      </c>
      <c r="R24" s="116">
        <v>-2.8440588093516503E-2</v>
      </c>
      <c r="S24" s="116">
        <v>-7.0104140208280374E-2</v>
      </c>
      <c r="T24" s="116">
        <v>-9.8595848595848509E-2</v>
      </c>
      <c r="U24" s="116">
        <v>-7.6951771915800729E-2</v>
      </c>
      <c r="V24" s="116">
        <v>-6.7888254731150441E-2</v>
      </c>
      <c r="W24" s="116">
        <v>2.49473513688643E-2</v>
      </c>
      <c r="X24" s="116">
        <v>-0.16204594319339141</v>
      </c>
      <c r="Y24" s="116">
        <v>-0.13370055082623927</v>
      </c>
      <c r="Z24" s="116">
        <v>-0.15176344852155332</v>
      </c>
      <c r="AA24" s="116">
        <v>-7.1566731141199283E-2</v>
      </c>
      <c r="AB24" s="116">
        <v>-5.8418702390333581E-2</v>
      </c>
      <c r="AC24" s="116">
        <v>-3.9901995099755005E-2</v>
      </c>
      <c r="AD24" s="116">
        <v>-0.1071613332347942</v>
      </c>
      <c r="AE24" s="115">
        <v>-4.2678502838121423E-3</v>
      </c>
    </row>
    <row r="25" spans="1:31" x14ac:dyDescent="0.15">
      <c r="A25" s="114" t="s">
        <v>136</v>
      </c>
      <c r="B25" s="116">
        <v>3.8751625487646157E-2</v>
      </c>
      <c r="C25" s="116">
        <v>0</v>
      </c>
      <c r="D25" s="116">
        <v>2.5325294910953554E-2</v>
      </c>
      <c r="E25" s="116">
        <v>3.2479505920511929E-2</v>
      </c>
      <c r="F25" s="116">
        <v>4.501101668240489E-2</v>
      </c>
      <c r="G25" s="116">
        <v>6.9964204360559779E-2</v>
      </c>
      <c r="H25" s="115">
        <v>-7.3591848287573739E-3</v>
      </c>
      <c r="I25" s="116">
        <v>9.6580587301952292E-2</v>
      </c>
      <c r="J25" s="116">
        <v>2.6185150001532129E-2</v>
      </c>
      <c r="K25" s="116">
        <v>3.4792368125701557E-2</v>
      </c>
      <c r="L25" s="116">
        <v>5.0151407529253525E-2</v>
      </c>
      <c r="M25" s="116">
        <v>1.698043558508678E-2</v>
      </c>
      <c r="N25" s="116">
        <v>3.7928759894459055E-2</v>
      </c>
      <c r="O25" s="116">
        <v>6.6572523703853081E-2</v>
      </c>
      <c r="P25" s="116">
        <v>-3.1878172588832535E-2</v>
      </c>
      <c r="Q25" s="116">
        <v>5.2863436123348068E-2</v>
      </c>
      <c r="R25" s="116">
        <v>4.068469362441083E-2</v>
      </c>
      <c r="S25" s="116">
        <v>-2.1305654192843516E-2</v>
      </c>
      <c r="T25" s="116">
        <v>1.727057229935652E-2</v>
      </c>
      <c r="U25" s="116">
        <v>2.0841752785635902E-2</v>
      </c>
      <c r="V25" s="116">
        <v>9.6680631646792504E-3</v>
      </c>
      <c r="W25" s="116">
        <v>7.4416521784943013E-2</v>
      </c>
      <c r="X25" s="116">
        <v>1.9176232275489521E-2</v>
      </c>
      <c r="Y25" s="116">
        <v>-1.8797687861271811E-2</v>
      </c>
      <c r="Z25" s="116">
        <v>9.5758084838303281E-2</v>
      </c>
      <c r="AA25" s="116">
        <v>7.2916666666666671E-2</v>
      </c>
      <c r="AB25" s="116">
        <v>1.8412096189253243E-3</v>
      </c>
      <c r="AC25" s="116">
        <v>8.9682829019321939E-2</v>
      </c>
      <c r="AD25" s="116">
        <v>-1.3947520900587726E-2</v>
      </c>
      <c r="AE25" s="115">
        <v>0.12993442201362995</v>
      </c>
    </row>
    <row r="26" spans="1:31" x14ac:dyDescent="0.15">
      <c r="A26" s="114" t="s">
        <v>137</v>
      </c>
      <c r="B26" s="116">
        <v>4.3064596895342991E-2</v>
      </c>
      <c r="C26" s="116">
        <v>1.5364354697102628E-2</v>
      </c>
      <c r="D26" s="116">
        <v>5.1468676891084066E-2</v>
      </c>
      <c r="E26" s="116">
        <v>-1.2910166756320519E-2</v>
      </c>
      <c r="F26" s="116">
        <v>0.11144578313252998</v>
      </c>
      <c r="G26" s="116">
        <v>3.8321167883211618E-2</v>
      </c>
      <c r="H26" s="115">
        <v>7.5278015397775899E-2</v>
      </c>
      <c r="I26" s="116">
        <v>2.491244993394431E-2</v>
      </c>
      <c r="J26" s="116">
        <v>-1.0451661067562434E-2</v>
      </c>
      <c r="K26" s="116">
        <v>1.6268980477223426E-2</v>
      </c>
      <c r="L26" s="116">
        <v>-2.7398688422878108E-2</v>
      </c>
      <c r="M26" s="116">
        <v>6.7513611615244981E-2</v>
      </c>
      <c r="N26" s="116">
        <v>3.8449316809660024E-2</v>
      </c>
      <c r="O26" s="116">
        <v>0.11745791564214113</v>
      </c>
      <c r="P26" s="116">
        <v>3.4978560775540672E-2</v>
      </c>
      <c r="Q26" s="116">
        <v>9.832635983263599E-2</v>
      </c>
      <c r="R26" s="116">
        <v>2.1930870083432526E-2</v>
      </c>
      <c r="S26" s="116">
        <v>-5.5819145967055605E-4</v>
      </c>
      <c r="T26" s="116">
        <v>6.8575233022636559E-2</v>
      </c>
      <c r="U26" s="116">
        <v>4.3905289748520135E-2</v>
      </c>
      <c r="V26" s="116">
        <v>1.5959144589850211E-3</v>
      </c>
      <c r="W26" s="116">
        <v>-3.73893642582196E-2</v>
      </c>
      <c r="X26" s="116">
        <v>2.4910560487610874E-2</v>
      </c>
      <c r="Y26" s="116">
        <v>-5.2407097579941914E-2</v>
      </c>
      <c r="Z26" s="116">
        <v>6.1326178612495265E-2</v>
      </c>
      <c r="AA26" s="116">
        <v>2.7184466019417448E-2</v>
      </c>
      <c r="AB26" s="116">
        <v>-3.5475607039429646E-2</v>
      </c>
      <c r="AC26" s="116">
        <v>1.5389762462362021E-2</v>
      </c>
      <c r="AD26" s="116">
        <v>3.3074501573977004E-2</v>
      </c>
      <c r="AE26" s="115">
        <v>0.10241820768136559</v>
      </c>
    </row>
    <row r="27" spans="1:31" x14ac:dyDescent="0.15">
      <c r="A27" s="114" t="s">
        <v>138</v>
      </c>
      <c r="B27" s="116">
        <v>-2.5924147863658147E-2</v>
      </c>
      <c r="C27" s="116">
        <v>5.2313013402507602E-2</v>
      </c>
      <c r="D27" s="116">
        <v>2.9171817058096405E-2</v>
      </c>
      <c r="E27" s="116">
        <v>6.0752043596730178E-2</v>
      </c>
      <c r="F27" s="116">
        <v>9.5392953929539379E-2</v>
      </c>
      <c r="G27" s="116">
        <v>0.11159929701230235</v>
      </c>
      <c r="H27" s="115">
        <v>8.7509944311853164E-3</v>
      </c>
      <c r="I27" s="116">
        <v>8.6956521739130391E-2</v>
      </c>
      <c r="J27" s="116">
        <v>4.9792531120331822E-2</v>
      </c>
      <c r="K27" s="116">
        <v>6.1472785485592214E-2</v>
      </c>
      <c r="L27" s="116">
        <v>3.127124227434825E-2</v>
      </c>
      <c r="M27" s="116">
        <v>9.7245834750085108E-2</v>
      </c>
      <c r="N27" s="116">
        <v>9.8837209302325493E-2</v>
      </c>
      <c r="O27" s="116">
        <v>-3.6899119837508459E-2</v>
      </c>
      <c r="P27" s="116">
        <v>-1.4928061603584541E-2</v>
      </c>
      <c r="Q27" s="116">
        <v>-5.0793650793650837E-3</v>
      </c>
      <c r="R27" s="116">
        <v>2.3326335432703855E-3</v>
      </c>
      <c r="S27" s="116">
        <v>7.5397933538117717E-2</v>
      </c>
      <c r="T27" s="116">
        <v>-1.8380062305295944E-2</v>
      </c>
      <c r="U27" s="116">
        <v>0.14898419864559823</v>
      </c>
      <c r="V27" s="116">
        <v>5.0987890376035742E-3</v>
      </c>
      <c r="W27" s="116">
        <v>-2.852631042738551E-3</v>
      </c>
      <c r="X27" s="116">
        <v>3.4001292824822227E-2</v>
      </c>
      <c r="Y27" s="116">
        <v>4.6626712754581849E-2</v>
      </c>
      <c r="Z27" s="116">
        <v>0.18634886240520043</v>
      </c>
      <c r="AA27" s="116">
        <v>1.2854442344045364E-2</v>
      </c>
      <c r="AB27" s="116">
        <v>2.8870027137825535E-2</v>
      </c>
      <c r="AC27" s="116">
        <v>0</v>
      </c>
      <c r="AD27" s="116">
        <v>-6.0984032828180282E-2</v>
      </c>
      <c r="AE27" s="115">
        <v>1.1182795698924799E-2</v>
      </c>
    </row>
    <row r="28" spans="1:31" x14ac:dyDescent="0.15">
      <c r="A28" s="114" t="s">
        <v>139</v>
      </c>
      <c r="B28" s="116">
        <v>2.1685559388861572E-2</v>
      </c>
      <c r="C28" s="116">
        <v>1.0271158586688579E-2</v>
      </c>
      <c r="D28" s="116">
        <v>2.7624309392265158E-2</v>
      </c>
      <c r="E28" s="116">
        <v>4.2394476182647592E-2</v>
      </c>
      <c r="F28" s="116">
        <v>5.0470064324591765E-2</v>
      </c>
      <c r="G28" s="116">
        <v>5.9552042160737756E-2</v>
      </c>
      <c r="H28" s="115">
        <v>5.2576235541535225E-2</v>
      </c>
      <c r="I28" s="116">
        <v>0.19294117647058831</v>
      </c>
      <c r="J28" s="116">
        <v>1.4372978799857242E-3</v>
      </c>
      <c r="K28" s="116">
        <v>-3.5592197868489765E-2</v>
      </c>
      <c r="L28" s="116">
        <v>1.1025394660453816E-2</v>
      </c>
      <c r="M28" s="116">
        <v>0.12271459559962793</v>
      </c>
      <c r="N28" s="116">
        <v>2.7290448343080035E-2</v>
      </c>
      <c r="O28" s="116">
        <v>5.8347978910369074E-2</v>
      </c>
      <c r="P28" s="116">
        <v>-1.3417142857142851E-2</v>
      </c>
      <c r="Q28" s="116">
        <v>9.604339502233572E-2</v>
      </c>
      <c r="R28" s="116">
        <v>0.10146613916686059</v>
      </c>
      <c r="S28" s="116">
        <v>2.778499091145158E-2</v>
      </c>
      <c r="T28" s="116">
        <v>0.11107584893684533</v>
      </c>
      <c r="U28" s="116">
        <v>9.5874263261296708E-2</v>
      </c>
      <c r="V28" s="116">
        <v>8.8776157260621793E-3</v>
      </c>
      <c r="W28" s="116">
        <v>0.11077905491698595</v>
      </c>
      <c r="X28" s="116">
        <v>-8.7521880470117618E-3</v>
      </c>
      <c r="Y28" s="116">
        <v>-4.3670404865994994E-2</v>
      </c>
      <c r="Z28" s="116">
        <v>8.5540334855403202E-2</v>
      </c>
      <c r="AA28" s="116">
        <v>0.10600970511384845</v>
      </c>
      <c r="AB28" s="116">
        <v>3.4345361692575294E-2</v>
      </c>
      <c r="AC28" s="116">
        <v>-6.1614497528830345E-2</v>
      </c>
      <c r="AD28" s="116">
        <v>-2.5917272412599449E-2</v>
      </c>
      <c r="AE28" s="115">
        <v>4.3385793279455527E-2</v>
      </c>
    </row>
    <row r="29" spans="1:31" x14ac:dyDescent="0.15">
      <c r="A29" s="114" t="s">
        <v>140</v>
      </c>
      <c r="B29" s="116">
        <v>-5.13748191027497E-2</v>
      </c>
      <c r="C29" s="116">
        <v>-4.8800325335502642E-3</v>
      </c>
      <c r="D29" s="116">
        <v>-4.6984572230013975E-2</v>
      </c>
      <c r="E29" s="116">
        <v>-6.0620995564317423E-2</v>
      </c>
      <c r="F29" s="116">
        <v>-7.9604333490343918E-2</v>
      </c>
      <c r="G29" s="116">
        <v>8.3312608803780192E-2</v>
      </c>
      <c r="H29" s="115">
        <v>-8.4915084915084E-3</v>
      </c>
      <c r="I29" s="116">
        <v>8.2051282051281982E-2</v>
      </c>
      <c r="J29" s="116">
        <v>4.664513814137029E-3</v>
      </c>
      <c r="K29" s="116">
        <v>-2.0642201834862428E-2</v>
      </c>
      <c r="L29" s="116">
        <v>4.1765086433869378E-2</v>
      </c>
      <c r="M29" s="116">
        <v>0.14766767871929345</v>
      </c>
      <c r="N29" s="116">
        <v>1.680672268907556E-2</v>
      </c>
      <c r="O29" s="116">
        <v>3.0056459647957529E-2</v>
      </c>
      <c r="P29" s="116">
        <v>-8.8038366193267977E-4</v>
      </c>
      <c r="Q29" s="116">
        <v>0.14963609898107716</v>
      </c>
      <c r="R29" s="116">
        <v>-3.7396999788717432E-2</v>
      </c>
      <c r="S29" s="116">
        <v>-1.6927741283476547E-2</v>
      </c>
      <c r="T29" s="116">
        <v>1.2567837760639956E-2</v>
      </c>
      <c r="U29" s="116">
        <v>-6.0236643958408019E-2</v>
      </c>
      <c r="V29" s="116">
        <v>1.4770584538026363E-2</v>
      </c>
      <c r="W29" s="116">
        <v>7.1285671580012325E-2</v>
      </c>
      <c r="X29" s="116">
        <v>-6.6851664984863418E-3</v>
      </c>
      <c r="Y29" s="116">
        <v>9.2248447204968873E-2</v>
      </c>
      <c r="Z29" s="116">
        <v>7.1508693213684929E-2</v>
      </c>
      <c r="AA29" s="116">
        <v>-2.0249746878163591E-3</v>
      </c>
      <c r="AB29" s="116">
        <v>-1.0145949758558917E-2</v>
      </c>
      <c r="AC29" s="116">
        <v>7.4087078651685373E-2</v>
      </c>
      <c r="AD29" s="116">
        <v>6.8849109403455691E-2</v>
      </c>
      <c r="AE29" s="115">
        <v>-2.4459845087647834E-2</v>
      </c>
    </row>
    <row r="30" spans="1:31" x14ac:dyDescent="0.15">
      <c r="A30" s="114" t="s">
        <v>141</v>
      </c>
      <c r="B30" s="116">
        <v>-2.0086448004068121E-2</v>
      </c>
      <c r="C30" s="116">
        <v>5.6395586432366272E-2</v>
      </c>
      <c r="D30" s="116">
        <v>0.19376992886926656</v>
      </c>
      <c r="E30" s="116">
        <v>5.4984260230850415E-3</v>
      </c>
      <c r="F30" s="116">
        <v>2.9682702149437148E-2</v>
      </c>
      <c r="G30" s="116">
        <v>2.7318640955004539E-2</v>
      </c>
      <c r="H30" s="115">
        <v>-6.045340050377883E-3</v>
      </c>
      <c r="I30" s="116">
        <v>6.5621582209259835E-3</v>
      </c>
      <c r="J30" s="116">
        <v>-2.0357142857142869E-2</v>
      </c>
      <c r="K30" s="116">
        <v>3.278688524590162E-2</v>
      </c>
      <c r="L30" s="116">
        <v>-5.1035243032990105E-2</v>
      </c>
      <c r="M30" s="116">
        <v>7.647907647907648E-2</v>
      </c>
      <c r="N30" s="116">
        <v>1.3596374300186754E-2</v>
      </c>
      <c r="O30" s="116">
        <v>-3.9980654522005547E-2</v>
      </c>
      <c r="P30" s="116">
        <v>1.9710144927536224E-2</v>
      </c>
      <c r="Q30" s="116">
        <v>5.8242593061534488E-2</v>
      </c>
      <c r="R30" s="116">
        <v>3.6874451273046525E-2</v>
      </c>
      <c r="S30" s="116">
        <v>3.1611410948342432E-2</v>
      </c>
      <c r="T30" s="116">
        <v>-2.990126939351205E-2</v>
      </c>
      <c r="U30" s="116">
        <v>-4.5402518122853917E-2</v>
      </c>
      <c r="V30" s="116">
        <v>-5.8841746670795208E-3</v>
      </c>
      <c r="W30" s="116">
        <v>1.1548286002533055E-2</v>
      </c>
      <c r="X30" s="116">
        <v>-1.6253968253968156E-2</v>
      </c>
      <c r="Y30" s="116">
        <v>2.5475968427995485E-3</v>
      </c>
      <c r="Z30" s="116">
        <v>4.0303585448835361E-2</v>
      </c>
      <c r="AA30" s="116">
        <v>8.1163341224213207E-3</v>
      </c>
      <c r="AB30" s="116">
        <v>-2.5021925016443746E-2</v>
      </c>
      <c r="AC30" s="116">
        <v>-4.5766590389015975E-2</v>
      </c>
      <c r="AD30" s="116">
        <v>-7.4845198021859266E-2</v>
      </c>
      <c r="AE30" s="115">
        <v>0</v>
      </c>
    </row>
    <row r="31" spans="1:31" x14ac:dyDescent="0.15">
      <c r="A31" s="114" t="s">
        <v>142</v>
      </c>
      <c r="B31" s="116">
        <v>-5.7861961598339305E-2</v>
      </c>
      <c r="C31" s="116">
        <v>-5.3771760154738897E-2</v>
      </c>
      <c r="D31" s="116">
        <v>-6.8830901993014199E-2</v>
      </c>
      <c r="E31" s="116">
        <v>-0.11295708799465685</v>
      </c>
      <c r="F31" s="116">
        <v>-3.1560636182902661E-2</v>
      </c>
      <c r="G31" s="116">
        <v>-4.5810055865921726E-2</v>
      </c>
      <c r="H31" s="115">
        <v>-0.10897110998479484</v>
      </c>
      <c r="I31" s="116">
        <v>-6.7366896052154998E-2</v>
      </c>
      <c r="J31" s="116">
        <v>1.5311702515494047E-2</v>
      </c>
      <c r="K31" s="116">
        <v>-3.2982890125747302E-2</v>
      </c>
      <c r="L31" s="116">
        <v>-3.5477038972238729E-2</v>
      </c>
      <c r="M31" s="116">
        <v>-6.6577301161751493E-2</v>
      </c>
      <c r="N31" s="116">
        <v>-5.7601262493424635E-2</v>
      </c>
      <c r="O31" s="116">
        <v>-4.752308984047017E-2</v>
      </c>
      <c r="P31" s="116">
        <v>-0.10517339397384876</v>
      </c>
      <c r="Q31" s="116">
        <v>-9.4520220148360756E-2</v>
      </c>
      <c r="R31" s="116">
        <v>-0.10520745131244705</v>
      </c>
      <c r="S31" s="116">
        <v>-9.6910812157448942E-2</v>
      </c>
      <c r="T31" s="116">
        <v>-8.6943879034603141E-2</v>
      </c>
      <c r="U31" s="116">
        <v>-0.1191047162270184</v>
      </c>
      <c r="V31" s="116">
        <v>-0.11713395638629288</v>
      </c>
      <c r="W31" s="116">
        <v>-4.0042440318302543E-2</v>
      </c>
      <c r="X31" s="116">
        <v>-3.8337420937137032E-2</v>
      </c>
      <c r="Y31" s="116">
        <v>1.1344299489506281E-3</v>
      </c>
      <c r="Z31" s="116">
        <v>-8.1006289308176077E-2</v>
      </c>
      <c r="AA31" s="116">
        <v>-6.1053337806105348E-2</v>
      </c>
      <c r="AB31" s="116">
        <v>-3.1960646521433628E-2</v>
      </c>
      <c r="AC31" s="116">
        <v>-0.13086673518328196</v>
      </c>
      <c r="AD31" s="116">
        <v>-1.7967837570748376E-2</v>
      </c>
      <c r="AE31" s="115">
        <v>-7.5219389887170801E-3</v>
      </c>
    </row>
    <row r="32" spans="1:31" x14ac:dyDescent="0.15">
      <c r="A32" s="114" t="s">
        <v>143</v>
      </c>
      <c r="B32" s="116">
        <v>-2.340952905535669E-2</v>
      </c>
      <c r="C32" s="116">
        <v>-1.7579721995094017E-2</v>
      </c>
      <c r="D32" s="116">
        <v>-2.9346866725507466E-2</v>
      </c>
      <c r="E32" s="116">
        <v>7.1458823529411783E-2</v>
      </c>
      <c r="F32" s="116">
        <v>2.4377726456248468E-2</v>
      </c>
      <c r="G32" s="116">
        <v>-1.9437939110070381E-2</v>
      </c>
      <c r="H32" s="115">
        <v>5.4038680318545182E-3</v>
      </c>
      <c r="I32" s="116">
        <v>-1.5533980582523941E-3</v>
      </c>
      <c r="J32" s="116">
        <v>-3.0879712746858273E-2</v>
      </c>
      <c r="K32" s="116">
        <v>-1.9185674696226788E-2</v>
      </c>
      <c r="L32" s="116">
        <v>-0.1181429938885208</v>
      </c>
      <c r="M32" s="116">
        <v>-6.7017711823839426E-3</v>
      </c>
      <c r="N32" s="116">
        <v>-2.9025955902874663E-2</v>
      </c>
      <c r="O32" s="116">
        <v>3.7023977433004382E-3</v>
      </c>
      <c r="P32" s="116">
        <v>6.259212198221098E-2</v>
      </c>
      <c r="Q32" s="116">
        <v>4.6775898520084458E-2</v>
      </c>
      <c r="R32" s="116">
        <v>3.0754672344451253E-3</v>
      </c>
      <c r="S32" s="116">
        <v>1.5999999999999952E-2</v>
      </c>
      <c r="T32" s="116">
        <v>-2.4203821656050895E-2</v>
      </c>
      <c r="U32" s="116">
        <v>-6.3520871143375943E-3</v>
      </c>
      <c r="V32" s="116">
        <v>6.669019054340157E-2</v>
      </c>
      <c r="W32" s="116">
        <v>4.0320084884389311E-2</v>
      </c>
      <c r="X32" s="116">
        <v>-9.033557046979869E-2</v>
      </c>
      <c r="Y32" s="116">
        <v>-9.291784702549559E-2</v>
      </c>
      <c r="Z32" s="116">
        <v>-2.7374760470845878E-2</v>
      </c>
      <c r="AA32" s="116">
        <v>-1.1432654519471123E-2</v>
      </c>
      <c r="AB32" s="116">
        <v>-1.1034322550670845E-3</v>
      </c>
      <c r="AC32" s="116">
        <v>-8.2774931020891153E-3</v>
      </c>
      <c r="AD32" s="116">
        <v>-4.5741469215990248E-3</v>
      </c>
      <c r="AE32" s="115">
        <v>3.4526315789473697E-2</v>
      </c>
    </row>
    <row r="33" spans="1:31" x14ac:dyDescent="0.15">
      <c r="A33" s="114" t="s">
        <v>144</v>
      </c>
      <c r="B33" s="116">
        <v>3.9763113367174183E-2</v>
      </c>
      <c r="C33" s="116">
        <v>2.2055763628797236E-2</v>
      </c>
      <c r="D33" s="116">
        <v>-5.910434189588659E-3</v>
      </c>
      <c r="E33" s="116">
        <v>9.0058633638579591E-2</v>
      </c>
      <c r="F33" s="116">
        <v>-1.4278557114228464E-2</v>
      </c>
      <c r="G33" s="116">
        <v>6.5918318605206722E-2</v>
      </c>
      <c r="H33" s="115">
        <v>7.2418670438472277E-2</v>
      </c>
      <c r="I33" s="116">
        <v>2.0225593154414606E-2</v>
      </c>
      <c r="J33" s="116">
        <v>2.2971470915153797E-2</v>
      </c>
      <c r="K33" s="116">
        <v>4.3903499239295873E-2</v>
      </c>
      <c r="L33" s="116">
        <v>-0.10788687369908925</v>
      </c>
      <c r="M33" s="116">
        <v>6.9879518072289121E-2</v>
      </c>
      <c r="N33" s="116">
        <v>-2.7594136246047739E-2</v>
      </c>
      <c r="O33" s="116">
        <v>-1.580888810820303E-2</v>
      </c>
      <c r="P33" s="116">
        <v>-6.8878100112406138E-3</v>
      </c>
      <c r="Q33" s="116">
        <v>-1.5652612976521017E-2</v>
      </c>
      <c r="R33" s="116">
        <v>2.0990566037735862E-2</v>
      </c>
      <c r="S33" s="116">
        <v>-3.3668205267444878E-2</v>
      </c>
      <c r="T33" s="116">
        <v>3.8838120104438566E-2</v>
      </c>
      <c r="U33" s="116">
        <v>-5.9360730593606857E-3</v>
      </c>
      <c r="V33" s="116">
        <v>8.2699305325835259E-3</v>
      </c>
      <c r="W33" s="116">
        <v>1.6148909948578579E-3</v>
      </c>
      <c r="X33" s="116">
        <v>-3.0101814962372693E-2</v>
      </c>
      <c r="Y33" s="116">
        <v>-6.2161149281698969E-2</v>
      </c>
      <c r="Z33" s="116">
        <v>1.6324233042499248E-2</v>
      </c>
      <c r="AA33" s="116">
        <v>7.9508492952655892E-3</v>
      </c>
      <c r="AB33" s="116">
        <v>5.4883720930232582E-2</v>
      </c>
      <c r="AC33" s="116">
        <v>-7.432432432432437E-2</v>
      </c>
      <c r="AD33" s="116">
        <v>-3.10173697270473E-2</v>
      </c>
      <c r="AE33" s="115">
        <v>-1.8722018722018757E-2</v>
      </c>
    </row>
    <row r="34" spans="1:31" x14ac:dyDescent="0.15">
      <c r="A34" s="114" t="s">
        <v>145</v>
      </c>
      <c r="B34" s="116">
        <v>2.4952535937076262E-2</v>
      </c>
      <c r="C34" s="116">
        <v>-3.7052117263843658E-2</v>
      </c>
      <c r="D34" s="116">
        <v>1.3263206037045632E-2</v>
      </c>
      <c r="E34" s="116">
        <v>9.8110318707442263E-3</v>
      </c>
      <c r="F34" s="116">
        <v>0.10648030495552725</v>
      </c>
      <c r="G34" s="116">
        <v>4.0779744566435135E-2</v>
      </c>
      <c r="H34" s="115">
        <v>3.2709047744658458E-2</v>
      </c>
      <c r="I34" s="116">
        <v>3.6980556614563433E-2</v>
      </c>
      <c r="J34" s="116">
        <v>1.0141253169141657E-2</v>
      </c>
      <c r="K34" s="116">
        <v>-4.1640641265876088E-3</v>
      </c>
      <c r="L34" s="116">
        <v>4.1315269602190015E-3</v>
      </c>
      <c r="M34" s="116">
        <v>9.4594594594594981E-3</v>
      </c>
      <c r="N34" s="116">
        <v>2.0691693762932395E-2</v>
      </c>
      <c r="O34" s="116">
        <v>5.1757986792789548E-2</v>
      </c>
      <c r="P34" s="116">
        <v>-2.8898254063813796E-4</v>
      </c>
      <c r="Q34" s="116">
        <v>-1.0259040779687062E-2</v>
      </c>
      <c r="R34" s="116">
        <v>4.3659043659043675E-2</v>
      </c>
      <c r="S34" s="116">
        <v>1.5734756954200482E-2</v>
      </c>
      <c r="T34" s="116">
        <v>7.2573044297832304E-2</v>
      </c>
      <c r="U34" s="116">
        <v>3.3073036288470317E-2</v>
      </c>
      <c r="V34" s="116">
        <v>-1.0170603674540641E-2</v>
      </c>
      <c r="W34" s="116">
        <v>6.8734354448640126E-3</v>
      </c>
      <c r="X34" s="116">
        <v>3.7121557888331019E-2</v>
      </c>
      <c r="Y34" s="116">
        <v>-6.6254628766284032E-2</v>
      </c>
      <c r="Z34" s="116">
        <v>-2.9908612572694497E-2</v>
      </c>
      <c r="AA34" s="116">
        <v>0.17569021154535672</v>
      </c>
      <c r="AB34" s="116">
        <v>7.5782627865960805E-3</v>
      </c>
      <c r="AC34" s="116">
        <v>0.10476599398883647</v>
      </c>
      <c r="AD34" s="116">
        <v>2.6082420448617711E-2</v>
      </c>
      <c r="AE34" s="115">
        <v>3.4010783907092508E-2</v>
      </c>
    </row>
    <row r="35" spans="1:31" x14ac:dyDescent="0.15">
      <c r="A35" s="114" t="s">
        <v>147</v>
      </c>
      <c r="B35" s="116">
        <v>-2.3815824292140741E-2</v>
      </c>
      <c r="C35" s="116">
        <v>6.2156448202959937E-2</v>
      </c>
      <c r="D35" s="116">
        <v>5.5969307154141203E-2</v>
      </c>
      <c r="E35" s="116">
        <v>9.9750623441394377E-4</v>
      </c>
      <c r="F35" s="116">
        <v>-3.9963252181901748E-2</v>
      </c>
      <c r="G35" s="116">
        <v>-6.3293864370290734E-2</v>
      </c>
      <c r="H35" s="115">
        <v>2.7330779054916994E-2</v>
      </c>
      <c r="I35" s="116">
        <v>-3.8602941176470618E-2</v>
      </c>
      <c r="J35" s="116">
        <v>3.2986733596270995E-2</v>
      </c>
      <c r="K35" s="116">
        <v>-2.383441354798245E-2</v>
      </c>
      <c r="L35" s="116">
        <v>0.17917170163682294</v>
      </c>
      <c r="M35" s="116">
        <v>0.12315930388219552</v>
      </c>
      <c r="N35" s="116">
        <v>2.1430640023168315E-2</v>
      </c>
      <c r="O35" s="116">
        <v>3.3938571186153546E-3</v>
      </c>
      <c r="P35" s="116">
        <v>-3.3435309421145136E-2</v>
      </c>
      <c r="Q35" s="116">
        <v>3.3428349313293575E-2</v>
      </c>
      <c r="R35" s="116">
        <v>2.9880478087649435E-2</v>
      </c>
      <c r="S35" s="116">
        <v>-6.085753803596116E-2</v>
      </c>
      <c r="T35" s="116">
        <v>7.322788517867604E-3</v>
      </c>
      <c r="U35" s="116">
        <v>4.0017785682525661E-2</v>
      </c>
      <c r="V35" s="116">
        <v>-3.0493868080875095E-2</v>
      </c>
      <c r="W35" s="116">
        <v>9.4812692259070262E-3</v>
      </c>
      <c r="X35" s="116">
        <v>-7.1879125715124184E-3</v>
      </c>
      <c r="Y35" s="116">
        <v>4.4222539229671967E-2</v>
      </c>
      <c r="Z35" s="116">
        <v>-2.3408506994005145E-2</v>
      </c>
      <c r="AA35" s="116">
        <v>1.7688319609637033E-2</v>
      </c>
      <c r="AB35" s="116">
        <v>4.7835243278724411E-2</v>
      </c>
      <c r="AC35" s="116">
        <v>6.1406917994558816E-2</v>
      </c>
      <c r="AD35" s="116">
        <v>3.350741784905497E-2</v>
      </c>
      <c r="AE35" s="115">
        <v>4.9739269955876533E-2</v>
      </c>
    </row>
    <row r="36" spans="1:31" x14ac:dyDescent="0.15">
      <c r="A36" s="114" t="s">
        <v>146</v>
      </c>
      <c r="B36" s="116">
        <v>5.4215234480889897E-3</v>
      </c>
      <c r="C36" s="116">
        <v>6.96656050955414E-2</v>
      </c>
      <c r="D36" s="116">
        <v>-1.1968369309681605E-2</v>
      </c>
      <c r="E36" s="116">
        <v>-1.5445939212755293E-2</v>
      </c>
      <c r="F36" s="116">
        <v>0.10861244019138772</v>
      </c>
      <c r="G36" s="116">
        <v>-3.0797517811997157E-2</v>
      </c>
      <c r="H36" s="115">
        <v>8.5529587270014862E-2</v>
      </c>
      <c r="I36" s="116">
        <v>6.0420650095602366E-2</v>
      </c>
      <c r="J36" s="116">
        <v>4.2346407497396821E-2</v>
      </c>
      <c r="K36" s="116">
        <v>1.19940029985008E-2</v>
      </c>
      <c r="L36" s="116">
        <v>9.408788838637934E-2</v>
      </c>
      <c r="M36" s="116">
        <v>9.9324592769169634E-2</v>
      </c>
      <c r="N36" s="116">
        <v>6.6345335979585945E-2</v>
      </c>
      <c r="O36" s="116">
        <v>5.1073904955183422E-2</v>
      </c>
      <c r="P36" s="116">
        <v>-1.5875389408099766E-2</v>
      </c>
      <c r="Q36" s="116">
        <v>4.3630892678033974E-2</v>
      </c>
      <c r="R36" s="116">
        <v>4.4272512357618789E-2</v>
      </c>
      <c r="S36" s="116">
        <v>3.6818851251840937E-2</v>
      </c>
      <c r="T36" s="116">
        <v>5.8447223029950507E-2</v>
      </c>
      <c r="U36" s="116">
        <v>5.7289439931594688E-2</v>
      </c>
      <c r="V36" s="116">
        <v>4.7179487179487146E-2</v>
      </c>
      <c r="W36" s="116">
        <v>3.9238604107529858E-3</v>
      </c>
      <c r="X36" s="116">
        <v>5.8953900709219929E-2</v>
      </c>
      <c r="Y36" s="116">
        <v>-7.8415300546448557E-3</v>
      </c>
      <c r="Z36" s="116">
        <v>8.0093539900613908E-2</v>
      </c>
      <c r="AA36" s="116">
        <v>4.1953850764159598E-3</v>
      </c>
      <c r="AB36" s="116">
        <v>4.0457297974525019E-2</v>
      </c>
      <c r="AC36" s="116">
        <v>-8.0556572683998118E-3</v>
      </c>
      <c r="AD36" s="116">
        <v>5.8179053751900391E-2</v>
      </c>
      <c r="AE36" s="115">
        <v>-6.8781047000383358E-3</v>
      </c>
    </row>
    <row r="37" spans="1:31" x14ac:dyDescent="0.15">
      <c r="A37" s="114" t="s">
        <v>148</v>
      </c>
      <c r="B37" s="116">
        <v>3.3971420868158478E-2</v>
      </c>
      <c r="C37" s="116">
        <v>-1.4886490509862378E-2</v>
      </c>
      <c r="D37" s="116">
        <v>1.1897036556348784E-2</v>
      </c>
      <c r="E37" s="116">
        <v>6.3360323886639432E-3</v>
      </c>
      <c r="F37" s="116">
        <v>5.7833405265429426E-2</v>
      </c>
      <c r="G37" s="116">
        <v>5.2169788949489888E-3</v>
      </c>
      <c r="H37" s="115">
        <v>-2.1988089784699814E-2</v>
      </c>
      <c r="I37" s="116">
        <v>4.6880634691669311E-3</v>
      </c>
      <c r="J37" s="116">
        <v>2.3976023976023938E-2</v>
      </c>
      <c r="K37" s="116">
        <v>4.910052910052911E-2</v>
      </c>
      <c r="L37" s="116">
        <v>1.7288091859114812E-2</v>
      </c>
      <c r="M37" s="116">
        <v>1.3733285146367871E-2</v>
      </c>
      <c r="N37" s="116">
        <v>-4.2541877160328792E-3</v>
      </c>
      <c r="O37" s="116">
        <v>5.9855189058728976E-2</v>
      </c>
      <c r="P37" s="116">
        <v>3.005976499189628E-2</v>
      </c>
      <c r="Q37" s="116">
        <v>-1.4656415185007196E-2</v>
      </c>
      <c r="R37" s="116">
        <v>-5.6801811072237189E-2</v>
      </c>
      <c r="S37" s="116">
        <v>1.9034090909090754E-2</v>
      </c>
      <c r="T37" s="116">
        <v>-8.5164835164833839E-3</v>
      </c>
      <c r="U37" s="116">
        <v>-2.2644561261625503E-2</v>
      </c>
      <c r="V37" s="116">
        <v>-9.7943192948090341E-3</v>
      </c>
      <c r="W37" s="116">
        <v>3.8877338877338755E-3</v>
      </c>
      <c r="X37" s="116">
        <v>1.7441049253523029E-2</v>
      </c>
      <c r="Y37" s="116">
        <v>2.7538347148404791E-3</v>
      </c>
      <c r="Z37" s="116">
        <v>3.0852503382949946E-2</v>
      </c>
      <c r="AA37" s="116">
        <v>-3.5810205908683216E-3</v>
      </c>
      <c r="AB37" s="116">
        <v>4.7990567457729172E-2</v>
      </c>
      <c r="AC37" s="116">
        <v>9.5976375046143061E-3</v>
      </c>
      <c r="AD37" s="116">
        <v>-3.063854963445032E-2</v>
      </c>
      <c r="AE37" s="115">
        <v>2.3085802231628426E-3</v>
      </c>
    </row>
    <row r="38" spans="1:31" x14ac:dyDescent="0.15">
      <c r="A38" s="114" t="s">
        <v>149</v>
      </c>
      <c r="B38" s="113">
        <v>5.2933507170795334E-2</v>
      </c>
      <c r="C38" s="113">
        <v>5.1378919531545129E-2</v>
      </c>
      <c r="D38" s="113">
        <v>-6.8619067977768289E-2</v>
      </c>
      <c r="E38" s="113">
        <v>5.2702512421296914E-3</v>
      </c>
      <c r="F38" s="113">
        <v>7.180742554059559E-2</v>
      </c>
      <c r="G38" s="113">
        <v>2.4062278839348809E-2</v>
      </c>
      <c r="H38" s="112">
        <v>6.5573770491801874E-3</v>
      </c>
      <c r="I38" s="113">
        <v>2.8356066044508226E-2</v>
      </c>
      <c r="J38" s="113">
        <v>1.7560975609756072E-2</v>
      </c>
      <c r="K38" s="113">
        <v>2.9453298365947164E-2</v>
      </c>
      <c r="L38" s="113">
        <v>9.9175649968294324E-2</v>
      </c>
      <c r="M38" s="113">
        <v>3.0303030303030228E-2</v>
      </c>
      <c r="N38" s="113">
        <v>9.7730307076101364E-2</v>
      </c>
      <c r="O38" s="113">
        <v>1.2448762714437425E-2</v>
      </c>
      <c r="P38" s="113">
        <v>1.4456054087277135E-2</v>
      </c>
      <c r="Q38" s="113">
        <v>4.2672518897829803E-2</v>
      </c>
      <c r="R38" s="113">
        <v>1.8110408029674847E-2</v>
      </c>
      <c r="S38" s="113">
        <v>2.7878449958182723E-3</v>
      </c>
      <c r="T38" s="113">
        <v>-8.8667220836796973E-3</v>
      </c>
      <c r="U38" s="113">
        <v>2.234174596607361E-2</v>
      </c>
      <c r="V38" s="113">
        <v>3.9235080778107528E-2</v>
      </c>
      <c r="W38" s="113">
        <v>1.631909209518094E-2</v>
      </c>
      <c r="X38" s="113">
        <v>3.8535381239714776E-2</v>
      </c>
      <c r="Y38" s="113">
        <v>4.2896767637931418E-2</v>
      </c>
      <c r="Z38" s="113">
        <v>3.7280126017327241E-2</v>
      </c>
      <c r="AA38" s="113">
        <v>5.690326445043422E-2</v>
      </c>
      <c r="AB38" s="113">
        <v>2.7839616995810855E-2</v>
      </c>
      <c r="AC38" s="113">
        <v>2.7787934186471588E-2</v>
      </c>
      <c r="AD38" s="113">
        <v>-3.313279274566244E-3</v>
      </c>
      <c r="AE38" s="112">
        <v>2.0729366602687108E-2</v>
      </c>
    </row>
    <row r="40" spans="1:31" x14ac:dyDescent="0.15">
      <c r="A40" s="99" t="s">
        <v>157</v>
      </c>
      <c r="B40" s="98"/>
      <c r="C40" s="97"/>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row>
    <row r="41" spans="1:31" x14ac:dyDescent="0.15">
      <c r="A41" s="111"/>
      <c r="B41" s="110" t="s">
        <v>150</v>
      </c>
      <c r="C41" s="110"/>
      <c r="D41" s="110"/>
      <c r="E41" s="110"/>
      <c r="F41" s="110"/>
      <c r="G41" s="110"/>
    </row>
    <row r="42" spans="1:31" x14ac:dyDescent="0.15">
      <c r="A42" s="103"/>
      <c r="B42" s="109" t="s">
        <v>80</v>
      </c>
      <c r="C42" s="109" t="s">
        <v>81</v>
      </c>
      <c r="D42" s="108" t="s">
        <v>82</v>
      </c>
      <c r="E42" s="109" t="s">
        <v>83</v>
      </c>
      <c r="F42" s="108" t="s">
        <v>84</v>
      </c>
      <c r="G42" s="105" t="s">
        <v>85</v>
      </c>
      <c r="H42" s="107" t="s">
        <v>86</v>
      </c>
      <c r="I42" s="105" t="s">
        <v>87</v>
      </c>
      <c r="J42" s="105" t="s">
        <v>88</v>
      </c>
      <c r="K42" s="105" t="s">
        <v>89</v>
      </c>
      <c r="L42" s="105" t="s">
        <v>90</v>
      </c>
      <c r="M42" s="105" t="s">
        <v>91</v>
      </c>
      <c r="N42" s="105" t="s">
        <v>92</v>
      </c>
      <c r="O42" s="105" t="s">
        <v>93</v>
      </c>
      <c r="P42" s="105" t="s">
        <v>94</v>
      </c>
      <c r="Q42" s="105" t="s">
        <v>95</v>
      </c>
      <c r="R42" s="106" t="s">
        <v>96</v>
      </c>
      <c r="S42" s="105" t="s">
        <v>97</v>
      </c>
      <c r="T42" s="105" t="s">
        <v>98</v>
      </c>
      <c r="U42" s="105" t="s">
        <v>99</v>
      </c>
      <c r="V42" s="105" t="s">
        <v>100</v>
      </c>
      <c r="W42" s="105" t="s">
        <v>101</v>
      </c>
      <c r="X42" s="105" t="s">
        <v>102</v>
      </c>
      <c r="Y42" s="106" t="s">
        <v>103</v>
      </c>
      <c r="Z42" s="105" t="s">
        <v>104</v>
      </c>
      <c r="AA42" s="105" t="s">
        <v>105</v>
      </c>
      <c r="AB42" s="105" t="s">
        <v>106</v>
      </c>
      <c r="AC42" s="105" t="s">
        <v>107</v>
      </c>
      <c r="AD42" s="105" t="s">
        <v>108</v>
      </c>
      <c r="AE42" s="104" t="s">
        <v>109</v>
      </c>
    </row>
    <row r="43" spans="1:31" x14ac:dyDescent="0.15">
      <c r="A43" s="103"/>
      <c r="B43" s="102">
        <f>AVERAGE(B4:B38)</f>
        <v>3.5219396269878965E-3</v>
      </c>
      <c r="C43" s="102">
        <f>AVERAGE(C4:C38)</f>
        <v>7.6130790133308798E-3</v>
      </c>
      <c r="D43" s="102">
        <f>AVERAGE(D4:D38)</f>
        <v>1.5241020159132163E-2</v>
      </c>
      <c r="E43" s="102">
        <f>AVERAGE(E4:E38)</f>
        <v>7.2689907248598582E-3</v>
      </c>
      <c r="F43" s="101">
        <f>AVERAGE(F4:F38)</f>
        <v>2.6963616504042703E-2</v>
      </c>
      <c r="G43" s="100">
        <f>AVERAGE(G4:G38)</f>
        <v>1.2798695233219559E-2</v>
      </c>
      <c r="H43" s="100">
        <f>AVERAGE(H4:H38)</f>
        <v>1.3866365918687498E-2</v>
      </c>
      <c r="I43" s="100">
        <f>AVERAGE(I4:I38)</f>
        <v>3.2501605976396987E-2</v>
      </c>
      <c r="J43" s="100">
        <f>AVERAGE(J4:J38)</f>
        <v>1.1290351866692841E-2</v>
      </c>
      <c r="K43" s="100">
        <f>AVERAGE(K4:K38)</f>
        <v>1.6193255722069266E-2</v>
      </c>
      <c r="L43" s="100">
        <f>AVERAGE(L4:L38)</f>
        <v>1.9353632655159118E-3</v>
      </c>
      <c r="M43" s="100">
        <f>AVERAGE(M4:M38)</f>
        <v>2.8859530016246668E-2</v>
      </c>
      <c r="N43" s="100">
        <f>AVERAGE(N4:N38)</f>
        <v>1.2921601398996027E-2</v>
      </c>
      <c r="O43" s="100">
        <f>AVERAGE(O4:O38)</f>
        <v>1.3143564117722075E-2</v>
      </c>
      <c r="P43" s="100">
        <f>AVERAGE(P4:P38)</f>
        <v>-3.3291218884285152E-3</v>
      </c>
      <c r="Q43" s="100">
        <f>AVERAGE(Q4:Q38)</f>
        <v>2.3695667356050089E-2</v>
      </c>
      <c r="R43" s="100">
        <f>AVERAGE(R4:R38)</f>
        <v>1.6465173562163208E-2</v>
      </c>
      <c r="S43" s="100">
        <f>AVERAGE(S4:S38)</f>
        <v>-3.0921141024616207E-4</v>
      </c>
      <c r="T43" s="100">
        <f>AVERAGE(T4:T38)</f>
        <v>1.9898172304242914E-2</v>
      </c>
      <c r="U43" s="100">
        <f>AVERAGE(U4:U38)</f>
        <v>3.4055848711135196E-3</v>
      </c>
      <c r="V43" s="100">
        <f>AVERAGE(V4:V38)</f>
        <v>8.7049973535635453E-4</v>
      </c>
      <c r="W43" s="100">
        <f>AVERAGE(W4:W38)</f>
        <v>1.962301733252006E-2</v>
      </c>
      <c r="X43" s="100">
        <f>AVERAGE(X4:X38)</f>
        <v>1.5380902909387622E-3</v>
      </c>
      <c r="Y43" s="100">
        <f>AVERAGE(Y4:Y38)</f>
        <v>1.0978724402413499E-2</v>
      </c>
      <c r="Z43" s="100">
        <f>AVERAGE(Z4:Z38)</f>
        <v>3.3485771850110001E-2</v>
      </c>
      <c r="AA43" s="100">
        <f>AVERAGE(AA4:AA38)</f>
        <v>1.5900157899567689E-2</v>
      </c>
      <c r="AB43" s="100">
        <f>AVERAGE(AB4:AB38)</f>
        <v>1.2868242651686247E-2</v>
      </c>
      <c r="AC43" s="100">
        <f>AVERAGE(AC4:AC38)</f>
        <v>-9.4088680611532118E-3</v>
      </c>
      <c r="AD43" s="100">
        <f>AVERAGE(AD4:AD38)</f>
        <v>-1.0065995887863703E-3</v>
      </c>
      <c r="AE43" s="100">
        <f>AVERAGE(AE4:AE38)</f>
        <v>1.2916830853760162E-2</v>
      </c>
    </row>
    <row r="46" spans="1:31" x14ac:dyDescent="0.15">
      <c r="A46" s="99" t="s">
        <v>262</v>
      </c>
      <c r="B46" s="98"/>
      <c r="C46" s="97"/>
      <c r="D46" s="97"/>
      <c r="E46" s="97"/>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row>
    <row r="47" spans="1:31" ht="14" x14ac:dyDescent="0.15">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row>
    <row r="49" spans="1:10" x14ac:dyDescent="0.15">
      <c r="A49" s="76" t="s">
        <v>194</v>
      </c>
    </row>
    <row r="51" spans="1:10" x14ac:dyDescent="0.15">
      <c r="A51" s="95" t="s">
        <v>152</v>
      </c>
    </row>
    <row r="52" spans="1:10" x14ac:dyDescent="0.15">
      <c r="A52" s="94" t="s">
        <v>182</v>
      </c>
      <c r="B52" s="94"/>
    </row>
    <row r="53" spans="1:10" ht="14" thickBot="1" x14ac:dyDescent="0.2">
      <c r="A53" s="90" t="str" cm="1">
        <f t="array" ref="A53:A82">TRANSPOSE(B2:AE2)</f>
        <v>AL</v>
      </c>
      <c r="B53" s="85">
        <v>0</v>
      </c>
    </row>
    <row r="54" spans="1:10" ht="14" thickBot="1" x14ac:dyDescent="0.2">
      <c r="A54" s="90" t="str">
        <v xml:space="preserve">AGL </v>
      </c>
      <c r="B54" s="85">
        <v>0</v>
      </c>
    </row>
    <row r="55" spans="1:10" ht="14" thickBot="1" x14ac:dyDescent="0.2">
      <c r="A55" s="90" t="str">
        <v>AUTO</v>
      </c>
      <c r="B55" s="92">
        <v>0</v>
      </c>
    </row>
    <row r="56" spans="1:10" ht="14" thickBot="1" x14ac:dyDescent="0.2">
      <c r="A56" s="90" t="str">
        <v>BFI</v>
      </c>
      <c r="B56" s="85">
        <v>0</v>
      </c>
    </row>
    <row r="57" spans="1:10" ht="14" thickBot="1" x14ac:dyDescent="0.2">
      <c r="A57" s="90" t="str">
        <v xml:space="preserve">BPM </v>
      </c>
      <c r="B57" s="92">
        <v>0.57914536962492058</v>
      </c>
    </row>
    <row r="58" spans="1:10" ht="14" thickBot="1" x14ac:dyDescent="0.2">
      <c r="A58" s="91" t="str">
        <v>BPVN</v>
      </c>
      <c r="B58" s="85">
        <v>0</v>
      </c>
    </row>
    <row r="59" spans="1:10" ht="14" thickBot="1" x14ac:dyDescent="0.2">
      <c r="A59" s="91" t="str">
        <v>BUL</v>
      </c>
      <c r="B59" s="85">
        <v>0</v>
      </c>
    </row>
    <row r="60" spans="1:10" ht="14" thickBot="1" x14ac:dyDescent="0.2">
      <c r="A60" s="91" t="str">
        <v>CAP</v>
      </c>
      <c r="B60" s="85">
        <v>0</v>
      </c>
      <c r="J60" s="93"/>
    </row>
    <row r="61" spans="1:10" ht="14" thickBot="1" x14ac:dyDescent="0.2">
      <c r="A61" s="91" t="str">
        <v>ENEL</v>
      </c>
      <c r="B61" s="92">
        <v>0.18039264016546172</v>
      </c>
    </row>
    <row r="62" spans="1:10" ht="14" thickBot="1" x14ac:dyDescent="0.2">
      <c r="A62" s="91" t="str">
        <v>ENI</v>
      </c>
      <c r="B62" s="92">
        <v>0</v>
      </c>
    </row>
    <row r="63" spans="1:10" ht="14" thickBot="1" x14ac:dyDescent="0.2">
      <c r="A63" s="91" t="str">
        <v>FWB</v>
      </c>
      <c r="B63" s="85">
        <v>0</v>
      </c>
    </row>
    <row r="64" spans="1:10" ht="14" thickBot="1" x14ac:dyDescent="0.2">
      <c r="A64" s="91" t="str">
        <v>F</v>
      </c>
      <c r="B64" s="85">
        <v>0</v>
      </c>
    </row>
    <row r="65" spans="1:6" ht="14" thickBot="1" x14ac:dyDescent="0.2">
      <c r="A65" s="91" t="str">
        <v>FNC</v>
      </c>
      <c r="B65" s="85">
        <v>0</v>
      </c>
    </row>
    <row r="66" spans="1:6" ht="14" thickBot="1" x14ac:dyDescent="0.2">
      <c r="A66" s="91" t="str">
        <v>G</v>
      </c>
      <c r="B66" s="85">
        <v>0</v>
      </c>
    </row>
    <row r="67" spans="1:6" ht="14" thickBot="1" x14ac:dyDescent="0.2">
      <c r="A67" s="91" t="str">
        <v>ES</v>
      </c>
      <c r="B67" s="85">
        <v>0</v>
      </c>
    </row>
    <row r="68" spans="1:6" ht="14" thickBot="1" x14ac:dyDescent="0.2">
      <c r="A68" s="91" t="str">
        <v>IT</v>
      </c>
      <c r="B68" s="92">
        <v>0.21305763200936978</v>
      </c>
    </row>
    <row r="69" spans="1:6" ht="14" thickBot="1" x14ac:dyDescent="0.2">
      <c r="A69" s="91" t="str">
        <v>LUX</v>
      </c>
      <c r="B69" s="85">
        <v>0</v>
      </c>
    </row>
    <row r="70" spans="1:6" ht="14" thickBot="1" x14ac:dyDescent="0.2">
      <c r="A70" s="91" t="str">
        <v>MS</v>
      </c>
      <c r="B70" s="85">
        <v>0</v>
      </c>
    </row>
    <row r="71" spans="1:6" ht="14" thickBot="1" x14ac:dyDescent="0.2">
      <c r="A71" s="91" t="str">
        <v>MB</v>
      </c>
      <c r="B71" s="85">
        <v>0</v>
      </c>
    </row>
    <row r="72" spans="1:6" ht="14" thickBot="1" x14ac:dyDescent="0.2">
      <c r="A72" s="91" t="str">
        <v>MED</v>
      </c>
      <c r="B72" s="85">
        <v>0</v>
      </c>
      <c r="F72" s="89"/>
    </row>
    <row r="73" spans="1:6" ht="14" thickBot="1" x14ac:dyDescent="0.2">
      <c r="A73" s="91" t="str">
        <v>MN</v>
      </c>
      <c r="B73" s="85">
        <v>0</v>
      </c>
    </row>
    <row r="74" spans="1:6" ht="14" thickBot="1" x14ac:dyDescent="0.2">
      <c r="A74" s="91" t="str">
        <v>BMPS</v>
      </c>
      <c r="B74" s="92">
        <v>2.7404358200247676E-2</v>
      </c>
    </row>
    <row r="75" spans="1:6" ht="14" thickBot="1" x14ac:dyDescent="0.2">
      <c r="A75" s="91" t="str">
        <v>PC</v>
      </c>
      <c r="B75" s="85">
        <v>0</v>
      </c>
    </row>
    <row r="76" spans="1:6" ht="14" thickBot="1" x14ac:dyDescent="0.2">
      <c r="A76" s="91" t="str">
        <v>RCS</v>
      </c>
      <c r="B76" s="85">
        <v>0</v>
      </c>
    </row>
    <row r="77" spans="1:6" ht="14" thickBot="1" x14ac:dyDescent="0.2">
      <c r="A77" s="91" t="str">
        <v>SPM</v>
      </c>
      <c r="B77" s="85">
        <v>0</v>
      </c>
    </row>
    <row r="78" spans="1:6" ht="14" thickBot="1" x14ac:dyDescent="0.2">
      <c r="A78" s="91" t="str">
        <v>SPI</v>
      </c>
      <c r="B78" s="85">
        <v>0</v>
      </c>
    </row>
    <row r="79" spans="1:6" ht="14" thickBot="1" x14ac:dyDescent="0.2">
      <c r="A79" s="91" t="str">
        <v>SRG</v>
      </c>
      <c r="B79" s="85">
        <v>0</v>
      </c>
    </row>
    <row r="80" spans="1:6" ht="14" thickBot="1" x14ac:dyDescent="0.2">
      <c r="A80" s="90" t="str">
        <v>STM</v>
      </c>
      <c r="B80" s="85">
        <v>0</v>
      </c>
    </row>
    <row r="81" spans="1:4" ht="14" thickBot="1" x14ac:dyDescent="0.2">
      <c r="A81" s="90" t="str">
        <v>TIT</v>
      </c>
      <c r="B81" s="85">
        <v>0</v>
      </c>
    </row>
    <row r="82" spans="1:4" ht="14" thickBot="1" x14ac:dyDescent="0.2">
      <c r="A82" s="90" t="str">
        <v>UC</v>
      </c>
      <c r="B82" s="85">
        <v>0</v>
      </c>
    </row>
    <row r="83" spans="1:4" x14ac:dyDescent="0.15">
      <c r="B83" s="89"/>
    </row>
    <row r="84" spans="1:4" x14ac:dyDescent="0.15">
      <c r="A84" s="76" t="s">
        <v>196</v>
      </c>
    </row>
    <row r="86" spans="1:4" x14ac:dyDescent="0.15">
      <c r="A86" s="75" t="s">
        <v>160</v>
      </c>
      <c r="B86" s="75"/>
      <c r="C86" s="75"/>
      <c r="D86" s="75"/>
    </row>
    <row r="87" spans="1:4" x14ac:dyDescent="0.15">
      <c r="A87" s="88"/>
      <c r="B87" s="87" t="s">
        <v>154</v>
      </c>
      <c r="C87" s="77"/>
      <c r="D87" s="77" t="s">
        <v>155</v>
      </c>
    </row>
    <row r="88" spans="1:4" x14ac:dyDescent="0.15">
      <c r="A88" s="86" t="s">
        <v>156</v>
      </c>
      <c r="B88" s="85">
        <f>SUM(B53:B82)</f>
        <v>0.99999999999999978</v>
      </c>
      <c r="C88" s="77" t="s">
        <v>153</v>
      </c>
      <c r="D88" s="82">
        <v>1</v>
      </c>
    </row>
    <row r="90" spans="1:4" x14ac:dyDescent="0.15">
      <c r="A90" s="75" t="s">
        <v>161</v>
      </c>
      <c r="B90" s="75"/>
      <c r="C90" s="75"/>
    </row>
    <row r="91" spans="1:4" x14ac:dyDescent="0.15">
      <c r="A91" s="82"/>
      <c r="B91" s="82"/>
      <c r="C91" s="82"/>
    </row>
    <row r="92" spans="1:4" x14ac:dyDescent="0.15">
      <c r="A92" s="82"/>
      <c r="B92" s="82"/>
      <c r="C92" s="82"/>
    </row>
    <row r="93" spans="1:4" x14ac:dyDescent="0.15">
      <c r="A93" s="82"/>
      <c r="B93" s="82"/>
      <c r="C93" s="82"/>
    </row>
    <row r="95" spans="1:4" x14ac:dyDescent="0.15">
      <c r="A95" s="77">
        <f>SUM(($B$53*B4),($B$54*C4),($B$55*D4),($B$56*E4),($B$57*F4),($B$58*G4),($B$59*H4),($B$60*I4),($B$61*J4),($B$62*K4),($B$63*L4),($B$64*M4),($B$65*N4),($B$66*O4),($B$67*P4),($B$68*Q4),($B$69*R4),($B$70*S4),($B$71*T4),($B$72*U4),($B$73*V4),($B$74*W4),($B$75*X4),($B$76*Y4),($B$77*Z4),($B$78*AA4),($B$79*AB4),($B$80*AC4),($B$81*AD4),($B$82*AE4))</f>
        <v>-1.9188342623281014E-2</v>
      </c>
      <c r="B95" s="80" t="s">
        <v>158</v>
      </c>
      <c r="C95" s="77">
        <f>$C$151</f>
        <v>-3.6999918027667271E-2</v>
      </c>
    </row>
    <row r="96" spans="1:4" x14ac:dyDescent="0.15">
      <c r="A96" s="77">
        <f>SUM(($B$53*B5),($B$54*C5),($B$55*D5),($B$56*E5),($B$57*F5),($B$58*G5),($B$59*H5),($B$60*I5),($B$61*J5),($B$62*K5),($B$63*L5),($B$64*M5),($B$65*N5),($B$66*O5),($B$67*P5),($B$68*Q5),($B$69*R5),($B$70*S5),($B$71*T5),($B$72*U5),($B$73*V5),($B$74*W5),($B$75*X5),($B$76*Y5),($B$77*Z5),($B$78*AA5),($B$79*AB5),($B$80*AC5),($B$81*AD5),($B$82*AE5))</f>
        <v>-3.6999918027667257E-2</v>
      </c>
      <c r="B96" s="80" t="s">
        <v>158</v>
      </c>
      <c r="C96" s="77">
        <f>$C$151</f>
        <v>-3.6999918027667271E-2</v>
      </c>
    </row>
    <row r="97" spans="1:11" x14ac:dyDescent="0.15">
      <c r="A97" s="77">
        <f>SUM(($B$53*B6),($B$54*C6),($B$55*D6),($B$56*E6),($B$57*F6),($B$58*G6),($B$59*H6),($B$60*I6),($B$61*J6),($B$62*K6),($B$63*L6),($B$64*M6),($B$65*N6),($B$66*O6),($B$67*P6),($B$68*Q6),($B$69*R6),($B$70*S6),($B$71*T6),($B$72*U6),($B$73*V6),($B$74*W6),($B$75*X6),($B$76*Y6),($B$77*Z6),($B$78*AA6),($B$79*AB6),($B$80*AC6),($B$81*AD6),($B$82*AE6))</f>
        <v>3.6579236700628959E-2</v>
      </c>
      <c r="B97" s="80" t="s">
        <v>158</v>
      </c>
      <c r="C97" s="77">
        <f>$C$151</f>
        <v>-3.6999918027667271E-2</v>
      </c>
    </row>
    <row r="98" spans="1:11" x14ac:dyDescent="0.15">
      <c r="A98" s="77">
        <f>SUM(($B$53*B7),($B$54*C7),($B$55*D7),($B$56*E7),($B$57*F7),($B$58*G7),($B$59*H7),($B$60*I7),($B$61*J7),($B$62*K7),($B$63*L7),($B$64*M7),($B$65*N7),($B$66*O7),($B$67*P7),($B$68*Q7),($B$69*R7),($B$70*S7),($B$71*T7),($B$72*U7),($B$73*V7),($B$74*W7),($B$75*X7),($B$76*Y7),($B$77*Z7),($B$78*AA7),($B$79*AB7),($B$80*AC7),($B$81*AD7),($B$82*AE7))</f>
        <v>-1.48309582467558E-2</v>
      </c>
      <c r="B98" s="80" t="s">
        <v>158</v>
      </c>
      <c r="C98" s="77">
        <f>$C$151</f>
        <v>-3.6999918027667271E-2</v>
      </c>
    </row>
    <row r="99" spans="1:11" x14ac:dyDescent="0.15">
      <c r="A99" s="77">
        <f>SUM(($B$53*B8),($B$54*C8),($B$55*D8),($B$56*E8),($B$57*F8),($B$58*G8),($B$59*H8),($B$60*I8),($B$61*J8),($B$62*K8),($B$63*L8),($B$64*M8),($B$65*N8),($B$66*O8),($B$67*P8),($B$68*Q8),($B$69*R8),($B$70*S8),($B$71*T8),($B$72*U8),($B$73*V8),($B$74*W8),($B$75*X8),($B$76*Y8),($B$77*Z8),($B$78*AA8),($B$79*AB8),($B$80*AC8),($B$81*AD8),($B$82*AE8))</f>
        <v>6.6381970251099515E-2</v>
      </c>
      <c r="B99" s="80" t="s">
        <v>158</v>
      </c>
      <c r="C99" s="77">
        <f>$C$151</f>
        <v>-3.6999918027667271E-2</v>
      </c>
    </row>
    <row r="100" spans="1:11" x14ac:dyDescent="0.15">
      <c r="A100" s="77">
        <f>SUM(($B$53*B9),($B$54*C9),($B$55*D9),($B$56*E9),($B$57*F9),($B$58*G9),($B$59*H9),($B$60*I9),($B$61*J9),($B$62*K9),($B$63*L9),($B$64*M9),($B$65*N9),($B$66*O9),($B$67*P9),($B$68*Q9),($B$69*R9),($B$70*S9),($B$71*T9),($B$72*U9),($B$73*V9),($B$74*W9),($B$75*X9),($B$76*Y9),($B$77*Z9),($B$78*AA9),($B$79*AB9),($B$80*AC9),($B$81*AD9),($B$82*AE9))</f>
        <v>-2.1159509993576148E-2</v>
      </c>
      <c r="B100" s="80" t="s">
        <v>158</v>
      </c>
      <c r="C100" s="77">
        <f>$C$151</f>
        <v>-3.6999918027667271E-2</v>
      </c>
    </row>
    <row r="101" spans="1:11" x14ac:dyDescent="0.15">
      <c r="A101" s="77">
        <f>SUM(($B$53*B10),($B$54*C10),($B$55*D10),($B$56*E10),($B$57*F10),($B$58*G10),($B$59*H10),($B$60*I10),($B$61*J10),($B$62*K10),($B$63*L10),($B$64*M10),($B$65*N10),($B$66*O10),($B$67*P10),($B$68*Q10),($B$69*R10),($B$70*S10),($B$71*T10),($B$72*U10),($B$73*V10),($B$74*W10),($B$75*X10),($B$76*Y10),($B$77*Z10),($B$78*AA10),($B$79*AB10),($B$80*AC10),($B$81*AD10),($B$82*AE10))</f>
        <v>-5.9379288908127676E-3</v>
      </c>
      <c r="B101" s="80" t="s">
        <v>158</v>
      </c>
      <c r="C101" s="77">
        <f>$C$151</f>
        <v>-3.6999918027667271E-2</v>
      </c>
    </row>
    <row r="102" spans="1:11" x14ac:dyDescent="0.15">
      <c r="A102" s="77">
        <f>SUM(($B$53*B11),($B$54*C11),($B$55*D11),($B$56*E11),($B$57*F11),($B$58*G11),($B$59*H11),($B$60*I11),($B$61*J11),($B$62*K11),($B$63*L11),($B$64*M11),($B$65*N11),($B$66*O11),($B$67*P11),($B$68*Q11),($B$69*R11),($B$70*S11),($B$71*T11),($B$72*U11),($B$73*V11),($B$74*W11),($B$75*X11),($B$76*Y11),($B$77*Z11),($B$78*AA11),($B$79*AB11),($B$80*AC11),($B$81*AD11),($B$82*AE11))</f>
        <v>2.0389205578067105E-2</v>
      </c>
      <c r="B102" s="80" t="s">
        <v>158</v>
      </c>
      <c r="C102" s="77">
        <f>$C$151</f>
        <v>-3.6999918027667271E-2</v>
      </c>
    </row>
    <row r="103" spans="1:11" x14ac:dyDescent="0.15">
      <c r="A103" s="77">
        <f>SUM(($B$53*B12),($B$54*C12),($B$55*D12),($B$56*E12),($B$57*F12),($B$58*G12),($B$59*H12),($B$60*I12),($B$61*J12),($B$62*K12),($B$63*L12),($B$64*M12),($B$65*N12),($B$66*O12),($B$67*P12),($B$68*Q12),($B$69*R12),($B$70*S12),($B$71*T12),($B$72*U12),($B$73*V12),($B$74*W12),($B$75*X12),($B$76*Y12),($B$77*Z12),($B$78*AA12),($B$79*AB12),($B$80*AC12),($B$81*AD12),($B$82*AE12))</f>
        <v>6.5151729598354857E-2</v>
      </c>
      <c r="B103" s="80" t="s">
        <v>158</v>
      </c>
      <c r="C103" s="77">
        <f>$C$151</f>
        <v>-3.6999918027667271E-2</v>
      </c>
    </row>
    <row r="104" spans="1:11" x14ac:dyDescent="0.15">
      <c r="A104" s="77">
        <f>SUM(($B$53*B13),($B$54*C13),($B$55*D13),($B$56*E13),($B$57*F13),($B$58*G13),($B$59*H13),($B$60*I13),($B$61*J13),($B$62*K13),($B$63*L13),($B$64*M13),($B$65*N13),($B$66*O13),($B$67*P13),($B$68*Q13),($B$69*R13),($B$70*S13),($B$71*T13),($B$72*U13),($B$73*V13),($B$74*W13),($B$75*X13),($B$76*Y13),($B$77*Z13),($B$78*AA13),($B$79*AB13),($B$80*AC13),($B$81*AD13),($B$82*AE13))</f>
        <v>5.3357882053968554E-2</v>
      </c>
      <c r="B104" s="80" t="s">
        <v>158</v>
      </c>
      <c r="C104" s="77">
        <f>$C$151</f>
        <v>-3.6999918027667271E-2</v>
      </c>
    </row>
    <row r="105" spans="1:11" x14ac:dyDescent="0.15">
      <c r="A105" s="77">
        <f>SUM(($B$53*B14),($B$54*C14),($B$55*D14),($B$56*E14),($B$57*F14),($B$58*G14),($B$59*H14),($B$60*I14),($B$61*J14),($B$62*K14),($B$63*L14),($B$64*M14),($B$65*N14),($B$66*O14),($B$67*P14),($B$68*Q14),($B$69*R14),($B$70*S14),($B$71*T14),($B$72*U14),($B$73*V14),($B$74*W14),($B$75*X14),($B$76*Y14),($B$77*Z14),($B$78*AA14),($B$79*AB14),($B$80*AC14),($B$81*AD14),($B$82*AE14))</f>
        <v>6.2237016495818601E-2</v>
      </c>
      <c r="B105" s="80" t="s">
        <v>158</v>
      </c>
      <c r="C105" s="77">
        <f>$C$151</f>
        <v>-3.6999918027667271E-2</v>
      </c>
    </row>
    <row r="106" spans="1:11" x14ac:dyDescent="0.15">
      <c r="A106" s="77">
        <f>SUM(($B$53*B15),($B$54*C15),($B$55*D15),($B$56*E15),($B$57*F15),($B$58*G15),($B$59*H15),($B$60*I15),($B$61*J15),($B$62*K15),($B$63*L15),($B$64*M15),($B$65*N15),($B$66*O15),($B$67*P15),($B$68*Q15),($B$69*R15),($B$70*S15),($B$71*T15),($B$72*U15),($B$73*V15),($B$74*W15),($B$75*X15),($B$76*Y15),($B$77*Z15),($B$78*AA15),($B$79*AB15),($B$80*AC15),($B$81*AD15),($B$82*AE15))</f>
        <v>4.1386357116090539E-2</v>
      </c>
      <c r="B106" s="80" t="s">
        <v>158</v>
      </c>
      <c r="C106" s="77">
        <f>$C$151</f>
        <v>-3.6999918027667271E-2</v>
      </c>
    </row>
    <row r="107" spans="1:11" x14ac:dyDescent="0.15">
      <c r="A107" s="77">
        <f>SUM(($B$53*B16),($B$54*C16),($B$55*D16),($B$56*E16),($B$57*F16),($B$58*G16),($B$59*H16),($B$60*I16),($B$61*J16),($B$62*K16),($B$63*L16),($B$64*M16),($B$65*N16),($B$66*O16),($B$67*P16),($B$68*Q16),($B$69*R16),($B$70*S16),($B$71*T16),($B$72*U16),($B$73*V16),($B$74*W16),($B$75*X16),($B$76*Y16),($B$77*Z16),($B$78*AA16),($B$79*AB16),($B$80*AC16),($B$81*AD16),($B$82*AE16))</f>
        <v>-1.073465227356072E-2</v>
      </c>
      <c r="B107" s="80" t="s">
        <v>158</v>
      </c>
      <c r="C107" s="77">
        <f>$C$151</f>
        <v>-3.6999918027667271E-2</v>
      </c>
    </row>
    <row r="108" spans="1:11" x14ac:dyDescent="0.15">
      <c r="A108" s="77">
        <f>SUM(($B$53*B17),($B$54*C17),($B$55*D17),($B$56*E17),($B$57*F17),($B$58*G17),($B$59*H17),($B$60*I17),($B$61*J17),($B$62*K17),($B$63*L17),($B$64*M17),($B$65*N17),($B$66*O17),($B$67*P17),($B$68*Q17),($B$69*R17),($B$70*S17),($B$71*T17),($B$72*U17),($B$73*V17),($B$74*W17),($B$75*X17),($B$76*Y17),($B$77*Z17),($B$78*AA17),($B$79*AB17),($B$80*AC17),($B$81*AD17),($B$82*AE17))</f>
        <v>6.9447773119119066E-2</v>
      </c>
      <c r="B108" s="80" t="s">
        <v>158</v>
      </c>
      <c r="C108" s="77">
        <f>$C$151</f>
        <v>-3.6999918027667271E-2</v>
      </c>
    </row>
    <row r="109" spans="1:11" x14ac:dyDescent="0.15">
      <c r="A109" s="77">
        <f>SUM(($B$53*B18),($B$54*C18),($B$55*D18),($B$56*E18),($B$57*F18),($B$58*G18),($B$59*H18),($B$60*I18),($B$61*J18),($B$62*K18),($B$63*L18),($B$64*M18),($B$65*N18),($B$66*O18),($B$67*P18),($B$68*Q18),($B$69*R18),($B$70*S18),($B$71*T18),($B$72*U18),($B$73*V18),($B$74*W18),($B$75*X18),($B$76*Y18),($B$77*Z18),($B$78*AA18),($B$79*AB18),($B$80*AC18),($B$81*AD18),($B$82*AE18))</f>
        <v>-6.2451103283481038E-3</v>
      </c>
      <c r="B109" s="80" t="s">
        <v>158</v>
      </c>
      <c r="C109" s="77">
        <f>$C$151</f>
        <v>-3.6999918027667271E-2</v>
      </c>
      <c r="K109" s="84"/>
    </row>
    <row r="110" spans="1:11" x14ac:dyDescent="0.15">
      <c r="A110" s="77">
        <f>SUM(($B$53*B19),($B$54*C19),($B$55*D19),($B$56*E19),($B$57*F19),($B$58*G19),($B$59*H19),($B$60*I19),($B$61*J19),($B$62*K19),($B$63*L19),($B$64*M19),($B$65*N19),($B$66*O19),($B$67*P19),($B$68*Q19),($B$69*R19),($B$70*S19),($B$71*T19),($B$72*U19),($B$73*V19),($B$74*W19),($B$75*X19),($B$76*Y19),($B$77*Z19),($B$78*AA19),($B$79*AB19),($B$80*AC19),($B$81*AD19),($B$82*AE19))</f>
        <v>6.9260683900375722E-2</v>
      </c>
      <c r="B110" s="80" t="s">
        <v>158</v>
      </c>
      <c r="C110" s="77">
        <f>$C$151</f>
        <v>-3.6999918027667271E-2</v>
      </c>
    </row>
    <row r="111" spans="1:11" x14ac:dyDescent="0.15">
      <c r="A111" s="77">
        <f>SUM(($B$53*B20),($B$54*C20),($B$55*D20),($B$56*E20),($B$57*F20),($B$58*G20),($B$59*H20),($B$60*I20),($B$61*J20),($B$62*K20),($B$63*L20),($B$64*M20),($B$65*N20),($B$66*O20),($B$67*P20),($B$68*Q20),($B$69*R20),($B$70*S20),($B$71*T20),($B$72*U20),($B$73*V20),($B$74*W20),($B$75*X20),($B$76*Y20),($B$77*Z20),($B$78*AA20),($B$79*AB20),($B$80*AC20),($B$81*AD20),($B$82*AE20))</f>
        <v>-1.559187832490981E-3</v>
      </c>
      <c r="B111" s="80" t="s">
        <v>158</v>
      </c>
      <c r="C111" s="77">
        <f>$C$151</f>
        <v>-3.6999918027667271E-2</v>
      </c>
    </row>
    <row r="112" spans="1:11" x14ac:dyDescent="0.15">
      <c r="A112" s="77">
        <f>SUM(($B$53*B21),($B$54*C21),($B$55*D21),($B$56*E21),($B$57*F21),($B$58*G21),($B$59*H21),($B$60*I21),($B$61*J21),($B$62*K21),($B$63*L21),($B$64*M21),($B$65*N21),($B$66*O21),($B$67*P21),($B$68*Q21),($B$69*R21),($B$70*S21),($B$71*T21),($B$72*U21),($B$73*V21),($B$74*W21),($B$75*X21),($B$76*Y21),($B$77*Z21),($B$78*AA21),($B$79*AB21),($B$80*AC21),($B$81*AD21),($B$82*AE21))</f>
        <v>3.0164046061970842E-3</v>
      </c>
      <c r="B112" s="80" t="s">
        <v>158</v>
      </c>
      <c r="C112" s="77">
        <f>$C$151</f>
        <v>-3.6999918027667271E-2</v>
      </c>
    </row>
    <row r="113" spans="1:21" x14ac:dyDescent="0.15">
      <c r="A113" s="77">
        <f>SUM(($B$53*B22),($B$54*C22),($B$55*D22),($B$56*E22),($B$57*F22),($B$58*G22),($B$59*H22),($B$60*I22),($B$61*J22),($B$62*K22),($B$63*L22),($B$64*M22),($B$65*N22),($B$66*O22),($B$67*P22),($B$68*Q22),($B$69*R22),($B$70*S22),($B$71*T22),($B$72*U22),($B$73*V22),($B$74*W22),($B$75*X22),($B$76*Y22),($B$77*Z22),($B$78*AA22),($B$79*AB22),($B$80*AC22),($B$81*AD22),($B$82*AE22))</f>
        <v>6.7966877214119259E-3</v>
      </c>
      <c r="B113" s="80" t="s">
        <v>158</v>
      </c>
      <c r="C113" s="77">
        <f>$C$151</f>
        <v>-3.6999918027667271E-2</v>
      </c>
    </row>
    <row r="114" spans="1:21" x14ac:dyDescent="0.15">
      <c r="A114" s="77">
        <f>SUM(($B$53*B23),($B$54*C23),($B$55*D23),($B$56*E23),($B$57*F23),($B$58*G23),($B$59*H23),($B$60*I23),($B$61*J23),($B$62*K23),($B$63*L23),($B$64*M23),($B$65*N23),($B$66*O23),($B$67*P23),($B$68*Q23),($B$69*R23),($B$70*S23),($B$71*T23),($B$72*U23),($B$73*V23),($B$74*W23),($B$75*X23),($B$76*Y23),($B$77*Z23),($B$78*AA23),($B$79*AB23),($B$80*AC23),($B$81*AD23),($B$82*AE23))</f>
        <v>1.9281024441846314E-2</v>
      </c>
      <c r="B114" s="80" t="s">
        <v>158</v>
      </c>
      <c r="C114" s="77">
        <f>$C$151</f>
        <v>-3.6999918027667271E-2</v>
      </c>
    </row>
    <row r="115" spans="1:21" x14ac:dyDescent="0.15">
      <c r="A115" s="77">
        <f>SUM(($B$53*B24),($B$54*C24),($B$55*D24),($B$56*E24),($B$57*F24),($B$58*G24),($B$59*H24),($B$60*I24),($B$61*J24),($B$62*K24),($B$63*L24),($B$64*M24),($B$65*N24),($B$66*O24),($B$67*P24),($B$68*Q24),($B$69*R24),($B$70*S24),($B$71*T24),($B$72*U24),($B$73*V24),($B$74*W24),($B$75*X24),($B$76*Y24),($B$77*Z24),($B$78*AA24),($B$79*AB24),($B$80*AC24),($B$81*AD24),($B$82*AE24))</f>
        <v>-3.6999918027667271E-2</v>
      </c>
      <c r="B115" s="80" t="s">
        <v>158</v>
      </c>
      <c r="C115" s="77">
        <f>$C$151</f>
        <v>-3.6999918027667271E-2</v>
      </c>
      <c r="L115" s="83"/>
    </row>
    <row r="116" spans="1:21" x14ac:dyDescent="0.15">
      <c r="A116" s="77">
        <f>SUM(($B$53*B25),($B$54*C25),($B$55*D25),($B$56*E25),($B$57*F25),($B$58*G25),($B$59*H25),($B$60*I25),($B$61*J25),($B$62*K25),($B$63*L25),($B$64*M25),($B$65*N25),($B$66*O25),($B$67*P25),($B$68*Q25),($B$69*R25),($B$70*S25),($B$71*T25),($B$72*U25),($B$73*V25),($B$74*W25),($B$75*X25),($B$76*Y25),($B$77*Z25),($B$78*AA25),($B$79*AB25),($B$80*AC25),($B$81*AD25),($B$82*AE25))</f>
        <v>4.4093825774960106E-2</v>
      </c>
      <c r="B116" s="80" t="s">
        <v>158</v>
      </c>
      <c r="C116" s="77">
        <f>$C$151</f>
        <v>-3.6999918027667271E-2</v>
      </c>
      <c r="L116" s="81"/>
    </row>
    <row r="117" spans="1:21" x14ac:dyDescent="0.15">
      <c r="A117" s="77">
        <f>SUM(($B$53*B26),($B$54*C26),($B$55*D26),($B$56*E26),($B$57*F26),($B$58*G26),($B$59*H26),($B$60*I26),($B$61*J26),($B$62*K26),($B$63*L26),($B$64*M26),($B$65*N26),($B$66*O26),($B$67*P26),($B$68*Q26),($B$69*R26),($B$70*S26),($B$71*T26),($B$72*U26),($B$73*V26),($B$74*W26),($B$75*X26),($B$76*Y26),($B$77*Z26),($B$78*AA26),($B$79*AB26),($B$80*AC26),($B$81*AD26),($B$82*AE26))</f>
        <v>8.2582456390366502E-2</v>
      </c>
      <c r="B117" s="80" t="s">
        <v>158</v>
      </c>
      <c r="C117" s="77">
        <f>$C$151</f>
        <v>-3.6999918027667271E-2</v>
      </c>
    </row>
    <row r="118" spans="1:21" x14ac:dyDescent="0.15">
      <c r="A118" s="77">
        <f>SUM(($B$53*B27),($B$54*C27),($B$55*D27),($B$56*E27),($B$57*F27),($B$58*G27),($B$59*H27),($B$60*I27),($B$61*J27),($B$62*K27),($B$63*L27),($B$64*M27),($B$65*N27),($B$66*O27),($B$67*P27),($B$68*Q27),($B$69*R27),($B$70*S27),($B$71*T27),($B$72*U27),($B$73*V27),($B$74*W27),($B$75*X27),($B$76*Y27),($B$77*Z27),($B$78*AA27),($B$79*AB27),($B$80*AC27),($B$81*AD27),($B$82*AE27))</f>
        <v>6.3068221693624721E-2</v>
      </c>
      <c r="B118" s="80" t="s">
        <v>158</v>
      </c>
      <c r="C118" s="77">
        <f>$C$151</f>
        <v>-3.6999918027667271E-2</v>
      </c>
    </row>
    <row r="119" spans="1:21" x14ac:dyDescent="0.15">
      <c r="A119" s="77">
        <f>SUM(($B$53*B28),($B$54*C28),($B$55*D28),($B$56*E28),($B$57*F28),($B$58*G28),($B$59*H28),($B$60*I28),($B$61*J28),($B$62*K28),($B$63*L28),($B$64*M28),($B$65*N28),($B$66*O28),($B$67*P28),($B$68*Q28),($B$69*R28),($B$70*S28),($B$71*T28),($B$72*U28),($B$73*V28),($B$74*W28),($B$75*X28),($B$76*Y28),($B$77*Z28),($B$78*AA28),($B$79*AB28),($B$80*AC28),($B$81*AD28),($B$82*AE28))</f>
        <v>5.2987389233163394E-2</v>
      </c>
      <c r="B119" s="80" t="s">
        <v>158</v>
      </c>
      <c r="C119" s="77">
        <f>$C$151</f>
        <v>-3.6999918027667271E-2</v>
      </c>
    </row>
    <row r="120" spans="1:21" x14ac:dyDescent="0.15">
      <c r="A120" s="77">
        <f>SUM(($B$53*B29),($B$54*C29),($B$55*D29),($B$56*E29),($B$57*F29),($B$58*G29),($B$59*H29),($B$60*I29),($B$61*J29),($B$62*K29),($B$63*L29),($B$64*M29),($B$65*N29),($B$66*O29),($B$67*P29),($B$68*Q29),($B$69*R29),($B$70*S29),($B$71*T29),($B$72*U29),($B$73*V29),($B$74*W29),($B$75*X29),($B$76*Y29),($B$77*Z29),($B$78*AA29),($B$79*AB29),($B$80*AC29),($B$81*AD29),($B$82*AE29))</f>
        <v>-1.1426386190438384E-2</v>
      </c>
      <c r="B120" s="80" t="s">
        <v>158</v>
      </c>
      <c r="C120" s="77">
        <f>$C$151</f>
        <v>-3.6999918027667271E-2</v>
      </c>
    </row>
    <row r="121" spans="1:21" x14ac:dyDescent="0.15">
      <c r="A121" s="77">
        <f>SUM(($B$53*B30),($B$54*C30),($B$55*D30),($B$56*E30),($B$57*F30),($B$58*G30),($B$59*H30),($B$60*I30),($B$61*J30),($B$62*K30),($B$63*L30),($B$64*M30),($B$65*N30),($B$66*O30),($B$67*P30),($B$68*Q30),($B$69*R30),($B$70*S30),($B$71*T30),($B$72*U30),($B$73*V30),($B$74*W30),($B$75*X30),($B$76*Y30),($B$77*Z30),($B$78*AA30),($B$79*AB30),($B$80*AC30),($B$81*AD30),($B$82*AE30))</f>
        <v>2.6243823087564937E-2</v>
      </c>
      <c r="B121" s="80" t="s">
        <v>158</v>
      </c>
      <c r="C121" s="77">
        <f>$C$151</f>
        <v>-3.6999918027667271E-2</v>
      </c>
    </row>
    <row r="122" spans="1:21" x14ac:dyDescent="0.15">
      <c r="A122" s="77">
        <f>SUM(($B$53*B31),($B$54*C31),($B$55*D31),($B$56*E31),($B$57*F31),($B$58*G31),($B$59*H31),($B$60*I31),($B$61*J31),($B$62*K31),($B$63*L31),($B$64*M31),($B$65*N31),($B$66*O31),($B$67*P31),($B$68*Q31),($B$69*R31),($B$70*S31),($B$71*T31),($B$72*U31),($B$73*V31),($B$74*W31),($B$75*X31),($B$76*Y31),($B$77*Z31),($B$78*AA31),($B$79*AB31),($B$80*AC31),($B$81*AD31),($B$82*AE31))</f>
        <v>-3.6751669525055562E-2</v>
      </c>
      <c r="B122" s="80" t="s">
        <v>158</v>
      </c>
      <c r="C122" s="77">
        <f>$C$151</f>
        <v>-3.6999918027667271E-2</v>
      </c>
    </row>
    <row r="123" spans="1:21" x14ac:dyDescent="0.15">
      <c r="A123" s="77">
        <f>SUM(($B$53*B32),($B$54*C32),($B$55*D32),($B$56*E32),($B$57*F32),($B$58*G32),($B$59*H32),($B$60*I32),($B$61*J32),($B$62*K32),($B$63*L32),($B$64*M32),($B$65*N32),($B$66*O32),($B$67*P32),($B$68*Q32),($B$69*R32),($B$70*S32),($B$71*T32),($B$72*U32),($B$73*V32),($B$74*W32),($B$75*X32),($B$76*Y32),($B$77*Z32),($B$78*AA32),($B$79*AB32),($B$80*AC32),($B$81*AD32),($B$82*AE32))</f>
        <v>1.9618682711798376E-2</v>
      </c>
      <c r="B123" s="80" t="s">
        <v>158</v>
      </c>
      <c r="C123" s="77">
        <f>$C$151</f>
        <v>-3.6999918027667271E-2</v>
      </c>
    </row>
    <row r="124" spans="1:21" x14ac:dyDescent="0.15">
      <c r="A124" s="77">
        <f>SUM(($B$53*B33),($B$54*C33),($B$55*D33),($B$56*E33),($B$57*F33),($B$58*G33),($B$59*H33),($B$60*I33),($B$61*J33),($B$62*K33),($B$63*L33),($B$64*M33),($B$65*N33),($B$66*O33),($B$67*P33),($B$68*Q33),($B$69*R33),($B$70*S33),($B$71*T33),($B$72*U33),($B$73*V33),($B$74*W33),($B$75*X33),($B$76*Y33),($B$77*Z33),($B$78*AA33),($B$79*AB33),($B$80*AC33),($B$81*AD33),($B$82*AE33))</f>
        <v>-7.4161295550209377E-3</v>
      </c>
      <c r="B124" s="80" t="s">
        <v>158</v>
      </c>
      <c r="C124" s="77">
        <f>$C$151</f>
        <v>-3.6999918027667271E-2</v>
      </c>
      <c r="K124" s="82"/>
      <c r="M124" s="83"/>
      <c r="N124" s="83"/>
      <c r="O124" s="83"/>
      <c r="P124" s="83"/>
      <c r="Q124" s="83"/>
      <c r="R124" s="83"/>
      <c r="S124" s="83"/>
      <c r="T124" s="83"/>
      <c r="U124" s="82"/>
    </row>
    <row r="125" spans="1:21" x14ac:dyDescent="0.15">
      <c r="A125" s="77">
        <f>SUM(($B$53*B34),($B$54*C34),($B$55*D34),($B$56*E34),($B$57*F34),($B$58*G34),($B$59*H34),($B$60*I34),($B$61*J34),($B$62*K34),($B$63*L34),($B$64*M34),($B$65*N34),($B$66*O34),($B$67*P34),($B$68*Q34),($B$69*R34),($B$70*S34),($B$71*T34),($B$72*U34),($B$73*V34),($B$74*W34),($B$75*X34),($B$76*Y34),($B$77*Z34),($B$78*AA34),($B$79*AB34),($B$80*AC34),($B$81*AD34),($B$82*AE34))</f>
        <v>6.1499578156800565E-2</v>
      </c>
      <c r="B125" s="80" t="s">
        <v>158</v>
      </c>
      <c r="C125" s="77">
        <f>$C$151</f>
        <v>-3.6999918027667271E-2</v>
      </c>
      <c r="K125" s="81"/>
      <c r="M125" s="81"/>
      <c r="N125" s="81"/>
      <c r="O125" s="81"/>
      <c r="P125" s="81"/>
      <c r="Q125" s="81"/>
      <c r="R125" s="81"/>
      <c r="S125" s="81"/>
      <c r="T125" s="81"/>
      <c r="U125" s="81"/>
    </row>
    <row r="126" spans="1:21" x14ac:dyDescent="0.15">
      <c r="A126" s="77">
        <f>SUM(($B$53*B35),($B$54*C35),($B$55*D35),($B$56*E35),($B$57*F35),($B$58*G35),($B$59*H35),($B$60*I35),($B$61*J35),($B$62*K35),($B$63*L35),($B$64*M35),($B$65*N35),($B$66*O35),($B$67*P35),($B$68*Q35),($B$69*R35),($B$70*S35),($B$71*T35),($B$72*U35),($B$73*V35),($B$74*W35),($B$75*X35),($B$76*Y35),($B$77*Z35),($B$78*AA35),($B$79*AB35),($B$80*AC35),($B$81*AD35),($B$82*AE35))</f>
        <v>-9.8119754477032275E-3</v>
      </c>
      <c r="B126" s="80" t="s">
        <v>158</v>
      </c>
      <c r="C126" s="77">
        <f>$C$151</f>
        <v>-3.6999918027667271E-2</v>
      </c>
    </row>
    <row r="127" spans="1:21" x14ac:dyDescent="0.15">
      <c r="A127" s="77">
        <f>SUM(($B$53*B36),($B$54*C36),($B$55*D36),($B$56*E36),($B$57*F36),($B$58*G36),($B$59*H36),($B$60*I36),($B$61*J36),($B$62*K36),($B$63*L36),($B$64*M36),($B$65*N36),($B$66*O36),($B$67*P36),($B$68*Q36),($B$69*R36),($B$70*S36),($B$71*T36),($B$72*U36),($B$73*V36),($B$74*W36),($B$75*X36),($B$76*Y36),($B$77*Z36),($B$78*AA36),($B$79*AB36),($B$80*AC36),($B$81*AD36),($B$82*AE36))</f>
        <v>7.9944797623144645E-2</v>
      </c>
      <c r="B127" s="80" t="s">
        <v>158</v>
      </c>
      <c r="C127" s="77">
        <f>$C$151</f>
        <v>-3.6999918027667271E-2</v>
      </c>
    </row>
    <row r="128" spans="1:21" x14ac:dyDescent="0.15">
      <c r="A128" s="77">
        <f>SUM(($B$53*B37),($B$54*C37),($B$55*D37),($B$56*E37),($B$57*F37),($B$58*G37),($B$59*H37),($B$60*I37),($B$61*J37),($B$62*K37),($B$63*L37),($B$64*M37),($B$65*N37),($B$66*O37),($B$67*P37),($B$68*Q37),($B$69*R37),($B$70*S37),($B$71*T37),($B$72*U37),($B$73*V37),($B$74*W37),($B$75*X37),($B$76*Y37),($B$77*Z37),($B$78*AA37),($B$79*AB37),($B$80*AC37),($B$81*AD37),($B$82*AE37))</f>
        <v>3.4802926873803222E-2</v>
      </c>
      <c r="B128" s="80" t="s">
        <v>158</v>
      </c>
      <c r="C128" s="77">
        <f>$C$151</f>
        <v>-3.6999918027667271E-2</v>
      </c>
    </row>
    <row r="129" spans="1:3" x14ac:dyDescent="0.15">
      <c r="A129" s="77">
        <f>SUM(($B$53*B38),($B$54*C38),($B$55*D38),($B$56*E38),($B$57*F38),($B$58*G38),($B$59*H38),($B$60*I38),($B$61*J38),($B$62*K38),($B$63*L38),($B$64*M38),($B$65*N38),($B$66*O38),($B$67*P38),($B$68*Q38),($B$69*R38),($B$70*S38),($B$71*T38),($B$72*U38),($B$73*V38),($B$74*W38),($B$75*X38),($B$76*Y38),($B$77*Z38),($B$78*AA38),($B$79*AB38),($B$80*AC38),($B$81*AD38),($B$82*AE38))</f>
        <v>5.4293728834173237E-2</v>
      </c>
      <c r="B129" s="80" t="s">
        <v>158</v>
      </c>
      <c r="C129" s="77">
        <f>$C$151</f>
        <v>-3.6999918027667271E-2</v>
      </c>
    </row>
    <row r="131" spans="1:3" x14ac:dyDescent="0.15">
      <c r="A131" s="76" t="s">
        <v>197</v>
      </c>
    </row>
    <row r="133" spans="1:3" x14ac:dyDescent="0.15">
      <c r="A133" s="79" t="s">
        <v>198</v>
      </c>
      <c r="B133" s="79"/>
    </row>
    <row r="137" spans="1:3" x14ac:dyDescent="0.15">
      <c r="A137" s="77" t="s">
        <v>199</v>
      </c>
      <c r="B137" s="76">
        <f>MIN(A95:A129)</f>
        <v>-3.6999918027667271E-2</v>
      </c>
    </row>
    <row r="140" spans="1:3" x14ac:dyDescent="0.15">
      <c r="A140" s="78" t="s">
        <v>261</v>
      </c>
      <c r="B140" s="78"/>
      <c r="C140" s="78"/>
    </row>
    <row r="145" spans="1:9" x14ac:dyDescent="0.15">
      <c r="A145" s="76">
        <f>(B53*B43)+(B54*C43)+(B55*D43)+(B56*E43)+(B57*F43)+(B58*G43)+(B59*H43)+(B60*I43)+(B61*J43)+(B62*K43)+(B63*L43)+(B64*M43)+(B65*N43)+(B66*O43)+(B67*P43)+(B68*Q43)+(B69*R43)+(B70*S43)+(B71*T43)+(B72*U43)+(B73*V43)+(B74*W43)+(B75*X43)+(B76*Y43)+(B77*Z43)+(B78*AA43)+(B79*AB43)+(B80*AC43)+(B81*AD43)+(B82*AE43)</f>
        <v>2.3238848999999995E-2</v>
      </c>
      <c r="B145" s="77" t="s">
        <v>153</v>
      </c>
      <c r="C145" s="73">
        <f>0.023238849</f>
        <v>2.3238848999999999E-2</v>
      </c>
    </row>
    <row r="148" spans="1:9" x14ac:dyDescent="0.15">
      <c r="A148" s="76" t="s">
        <v>200</v>
      </c>
    </row>
    <row r="150" spans="1:9" x14ac:dyDescent="0.15">
      <c r="A150" s="75" t="s">
        <v>264</v>
      </c>
      <c r="I150" s="73" t="s">
        <v>266</v>
      </c>
    </row>
    <row r="151" spans="1:9" x14ac:dyDescent="0.15">
      <c r="A151" s="74" t="s">
        <v>263</v>
      </c>
      <c r="B151" s="74"/>
      <c r="C151" s="74">
        <f>B137</f>
        <v>-3.6999918027667271E-2</v>
      </c>
    </row>
    <row r="152" spans="1:9" x14ac:dyDescent="0.15">
      <c r="I152" s="73" t="s">
        <v>265</v>
      </c>
    </row>
    <row r="154" spans="1:9" x14ac:dyDescent="0.15">
      <c r="I154" s="73" t="s">
        <v>267</v>
      </c>
    </row>
    <row r="155" spans="1:9" x14ac:dyDescent="0.15">
      <c r="I155" s="73" t="s">
        <v>268</v>
      </c>
    </row>
    <row r="164" spans="1:31" x14ac:dyDescent="0.15">
      <c r="B164" s="73" t="s">
        <v>166</v>
      </c>
      <c r="C164" s="73" t="s">
        <v>169</v>
      </c>
      <c r="D164" s="73" t="s">
        <v>170</v>
      </c>
      <c r="E164" s="73" t="s">
        <v>171</v>
      </c>
      <c r="F164" s="73" t="s">
        <v>172</v>
      </c>
      <c r="G164" s="73" t="s">
        <v>173</v>
      </c>
      <c r="H164" s="73" t="s">
        <v>174</v>
      </c>
      <c r="I164" s="73" t="s">
        <v>175</v>
      </c>
      <c r="J164" s="73" t="s">
        <v>176</v>
      </c>
      <c r="K164" s="73" t="s">
        <v>177</v>
      </c>
      <c r="L164" s="73" t="s">
        <v>178</v>
      </c>
      <c r="M164" s="73" t="s">
        <v>165</v>
      </c>
      <c r="O164" s="27"/>
      <c r="P164" s="63" t="s">
        <v>166</v>
      </c>
      <c r="Q164" s="62" t="s">
        <v>169</v>
      </c>
      <c r="R164" s="62" t="s">
        <v>170</v>
      </c>
      <c r="S164" s="62" t="s">
        <v>171</v>
      </c>
      <c r="T164" s="62" t="s">
        <v>172</v>
      </c>
      <c r="U164" s="62" t="s">
        <v>173</v>
      </c>
      <c r="V164" s="62" t="s">
        <v>174</v>
      </c>
      <c r="W164" s="62" t="s">
        <v>175</v>
      </c>
      <c r="X164" s="62" t="s">
        <v>176</v>
      </c>
      <c r="Y164" s="62" t="s">
        <v>177</v>
      </c>
      <c r="Z164" s="62" t="s">
        <v>178</v>
      </c>
      <c r="AA164" s="63" t="s">
        <v>165</v>
      </c>
    </row>
    <row r="165" spans="1:31" x14ac:dyDescent="0.15">
      <c r="A165" s="73" t="s">
        <v>167</v>
      </c>
      <c r="B165" s="73">
        <v>1.4699746078578246E-2</v>
      </c>
      <c r="C165" s="73">
        <v>1.6407566603262952E-2</v>
      </c>
      <c r="D165" s="73">
        <v>1.8115387127947656E-2</v>
      </c>
      <c r="E165" s="73">
        <v>1.982320765263236E-2</v>
      </c>
      <c r="F165" s="73">
        <v>2.1531028177317064E-2</v>
      </c>
      <c r="G165" s="73">
        <v>2.3238848702001769E-2</v>
      </c>
      <c r="H165" s="73">
        <v>2.4946669226686473E-2</v>
      </c>
      <c r="I165" s="73">
        <v>2.6654489751371177E-2</v>
      </c>
      <c r="J165" s="73">
        <v>2.8362310276055881E-2</v>
      </c>
      <c r="K165" s="73">
        <v>3.0070130800740585E-2</v>
      </c>
      <c r="L165" s="73">
        <v>3.177795132542529E-2</v>
      </c>
      <c r="M165" s="73">
        <v>3.3485771850110001E-2</v>
      </c>
      <c r="O165" s="27" t="s">
        <v>167</v>
      </c>
      <c r="P165" s="93">
        <v>1.4699746078578246E-2</v>
      </c>
      <c r="Q165" s="93">
        <v>1.6407566603262952E-2</v>
      </c>
      <c r="R165" s="93">
        <v>1.8115387127947656E-2</v>
      </c>
      <c r="S165" s="93">
        <v>1.982320765263236E-2</v>
      </c>
      <c r="T165" s="93">
        <v>2.1531028177317064E-2</v>
      </c>
      <c r="U165" s="93">
        <v>2.3238848702001769E-2</v>
      </c>
      <c r="V165" s="93">
        <v>2.4946669226686473E-2</v>
      </c>
      <c r="W165" s="93">
        <v>2.6654489751371177E-2</v>
      </c>
      <c r="X165" s="93">
        <v>2.8362310276055881E-2</v>
      </c>
      <c r="Y165" s="93">
        <v>3.0070130800740585E-2</v>
      </c>
      <c r="Z165" s="93">
        <v>3.177795132542529E-2</v>
      </c>
      <c r="AA165" s="93">
        <v>3.3485771850110001E-2</v>
      </c>
    </row>
    <row r="166" spans="1:31" x14ac:dyDescent="0.15">
      <c r="A166" s="123" t="s">
        <v>168</v>
      </c>
      <c r="B166" s="123">
        <v>-1.5828796436520898E-2</v>
      </c>
      <c r="C166" s="123">
        <v>-1.9259951448005495E-2</v>
      </c>
      <c r="D166" s="123">
        <v>-2.3018490063185747E-2</v>
      </c>
      <c r="E166" s="123">
        <v>-2.734225877103412E-2</v>
      </c>
      <c r="F166" s="123">
        <v>-3.2171087978058101E-2</v>
      </c>
      <c r="G166" s="123">
        <v>-3.6999917185082082E-2</v>
      </c>
      <c r="H166" s="123">
        <v>-4.2560873076203438E-2</v>
      </c>
      <c r="I166" s="123">
        <v>-4.8388405318352201E-2</v>
      </c>
      <c r="J166" s="123">
        <v>-5.4478855890490521E-2</v>
      </c>
      <c r="K166" s="123">
        <v>-6.0619776564665717E-2</v>
      </c>
      <c r="L166" s="123">
        <v>-6.6760697238840913E-2</v>
      </c>
      <c r="M166" s="123">
        <v>-0.15176344852155332</v>
      </c>
      <c r="O166" s="27" t="s">
        <v>168</v>
      </c>
      <c r="P166" s="45">
        <v>1.5828796436520898E-2</v>
      </c>
      <c r="Q166" s="45">
        <v>1.9259951448005502E-2</v>
      </c>
      <c r="R166" s="45">
        <v>2.3018490063185699E-2</v>
      </c>
      <c r="S166" s="45">
        <v>2.7342258771034099E-2</v>
      </c>
      <c r="T166" s="45">
        <v>3.2171087978058101E-2</v>
      </c>
      <c r="U166" s="45">
        <v>3.6999917185082103E-2</v>
      </c>
      <c r="V166" s="45">
        <v>4.2560873076203397E-2</v>
      </c>
      <c r="W166" s="45">
        <v>4.8388405318352201E-2</v>
      </c>
      <c r="X166" s="45">
        <v>5.44788558904905E-2</v>
      </c>
      <c r="Y166" s="45">
        <v>6.0619776564665703E-2</v>
      </c>
      <c r="Z166" s="45">
        <v>6.6760697238840899E-2</v>
      </c>
      <c r="AA166" s="45">
        <v>0.15176344852155299</v>
      </c>
    </row>
    <row r="170" spans="1:31" x14ac:dyDescent="0.15">
      <c r="A170"/>
      <c r="B170"/>
      <c r="C170"/>
      <c r="D170"/>
      <c r="E170"/>
      <c r="F170"/>
      <c r="G170"/>
      <c r="H170"/>
      <c r="I170"/>
      <c r="J170"/>
      <c r="K170"/>
      <c r="L170"/>
      <c r="M170"/>
      <c r="N170"/>
      <c r="O170"/>
      <c r="P170"/>
      <c r="Q170"/>
      <c r="R170"/>
      <c r="S170"/>
      <c r="T170"/>
      <c r="U170"/>
      <c r="V170"/>
      <c r="W170"/>
      <c r="X170"/>
      <c r="Y170"/>
      <c r="Z170"/>
      <c r="AA170"/>
      <c r="AB170"/>
      <c r="AC170"/>
      <c r="AD170"/>
      <c r="AE170"/>
    </row>
    <row r="171" spans="1:31" x14ac:dyDescent="0.15">
      <c r="A171"/>
      <c r="B171"/>
      <c r="C171"/>
      <c r="D171"/>
      <c r="E171"/>
      <c r="F171"/>
      <c r="G171"/>
      <c r="H171"/>
      <c r="I171"/>
      <c r="J171"/>
      <c r="K171"/>
      <c r="L171"/>
      <c r="M171"/>
      <c r="N171"/>
      <c r="O171"/>
      <c r="P171"/>
      <c r="Q171"/>
      <c r="R171"/>
      <c r="S171"/>
      <c r="T171"/>
      <c r="U171"/>
      <c r="V171"/>
      <c r="W171"/>
      <c r="X171"/>
      <c r="Y171"/>
      <c r="Z171"/>
      <c r="AA171"/>
      <c r="AB171"/>
      <c r="AC171"/>
      <c r="AD171"/>
      <c r="AE171"/>
    </row>
    <row r="172" spans="1:31" x14ac:dyDescent="0.15">
      <c r="A172"/>
      <c r="B172"/>
      <c r="C172"/>
      <c r="D172"/>
      <c r="E172"/>
      <c r="F172"/>
      <c r="G172"/>
      <c r="H172"/>
      <c r="I172"/>
      <c r="J172"/>
      <c r="K172"/>
      <c r="L172"/>
      <c r="M172"/>
      <c r="N172"/>
      <c r="O172"/>
      <c r="P172"/>
      <c r="Q172"/>
      <c r="R172"/>
      <c r="S172"/>
      <c r="T172"/>
      <c r="U172"/>
      <c r="V172"/>
      <c r="W172"/>
      <c r="X172"/>
      <c r="Y172"/>
      <c r="Z172"/>
      <c r="AA172"/>
      <c r="AB172"/>
      <c r="AC172"/>
      <c r="AD172"/>
      <c r="AE172"/>
    </row>
    <row r="173" spans="1:31" x14ac:dyDescent="0.15">
      <c r="A173"/>
      <c r="B173"/>
      <c r="C173"/>
      <c r="D173"/>
      <c r="E173"/>
      <c r="F173"/>
      <c r="G173"/>
      <c r="H173"/>
      <c r="I173"/>
      <c r="J173"/>
      <c r="K173"/>
      <c r="L173"/>
      <c r="M173"/>
      <c r="N173"/>
      <c r="O173"/>
      <c r="P173"/>
      <c r="Q173"/>
      <c r="R173"/>
      <c r="S173"/>
      <c r="T173"/>
      <c r="U173"/>
      <c r="V173"/>
      <c r="W173"/>
      <c r="X173"/>
      <c r="Y173"/>
      <c r="Z173"/>
      <c r="AA173"/>
      <c r="AB173"/>
      <c r="AC173"/>
      <c r="AD173"/>
      <c r="AE173"/>
    </row>
    <row r="174" spans="1:31" x14ac:dyDescent="0.15">
      <c r="A174"/>
      <c r="B174"/>
      <c r="C174"/>
      <c r="D174"/>
      <c r="E174"/>
      <c r="F174"/>
      <c r="G174"/>
      <c r="H174"/>
      <c r="I174"/>
      <c r="J174"/>
      <c r="K174"/>
      <c r="L174"/>
      <c r="M174"/>
      <c r="N174"/>
      <c r="O174"/>
      <c r="P174"/>
      <c r="Q174"/>
      <c r="R174"/>
      <c r="S174"/>
      <c r="T174"/>
      <c r="U174"/>
      <c r="V174"/>
      <c r="W174"/>
      <c r="X174"/>
      <c r="Y174"/>
      <c r="Z174"/>
      <c r="AA174"/>
      <c r="AB174"/>
      <c r="AC174"/>
      <c r="AD174"/>
      <c r="AE174"/>
    </row>
    <row r="175" spans="1:31" x14ac:dyDescent="0.15">
      <c r="A175"/>
      <c r="B175"/>
      <c r="C175"/>
      <c r="D175"/>
      <c r="E175"/>
      <c r="F175"/>
      <c r="G175"/>
      <c r="H175"/>
      <c r="I175"/>
      <c r="J175"/>
      <c r="K175"/>
      <c r="L175"/>
      <c r="M175"/>
      <c r="N175"/>
      <c r="O175"/>
      <c r="P175"/>
      <c r="Q175"/>
      <c r="R175"/>
      <c r="S175"/>
      <c r="T175"/>
      <c r="U175"/>
      <c r="V175"/>
      <c r="W175"/>
      <c r="X175"/>
      <c r="Y175"/>
      <c r="Z175"/>
      <c r="AA175"/>
      <c r="AB175"/>
      <c r="AC175"/>
      <c r="AD175"/>
      <c r="AE175"/>
    </row>
    <row r="176" spans="1:31" x14ac:dyDescent="0.15">
      <c r="A176"/>
      <c r="B176"/>
      <c r="C176"/>
      <c r="D176"/>
      <c r="E176"/>
      <c r="F176"/>
      <c r="G176"/>
      <c r="H176"/>
      <c r="I176"/>
      <c r="J176"/>
      <c r="K176"/>
      <c r="L176"/>
      <c r="M176"/>
      <c r="N176"/>
      <c r="O176"/>
      <c r="P176"/>
      <c r="Q176"/>
      <c r="R176"/>
      <c r="S176"/>
      <c r="T176"/>
      <c r="U176"/>
      <c r="V176"/>
      <c r="W176"/>
      <c r="X176"/>
      <c r="Y176"/>
      <c r="Z176"/>
      <c r="AA176"/>
      <c r="AB176"/>
      <c r="AC176"/>
      <c r="AD176"/>
      <c r="AE176"/>
    </row>
    <row r="177" spans="1:31" x14ac:dyDescent="0.15">
      <c r="A177"/>
      <c r="B177"/>
      <c r="C177"/>
      <c r="D177"/>
      <c r="E177"/>
      <c r="F177"/>
      <c r="G177"/>
      <c r="H177"/>
      <c r="I177"/>
      <c r="J177"/>
      <c r="K177"/>
      <c r="L177"/>
      <c r="M177"/>
      <c r="N177"/>
      <c r="O177"/>
      <c r="P177"/>
      <c r="Q177"/>
      <c r="R177"/>
      <c r="S177"/>
      <c r="T177"/>
      <c r="U177"/>
      <c r="V177"/>
      <c r="W177"/>
      <c r="X177"/>
      <c r="Y177"/>
      <c r="Z177"/>
      <c r="AA177"/>
      <c r="AB177"/>
      <c r="AC177"/>
      <c r="AD177"/>
      <c r="AE177"/>
    </row>
    <row r="178" spans="1:31" x14ac:dyDescent="0.15">
      <c r="A178"/>
      <c r="B178"/>
      <c r="C178"/>
      <c r="D178"/>
      <c r="E178"/>
      <c r="F178"/>
      <c r="G178"/>
      <c r="H178"/>
      <c r="I178"/>
      <c r="J178"/>
      <c r="K178"/>
      <c r="L178"/>
      <c r="M178"/>
      <c r="N178"/>
      <c r="O178"/>
      <c r="P178"/>
      <c r="Q178"/>
      <c r="R178"/>
      <c r="S178"/>
      <c r="T178"/>
      <c r="U178"/>
      <c r="V178"/>
      <c r="W178"/>
      <c r="X178"/>
      <c r="Y178"/>
      <c r="Z178"/>
      <c r="AA178"/>
      <c r="AB178"/>
      <c r="AC178"/>
      <c r="AD178"/>
      <c r="AE178"/>
    </row>
    <row r="179" spans="1:31" x14ac:dyDescent="0.15">
      <c r="A179"/>
      <c r="B179"/>
      <c r="C179"/>
      <c r="D179"/>
      <c r="E179"/>
      <c r="F179"/>
      <c r="G179"/>
      <c r="H179"/>
      <c r="I179"/>
      <c r="J179"/>
      <c r="K179"/>
      <c r="L179"/>
      <c r="M179"/>
      <c r="N179"/>
      <c r="O179"/>
      <c r="P179"/>
      <c r="Q179"/>
      <c r="R179"/>
      <c r="S179"/>
      <c r="T179"/>
      <c r="U179"/>
      <c r="V179"/>
      <c r="W179"/>
      <c r="X179"/>
      <c r="Y179"/>
      <c r="Z179"/>
      <c r="AA179"/>
      <c r="AB179"/>
      <c r="AC179"/>
      <c r="AD179"/>
      <c r="AE179"/>
    </row>
    <row r="180" spans="1:31" x14ac:dyDescent="0.15">
      <c r="A180"/>
      <c r="B180"/>
      <c r="C180"/>
      <c r="D180"/>
      <c r="E180"/>
      <c r="F180"/>
      <c r="G180"/>
      <c r="H180"/>
      <c r="I180"/>
      <c r="J180"/>
      <c r="K180"/>
      <c r="L180"/>
      <c r="M180"/>
      <c r="N180"/>
      <c r="O180"/>
      <c r="P180"/>
      <c r="Q180"/>
      <c r="R180"/>
      <c r="S180"/>
      <c r="T180"/>
      <c r="U180"/>
      <c r="V180"/>
      <c r="W180"/>
      <c r="X180"/>
      <c r="Y180"/>
      <c r="Z180"/>
      <c r="AA180"/>
      <c r="AB180"/>
      <c r="AC180"/>
      <c r="AD180"/>
      <c r="AE180"/>
    </row>
    <row r="181" spans="1:31" x14ac:dyDescent="0.15">
      <c r="A181"/>
      <c r="B181"/>
      <c r="C181"/>
      <c r="D181"/>
      <c r="E181"/>
      <c r="F181"/>
      <c r="G181"/>
      <c r="H181"/>
      <c r="I181"/>
      <c r="J181"/>
      <c r="K181"/>
      <c r="L181"/>
      <c r="M181"/>
      <c r="N181"/>
      <c r="O181"/>
      <c r="P181"/>
      <c r="Q181"/>
      <c r="R181"/>
      <c r="S181"/>
      <c r="T181"/>
      <c r="U181"/>
      <c r="V181"/>
      <c r="W181"/>
      <c r="X181"/>
      <c r="Y181"/>
      <c r="Z181"/>
      <c r="AA181"/>
      <c r="AB181"/>
      <c r="AC181"/>
      <c r="AD181"/>
      <c r="AE181"/>
    </row>
    <row r="182" spans="1:31" x14ac:dyDescent="0.15">
      <c r="A182"/>
      <c r="B182"/>
      <c r="C182"/>
      <c r="D182"/>
      <c r="E182"/>
      <c r="F182"/>
      <c r="G182"/>
      <c r="H182"/>
      <c r="I182"/>
      <c r="J182"/>
      <c r="K182"/>
      <c r="L182"/>
      <c r="M182"/>
      <c r="N182"/>
      <c r="O182"/>
      <c r="P182"/>
      <c r="Q182"/>
      <c r="R182"/>
      <c r="S182"/>
      <c r="T182"/>
      <c r="U182"/>
      <c r="V182"/>
      <c r="W182"/>
      <c r="X182"/>
      <c r="Y182"/>
      <c r="Z182"/>
      <c r="AA182"/>
      <c r="AB182"/>
      <c r="AC182"/>
      <c r="AD182"/>
      <c r="AE182"/>
    </row>
    <row r="183" spans="1:31" x14ac:dyDescent="0.15">
      <c r="A183"/>
      <c r="B183"/>
      <c r="C183"/>
      <c r="D183"/>
      <c r="E183"/>
      <c r="F183"/>
      <c r="G183"/>
      <c r="H183"/>
      <c r="I183"/>
      <c r="J183"/>
      <c r="K183"/>
      <c r="L183"/>
      <c r="M183"/>
      <c r="N183"/>
      <c r="O183"/>
      <c r="P183"/>
      <c r="Q183"/>
      <c r="R183"/>
      <c r="S183"/>
      <c r="T183"/>
      <c r="U183"/>
      <c r="V183"/>
      <c r="W183"/>
      <c r="X183"/>
      <c r="Y183"/>
      <c r="Z183"/>
      <c r="AA183"/>
      <c r="AB183"/>
      <c r="AC183"/>
      <c r="AD183"/>
      <c r="AE183"/>
    </row>
    <row r="184" spans="1:31" x14ac:dyDescent="0.15">
      <c r="A184"/>
      <c r="B184"/>
      <c r="C184"/>
      <c r="D184"/>
      <c r="E184"/>
      <c r="F184"/>
      <c r="G184"/>
      <c r="H184"/>
      <c r="I184"/>
      <c r="J184"/>
      <c r="K184"/>
      <c r="L184"/>
      <c r="M184"/>
      <c r="N184"/>
      <c r="O184"/>
      <c r="P184"/>
      <c r="Q184"/>
      <c r="R184"/>
      <c r="S184"/>
      <c r="T184"/>
      <c r="U184"/>
      <c r="V184"/>
      <c r="W184"/>
      <c r="X184"/>
      <c r="Y184"/>
      <c r="Z184"/>
      <c r="AA184"/>
      <c r="AB184"/>
      <c r="AC184"/>
      <c r="AD184"/>
      <c r="AE184"/>
    </row>
    <row r="185" spans="1:31" x14ac:dyDescent="0.15">
      <c r="A185" s="63"/>
      <c r="B185"/>
      <c r="C185"/>
      <c r="D185"/>
      <c r="E185"/>
      <c r="F185"/>
      <c r="G185"/>
      <c r="H185"/>
      <c r="I185"/>
      <c r="J185"/>
      <c r="K185"/>
      <c r="L185"/>
      <c r="M185"/>
      <c r="N185"/>
      <c r="O185"/>
      <c r="P185"/>
      <c r="Q185"/>
      <c r="R185"/>
      <c r="S185"/>
      <c r="T185"/>
      <c r="U185"/>
      <c r="V185"/>
      <c r="W185"/>
      <c r="X185"/>
      <c r="Y185"/>
      <c r="Z185"/>
      <c r="AA185"/>
      <c r="AB185"/>
      <c r="AC185"/>
      <c r="AD185"/>
      <c r="AE185"/>
    </row>
    <row r="186" spans="1:31" x14ac:dyDescent="0.15">
      <c r="A186"/>
      <c r="B186"/>
      <c r="C186"/>
      <c r="D186"/>
      <c r="E186"/>
      <c r="F186"/>
      <c r="G186"/>
      <c r="H186"/>
      <c r="I186"/>
      <c r="J186"/>
      <c r="K186"/>
      <c r="L186"/>
      <c r="M186"/>
      <c r="N186"/>
      <c r="O186"/>
      <c r="P186"/>
      <c r="Q186"/>
      <c r="R186"/>
      <c r="S186"/>
      <c r="T186"/>
      <c r="U186"/>
      <c r="V186"/>
      <c r="W186"/>
      <c r="X186"/>
      <c r="Y186"/>
      <c r="Z186"/>
      <c r="AA186"/>
      <c r="AB186"/>
      <c r="AC186"/>
      <c r="AD186"/>
      <c r="AE186"/>
    </row>
    <row r="187" spans="1:31" x14ac:dyDescent="0.15">
      <c r="A187"/>
      <c r="B187"/>
      <c r="C187"/>
      <c r="D187"/>
      <c r="E187"/>
      <c r="F187"/>
      <c r="G187"/>
      <c r="H187"/>
      <c r="I187"/>
      <c r="J187"/>
      <c r="K187"/>
      <c r="L187"/>
      <c r="M187"/>
      <c r="N187"/>
      <c r="O187"/>
      <c r="P187"/>
      <c r="Q187"/>
      <c r="R187"/>
      <c r="S187"/>
      <c r="T187"/>
      <c r="U187"/>
      <c r="V187"/>
      <c r="W187"/>
      <c r="X187"/>
      <c r="Y187"/>
      <c r="Z187"/>
      <c r="AA187"/>
      <c r="AB187"/>
      <c r="AC187"/>
      <c r="AD187"/>
      <c r="AE187"/>
    </row>
    <row r="188" spans="1:31" x14ac:dyDescent="0.15">
      <c r="A188"/>
      <c r="B188"/>
      <c r="C188"/>
      <c r="D188"/>
      <c r="E188"/>
      <c r="F188"/>
      <c r="G188"/>
      <c r="H188"/>
      <c r="I188"/>
      <c r="J188"/>
      <c r="K188"/>
      <c r="L188"/>
      <c r="M188"/>
      <c r="N188"/>
      <c r="O188"/>
      <c r="P188"/>
      <c r="Q188"/>
      <c r="R188"/>
      <c r="S188"/>
      <c r="T188"/>
      <c r="U188"/>
      <c r="V188"/>
      <c r="W188"/>
      <c r="X188"/>
      <c r="Y188"/>
      <c r="Z188"/>
      <c r="AA188"/>
      <c r="AB188"/>
      <c r="AC188"/>
      <c r="AD188"/>
      <c r="AE188"/>
    </row>
    <row r="189" spans="1:31" x14ac:dyDescent="0.15">
      <c r="A189"/>
      <c r="B189"/>
      <c r="C189"/>
      <c r="D189"/>
      <c r="E189"/>
      <c r="F189"/>
      <c r="G189"/>
      <c r="H189"/>
      <c r="I189"/>
      <c r="J189"/>
      <c r="K189"/>
      <c r="L189"/>
      <c r="M189"/>
      <c r="N189"/>
      <c r="O189"/>
      <c r="P189"/>
      <c r="Q189"/>
      <c r="R189"/>
      <c r="S189"/>
      <c r="T189"/>
      <c r="U189"/>
      <c r="V189"/>
      <c r="W189"/>
      <c r="X189"/>
      <c r="Y189"/>
      <c r="Z189"/>
      <c r="AA189"/>
      <c r="AB189"/>
      <c r="AC189"/>
      <c r="AD189"/>
      <c r="AE189"/>
    </row>
    <row r="190" spans="1:31" x14ac:dyDescent="0.15">
      <c r="A190"/>
      <c r="B190"/>
      <c r="C190"/>
      <c r="D190"/>
      <c r="E190"/>
      <c r="F190"/>
      <c r="G190"/>
      <c r="H190"/>
      <c r="I190"/>
      <c r="J190"/>
      <c r="K190"/>
      <c r="L190"/>
      <c r="M190"/>
      <c r="N190"/>
      <c r="O190"/>
      <c r="P190"/>
      <c r="Q190"/>
      <c r="R190"/>
      <c r="S190"/>
      <c r="T190"/>
      <c r="U190"/>
      <c r="V190"/>
      <c r="W190"/>
      <c r="X190"/>
      <c r="Y190"/>
      <c r="Z190"/>
      <c r="AA190"/>
      <c r="AB190"/>
      <c r="AC190"/>
      <c r="AD190"/>
      <c r="AE190"/>
    </row>
    <row r="191" spans="1:31" x14ac:dyDescent="0.15">
      <c r="A191"/>
      <c r="B191"/>
      <c r="C191"/>
      <c r="D191"/>
      <c r="E191"/>
      <c r="F191"/>
      <c r="G191"/>
      <c r="H191"/>
      <c r="I191"/>
      <c r="J191"/>
      <c r="K191"/>
      <c r="L191"/>
      <c r="M191"/>
      <c r="N191"/>
      <c r="O191"/>
      <c r="P191"/>
      <c r="Q191" s="59"/>
      <c r="R191"/>
      <c r="S191"/>
      <c r="T191"/>
      <c r="U191"/>
      <c r="V191"/>
      <c r="W191"/>
      <c r="X191"/>
      <c r="Y191"/>
      <c r="Z191"/>
      <c r="AA191"/>
      <c r="AB191"/>
      <c r="AC191"/>
      <c r="AD191"/>
      <c r="AE191"/>
    </row>
    <row r="192" spans="1:31" x14ac:dyDescent="0.15">
      <c r="A192"/>
      <c r="B192"/>
      <c r="C192"/>
      <c r="D192"/>
      <c r="E192"/>
      <c r="F192"/>
      <c r="G192"/>
      <c r="H192"/>
      <c r="I192"/>
      <c r="J192"/>
      <c r="K192"/>
      <c r="L192"/>
      <c r="M192"/>
      <c r="N192"/>
      <c r="O192"/>
      <c r="P192"/>
      <c r="Q192"/>
      <c r="R192"/>
      <c r="S192"/>
      <c r="T192"/>
      <c r="U192"/>
      <c r="V192"/>
      <c r="W192"/>
      <c r="X192"/>
      <c r="Y192"/>
      <c r="Z192"/>
      <c r="AA192"/>
      <c r="AB192"/>
      <c r="AC192"/>
      <c r="AD192"/>
      <c r="AE192"/>
    </row>
    <row r="193" spans="1:31" x14ac:dyDescent="0.15">
      <c r="A193"/>
      <c r="B193"/>
      <c r="C193"/>
      <c r="D193"/>
      <c r="E193"/>
      <c r="F193"/>
      <c r="G193"/>
      <c r="H193"/>
      <c r="I193"/>
      <c r="J193"/>
      <c r="K193"/>
      <c r="L193"/>
      <c r="M193"/>
      <c r="N193"/>
      <c r="O193"/>
      <c r="P193"/>
      <c r="Q193"/>
      <c r="R193"/>
      <c r="S193"/>
      <c r="T193"/>
      <c r="U193"/>
      <c r="V193"/>
      <c r="W193"/>
      <c r="X193"/>
      <c r="Y193"/>
      <c r="Z193"/>
      <c r="AA193"/>
      <c r="AB193"/>
      <c r="AC193"/>
      <c r="AD193"/>
      <c r="AE193"/>
    </row>
    <row r="194" spans="1:31" x14ac:dyDescent="0.15">
      <c r="A194"/>
      <c r="B194"/>
      <c r="C194"/>
      <c r="D194"/>
      <c r="E194"/>
      <c r="F194"/>
      <c r="G194"/>
      <c r="H194"/>
      <c r="I194"/>
      <c r="J194"/>
      <c r="K194"/>
      <c r="L194"/>
      <c r="M194"/>
      <c r="N194"/>
      <c r="O194"/>
      <c r="P194"/>
      <c r="Q194"/>
      <c r="R194"/>
      <c r="S194"/>
      <c r="T194"/>
      <c r="U194"/>
      <c r="V194"/>
      <c r="W194"/>
      <c r="X194"/>
      <c r="Y194"/>
      <c r="Z194"/>
      <c r="AA194"/>
      <c r="AB194"/>
      <c r="AC194"/>
      <c r="AD194"/>
      <c r="AE194"/>
    </row>
    <row r="195" spans="1:31" x14ac:dyDescent="0.15">
      <c r="A195"/>
      <c r="B195"/>
      <c r="C195"/>
      <c r="D195"/>
      <c r="E195"/>
      <c r="F195"/>
      <c r="G195"/>
      <c r="H195"/>
      <c r="I195"/>
      <c r="J195"/>
      <c r="K195"/>
      <c r="L195"/>
      <c r="M195"/>
      <c r="N195"/>
      <c r="O195"/>
      <c r="P195"/>
      <c r="Q195"/>
      <c r="R195"/>
      <c r="S195"/>
      <c r="T195"/>
      <c r="U195"/>
      <c r="V195"/>
      <c r="W195"/>
      <c r="X195"/>
      <c r="Y195"/>
      <c r="Z195"/>
      <c r="AA195"/>
      <c r="AB195"/>
      <c r="AC195"/>
      <c r="AD195"/>
      <c r="AE195"/>
    </row>
    <row r="196" spans="1:31" x14ac:dyDescent="0.15">
      <c r="C196" s="73" t="s">
        <v>269</v>
      </c>
    </row>
  </sheetData>
  <mergeCells count="3">
    <mergeCell ref="B41:G41"/>
    <mergeCell ref="A47:AE47"/>
    <mergeCell ref="A140:C140"/>
  </mergeCells>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3DE11-A4B5-489F-95ED-56A669F65D73}">
  <dimension ref="A1:AE247"/>
  <sheetViews>
    <sheetView topLeftCell="A222" zoomScale="90" zoomScaleNormal="70" workbookViewId="0">
      <selection activeCell="P268" sqref="P268"/>
    </sheetView>
  </sheetViews>
  <sheetFormatPr baseColWidth="10" defaultColWidth="8.83203125" defaultRowHeight="13" x14ac:dyDescent="0.15"/>
  <cols>
    <col min="2" max="2" width="10.1640625" customWidth="1"/>
    <col min="3" max="4" width="9.33203125" bestFit="1" customWidth="1"/>
    <col min="5" max="5" width="10" customWidth="1"/>
    <col min="6" max="27" width="9.33203125" bestFit="1" customWidth="1"/>
  </cols>
  <sheetData>
    <row r="1" spans="1:31" x14ac:dyDescent="0.15">
      <c r="A1" s="5"/>
      <c r="B1" s="5" t="s">
        <v>110</v>
      </c>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1:31" x14ac:dyDescent="0.15">
      <c r="A2" s="7"/>
      <c r="B2" s="8" t="s">
        <v>80</v>
      </c>
      <c r="C2" s="8" t="s">
        <v>81</v>
      </c>
      <c r="D2" s="9" t="s">
        <v>82</v>
      </c>
      <c r="E2" s="8" t="s">
        <v>83</v>
      </c>
      <c r="F2" s="9" t="s">
        <v>84</v>
      </c>
      <c r="G2" s="8" t="s">
        <v>85</v>
      </c>
      <c r="H2" s="10" t="s">
        <v>86</v>
      </c>
      <c r="I2" s="8" t="s">
        <v>87</v>
      </c>
      <c r="J2" s="8" t="s">
        <v>88</v>
      </c>
      <c r="K2" s="8" t="s">
        <v>89</v>
      </c>
      <c r="L2" s="8" t="s">
        <v>90</v>
      </c>
      <c r="M2" s="8" t="s">
        <v>91</v>
      </c>
      <c r="N2" s="8" t="s">
        <v>92</v>
      </c>
      <c r="O2" s="8" t="s">
        <v>93</v>
      </c>
      <c r="P2" s="8" t="s">
        <v>94</v>
      </c>
      <c r="Q2" s="8" t="s">
        <v>95</v>
      </c>
      <c r="R2" s="9" t="s">
        <v>96</v>
      </c>
      <c r="S2" s="8" t="s">
        <v>97</v>
      </c>
      <c r="T2" s="8" t="s">
        <v>98</v>
      </c>
      <c r="U2" s="8" t="s">
        <v>99</v>
      </c>
      <c r="V2" s="8" t="s">
        <v>100</v>
      </c>
      <c r="W2" s="8" t="s">
        <v>101</v>
      </c>
      <c r="X2" s="8" t="s">
        <v>102</v>
      </c>
      <c r="Y2" s="9" t="s">
        <v>103</v>
      </c>
      <c r="Z2" s="8" t="s">
        <v>104</v>
      </c>
      <c r="AA2" s="8" t="s">
        <v>105</v>
      </c>
      <c r="AB2" s="8" t="s">
        <v>106</v>
      </c>
      <c r="AC2" s="8" t="s">
        <v>107</v>
      </c>
      <c r="AD2" s="8" t="s">
        <v>108</v>
      </c>
      <c r="AE2" s="11" t="s">
        <v>109</v>
      </c>
    </row>
    <row r="3" spans="1:31" x14ac:dyDescent="0.15">
      <c r="A3" s="7"/>
      <c r="B3" s="12"/>
      <c r="C3" s="12"/>
      <c r="D3" s="12"/>
      <c r="E3" s="12"/>
      <c r="F3" s="12"/>
      <c r="G3" s="12"/>
      <c r="H3" s="13"/>
      <c r="I3" s="12"/>
      <c r="J3" s="12"/>
      <c r="K3" s="12"/>
      <c r="L3" s="12"/>
      <c r="M3" s="12"/>
      <c r="N3" s="12"/>
      <c r="O3" s="12"/>
      <c r="P3" s="12"/>
      <c r="Q3" s="12"/>
      <c r="R3" s="12"/>
      <c r="S3" s="12"/>
      <c r="T3" s="12"/>
      <c r="U3" s="12"/>
      <c r="V3" s="12"/>
      <c r="W3" s="12"/>
      <c r="X3" s="12"/>
      <c r="Y3" s="12"/>
      <c r="Z3" s="12"/>
      <c r="AA3" s="12"/>
      <c r="AB3" s="12"/>
      <c r="AC3" s="12"/>
      <c r="AD3" s="12"/>
      <c r="AE3" s="13"/>
    </row>
    <row r="4" spans="1:31" x14ac:dyDescent="0.15">
      <c r="A4" s="22" t="s">
        <v>115</v>
      </c>
      <c r="B4" s="14">
        <v>1.778975741239883E-2</v>
      </c>
      <c r="C4" s="14">
        <v>3.7968892955169344E-2</v>
      </c>
      <c r="D4" s="14">
        <v>7.0751928590429433E-2</v>
      </c>
      <c r="E4" s="14">
        <v>-3.949142747062216E-3</v>
      </c>
      <c r="F4" s="14">
        <v>-5.818181818181823E-2</v>
      </c>
      <c r="G4" s="14">
        <v>-3.3043478260869542E-2</v>
      </c>
      <c r="H4" s="15">
        <v>3.0478955007256892E-2</v>
      </c>
      <c r="I4" s="14">
        <v>-5.6772908366533724E-2</v>
      </c>
      <c r="J4" s="14">
        <v>7.4273472429210105E-2</v>
      </c>
      <c r="K4" s="14">
        <v>5.9296482412060286E-2</v>
      </c>
      <c r="L4" s="14">
        <v>5.6940671033878031E-2</v>
      </c>
      <c r="M4" s="14">
        <v>5.5084745762711738E-2</v>
      </c>
      <c r="N4" s="14">
        <v>-5.061460592913976E-3</v>
      </c>
      <c r="O4" s="14">
        <v>-1.3761467889908778E-3</v>
      </c>
      <c r="P4" s="14">
        <v>3.8501560874089596E-2</v>
      </c>
      <c r="Q4" s="14">
        <v>4.0920716112531098E-3</v>
      </c>
      <c r="R4" s="14">
        <v>-3.9956411187794926E-3</v>
      </c>
      <c r="S4" s="14">
        <v>-2.3231256599788874E-2</v>
      </c>
      <c r="T4" s="14">
        <v>3.6721660457690333E-2</v>
      </c>
      <c r="U4" s="14">
        <v>-1.8517251991929818E-2</v>
      </c>
      <c r="V4" s="14">
        <v>2.300319488817899E-2</v>
      </c>
      <c r="W4" s="14">
        <v>8.6538461538461404E-3</v>
      </c>
      <c r="X4" s="14">
        <v>-2.5495376486129435E-2</v>
      </c>
      <c r="Y4" s="14">
        <v>-2.8094820017559287E-2</v>
      </c>
      <c r="Z4" s="14">
        <v>0.13422818791946314</v>
      </c>
      <c r="AA4" s="14">
        <v>-3.5847299813780237E-2</v>
      </c>
      <c r="AB4" s="14">
        <v>3.9152003997287604E-2</v>
      </c>
      <c r="AC4" s="14">
        <v>-3.1417267861298614E-2</v>
      </c>
      <c r="AD4" s="14">
        <v>2.735562310030409E-2</v>
      </c>
      <c r="AE4" s="15">
        <v>-2.7554535017221608E-2</v>
      </c>
    </row>
    <row r="5" spans="1:31" x14ac:dyDescent="0.15">
      <c r="A5" s="22" t="s">
        <v>124</v>
      </c>
      <c r="B5" s="14">
        <v>-2.3834745762711829E-2</v>
      </c>
      <c r="C5" s="14">
        <v>3.305420890260026E-2</v>
      </c>
      <c r="D5" s="14">
        <v>-9.5371514143554968E-3</v>
      </c>
      <c r="E5" s="14">
        <v>-0.10436611546272125</v>
      </c>
      <c r="F5" s="14">
        <v>-8.4942084942084856E-2</v>
      </c>
      <c r="G5" s="14">
        <v>-4.6762589928057575E-2</v>
      </c>
      <c r="H5" s="15">
        <v>4.6478873239436634E-2</v>
      </c>
      <c r="I5" s="14">
        <v>-0.11087645195353756</v>
      </c>
      <c r="J5" s="14">
        <v>5.7866717533424566E-2</v>
      </c>
      <c r="K5" s="14">
        <v>3.4788108791903791E-2</v>
      </c>
      <c r="L5" s="14">
        <v>-2.5385466332795953E-2</v>
      </c>
      <c r="M5" s="14">
        <v>-9.7991967871485855E-2</v>
      </c>
      <c r="N5" s="14">
        <v>-8.3575581395348861E-2</v>
      </c>
      <c r="O5" s="14">
        <v>-4.6853468075333006E-2</v>
      </c>
      <c r="P5" s="14">
        <v>-4.1082164328657328E-2</v>
      </c>
      <c r="Q5" s="14">
        <v>2.0376974019358236E-2</v>
      </c>
      <c r="R5" s="14">
        <v>-6.4916119620714849E-2</v>
      </c>
      <c r="S5" s="14">
        <v>-2.5405405405405344E-2</v>
      </c>
      <c r="T5" s="14">
        <v>-3.5420944558521628E-2</v>
      </c>
      <c r="U5" s="14">
        <v>-0.14065466961657047</v>
      </c>
      <c r="V5" s="14">
        <v>-6.6208619612742173E-2</v>
      </c>
      <c r="W5" s="14">
        <v>-9.4375595805529094E-2</v>
      </c>
      <c r="X5" s="14">
        <v>-3.7006913379422517E-2</v>
      </c>
      <c r="Y5" s="14">
        <v>-9.9367660343269576E-3</v>
      </c>
      <c r="Z5" s="14">
        <v>6.4431295200525998E-2</v>
      </c>
      <c r="AA5" s="14">
        <v>-0.10622887493964264</v>
      </c>
      <c r="AB5" s="14">
        <v>-9.4106333287539805E-3</v>
      </c>
      <c r="AC5" s="14">
        <v>-7.784718885151358E-2</v>
      </c>
      <c r="AD5" s="14">
        <v>4.9309664694279021E-3</v>
      </c>
      <c r="AE5" s="15">
        <v>-8.3825265643447555E-2</v>
      </c>
    </row>
    <row r="6" spans="1:31" x14ac:dyDescent="0.15">
      <c r="A6" s="22" t="s">
        <v>125</v>
      </c>
      <c r="B6" s="14">
        <v>1.6277807921867139E-3</v>
      </c>
      <c r="C6" s="14">
        <v>1.4931740614334379E-2</v>
      </c>
      <c r="D6" s="14">
        <v>5.8456714858038702E-2</v>
      </c>
      <c r="E6" s="14">
        <v>5.657678084595244E-2</v>
      </c>
      <c r="F6" s="14">
        <v>4.1139240506328986E-2</v>
      </c>
      <c r="G6" s="14">
        <v>4.716981132075472E-2</v>
      </c>
      <c r="H6" s="15">
        <v>6.7294751009421269E-2</v>
      </c>
      <c r="I6" s="14">
        <v>9.7387173396674617E-2</v>
      </c>
      <c r="J6" s="14">
        <v>9.8845977312964212E-3</v>
      </c>
      <c r="K6" s="14">
        <v>3.6674816625916956E-2</v>
      </c>
      <c r="L6" s="14">
        <v>1.7945170223951586E-2</v>
      </c>
      <c r="M6" s="14">
        <v>4.6304541406945642E-2</v>
      </c>
      <c r="N6" s="14">
        <v>1.0309278350515526E-2</v>
      </c>
      <c r="O6" s="14">
        <v>6.0722891566265133E-2</v>
      </c>
      <c r="P6" s="14">
        <v>2.9258098223615397E-2</v>
      </c>
      <c r="Q6" s="14">
        <v>3.9440838741887127E-2</v>
      </c>
      <c r="R6" s="14">
        <v>6.9032761310452398E-2</v>
      </c>
      <c r="S6" s="14">
        <v>1.608430393788126E-2</v>
      </c>
      <c r="T6" s="14">
        <v>2.927088877062271E-2</v>
      </c>
      <c r="U6" s="14">
        <v>8.3824930568225584E-2</v>
      </c>
      <c r="V6" s="14">
        <v>3.9464882943143806E-2</v>
      </c>
      <c r="W6" s="14">
        <v>9.3684210526315856E-2</v>
      </c>
      <c r="X6" s="14">
        <v>5.9825450450450422E-2</v>
      </c>
      <c r="Y6" s="14">
        <v>0.13868613138686126</v>
      </c>
      <c r="Z6" s="14">
        <v>-3.4589252625077234E-2</v>
      </c>
      <c r="AA6" s="14">
        <v>5.1323608860075594E-2</v>
      </c>
      <c r="AB6" s="14">
        <v>5.4087788641564586E-3</v>
      </c>
      <c r="AC6" s="14">
        <v>-4.0125065138092733E-2</v>
      </c>
      <c r="AD6" s="14">
        <v>4.9067713444553483E-2</v>
      </c>
      <c r="AE6" s="15">
        <v>3.8659793814433312E-3</v>
      </c>
    </row>
    <row r="7" spans="1:31" x14ac:dyDescent="0.15">
      <c r="A7" s="22" t="s">
        <v>126</v>
      </c>
      <c r="B7" s="14">
        <v>-3.3044420368363997E-2</v>
      </c>
      <c r="C7" s="14">
        <v>-2.5220680958385786E-2</v>
      </c>
      <c r="D7" s="14">
        <v>1.4949149195273679E-2</v>
      </c>
      <c r="E7" s="14">
        <v>-1.573716884244945E-2</v>
      </c>
      <c r="F7" s="14">
        <v>-2.127659574468076E-2</v>
      </c>
      <c r="G7" s="14">
        <v>-3.8918918918918854E-2</v>
      </c>
      <c r="H7" s="15">
        <v>-1.5762925598991173E-2</v>
      </c>
      <c r="I7" s="14">
        <v>3.7878787878787838E-2</v>
      </c>
      <c r="J7" s="14">
        <v>7.5153797458080351E-3</v>
      </c>
      <c r="K7" s="14">
        <v>-9.1391509433962938E-3</v>
      </c>
      <c r="L7" s="14">
        <v>-4.2915950860587929E-2</v>
      </c>
      <c r="M7" s="14">
        <v>-2.2978723404255282E-2</v>
      </c>
      <c r="N7" s="14">
        <v>-3.5321821036106836E-2</v>
      </c>
      <c r="O7" s="14">
        <v>-3.4529759200363538E-2</v>
      </c>
      <c r="P7" s="14">
        <v>3.045685279187933E-3</v>
      </c>
      <c r="Q7" s="14">
        <v>-1.392891450528334E-2</v>
      </c>
      <c r="R7" s="14">
        <v>-3.7212696096315195E-2</v>
      </c>
      <c r="S7" s="14">
        <v>-1.5829694323144058E-2</v>
      </c>
      <c r="T7" s="14">
        <v>-2.5336091003102298E-2</v>
      </c>
      <c r="U7" s="14">
        <v>1.1970671853957815E-2</v>
      </c>
      <c r="V7" s="14">
        <v>4.5045045045045227E-3</v>
      </c>
      <c r="W7" s="14">
        <v>-3.272377285851779E-2</v>
      </c>
      <c r="X7" s="14">
        <v>-6.5081684154602408E-3</v>
      </c>
      <c r="Y7" s="14">
        <v>3.2051282051282076E-2</v>
      </c>
      <c r="Z7" s="14">
        <v>-4.2866282789507354E-2</v>
      </c>
      <c r="AA7" s="14">
        <v>-4.4707091469681444E-2</v>
      </c>
      <c r="AB7" s="14">
        <v>-6.890130353817496E-2</v>
      </c>
      <c r="AC7" s="14">
        <v>-4.8859934853422039E-3</v>
      </c>
      <c r="AD7" s="14">
        <v>-6.3610851262862464E-2</v>
      </c>
      <c r="AE7" s="15">
        <v>-1.412066752246474E-2</v>
      </c>
    </row>
    <row r="8" spans="1:31" x14ac:dyDescent="0.15">
      <c r="A8" s="22" t="s">
        <v>117</v>
      </c>
      <c r="B8" s="14">
        <v>5.0980392156862751E-2</v>
      </c>
      <c r="C8" s="14">
        <v>5.1746442432081688E-3</v>
      </c>
      <c r="D8" s="14">
        <v>3.4250839894672681E-2</v>
      </c>
      <c r="E8" s="14">
        <v>-1.6014742907571336E-2</v>
      </c>
      <c r="F8" s="14">
        <v>9.2132505175983495E-2</v>
      </c>
      <c r="G8" s="14">
        <v>5.9992500937382745E-2</v>
      </c>
      <c r="H8" s="15">
        <v>6.7264573991031432E-2</v>
      </c>
      <c r="I8" s="14">
        <v>7.1949947862356575E-2</v>
      </c>
      <c r="J8" s="14">
        <v>-1.7174158208474344E-2</v>
      </c>
      <c r="K8" s="14">
        <v>-2.9455519190717108E-2</v>
      </c>
      <c r="L8" s="14">
        <v>-5.3896433772479511E-2</v>
      </c>
      <c r="M8" s="14">
        <v>0.20034843205574904</v>
      </c>
      <c r="N8" s="14">
        <v>6.1838893409275966E-2</v>
      </c>
      <c r="O8" s="14">
        <v>4.3764705882352928E-2</v>
      </c>
      <c r="P8" s="14">
        <v>1.0121457489878326E-3</v>
      </c>
      <c r="Q8" s="14">
        <v>6.9654164637116392E-2</v>
      </c>
      <c r="R8" s="14">
        <v>3.9408866995073857E-2</v>
      </c>
      <c r="S8" s="14">
        <v>3.9933444259567324E-2</v>
      </c>
      <c r="T8" s="14">
        <v>6.1007957559681615E-2</v>
      </c>
      <c r="U8" s="14">
        <v>-4.9127606091971109E-2</v>
      </c>
      <c r="V8" s="14">
        <v>-3.2030749519538076E-3</v>
      </c>
      <c r="W8" s="14">
        <v>4.6766169154228737E-2</v>
      </c>
      <c r="X8" s="14">
        <v>1.7379679144385041E-2</v>
      </c>
      <c r="Y8" s="14">
        <v>0.13975155279503096</v>
      </c>
      <c r="Z8" s="14">
        <v>6.6844919786094832E-4</v>
      </c>
      <c r="AA8" s="14">
        <v>6.5626681011296331E-2</v>
      </c>
      <c r="AB8" s="14">
        <v>2.466666666666658E-2</v>
      </c>
      <c r="AC8" s="14">
        <v>-1.7730496453900672E-2</v>
      </c>
      <c r="AD8" s="14">
        <v>2.0979020979021063E-2</v>
      </c>
      <c r="AE8" s="15">
        <v>5.7291666666666602E-2</v>
      </c>
    </row>
    <row r="9" spans="1:31" x14ac:dyDescent="0.15">
      <c r="A9" s="22" t="s">
        <v>118</v>
      </c>
      <c r="B9" s="14">
        <v>-5.170575692963765E-2</v>
      </c>
      <c r="C9" s="14">
        <v>5.9202059202059315E-2</v>
      </c>
      <c r="D9" s="14">
        <v>4.6404585274697346E-3</v>
      </c>
      <c r="E9" s="14">
        <v>-7.5916644684779697E-2</v>
      </c>
      <c r="F9" s="14">
        <v>-3.1279620853080572E-2</v>
      </c>
      <c r="G9" s="14">
        <v>-1.9808984789529492E-2</v>
      </c>
      <c r="H9" s="15">
        <v>-2.3409363745498232E-2</v>
      </c>
      <c r="I9" s="14">
        <v>-1.9455252918287869E-2</v>
      </c>
      <c r="J9" s="14">
        <v>-3.8030293095533446E-3</v>
      </c>
      <c r="K9" s="14">
        <v>4.8436541998773931E-2</v>
      </c>
      <c r="L9" s="14">
        <v>-0.10269095109227415</v>
      </c>
      <c r="M9" s="14">
        <v>-5.0798258345428109E-2</v>
      </c>
      <c r="N9" s="14">
        <v>-0.10268199233716474</v>
      </c>
      <c r="O9" s="14">
        <v>-8.3408476104598166E-3</v>
      </c>
      <c r="P9" s="14">
        <v>-8.9989888776542015E-2</v>
      </c>
      <c r="Q9" s="14">
        <v>-4.0983606557376982E-3</v>
      </c>
      <c r="R9" s="14">
        <v>2.8436018957346012E-2</v>
      </c>
      <c r="S9" s="14">
        <v>-5.4399999999999976E-2</v>
      </c>
      <c r="T9" s="14">
        <v>-2.8500000000000015E-2</v>
      </c>
      <c r="U9" s="14">
        <v>-2.2975547175679328E-2</v>
      </c>
      <c r="V9" s="14">
        <v>-5.1413881748072028E-3</v>
      </c>
      <c r="W9" s="14">
        <v>-5.4182509505703448E-2</v>
      </c>
      <c r="X9" s="14">
        <v>-3.5873850197109057E-2</v>
      </c>
      <c r="Y9" s="14">
        <v>-7.0844686648501312E-2</v>
      </c>
      <c r="Z9" s="14">
        <v>5.6780227120908459E-2</v>
      </c>
      <c r="AA9" s="14">
        <v>-4.1393235739525511E-2</v>
      </c>
      <c r="AB9" s="14">
        <v>9.903853104894127E-3</v>
      </c>
      <c r="AC9" s="14">
        <v>-0.14107192446542624</v>
      </c>
      <c r="AD9" s="14">
        <v>-3.424657534246589E-2</v>
      </c>
      <c r="AE9" s="15">
        <v>-2.0935960591132889E-2</v>
      </c>
    </row>
    <row r="10" spans="1:31" x14ac:dyDescent="0.15">
      <c r="A10" s="22" t="s">
        <v>119</v>
      </c>
      <c r="B10" s="14">
        <v>-3.3164699269252383E-2</v>
      </c>
      <c r="C10" s="14">
        <v>-4.0097205346294122E-2</v>
      </c>
      <c r="D10" s="14">
        <v>1.6328874518591434E-2</v>
      </c>
      <c r="E10" s="14">
        <v>-4.9297784882393322E-2</v>
      </c>
      <c r="F10" s="14">
        <v>-6.8493150684931781E-3</v>
      </c>
      <c r="G10" s="14">
        <v>-2.3457235654998271E-2</v>
      </c>
      <c r="H10" s="15">
        <v>-5.4087277197295579E-2</v>
      </c>
      <c r="I10" s="14">
        <v>-2.9761904761904127E-3</v>
      </c>
      <c r="J10" s="14">
        <v>-3.0507470545646093E-2</v>
      </c>
      <c r="K10" s="14">
        <v>-1.6666666666666673E-2</v>
      </c>
      <c r="L10" s="14">
        <v>-8.8031212516920341E-3</v>
      </c>
      <c r="M10" s="14">
        <v>-0.10091743119266057</v>
      </c>
      <c r="N10" s="14">
        <v>-7.002561912894964E-2</v>
      </c>
      <c r="O10" s="14">
        <v>-2.4778358717890508E-2</v>
      </c>
      <c r="P10" s="14">
        <v>-5.7777777777777733E-2</v>
      </c>
      <c r="Q10" s="14">
        <v>2.1490626428897982E-2</v>
      </c>
      <c r="R10" s="14">
        <v>-2.0914569301666072E-2</v>
      </c>
      <c r="S10" s="14">
        <v>-4.9069373942470441E-2</v>
      </c>
      <c r="T10" s="14">
        <v>9.7786927431807152E-3</v>
      </c>
      <c r="U10" s="14">
        <v>-4.4067324526500043E-2</v>
      </c>
      <c r="V10" s="14">
        <v>-2.9069767441860534E-2</v>
      </c>
      <c r="W10" s="14">
        <v>-3.8190954773869253E-2</v>
      </c>
      <c r="X10" s="14">
        <v>-3.1075371405206546E-2</v>
      </c>
      <c r="Y10" s="14">
        <v>4.9853372434017572E-2</v>
      </c>
      <c r="Z10" s="14">
        <v>9.9241466498103684E-2</v>
      </c>
      <c r="AA10" s="14">
        <v>-3.2122169562927828E-2</v>
      </c>
      <c r="AB10" s="14">
        <v>3.5075161059412982E-2</v>
      </c>
      <c r="AC10" s="14">
        <v>-0.10184287099903003</v>
      </c>
      <c r="AD10" s="14">
        <v>-3.0395136778114855E-3</v>
      </c>
      <c r="AE10" s="15">
        <v>-8.8050314465409167E-3</v>
      </c>
    </row>
    <row r="11" spans="1:31" x14ac:dyDescent="0.15">
      <c r="A11" s="22" t="s">
        <v>120</v>
      </c>
      <c r="B11" s="14">
        <v>8.197674418604653E-2</v>
      </c>
      <c r="C11" s="14">
        <v>-3.4177215189873364E-2</v>
      </c>
      <c r="D11" s="14">
        <v>4.3949564864914789E-2</v>
      </c>
      <c r="E11" s="14">
        <v>-8.2720312265425505E-2</v>
      </c>
      <c r="F11" s="14">
        <v>0</v>
      </c>
      <c r="G11" s="14">
        <v>4.4345898004434697E-2</v>
      </c>
      <c r="H11" s="15">
        <v>4.4184535412605565E-2</v>
      </c>
      <c r="I11" s="14">
        <v>0.17810945273631831</v>
      </c>
      <c r="J11" s="14">
        <v>3.4624393224481437E-2</v>
      </c>
      <c r="K11" s="14">
        <v>7.2554267023490854E-2</v>
      </c>
      <c r="L11" s="14">
        <v>3.7296112349841771E-4</v>
      </c>
      <c r="M11" s="14">
        <v>-1.360544217687076E-2</v>
      </c>
      <c r="N11" s="14">
        <v>4.4077134986225772E-2</v>
      </c>
      <c r="O11" s="14">
        <v>3.2167832167832228E-2</v>
      </c>
      <c r="P11" s="14">
        <v>5.3066037735848968E-2</v>
      </c>
      <c r="Q11" s="14">
        <v>6.7591763652641079E-2</v>
      </c>
      <c r="R11" s="14">
        <v>4.0188269370021699E-2</v>
      </c>
      <c r="S11" s="14">
        <v>8.3036773428232638E-2</v>
      </c>
      <c r="T11" s="14">
        <v>8.2568807339449407E-2</v>
      </c>
      <c r="U11" s="14">
        <v>-1.2299943807363302E-2</v>
      </c>
      <c r="V11" s="14">
        <v>1.7298735861610098E-2</v>
      </c>
      <c r="W11" s="14">
        <v>-9.4043887147335272E-3</v>
      </c>
      <c r="X11" s="14">
        <v>4.0230693487129092E-2</v>
      </c>
      <c r="Y11" s="14">
        <v>5.0279329608938467E-2</v>
      </c>
      <c r="Z11" s="14">
        <v>3.9677975848188482E-2</v>
      </c>
      <c r="AA11" s="14">
        <v>-1.0881392818280702E-2</v>
      </c>
      <c r="AB11" s="14">
        <v>5.2835408022130034E-2</v>
      </c>
      <c r="AC11" s="14">
        <v>3.5997120230374407E-4</v>
      </c>
      <c r="AD11" s="14">
        <v>1.1178861788617829E-2</v>
      </c>
      <c r="AE11" s="15">
        <v>3.0456852791878087E-2</v>
      </c>
    </row>
    <row r="12" spans="1:31" x14ac:dyDescent="0.15">
      <c r="A12" s="22" t="s">
        <v>121</v>
      </c>
      <c r="B12" s="14">
        <v>-4.7286405158517451E-3</v>
      </c>
      <c r="C12" s="14">
        <v>8.213193534294401E-3</v>
      </c>
      <c r="D12" s="14">
        <v>-2.323816471446491E-3</v>
      </c>
      <c r="E12" s="14">
        <v>6.3273322422258527E-2</v>
      </c>
      <c r="F12" s="14">
        <v>8.7684729064039291E-2</v>
      </c>
      <c r="G12" s="14">
        <v>-1.5569709837225805E-2</v>
      </c>
      <c r="H12" s="15">
        <v>1.1823273179838287E-2</v>
      </c>
      <c r="I12" s="14">
        <v>1.6047297297297255E-2</v>
      </c>
      <c r="J12" s="14">
        <v>7.3001082712687473E-2</v>
      </c>
      <c r="K12" s="14">
        <v>-1.0535070695869213E-2</v>
      </c>
      <c r="L12" s="14">
        <v>8.1031134666552151E-2</v>
      </c>
      <c r="M12" s="14">
        <v>-1.9568965517241407E-2</v>
      </c>
      <c r="N12" s="14">
        <v>9.322779243623576E-2</v>
      </c>
      <c r="O12" s="14">
        <v>5.2393857271906055E-2</v>
      </c>
      <c r="P12" s="14">
        <v>-6.0470324748040219E-2</v>
      </c>
      <c r="Q12" s="14">
        <v>7.1278825995806346E-3</v>
      </c>
      <c r="R12" s="14">
        <v>8.3536373129132757E-3</v>
      </c>
      <c r="S12" s="14">
        <v>-2.0262869660460075E-2</v>
      </c>
      <c r="T12" s="14">
        <v>2.2645951035781625E-2</v>
      </c>
      <c r="U12" s="14">
        <v>2.0965906696447368E-2</v>
      </c>
      <c r="V12" s="14">
        <v>1.7658600392413432E-2</v>
      </c>
      <c r="W12" s="14">
        <v>-1.1603375527426288E-2</v>
      </c>
      <c r="X12" s="14">
        <v>5.2332657200811296E-2</v>
      </c>
      <c r="Y12" s="14">
        <v>6.6489361702128606E-3</v>
      </c>
      <c r="Z12" s="14">
        <v>-8.8495575221229201E-4</v>
      </c>
      <c r="AA12" s="14">
        <v>9.4774477447744726E-2</v>
      </c>
      <c r="AB12" s="14">
        <v>2.4467945349448243E-2</v>
      </c>
      <c r="AC12" s="14">
        <v>3.9330694494422454E-2</v>
      </c>
      <c r="AD12" s="14">
        <v>5.1256281407035337E-2</v>
      </c>
      <c r="AE12" s="15">
        <v>3.571428571428583E-2</v>
      </c>
    </row>
    <row r="13" spans="1:31" x14ac:dyDescent="0.15">
      <c r="A13" s="22" t="s">
        <v>122</v>
      </c>
      <c r="B13" s="14">
        <v>4.2112082928411057E-3</v>
      </c>
      <c r="C13" s="14">
        <v>1.871912644076619E-2</v>
      </c>
      <c r="D13" s="14">
        <v>6.810784036229818E-2</v>
      </c>
      <c r="E13" s="14">
        <v>0.13751808638364679</v>
      </c>
      <c r="F13" s="14">
        <v>0.11141304347826092</v>
      </c>
      <c r="G13" s="14">
        <v>3.6664270309130109E-2</v>
      </c>
      <c r="H13" s="15">
        <v>6.0270602706026861E-2</v>
      </c>
      <c r="I13" s="14">
        <v>-1.9950124688279322E-2</v>
      </c>
      <c r="J13" s="14">
        <v>-6.2530577299412483E-3</v>
      </c>
      <c r="K13" s="14">
        <v>3.4743625665452568E-2</v>
      </c>
      <c r="L13" s="14">
        <v>4.3263373883183784E-2</v>
      </c>
      <c r="M13" s="14">
        <v>-1.6090741229227101E-2</v>
      </c>
      <c r="N13" s="14">
        <v>3.8616251005631569E-2</v>
      </c>
      <c r="O13" s="14">
        <v>-5.3648068669527897E-3</v>
      </c>
      <c r="P13" s="14">
        <v>-4.7675804529202529E-3</v>
      </c>
      <c r="Q13" s="14">
        <v>-5.3705245628642762E-2</v>
      </c>
      <c r="R13" s="14">
        <v>1.4497756299620357E-2</v>
      </c>
      <c r="S13" s="14">
        <v>1.6769144773616584E-2</v>
      </c>
      <c r="T13" s="14">
        <v>2.2558814050918229E-3</v>
      </c>
      <c r="U13" s="14">
        <v>5.9727983819371278E-2</v>
      </c>
      <c r="V13" s="14">
        <v>3.791773778920296E-2</v>
      </c>
      <c r="W13" s="14">
        <v>5.1227321237993645E-2</v>
      </c>
      <c r="X13" s="14">
        <v>0.1015163197121562</v>
      </c>
      <c r="Y13" s="14">
        <v>4.2272126816380366E-2</v>
      </c>
      <c r="Z13" s="14">
        <v>-1.4614703277236456E-2</v>
      </c>
      <c r="AA13" s="14">
        <v>3.652715671004373E-2</v>
      </c>
      <c r="AB13" s="14">
        <v>1.0034302567883784E-2</v>
      </c>
      <c r="AC13" s="14">
        <v>4.7328878579094999E-2</v>
      </c>
      <c r="AD13" s="14">
        <v>0.10803059273422552</v>
      </c>
      <c r="AE13" s="15">
        <v>-1.4268727705113079E-2</v>
      </c>
    </row>
    <row r="14" spans="1:31" x14ac:dyDescent="0.15">
      <c r="A14" s="22" t="s">
        <v>127</v>
      </c>
      <c r="B14" s="14">
        <v>0.10376344086021504</v>
      </c>
      <c r="C14" s="14">
        <v>4.5937898766482271E-2</v>
      </c>
      <c r="D14" s="14">
        <v>7.5474510583325091E-2</v>
      </c>
      <c r="E14" s="14">
        <v>2.97699594046009E-2</v>
      </c>
      <c r="F14" s="14">
        <v>6.3569682151589341E-2</v>
      </c>
      <c r="G14" s="14">
        <v>3.7101248266296821E-2</v>
      </c>
      <c r="H14" s="15">
        <v>5.3364269141531424E-2</v>
      </c>
      <c r="I14" s="14">
        <v>0.14503816793893137</v>
      </c>
      <c r="J14" s="14">
        <v>8.2262804043139112E-2</v>
      </c>
      <c r="K14" s="14">
        <v>-2.7078256160303661E-3</v>
      </c>
      <c r="L14" s="14">
        <v>-5.7767313546423178E-2</v>
      </c>
      <c r="M14" s="14">
        <v>5.1831992850759616E-2</v>
      </c>
      <c r="N14" s="14">
        <v>3.0983733539891586E-2</v>
      </c>
      <c r="O14" s="14">
        <v>7.6806903991369899E-2</v>
      </c>
      <c r="P14" s="14">
        <v>6.3473053892215706E-2</v>
      </c>
      <c r="Q14" s="14">
        <v>4.0915090189177286E-2</v>
      </c>
      <c r="R14" s="14">
        <v>2.0415107179312619E-2</v>
      </c>
      <c r="S14" s="14">
        <v>2.418911489829564E-2</v>
      </c>
      <c r="T14" s="14">
        <v>9.4166283876894838E-2</v>
      </c>
      <c r="U14" s="14">
        <v>1.150992268292224E-2</v>
      </c>
      <c r="V14" s="14">
        <v>4.8916408668730822E-2</v>
      </c>
      <c r="W14" s="14">
        <v>6.8020304568527909E-2</v>
      </c>
      <c r="X14" s="14">
        <v>3.2431171255249705E-2</v>
      </c>
      <c r="Y14" s="14">
        <v>8.6185044359949378E-2</v>
      </c>
      <c r="Z14" s="14">
        <v>-6.1797752808988443E-3</v>
      </c>
      <c r="AA14" s="14">
        <v>2.6175472612700083E-2</v>
      </c>
      <c r="AB14" s="14">
        <v>6.3448232082777875E-2</v>
      </c>
      <c r="AC14" s="14">
        <v>-6.0165289256198358E-2</v>
      </c>
      <c r="AD14" s="14">
        <v>3.710094909404657E-2</v>
      </c>
      <c r="AE14" s="15">
        <v>1.9300361881785303E-2</v>
      </c>
    </row>
    <row r="15" spans="1:31" x14ac:dyDescent="0.15">
      <c r="A15" s="22" t="s">
        <v>123</v>
      </c>
      <c r="B15" s="14">
        <v>1.2664393570384706E-2</v>
      </c>
      <c r="C15" s="14">
        <v>-3.6600244001626621E-3</v>
      </c>
      <c r="D15" s="14">
        <v>0.12084905418238764</v>
      </c>
      <c r="E15" s="14">
        <v>9.8212877792378431E-2</v>
      </c>
      <c r="F15" s="14">
        <v>4.1379310344827516E-2</v>
      </c>
      <c r="G15" s="14">
        <v>-1.4376462721497818E-2</v>
      </c>
      <c r="H15" s="15">
        <v>3.9922907488986865E-2</v>
      </c>
      <c r="I15" s="14">
        <v>2.7022222222222274E-2</v>
      </c>
      <c r="J15" s="14">
        <v>-3.7955249765445009E-3</v>
      </c>
      <c r="K15" s="14">
        <v>1.1403746945424972E-2</v>
      </c>
      <c r="L15" s="14">
        <v>-0.12791337489588325</v>
      </c>
      <c r="M15" s="14">
        <v>7.9439252336448649E-2</v>
      </c>
      <c r="N15" s="14">
        <v>7.475582268970693E-2</v>
      </c>
      <c r="O15" s="14">
        <v>1.7631737126828344E-2</v>
      </c>
      <c r="P15" s="14">
        <v>2.6463963963963898E-2</v>
      </c>
      <c r="Q15" s="14">
        <v>9.2138630600169052E-2</v>
      </c>
      <c r="R15" s="14">
        <v>0.11070356785595212</v>
      </c>
      <c r="S15" s="14">
        <v>0.14492753623188404</v>
      </c>
      <c r="T15" s="14">
        <v>9.1099916036943659E-2</v>
      </c>
      <c r="U15" s="14">
        <v>7.7245947090761935E-2</v>
      </c>
      <c r="V15" s="14">
        <v>1.0920897284533573E-2</v>
      </c>
      <c r="W15" s="14">
        <v>-5.5627376425855551E-2</v>
      </c>
      <c r="X15" s="14">
        <v>9.4011299435028187E-2</v>
      </c>
      <c r="Y15" s="14">
        <v>3.8226371061843678E-2</v>
      </c>
      <c r="Z15" s="14">
        <v>9.4120972300734823E-2</v>
      </c>
      <c r="AA15" s="14">
        <v>1.2281530467642797E-2</v>
      </c>
      <c r="AB15" s="14">
        <v>6.4915684226234963E-2</v>
      </c>
      <c r="AC15" s="14">
        <v>-9.4266619767850848E-2</v>
      </c>
      <c r="AD15" s="14">
        <v>1.4542429284525888E-2</v>
      </c>
      <c r="AE15" s="15">
        <v>2.674556213017825E-3</v>
      </c>
    </row>
    <row r="16" spans="1:31" x14ac:dyDescent="0.15">
      <c r="A16" s="22" t="s">
        <v>116</v>
      </c>
      <c r="B16" s="14">
        <v>-1.2506012506012411E-2</v>
      </c>
      <c r="C16" s="14">
        <v>-3.2653061224489827E-2</v>
      </c>
      <c r="D16" s="14">
        <v>-5.4701919421837789E-2</v>
      </c>
      <c r="E16" s="14">
        <v>-5.2624021824969482E-2</v>
      </c>
      <c r="F16" s="14">
        <v>-3.6423841059602592E-2</v>
      </c>
      <c r="G16" s="14">
        <v>6.4450474898236527E-3</v>
      </c>
      <c r="H16" s="15">
        <v>-6.3542494042891709E-3</v>
      </c>
      <c r="I16" s="14">
        <v>0.11035139345681144</v>
      </c>
      <c r="J16" s="14">
        <v>9.7176044178711712E-3</v>
      </c>
      <c r="K16" s="14">
        <v>5.7181208053691347E-2</v>
      </c>
      <c r="L16" s="14">
        <v>0.151945518534812</v>
      </c>
      <c r="M16" s="14">
        <v>-0.11019283746556477</v>
      </c>
      <c r="N16" s="14">
        <v>8.5634393568682257E-2</v>
      </c>
      <c r="O16" s="14">
        <v>-5.1191179366016542E-3</v>
      </c>
      <c r="P16" s="14">
        <v>6.7756445419637906E-2</v>
      </c>
      <c r="Q16" s="14">
        <v>3.5990712074303398E-2</v>
      </c>
      <c r="R16" s="14">
        <v>-4.2329630741519172E-2</v>
      </c>
      <c r="S16" s="14">
        <v>-2.8129395218002215E-3</v>
      </c>
      <c r="T16" s="14">
        <v>-1.5005771450557794E-2</v>
      </c>
      <c r="U16" s="14">
        <v>-2.5951742627345845E-2</v>
      </c>
      <c r="V16" s="14">
        <v>-1.5766423357664209E-2</v>
      </c>
      <c r="W16" s="14">
        <v>3.426339735072681E-2</v>
      </c>
      <c r="X16" s="14">
        <v>8.0561867382772465E-3</v>
      </c>
      <c r="Y16" s="14">
        <v>-4.8619852544506466E-2</v>
      </c>
      <c r="Z16" s="14">
        <v>5.3474554378713519E-2</v>
      </c>
      <c r="AA16" s="14">
        <v>2.7998133457769549E-2</v>
      </c>
      <c r="AB16" s="14">
        <v>-3.1866591928251156E-2</v>
      </c>
      <c r="AC16" s="14">
        <v>4.8932038834951515E-2</v>
      </c>
      <c r="AD16" s="14">
        <v>-3.7720995834290096E-2</v>
      </c>
      <c r="AE16" s="15">
        <v>3.9232348983782993E-2</v>
      </c>
    </row>
    <row r="17" spans="1:31" x14ac:dyDescent="0.15">
      <c r="A17" s="22" t="s">
        <v>128</v>
      </c>
      <c r="B17" s="14">
        <v>-2.1432050657574343E-2</v>
      </c>
      <c r="C17" s="14">
        <v>-2.362869198312231E-2</v>
      </c>
      <c r="D17" s="14">
        <v>-4.3279409698502441E-2</v>
      </c>
      <c r="E17" s="14">
        <v>-5.7088006466606486E-3</v>
      </c>
      <c r="F17" s="14">
        <v>0.12638411607483768</v>
      </c>
      <c r="G17" s="14">
        <v>-2.8311425682507697E-2</v>
      </c>
      <c r="H17" s="15">
        <v>-2.3714361843858261E-2</v>
      </c>
      <c r="I17" s="14">
        <v>4.7756385272949238E-2</v>
      </c>
      <c r="J17" s="14">
        <v>1.5107405313736636E-2</v>
      </c>
      <c r="K17" s="14">
        <v>1.955307262569822E-2</v>
      </c>
      <c r="L17" s="14">
        <v>-5.9726992470057236E-2</v>
      </c>
      <c r="M17" s="14">
        <v>-7.9610791685094974E-3</v>
      </c>
      <c r="N17" s="14">
        <v>6.7611075338055654E-3</v>
      </c>
      <c r="O17" s="14">
        <v>-1.3259449831783133E-2</v>
      </c>
      <c r="P17" s="14">
        <v>-3.8797443643014129E-2</v>
      </c>
      <c r="Q17" s="14">
        <v>-3.2125513634665648E-2</v>
      </c>
      <c r="R17" s="14">
        <v>-1.2852664576802513E-2</v>
      </c>
      <c r="S17" s="14">
        <v>4.4193700047014638E-2</v>
      </c>
      <c r="T17" s="14">
        <v>4.6484374999999911E-2</v>
      </c>
      <c r="U17" s="14">
        <v>-4.743293331865385E-2</v>
      </c>
      <c r="V17" s="14">
        <v>-2.1358647285671873E-2</v>
      </c>
      <c r="W17" s="14">
        <v>1.3586110246029248E-2</v>
      </c>
      <c r="X17" s="14">
        <v>-1.8749999999999999E-2</v>
      </c>
      <c r="Y17" s="14">
        <v>-2.0555227406970234E-3</v>
      </c>
      <c r="Z17" s="14">
        <v>-4.0706228543403722E-2</v>
      </c>
      <c r="AA17" s="14">
        <v>9.6232410349523262E-2</v>
      </c>
      <c r="AB17" s="14">
        <v>-2.1827866716845709E-2</v>
      </c>
      <c r="AC17" s="14">
        <v>-4.8130322102924866E-2</v>
      </c>
      <c r="AD17" s="14">
        <v>-3.4086648259875878E-3</v>
      </c>
      <c r="AE17" s="15">
        <v>3.0936967632027381E-2</v>
      </c>
    </row>
    <row r="18" spans="1:31" x14ac:dyDescent="0.15">
      <c r="A18" s="22" t="s">
        <v>129</v>
      </c>
      <c r="B18" s="14">
        <v>-8.4868093578894882E-2</v>
      </c>
      <c r="C18" s="14">
        <v>-5.6179775280898903E-2</v>
      </c>
      <c r="D18" s="14">
        <v>1.799767053223272E-2</v>
      </c>
      <c r="E18" s="14">
        <v>2.0019307961993742E-2</v>
      </c>
      <c r="F18" s="14">
        <v>0</v>
      </c>
      <c r="G18" s="14">
        <v>-1.1099549080818479E-2</v>
      </c>
      <c r="H18" s="15">
        <v>-8.460698689956335E-2</v>
      </c>
      <c r="I18" s="14">
        <v>2.6336019838809746E-2</v>
      </c>
      <c r="J18" s="14">
        <v>-6.0838936919628975E-3</v>
      </c>
      <c r="K18" s="14">
        <v>-2.9389788293897878E-2</v>
      </c>
      <c r="L18" s="14">
        <v>-8.2145366998094924E-2</v>
      </c>
      <c r="M18" s="14">
        <v>-8.4262148907712914E-2</v>
      </c>
      <c r="N18" s="14">
        <v>-8.5065558042852582E-2</v>
      </c>
      <c r="O18" s="14">
        <v>-4.7533092659446399E-2</v>
      </c>
      <c r="P18" s="14">
        <v>-5.158738642437196E-2</v>
      </c>
      <c r="Q18" s="14">
        <v>-2.9718255499807007E-2</v>
      </c>
      <c r="R18" s="14">
        <v>-2.2546840266751265E-2</v>
      </c>
      <c r="S18" s="14">
        <v>-9.6352994146780752E-2</v>
      </c>
      <c r="T18" s="14">
        <v>-5.1138484509145113E-2</v>
      </c>
      <c r="U18" s="14">
        <v>-5.2626509737445364E-2</v>
      </c>
      <c r="V18" s="14">
        <v>-2.8796605031827911E-2</v>
      </c>
      <c r="W18" s="14">
        <v>4.3207742827514627E-2</v>
      </c>
      <c r="X18" s="14">
        <v>-8.1340712122794159E-2</v>
      </c>
      <c r="Y18" s="14">
        <v>0.13286613949524134</v>
      </c>
      <c r="Z18" s="14">
        <v>-8.9468302658485266E-3</v>
      </c>
      <c r="AA18" s="14">
        <v>-5.3830227743271106E-2</v>
      </c>
      <c r="AB18" s="14">
        <v>1.2755630530646175E-2</v>
      </c>
      <c r="AC18" s="14">
        <v>-0.15480357837417349</v>
      </c>
      <c r="AD18" s="14">
        <v>-0.10729555015904514</v>
      </c>
      <c r="AE18" s="15">
        <v>-4.5145085597197501E-2</v>
      </c>
    </row>
    <row r="19" spans="1:31" x14ac:dyDescent="0.15">
      <c r="A19" s="22" t="s">
        <v>130</v>
      </c>
      <c r="B19" s="14">
        <v>-5.2760402502039831E-2</v>
      </c>
      <c r="C19" s="14">
        <v>3.3882783882783811E-2</v>
      </c>
      <c r="D19" s="14">
        <v>3.6826448583253804E-2</v>
      </c>
      <c r="E19" s="14">
        <v>2.1917808219177881E-3</v>
      </c>
      <c r="F19" s="14">
        <v>0.11762711864406776</v>
      </c>
      <c r="G19" s="14">
        <v>3.297088740792696E-2</v>
      </c>
      <c r="H19" s="15">
        <v>8.0202742993440601E-2</v>
      </c>
      <c r="I19" s="14">
        <v>2.9622828424384531E-2</v>
      </c>
      <c r="J19" s="14">
        <v>-3.4037427162706357E-3</v>
      </c>
      <c r="K19" s="14">
        <v>6.5178342314600957E-2</v>
      </c>
      <c r="L19" s="14">
        <v>1.9135538301644536E-2</v>
      </c>
      <c r="M19" s="14">
        <v>6.767283349561834E-2</v>
      </c>
      <c r="N19" s="14">
        <v>3.5651869975533018E-2</v>
      </c>
      <c r="O19" s="14">
        <v>4.1271846704569397E-2</v>
      </c>
      <c r="P19" s="14">
        <v>4.5647175510572034E-2</v>
      </c>
      <c r="Q19" s="14">
        <v>-1.1933174224344127E-3</v>
      </c>
      <c r="R19" s="14">
        <v>9.6166341780376891E-2</v>
      </c>
      <c r="S19" s="14">
        <v>-4.5590433482810118E-2</v>
      </c>
      <c r="T19" s="14">
        <v>0.11605035405192758</v>
      </c>
      <c r="U19" s="14">
        <v>4.1540432280758814E-2</v>
      </c>
      <c r="V19" s="14">
        <v>-2.0911360799001192E-2</v>
      </c>
      <c r="W19" s="14">
        <v>7.3190486709373517E-2</v>
      </c>
      <c r="X19" s="14">
        <v>1.8413275744487374E-2</v>
      </c>
      <c r="Y19" s="14">
        <v>0.20741901776384528</v>
      </c>
      <c r="Z19" s="14">
        <v>6.0098013928295023E-2</v>
      </c>
      <c r="AA19" s="14">
        <v>-1.2253829321663069E-2</v>
      </c>
      <c r="AB19" s="14">
        <v>-2.8638223261251467E-3</v>
      </c>
      <c r="AC19" s="14">
        <v>0.15646571560055217</v>
      </c>
      <c r="AD19" s="14">
        <v>1.4176245210728961E-3</v>
      </c>
      <c r="AE19" s="15">
        <v>-2.9442983063362443E-2</v>
      </c>
    </row>
    <row r="20" spans="1:31" x14ac:dyDescent="0.15">
      <c r="A20" s="22" t="s">
        <v>131</v>
      </c>
      <c r="B20" s="14">
        <v>3.1007751937984447E-2</v>
      </c>
      <c r="C20" s="14">
        <v>-3.498671390611157E-2</v>
      </c>
      <c r="D20" s="14">
        <v>3.9308726796432242E-2</v>
      </c>
      <c r="E20" s="14">
        <v>-2.5498285203041853E-2</v>
      </c>
      <c r="F20" s="14">
        <v>-8.1892629663329088E-3</v>
      </c>
      <c r="G20" s="14">
        <v>-4.4482173174872623E-2</v>
      </c>
      <c r="H20" s="15">
        <v>2.5393320452663588E-2</v>
      </c>
      <c r="I20" s="14">
        <v>7.9177715720554681E-2</v>
      </c>
      <c r="J20" s="14">
        <v>-1.7090893758169589E-2</v>
      </c>
      <c r="K20" s="14">
        <v>2.4572392194651967E-2</v>
      </c>
      <c r="L20" s="14">
        <v>1.0306510126546254E-2</v>
      </c>
      <c r="M20" s="14">
        <v>9.3935248518011799E-2</v>
      </c>
      <c r="N20" s="14">
        <v>3.982450219372257E-2</v>
      </c>
      <c r="O20" s="14">
        <v>4.2871587462082861E-2</v>
      </c>
      <c r="P20" s="14">
        <v>-2.8564037338047358E-2</v>
      </c>
      <c r="Q20" s="14">
        <v>2.9470330545599444E-2</v>
      </c>
      <c r="R20" s="14">
        <v>1.5411973918197866E-2</v>
      </c>
      <c r="S20" s="14">
        <v>1.6444792482380458E-2</v>
      </c>
      <c r="T20" s="14">
        <v>8.9531194924215685E-2</v>
      </c>
      <c r="U20" s="14">
        <v>-4.8024363579571121E-3</v>
      </c>
      <c r="V20" s="14">
        <v>4.1440867070449156E-3</v>
      </c>
      <c r="W20" s="14">
        <v>-4.4596912521443528E-4</v>
      </c>
      <c r="X20" s="14">
        <v>-4.207589285714293E-2</v>
      </c>
      <c r="Y20" s="14">
        <v>-1.5577672003461681E-2</v>
      </c>
      <c r="Z20" s="14">
        <v>8.5158150851581502E-2</v>
      </c>
      <c r="AA20" s="14">
        <v>7.0890562693841442E-3</v>
      </c>
      <c r="AB20" s="14">
        <v>1.5210128362933088E-2</v>
      </c>
      <c r="AC20" s="14">
        <v>5.7302029446876297E-2</v>
      </c>
      <c r="AD20" s="14">
        <v>-9.5267245667062569E-3</v>
      </c>
      <c r="AE20" s="15">
        <v>3.3593267081926725E-2</v>
      </c>
    </row>
    <row r="21" spans="1:31" x14ac:dyDescent="0.15">
      <c r="A21" s="22" t="s">
        <v>132</v>
      </c>
      <c r="B21" s="14">
        <v>5.5694792536897804E-2</v>
      </c>
      <c r="C21" s="14">
        <v>7.2051399724644347E-2</v>
      </c>
      <c r="D21" s="14">
        <v>-5.1491090388698993E-2</v>
      </c>
      <c r="E21" s="14">
        <v>7.1738243394879095E-2</v>
      </c>
      <c r="F21" s="14">
        <v>-5.198776758409838E-3</v>
      </c>
      <c r="G21" s="14">
        <v>4.6908315565031992E-2</v>
      </c>
      <c r="H21" s="15">
        <v>4.2261103633916566E-2</v>
      </c>
      <c r="I21" s="14">
        <v>4.6774088329310376E-2</v>
      </c>
      <c r="J21" s="14">
        <v>-1.8074442680851587E-2</v>
      </c>
      <c r="K21" s="14">
        <v>9.7578180108158913E-2</v>
      </c>
      <c r="L21" s="14">
        <v>-1.1168350872828919E-3</v>
      </c>
      <c r="M21" s="14">
        <v>0.16423509795748234</v>
      </c>
      <c r="N21" s="14">
        <v>-2.4667315806556251E-2</v>
      </c>
      <c r="O21" s="14">
        <v>4.4211751018033763E-2</v>
      </c>
      <c r="P21" s="14">
        <v>7.822555590075897E-2</v>
      </c>
      <c r="Q21" s="14">
        <v>3.3655705996131428E-2</v>
      </c>
      <c r="R21" s="14">
        <v>0.10974897840046717</v>
      </c>
      <c r="S21" s="14">
        <v>3.389830508474577E-2</v>
      </c>
      <c r="T21" s="14">
        <v>1.9087673891944351E-2</v>
      </c>
      <c r="U21" s="14">
        <v>4.9727333359488368E-2</v>
      </c>
      <c r="V21" s="14">
        <v>0.06</v>
      </c>
      <c r="W21" s="14">
        <v>7.7255722963928977E-2</v>
      </c>
      <c r="X21" s="14">
        <v>1.5146219270651302E-2</v>
      </c>
      <c r="Y21" s="14">
        <v>5.93406593406594E-2</v>
      </c>
      <c r="Z21" s="14">
        <v>0.1</v>
      </c>
      <c r="AA21" s="14">
        <v>5.015398152221736E-2</v>
      </c>
      <c r="AB21" s="14">
        <v>2.5172483473340758E-2</v>
      </c>
      <c r="AC21" s="14">
        <v>6.9251035001881817E-2</v>
      </c>
      <c r="AD21" s="14">
        <v>3.8627935723114994E-2</v>
      </c>
      <c r="AE21" s="15">
        <v>4.3013225991949252E-3</v>
      </c>
    </row>
    <row r="22" spans="1:31" x14ac:dyDescent="0.15">
      <c r="A22" s="22" t="s">
        <v>133</v>
      </c>
      <c r="B22" s="14">
        <v>-3.3236613030862519E-2</v>
      </c>
      <c r="C22" s="14">
        <v>-2.8681506849314989E-2</v>
      </c>
      <c r="D22" s="14">
        <v>3.098809535397572E-2</v>
      </c>
      <c r="E22" s="14">
        <v>-3.0933967876264106E-2</v>
      </c>
      <c r="F22" s="14">
        <v>1.2296341838303061E-2</v>
      </c>
      <c r="G22" s="14">
        <v>-1.1880515953835758E-2</v>
      </c>
      <c r="H22" s="15">
        <v>-3.6415289256198261E-2</v>
      </c>
      <c r="I22" s="14">
        <v>-5.5050064398188478E-2</v>
      </c>
      <c r="J22" s="14">
        <v>1.8407141504900231E-2</v>
      </c>
      <c r="K22" s="14">
        <v>2.5921165381319642E-2</v>
      </c>
      <c r="L22" s="14">
        <v>-2.5322475182785388E-2</v>
      </c>
      <c r="M22" s="14">
        <v>2.2914428929466543E-2</v>
      </c>
      <c r="N22" s="14">
        <v>9.983361064891871E-3</v>
      </c>
      <c r="O22" s="14">
        <v>-5.6453110492107689E-2</v>
      </c>
      <c r="P22" s="14">
        <v>-4.552658118426732E-2</v>
      </c>
      <c r="Q22" s="14">
        <v>-1.8338323353293356E-2</v>
      </c>
      <c r="R22" s="14">
        <v>-1.7885323513940024E-2</v>
      </c>
      <c r="S22" s="14">
        <v>-4.2225534028811377E-3</v>
      </c>
      <c r="T22" s="14">
        <v>2.5396825396824855E-3</v>
      </c>
      <c r="U22" s="14">
        <v>-3.724328667800348E-2</v>
      </c>
      <c r="V22" s="14">
        <v>-9.883198562443794E-3</v>
      </c>
      <c r="W22" s="14">
        <v>9.5577927870524569E-3</v>
      </c>
      <c r="X22" s="14">
        <v>-7.8732927809020997E-2</v>
      </c>
      <c r="Y22" s="14">
        <v>-6.7219917012448172E-2</v>
      </c>
      <c r="Z22" s="14">
        <v>0.11169995923359145</v>
      </c>
      <c r="AA22" s="14">
        <v>-2.5136154168412292E-2</v>
      </c>
      <c r="AB22" s="14">
        <v>-8.5602455438852712E-3</v>
      </c>
      <c r="AC22" s="14">
        <v>-6.1950017599436871E-2</v>
      </c>
      <c r="AD22" s="14">
        <v>-5.3034811068134589E-2</v>
      </c>
      <c r="AE22" s="15">
        <v>5.7555769318858419E-2</v>
      </c>
    </row>
    <row r="23" spans="1:31" x14ac:dyDescent="0.15">
      <c r="A23" s="22" t="s">
        <v>134</v>
      </c>
      <c r="B23" s="14">
        <v>0.12032742155525249</v>
      </c>
      <c r="C23" s="14">
        <v>3.7461436756280206E-2</v>
      </c>
      <c r="D23" s="14">
        <v>-4.8953656890097343E-3</v>
      </c>
      <c r="E23" s="14">
        <v>0.17033763044812764</v>
      </c>
      <c r="F23" s="14">
        <v>3.0671120558760947E-2</v>
      </c>
      <c r="G23" s="14">
        <v>7.9010649261422219E-2</v>
      </c>
      <c r="H23" s="15">
        <v>1.8761726078799325E-3</v>
      </c>
      <c r="I23" s="14">
        <v>5.2761167780507735E-4</v>
      </c>
      <c r="J23" s="14">
        <v>-4.1754250496903395E-3</v>
      </c>
      <c r="K23" s="14">
        <v>3.1948214658592634E-2</v>
      </c>
      <c r="L23" s="14">
        <v>6.8897620644891452E-2</v>
      </c>
      <c r="M23" s="14">
        <v>3.8151907595379765E-2</v>
      </c>
      <c r="N23" s="14">
        <v>8.896210873146608E-2</v>
      </c>
      <c r="O23" s="14">
        <v>3.1883487502460096E-2</v>
      </c>
      <c r="P23" s="14">
        <v>1.3477088948787061E-2</v>
      </c>
      <c r="Q23" s="14">
        <v>-1.1056042699199357E-2</v>
      </c>
      <c r="R23" s="14">
        <v>0.11114086770219599</v>
      </c>
      <c r="S23" s="14">
        <v>-1.7959590920429182E-2</v>
      </c>
      <c r="T23" s="14">
        <v>3.7365421152628239E-2</v>
      </c>
      <c r="U23" s="14">
        <v>9.2682453416149099E-2</v>
      </c>
      <c r="V23" s="14">
        <v>6.957047791893432E-3</v>
      </c>
      <c r="W23" s="14">
        <v>0.1688336278717496</v>
      </c>
      <c r="X23" s="14">
        <v>0.10090943067148384</v>
      </c>
      <c r="Y23" s="14">
        <v>-0.1116548042704627</v>
      </c>
      <c r="Z23" s="14">
        <v>2.9336266960029361E-2</v>
      </c>
      <c r="AA23" s="14">
        <v>0.11087236785560817</v>
      </c>
      <c r="AB23" s="14">
        <v>8.1257632991564591E-2</v>
      </c>
      <c r="AC23" s="14">
        <v>7.2045028142589188E-2</v>
      </c>
      <c r="AD23" s="14">
        <v>6.2838740083261388E-2</v>
      </c>
      <c r="AE23" s="15">
        <v>1.4878180833784657E-2</v>
      </c>
    </row>
    <row r="24" spans="1:31" x14ac:dyDescent="0.15">
      <c r="A24" s="22" t="s">
        <v>135</v>
      </c>
      <c r="B24" s="14">
        <v>-6.3565513882123698E-2</v>
      </c>
      <c r="C24" s="14">
        <v>-3.2285471537807905E-2</v>
      </c>
      <c r="D24" s="14">
        <v>-0.11004478263344644</v>
      </c>
      <c r="E24" s="14">
        <v>-5.5578867861189193E-2</v>
      </c>
      <c r="F24" s="14">
        <v>-6.3936358279316388E-2</v>
      </c>
      <c r="G24" s="14">
        <v>-2.1649156319643415E-2</v>
      </c>
      <c r="H24" s="15">
        <v>-5.4842161583734728E-2</v>
      </c>
      <c r="I24" s="14">
        <v>-4.4493759887502128E-2</v>
      </c>
      <c r="J24" s="14">
        <v>-6.2822188078861585E-2</v>
      </c>
      <c r="K24" s="14">
        <v>-9.8543099959530644E-2</v>
      </c>
      <c r="L24" s="14">
        <v>1.7456345551416702E-2</v>
      </c>
      <c r="M24" s="14">
        <v>-8.6648685097774791E-2</v>
      </c>
      <c r="N24" s="14">
        <v>-8.2602118003025637E-2</v>
      </c>
      <c r="O24" s="14">
        <v>-5.4548922372687381E-2</v>
      </c>
      <c r="P24" s="14">
        <v>-5.6914893617021289E-2</v>
      </c>
      <c r="Q24" s="14">
        <v>5.011565150346943E-2</v>
      </c>
      <c r="R24" s="14">
        <v>-2.8440588093516503E-2</v>
      </c>
      <c r="S24" s="14">
        <v>-7.0104140208280374E-2</v>
      </c>
      <c r="T24" s="14">
        <v>-9.8595848595848509E-2</v>
      </c>
      <c r="U24" s="14">
        <v>-7.6951771915800729E-2</v>
      </c>
      <c r="V24" s="14">
        <v>-6.7888254731150441E-2</v>
      </c>
      <c r="W24" s="14">
        <v>2.49473513688643E-2</v>
      </c>
      <c r="X24" s="14">
        <v>-0.16204594319339141</v>
      </c>
      <c r="Y24" s="14">
        <v>-0.13370055082623927</v>
      </c>
      <c r="Z24" s="14">
        <v>-0.15176344852155332</v>
      </c>
      <c r="AA24" s="14">
        <v>-7.1566731141199283E-2</v>
      </c>
      <c r="AB24" s="14">
        <v>-5.8418702390333581E-2</v>
      </c>
      <c r="AC24" s="14">
        <v>-3.9901995099755005E-2</v>
      </c>
      <c r="AD24" s="14">
        <v>-0.1071613332347942</v>
      </c>
      <c r="AE24" s="15">
        <v>-4.2678502838121423E-3</v>
      </c>
    </row>
    <row r="25" spans="1:31" x14ac:dyDescent="0.15">
      <c r="A25" s="22" t="s">
        <v>136</v>
      </c>
      <c r="B25" s="14">
        <v>3.8751625487646157E-2</v>
      </c>
      <c r="C25" s="14">
        <v>0</v>
      </c>
      <c r="D25" s="14">
        <v>2.5325294910953554E-2</v>
      </c>
      <c r="E25" s="14">
        <v>3.2479505920511929E-2</v>
      </c>
      <c r="F25" s="14">
        <v>4.501101668240489E-2</v>
      </c>
      <c r="G25" s="14">
        <v>6.9964204360559779E-2</v>
      </c>
      <c r="H25" s="15">
        <v>-7.3591848287573739E-3</v>
      </c>
      <c r="I25" s="14">
        <v>9.6580587301952292E-2</v>
      </c>
      <c r="J25" s="14">
        <v>2.6185150001532129E-2</v>
      </c>
      <c r="K25" s="14">
        <v>3.4792368125701557E-2</v>
      </c>
      <c r="L25" s="14">
        <v>5.0151407529253525E-2</v>
      </c>
      <c r="M25" s="14">
        <v>1.698043558508678E-2</v>
      </c>
      <c r="N25" s="14">
        <v>3.7928759894459055E-2</v>
      </c>
      <c r="O25" s="14">
        <v>6.6572523703853081E-2</v>
      </c>
      <c r="P25" s="14">
        <v>-3.1878172588832535E-2</v>
      </c>
      <c r="Q25" s="14">
        <v>5.2863436123348068E-2</v>
      </c>
      <c r="R25" s="14">
        <v>4.068469362441083E-2</v>
      </c>
      <c r="S25" s="14">
        <v>-2.1305654192843516E-2</v>
      </c>
      <c r="T25" s="14">
        <v>1.727057229935652E-2</v>
      </c>
      <c r="U25" s="14">
        <v>2.0841752785635902E-2</v>
      </c>
      <c r="V25" s="14">
        <v>9.6680631646792504E-3</v>
      </c>
      <c r="W25" s="14">
        <v>7.4416521784943013E-2</v>
      </c>
      <c r="X25" s="14">
        <v>1.9176232275489521E-2</v>
      </c>
      <c r="Y25" s="14">
        <v>-1.8797687861271811E-2</v>
      </c>
      <c r="Z25" s="14">
        <v>9.5758084838303281E-2</v>
      </c>
      <c r="AA25" s="14">
        <v>7.2916666666666671E-2</v>
      </c>
      <c r="AB25" s="14">
        <v>1.8412096189253243E-3</v>
      </c>
      <c r="AC25" s="14">
        <v>8.9682829019321939E-2</v>
      </c>
      <c r="AD25" s="14">
        <v>-1.3947520900587726E-2</v>
      </c>
      <c r="AE25" s="15">
        <v>0.12993442201362995</v>
      </c>
    </row>
    <row r="26" spans="1:31" x14ac:dyDescent="0.15">
      <c r="A26" s="22" t="s">
        <v>137</v>
      </c>
      <c r="B26" s="14">
        <v>4.3064596895342991E-2</v>
      </c>
      <c r="C26" s="14">
        <v>1.5364354697102628E-2</v>
      </c>
      <c r="D26" s="14">
        <v>5.1468676891084066E-2</v>
      </c>
      <c r="E26" s="14">
        <v>-1.2910166756320519E-2</v>
      </c>
      <c r="F26" s="14">
        <v>0.11144578313252998</v>
      </c>
      <c r="G26" s="14">
        <v>3.8321167883211618E-2</v>
      </c>
      <c r="H26" s="15">
        <v>7.5278015397775899E-2</v>
      </c>
      <c r="I26" s="14">
        <v>2.491244993394431E-2</v>
      </c>
      <c r="J26" s="14">
        <v>-1.0451661067562434E-2</v>
      </c>
      <c r="K26" s="14">
        <v>1.6268980477223426E-2</v>
      </c>
      <c r="L26" s="14">
        <v>-2.7398688422878108E-2</v>
      </c>
      <c r="M26" s="14">
        <v>6.7513611615244981E-2</v>
      </c>
      <c r="N26" s="14">
        <v>3.8449316809660024E-2</v>
      </c>
      <c r="O26" s="14">
        <v>0.11745791564214113</v>
      </c>
      <c r="P26" s="14">
        <v>3.4978560775540672E-2</v>
      </c>
      <c r="Q26" s="14">
        <v>9.832635983263599E-2</v>
      </c>
      <c r="R26" s="14">
        <v>2.1930870083432526E-2</v>
      </c>
      <c r="S26" s="14">
        <v>-5.5819145967055605E-4</v>
      </c>
      <c r="T26" s="14">
        <v>6.8575233022636559E-2</v>
      </c>
      <c r="U26" s="14">
        <v>4.3905289748520135E-2</v>
      </c>
      <c r="V26" s="14">
        <v>1.5959144589850211E-3</v>
      </c>
      <c r="W26" s="14">
        <v>-3.73893642582196E-2</v>
      </c>
      <c r="X26" s="14">
        <v>2.4910560487610874E-2</v>
      </c>
      <c r="Y26" s="14">
        <v>-5.2407097579941914E-2</v>
      </c>
      <c r="Z26" s="14">
        <v>6.1326178612495265E-2</v>
      </c>
      <c r="AA26" s="14">
        <v>2.7184466019417448E-2</v>
      </c>
      <c r="AB26" s="14">
        <v>-3.5475607039429646E-2</v>
      </c>
      <c r="AC26" s="14">
        <v>1.5389762462362021E-2</v>
      </c>
      <c r="AD26" s="14">
        <v>3.3074501573977004E-2</v>
      </c>
      <c r="AE26" s="15">
        <v>0.10241820768136559</v>
      </c>
    </row>
    <row r="27" spans="1:31" x14ac:dyDescent="0.15">
      <c r="A27" s="22" t="s">
        <v>138</v>
      </c>
      <c r="B27" s="14">
        <v>-2.5924147863658147E-2</v>
      </c>
      <c r="C27" s="14">
        <v>5.2313013402507602E-2</v>
      </c>
      <c r="D27" s="14">
        <v>2.9171817058096405E-2</v>
      </c>
      <c r="E27" s="14">
        <v>6.0752043596730178E-2</v>
      </c>
      <c r="F27" s="14">
        <v>9.5392953929539379E-2</v>
      </c>
      <c r="G27" s="14">
        <v>0.11159929701230235</v>
      </c>
      <c r="H27" s="15">
        <v>8.7509944311853164E-3</v>
      </c>
      <c r="I27" s="14">
        <v>8.6956521739130391E-2</v>
      </c>
      <c r="J27" s="14">
        <v>4.9792531120331822E-2</v>
      </c>
      <c r="K27" s="14">
        <v>6.1472785485592214E-2</v>
      </c>
      <c r="L27" s="14">
        <v>3.127124227434825E-2</v>
      </c>
      <c r="M27" s="14">
        <v>9.7245834750085108E-2</v>
      </c>
      <c r="N27" s="14">
        <v>9.8837209302325493E-2</v>
      </c>
      <c r="O27" s="14">
        <v>-3.6899119837508459E-2</v>
      </c>
      <c r="P27" s="14">
        <v>-1.4928061603584541E-2</v>
      </c>
      <c r="Q27" s="14">
        <v>-5.0793650793650837E-3</v>
      </c>
      <c r="R27" s="14">
        <v>2.3326335432703855E-3</v>
      </c>
      <c r="S27" s="14">
        <v>7.5397933538117717E-2</v>
      </c>
      <c r="T27" s="14">
        <v>-1.8380062305295944E-2</v>
      </c>
      <c r="U27" s="14">
        <v>0.14898419864559823</v>
      </c>
      <c r="V27" s="14">
        <v>5.0987890376035742E-3</v>
      </c>
      <c r="W27" s="14">
        <v>-2.852631042738551E-3</v>
      </c>
      <c r="X27" s="14">
        <v>3.4001292824822227E-2</v>
      </c>
      <c r="Y27" s="14">
        <v>4.6626712754581849E-2</v>
      </c>
      <c r="Z27" s="14">
        <v>0.18634886240520043</v>
      </c>
      <c r="AA27" s="14">
        <v>1.2854442344045364E-2</v>
      </c>
      <c r="AB27" s="14">
        <v>2.8870027137825535E-2</v>
      </c>
      <c r="AC27" s="14">
        <v>0</v>
      </c>
      <c r="AD27" s="14">
        <v>-6.0984032828180282E-2</v>
      </c>
      <c r="AE27" s="15">
        <v>1.1182795698924799E-2</v>
      </c>
    </row>
    <row r="28" spans="1:31" x14ac:dyDescent="0.15">
      <c r="A28" s="22" t="s">
        <v>139</v>
      </c>
      <c r="B28" s="14">
        <v>2.1685559388861572E-2</v>
      </c>
      <c r="C28" s="14">
        <v>1.0271158586688579E-2</v>
      </c>
      <c r="D28" s="14">
        <v>2.7624309392265158E-2</v>
      </c>
      <c r="E28" s="14">
        <v>4.2394476182647592E-2</v>
      </c>
      <c r="F28" s="14">
        <v>5.0470064324591765E-2</v>
      </c>
      <c r="G28" s="14">
        <v>5.9552042160737756E-2</v>
      </c>
      <c r="H28" s="15">
        <v>5.2576235541535225E-2</v>
      </c>
      <c r="I28" s="14">
        <v>0.19294117647058831</v>
      </c>
      <c r="J28" s="14">
        <v>1.4372978799857242E-3</v>
      </c>
      <c r="K28" s="14">
        <v>-3.5592197868489765E-2</v>
      </c>
      <c r="L28" s="14">
        <v>1.1025394660453816E-2</v>
      </c>
      <c r="M28" s="14">
        <v>0.12271459559962793</v>
      </c>
      <c r="N28" s="14">
        <v>2.7290448343080035E-2</v>
      </c>
      <c r="O28" s="14">
        <v>5.8347978910369074E-2</v>
      </c>
      <c r="P28" s="14">
        <v>-1.3417142857142851E-2</v>
      </c>
      <c r="Q28" s="14">
        <v>9.604339502233572E-2</v>
      </c>
      <c r="R28" s="14">
        <v>0.10146613916686059</v>
      </c>
      <c r="S28" s="14">
        <v>2.778499091145158E-2</v>
      </c>
      <c r="T28" s="14">
        <v>0.11107584893684533</v>
      </c>
      <c r="U28" s="14">
        <v>9.5874263261296708E-2</v>
      </c>
      <c r="V28" s="14">
        <v>8.8776157260621793E-3</v>
      </c>
      <c r="W28" s="14">
        <v>0.11077905491698595</v>
      </c>
      <c r="X28" s="14">
        <v>-8.7521880470117618E-3</v>
      </c>
      <c r="Y28" s="14">
        <v>-4.3670404865994994E-2</v>
      </c>
      <c r="Z28" s="14">
        <v>8.5540334855403202E-2</v>
      </c>
      <c r="AA28" s="14">
        <v>0.10600970511384845</v>
      </c>
      <c r="AB28" s="14">
        <v>3.4345361692575294E-2</v>
      </c>
      <c r="AC28" s="14">
        <v>-6.1614497528830345E-2</v>
      </c>
      <c r="AD28" s="14">
        <v>-2.5917272412599449E-2</v>
      </c>
      <c r="AE28" s="15">
        <v>4.3385793279455527E-2</v>
      </c>
    </row>
    <row r="29" spans="1:31" x14ac:dyDescent="0.15">
      <c r="A29" s="22" t="s">
        <v>140</v>
      </c>
      <c r="B29" s="14">
        <v>-5.13748191027497E-2</v>
      </c>
      <c r="C29" s="14">
        <v>-4.8800325335502642E-3</v>
      </c>
      <c r="D29" s="14">
        <v>-4.6984572230013975E-2</v>
      </c>
      <c r="E29" s="14">
        <v>-6.0620995564317423E-2</v>
      </c>
      <c r="F29" s="14">
        <v>-7.9604333490343918E-2</v>
      </c>
      <c r="G29" s="14">
        <v>8.3312608803780192E-2</v>
      </c>
      <c r="H29" s="15">
        <v>-8.4915084915084E-3</v>
      </c>
      <c r="I29" s="14">
        <v>8.2051282051281982E-2</v>
      </c>
      <c r="J29" s="14">
        <v>4.664513814137029E-3</v>
      </c>
      <c r="K29" s="14">
        <v>-2.0642201834862428E-2</v>
      </c>
      <c r="L29" s="14">
        <v>4.1765086433869378E-2</v>
      </c>
      <c r="M29" s="14">
        <v>0.14766767871929345</v>
      </c>
      <c r="N29" s="14">
        <v>1.680672268907556E-2</v>
      </c>
      <c r="O29" s="14">
        <v>3.0056459647957529E-2</v>
      </c>
      <c r="P29" s="14">
        <v>-8.8038366193267977E-4</v>
      </c>
      <c r="Q29" s="14">
        <v>0.14963609898107716</v>
      </c>
      <c r="R29" s="14">
        <v>-3.7396999788717432E-2</v>
      </c>
      <c r="S29" s="14">
        <v>-1.6927741283476547E-2</v>
      </c>
      <c r="T29" s="14">
        <v>1.2567837760639956E-2</v>
      </c>
      <c r="U29" s="14">
        <v>-6.0236643958408019E-2</v>
      </c>
      <c r="V29" s="14">
        <v>1.4770584538026363E-2</v>
      </c>
      <c r="W29" s="14">
        <v>7.1285671580012325E-2</v>
      </c>
      <c r="X29" s="14">
        <v>-6.6851664984863418E-3</v>
      </c>
      <c r="Y29" s="14">
        <v>9.2248447204968873E-2</v>
      </c>
      <c r="Z29" s="14">
        <v>7.1508693213684929E-2</v>
      </c>
      <c r="AA29" s="14">
        <v>-2.0249746878163591E-3</v>
      </c>
      <c r="AB29" s="14">
        <v>-1.0145949758558917E-2</v>
      </c>
      <c r="AC29" s="14">
        <v>7.4087078651685373E-2</v>
      </c>
      <c r="AD29" s="14">
        <v>6.8849109403455691E-2</v>
      </c>
      <c r="AE29" s="15">
        <v>-2.4459845087647834E-2</v>
      </c>
    </row>
    <row r="30" spans="1:31" x14ac:dyDescent="0.15">
      <c r="A30" s="22" t="s">
        <v>141</v>
      </c>
      <c r="B30" s="14">
        <v>-2.0086448004068121E-2</v>
      </c>
      <c r="C30" s="14">
        <v>5.6395586432366272E-2</v>
      </c>
      <c r="D30" s="14">
        <v>0.19376992886926656</v>
      </c>
      <c r="E30" s="14">
        <v>5.4984260230850415E-3</v>
      </c>
      <c r="F30" s="14">
        <v>2.9682702149437148E-2</v>
      </c>
      <c r="G30" s="14">
        <v>2.7318640955004539E-2</v>
      </c>
      <c r="H30" s="15">
        <v>-6.045340050377883E-3</v>
      </c>
      <c r="I30" s="14">
        <v>6.5621582209259835E-3</v>
      </c>
      <c r="J30" s="14">
        <v>-2.0357142857142869E-2</v>
      </c>
      <c r="K30" s="14">
        <v>3.278688524590162E-2</v>
      </c>
      <c r="L30" s="14">
        <v>-5.1035243032990105E-2</v>
      </c>
      <c r="M30" s="14">
        <v>7.647907647907648E-2</v>
      </c>
      <c r="N30" s="14">
        <v>1.3596374300186754E-2</v>
      </c>
      <c r="O30" s="14">
        <v>-3.9980654522005547E-2</v>
      </c>
      <c r="P30" s="14">
        <v>1.9710144927536224E-2</v>
      </c>
      <c r="Q30" s="14">
        <v>5.8242593061534488E-2</v>
      </c>
      <c r="R30" s="14">
        <v>3.6874451273046525E-2</v>
      </c>
      <c r="S30" s="14">
        <v>3.1611410948342432E-2</v>
      </c>
      <c r="T30" s="14">
        <v>-2.990126939351205E-2</v>
      </c>
      <c r="U30" s="14">
        <v>-4.5402518122853917E-2</v>
      </c>
      <c r="V30" s="14">
        <v>-5.8841746670795208E-3</v>
      </c>
      <c r="W30" s="14">
        <v>1.1548286002533055E-2</v>
      </c>
      <c r="X30" s="14">
        <v>-1.6253968253968156E-2</v>
      </c>
      <c r="Y30" s="14">
        <v>2.5475968427995485E-3</v>
      </c>
      <c r="Z30" s="14">
        <v>4.0303585448835361E-2</v>
      </c>
      <c r="AA30" s="14">
        <v>8.1163341224213207E-3</v>
      </c>
      <c r="AB30" s="14">
        <v>-2.5021925016443746E-2</v>
      </c>
      <c r="AC30" s="14">
        <v>-4.5766590389015975E-2</v>
      </c>
      <c r="AD30" s="14">
        <v>-7.4845198021859266E-2</v>
      </c>
      <c r="AE30" s="15">
        <v>0</v>
      </c>
    </row>
    <row r="31" spans="1:31" x14ac:dyDescent="0.15">
      <c r="A31" s="22" t="s">
        <v>142</v>
      </c>
      <c r="B31" s="14">
        <v>-5.7861961598339305E-2</v>
      </c>
      <c r="C31" s="14">
        <v>-5.3771760154738897E-2</v>
      </c>
      <c r="D31" s="14">
        <v>-6.8830901993014199E-2</v>
      </c>
      <c r="E31" s="14">
        <v>-0.11295708799465685</v>
      </c>
      <c r="F31" s="14">
        <v>-3.1560636182902661E-2</v>
      </c>
      <c r="G31" s="14">
        <v>-4.5810055865921726E-2</v>
      </c>
      <c r="H31" s="15">
        <v>-0.10897110998479484</v>
      </c>
      <c r="I31" s="14">
        <v>-6.7366896052154998E-2</v>
      </c>
      <c r="J31" s="14">
        <v>1.5311702515494047E-2</v>
      </c>
      <c r="K31" s="14">
        <v>-3.2982890125747302E-2</v>
      </c>
      <c r="L31" s="14">
        <v>-3.5477038972238729E-2</v>
      </c>
      <c r="M31" s="14">
        <v>-6.6577301161751493E-2</v>
      </c>
      <c r="N31" s="14">
        <v>-5.7601262493424635E-2</v>
      </c>
      <c r="O31" s="14">
        <v>-4.752308984047017E-2</v>
      </c>
      <c r="P31" s="14">
        <v>-0.10517339397384876</v>
      </c>
      <c r="Q31" s="14">
        <v>-9.4520220148360756E-2</v>
      </c>
      <c r="R31" s="14">
        <v>-0.10520745131244705</v>
      </c>
      <c r="S31" s="14">
        <v>-9.6910812157448942E-2</v>
      </c>
      <c r="T31" s="14">
        <v>-8.6943879034603141E-2</v>
      </c>
      <c r="U31" s="14">
        <v>-0.1191047162270184</v>
      </c>
      <c r="V31" s="14">
        <v>-0.11713395638629288</v>
      </c>
      <c r="W31" s="14">
        <v>-4.0042440318302543E-2</v>
      </c>
      <c r="X31" s="14">
        <v>-3.8337420937137032E-2</v>
      </c>
      <c r="Y31" s="14">
        <v>1.1344299489506281E-3</v>
      </c>
      <c r="Z31" s="14">
        <v>-8.1006289308176077E-2</v>
      </c>
      <c r="AA31" s="14">
        <v>-6.1053337806105348E-2</v>
      </c>
      <c r="AB31" s="14">
        <v>-3.1960646521433628E-2</v>
      </c>
      <c r="AC31" s="14">
        <v>-0.13086673518328196</v>
      </c>
      <c r="AD31" s="14">
        <v>-1.7967837570748376E-2</v>
      </c>
      <c r="AE31" s="15">
        <v>-7.5219389887170801E-3</v>
      </c>
    </row>
    <row r="32" spans="1:31" x14ac:dyDescent="0.15">
      <c r="A32" s="22" t="s">
        <v>143</v>
      </c>
      <c r="B32" s="14">
        <v>-2.340952905535669E-2</v>
      </c>
      <c r="C32" s="14">
        <v>-1.7579721995094017E-2</v>
      </c>
      <c r="D32" s="14">
        <v>-2.9346866725507466E-2</v>
      </c>
      <c r="E32" s="14">
        <v>7.1458823529411783E-2</v>
      </c>
      <c r="F32" s="14">
        <v>2.4377726456248468E-2</v>
      </c>
      <c r="G32" s="14">
        <v>-1.9437939110070381E-2</v>
      </c>
      <c r="H32" s="15">
        <v>5.4038680318545182E-3</v>
      </c>
      <c r="I32" s="14">
        <v>-1.5533980582523941E-3</v>
      </c>
      <c r="J32" s="14">
        <v>-3.0879712746858273E-2</v>
      </c>
      <c r="K32" s="14">
        <v>-1.9185674696226788E-2</v>
      </c>
      <c r="L32" s="14">
        <v>-0.1181429938885208</v>
      </c>
      <c r="M32" s="14">
        <v>-6.7017711823839426E-3</v>
      </c>
      <c r="N32" s="14">
        <v>-2.9025955902874663E-2</v>
      </c>
      <c r="O32" s="14">
        <v>3.7023977433004382E-3</v>
      </c>
      <c r="P32" s="14">
        <v>6.259212198221098E-2</v>
      </c>
      <c r="Q32" s="14">
        <v>4.6775898520084458E-2</v>
      </c>
      <c r="R32" s="14">
        <v>3.0754672344451253E-3</v>
      </c>
      <c r="S32" s="14">
        <v>1.5999999999999952E-2</v>
      </c>
      <c r="T32" s="14">
        <v>-2.4203821656050895E-2</v>
      </c>
      <c r="U32" s="14">
        <v>-6.3520871143375943E-3</v>
      </c>
      <c r="V32" s="14">
        <v>6.669019054340157E-2</v>
      </c>
      <c r="W32" s="14">
        <v>4.0320084884389311E-2</v>
      </c>
      <c r="X32" s="14">
        <v>-9.033557046979869E-2</v>
      </c>
      <c r="Y32" s="14">
        <v>-9.291784702549559E-2</v>
      </c>
      <c r="Z32" s="14">
        <v>-2.7374760470845878E-2</v>
      </c>
      <c r="AA32" s="14">
        <v>-1.1432654519471123E-2</v>
      </c>
      <c r="AB32" s="14">
        <v>-1.1034322550670845E-3</v>
      </c>
      <c r="AC32" s="14">
        <v>-8.2774931020891153E-3</v>
      </c>
      <c r="AD32" s="14">
        <v>-4.5741469215990248E-3</v>
      </c>
      <c r="AE32" s="15">
        <v>3.4526315789473697E-2</v>
      </c>
    </row>
    <row r="33" spans="1:31" x14ac:dyDescent="0.15">
      <c r="A33" s="22" t="s">
        <v>144</v>
      </c>
      <c r="B33" s="14">
        <v>3.9763113367174183E-2</v>
      </c>
      <c r="C33" s="14">
        <v>2.2055763628797236E-2</v>
      </c>
      <c r="D33" s="14">
        <v>-5.910434189588659E-3</v>
      </c>
      <c r="E33" s="14">
        <v>9.0058633638579591E-2</v>
      </c>
      <c r="F33" s="14">
        <v>-1.4278557114228464E-2</v>
      </c>
      <c r="G33" s="14">
        <v>6.5918318605206722E-2</v>
      </c>
      <c r="H33" s="15">
        <v>7.2418670438472277E-2</v>
      </c>
      <c r="I33" s="14">
        <v>2.0225593154414606E-2</v>
      </c>
      <c r="J33" s="14">
        <v>2.2971470915153797E-2</v>
      </c>
      <c r="K33" s="14">
        <v>4.3903499239295873E-2</v>
      </c>
      <c r="L33" s="14">
        <v>-0.10788687369908925</v>
      </c>
      <c r="M33" s="14">
        <v>6.9879518072289121E-2</v>
      </c>
      <c r="N33" s="14">
        <v>-2.7594136246047739E-2</v>
      </c>
      <c r="O33" s="14">
        <v>-1.580888810820303E-2</v>
      </c>
      <c r="P33" s="14">
        <v>-6.8878100112406138E-3</v>
      </c>
      <c r="Q33" s="14">
        <v>-1.5652612976521017E-2</v>
      </c>
      <c r="R33" s="14">
        <v>2.0990566037735862E-2</v>
      </c>
      <c r="S33" s="14">
        <v>-3.3668205267444878E-2</v>
      </c>
      <c r="T33" s="14">
        <v>3.8838120104438566E-2</v>
      </c>
      <c r="U33" s="14">
        <v>-5.9360730593606857E-3</v>
      </c>
      <c r="V33" s="14">
        <v>8.2699305325835259E-3</v>
      </c>
      <c r="W33" s="14">
        <v>1.6148909948578579E-3</v>
      </c>
      <c r="X33" s="14">
        <v>-3.0101814962372693E-2</v>
      </c>
      <c r="Y33" s="14">
        <v>-6.2161149281698969E-2</v>
      </c>
      <c r="Z33" s="14">
        <v>1.6324233042499248E-2</v>
      </c>
      <c r="AA33" s="14">
        <v>7.9508492952655892E-3</v>
      </c>
      <c r="AB33" s="14">
        <v>5.4883720930232582E-2</v>
      </c>
      <c r="AC33" s="14">
        <v>-7.432432432432437E-2</v>
      </c>
      <c r="AD33" s="14">
        <v>-3.10173697270473E-2</v>
      </c>
      <c r="AE33" s="15">
        <v>-1.8722018722018757E-2</v>
      </c>
    </row>
    <row r="34" spans="1:31" x14ac:dyDescent="0.15">
      <c r="A34" s="22" t="s">
        <v>145</v>
      </c>
      <c r="B34" s="14">
        <v>2.4952535937076262E-2</v>
      </c>
      <c r="C34" s="14">
        <v>-3.7052117263843658E-2</v>
      </c>
      <c r="D34" s="14">
        <v>1.3263206037045632E-2</v>
      </c>
      <c r="E34" s="14">
        <v>9.8110318707442263E-3</v>
      </c>
      <c r="F34" s="14">
        <v>0.10648030495552725</v>
      </c>
      <c r="G34" s="14">
        <v>4.0779744566435135E-2</v>
      </c>
      <c r="H34" s="15">
        <v>3.2709047744658458E-2</v>
      </c>
      <c r="I34" s="14">
        <v>3.6980556614563433E-2</v>
      </c>
      <c r="J34" s="14">
        <v>1.0141253169141657E-2</v>
      </c>
      <c r="K34" s="14">
        <v>-4.1640641265876088E-3</v>
      </c>
      <c r="L34" s="14">
        <v>4.1315269602190015E-3</v>
      </c>
      <c r="M34" s="14">
        <v>9.4594594594594981E-3</v>
      </c>
      <c r="N34" s="14">
        <v>2.0691693762932395E-2</v>
      </c>
      <c r="O34" s="14">
        <v>5.1757986792789548E-2</v>
      </c>
      <c r="P34" s="14">
        <v>-2.8898254063813796E-4</v>
      </c>
      <c r="Q34" s="14">
        <v>-1.0259040779687062E-2</v>
      </c>
      <c r="R34" s="14">
        <v>4.3659043659043675E-2</v>
      </c>
      <c r="S34" s="14">
        <v>1.5734756954200482E-2</v>
      </c>
      <c r="T34" s="14">
        <v>7.2573044297832304E-2</v>
      </c>
      <c r="U34" s="14">
        <v>3.3073036288470317E-2</v>
      </c>
      <c r="V34" s="14">
        <v>-1.0170603674540641E-2</v>
      </c>
      <c r="W34" s="14">
        <v>6.8734354448640126E-3</v>
      </c>
      <c r="X34" s="14">
        <v>3.7121557888331019E-2</v>
      </c>
      <c r="Y34" s="14">
        <v>-6.6254628766284032E-2</v>
      </c>
      <c r="Z34" s="14">
        <v>-2.9908612572694497E-2</v>
      </c>
      <c r="AA34" s="14">
        <v>0.17569021154535672</v>
      </c>
      <c r="AB34" s="14">
        <v>7.5782627865960805E-3</v>
      </c>
      <c r="AC34" s="14">
        <v>0.10476599398883647</v>
      </c>
      <c r="AD34" s="14">
        <v>2.6082420448617711E-2</v>
      </c>
      <c r="AE34" s="15">
        <v>3.4010783907092508E-2</v>
      </c>
    </row>
    <row r="35" spans="1:31" x14ac:dyDescent="0.15">
      <c r="A35" s="22" t="s">
        <v>147</v>
      </c>
      <c r="B35" s="14">
        <v>-2.3815824292140741E-2</v>
      </c>
      <c r="C35" s="14">
        <v>6.2156448202959937E-2</v>
      </c>
      <c r="D35" s="14">
        <v>5.5969307154141203E-2</v>
      </c>
      <c r="E35" s="14">
        <v>9.9750623441394377E-4</v>
      </c>
      <c r="F35" s="14">
        <v>-3.9963252181901748E-2</v>
      </c>
      <c r="G35" s="14">
        <v>-6.3293864370290734E-2</v>
      </c>
      <c r="H35" s="15">
        <v>2.7330779054916994E-2</v>
      </c>
      <c r="I35" s="14">
        <v>-3.8602941176470618E-2</v>
      </c>
      <c r="J35" s="14">
        <v>3.2986733596270995E-2</v>
      </c>
      <c r="K35" s="14">
        <v>-2.383441354798245E-2</v>
      </c>
      <c r="L35" s="14">
        <v>0.17917170163682294</v>
      </c>
      <c r="M35" s="14">
        <v>0.12315930388219552</v>
      </c>
      <c r="N35" s="14">
        <v>2.1430640023168315E-2</v>
      </c>
      <c r="O35" s="14">
        <v>3.3938571186153546E-3</v>
      </c>
      <c r="P35" s="14">
        <v>-3.3435309421145136E-2</v>
      </c>
      <c r="Q35" s="14">
        <v>3.3428349313293575E-2</v>
      </c>
      <c r="R35" s="14">
        <v>2.9880478087649435E-2</v>
      </c>
      <c r="S35" s="14">
        <v>-6.085753803596116E-2</v>
      </c>
      <c r="T35" s="14">
        <v>7.322788517867604E-3</v>
      </c>
      <c r="U35" s="14">
        <v>4.0017785682525661E-2</v>
      </c>
      <c r="V35" s="14">
        <v>-3.0493868080875095E-2</v>
      </c>
      <c r="W35" s="14">
        <v>9.4812692259070262E-3</v>
      </c>
      <c r="X35" s="14">
        <v>-7.1879125715124184E-3</v>
      </c>
      <c r="Y35" s="14">
        <v>4.4222539229671967E-2</v>
      </c>
      <c r="Z35" s="14">
        <v>-2.3408506994005145E-2</v>
      </c>
      <c r="AA35" s="14">
        <v>1.7688319609637033E-2</v>
      </c>
      <c r="AB35" s="14">
        <v>4.7835243278724411E-2</v>
      </c>
      <c r="AC35" s="14">
        <v>6.1406917994558816E-2</v>
      </c>
      <c r="AD35" s="14">
        <v>3.350741784905497E-2</v>
      </c>
      <c r="AE35" s="15">
        <v>4.9739269955876533E-2</v>
      </c>
    </row>
    <row r="36" spans="1:31" x14ac:dyDescent="0.15">
      <c r="A36" s="22" t="s">
        <v>146</v>
      </c>
      <c r="B36" s="14">
        <v>5.4215234480889897E-3</v>
      </c>
      <c r="C36" s="14">
        <v>6.96656050955414E-2</v>
      </c>
      <c r="D36" s="14">
        <v>-1.1968369309681605E-2</v>
      </c>
      <c r="E36" s="14">
        <v>-1.5445939212755293E-2</v>
      </c>
      <c r="F36" s="14">
        <v>0.10861244019138772</v>
      </c>
      <c r="G36" s="14">
        <v>-3.0797517811997157E-2</v>
      </c>
      <c r="H36" s="15">
        <v>8.5529587270014862E-2</v>
      </c>
      <c r="I36" s="14">
        <v>6.0420650095602366E-2</v>
      </c>
      <c r="J36" s="14">
        <v>4.2346407497396821E-2</v>
      </c>
      <c r="K36" s="14">
        <v>1.19940029985008E-2</v>
      </c>
      <c r="L36" s="14">
        <v>9.408788838637934E-2</v>
      </c>
      <c r="M36" s="14">
        <v>9.9324592769169634E-2</v>
      </c>
      <c r="N36" s="14">
        <v>6.6345335979585945E-2</v>
      </c>
      <c r="O36" s="14">
        <v>5.1073904955183422E-2</v>
      </c>
      <c r="P36" s="14">
        <v>-1.5875389408099766E-2</v>
      </c>
      <c r="Q36" s="14">
        <v>4.3630892678033974E-2</v>
      </c>
      <c r="R36" s="14">
        <v>4.4272512357618789E-2</v>
      </c>
      <c r="S36" s="14">
        <v>3.6818851251840937E-2</v>
      </c>
      <c r="T36" s="14">
        <v>5.8447223029950507E-2</v>
      </c>
      <c r="U36" s="14">
        <v>5.7289439931594688E-2</v>
      </c>
      <c r="V36" s="14">
        <v>4.7179487179487146E-2</v>
      </c>
      <c r="W36" s="14">
        <v>3.9238604107529858E-3</v>
      </c>
      <c r="X36" s="14">
        <v>5.8953900709219929E-2</v>
      </c>
      <c r="Y36" s="14">
        <v>-7.8415300546448557E-3</v>
      </c>
      <c r="Z36" s="14">
        <v>8.0093539900613908E-2</v>
      </c>
      <c r="AA36" s="14">
        <v>4.1953850764159598E-3</v>
      </c>
      <c r="AB36" s="14">
        <v>4.0457297974525019E-2</v>
      </c>
      <c r="AC36" s="14">
        <v>-8.0556572683998118E-3</v>
      </c>
      <c r="AD36" s="14">
        <v>5.8179053751900391E-2</v>
      </c>
      <c r="AE36" s="15">
        <v>-6.8781047000383358E-3</v>
      </c>
    </row>
    <row r="37" spans="1:31" x14ac:dyDescent="0.15">
      <c r="A37" s="22" t="s">
        <v>148</v>
      </c>
      <c r="B37" s="14">
        <v>3.3971420868158478E-2</v>
      </c>
      <c r="C37" s="14">
        <v>-1.4886490509862378E-2</v>
      </c>
      <c r="D37" s="14">
        <v>1.1897036556348784E-2</v>
      </c>
      <c r="E37" s="14">
        <v>6.3360323886639432E-3</v>
      </c>
      <c r="F37" s="14">
        <v>5.7833405265429426E-2</v>
      </c>
      <c r="G37" s="14">
        <v>5.2169788949489888E-3</v>
      </c>
      <c r="H37" s="15">
        <v>-2.1988089784699814E-2</v>
      </c>
      <c r="I37" s="14">
        <v>4.6880634691669311E-3</v>
      </c>
      <c r="J37" s="14">
        <v>2.3976023976023938E-2</v>
      </c>
      <c r="K37" s="14">
        <v>4.910052910052911E-2</v>
      </c>
      <c r="L37" s="14">
        <v>1.7288091859114812E-2</v>
      </c>
      <c r="M37" s="14">
        <v>1.3733285146367871E-2</v>
      </c>
      <c r="N37" s="14">
        <v>-4.2541877160328792E-3</v>
      </c>
      <c r="O37" s="14">
        <v>5.9855189058728976E-2</v>
      </c>
      <c r="P37" s="14">
        <v>3.005976499189628E-2</v>
      </c>
      <c r="Q37" s="14">
        <v>-1.4656415185007196E-2</v>
      </c>
      <c r="R37" s="14">
        <v>-5.6801811072237189E-2</v>
      </c>
      <c r="S37" s="14">
        <v>1.9034090909090754E-2</v>
      </c>
      <c r="T37" s="14">
        <v>-8.5164835164833839E-3</v>
      </c>
      <c r="U37" s="14">
        <v>-2.2644561261625503E-2</v>
      </c>
      <c r="V37" s="14">
        <v>-9.7943192948090341E-3</v>
      </c>
      <c r="W37" s="14">
        <v>3.8877338877338755E-3</v>
      </c>
      <c r="X37" s="14">
        <v>1.7441049253523029E-2</v>
      </c>
      <c r="Y37" s="14">
        <v>2.7538347148404791E-3</v>
      </c>
      <c r="Z37" s="14">
        <v>3.0852503382949946E-2</v>
      </c>
      <c r="AA37" s="14">
        <v>-3.5810205908683216E-3</v>
      </c>
      <c r="AB37" s="14">
        <v>4.7990567457729172E-2</v>
      </c>
      <c r="AC37" s="14">
        <v>9.5976375046143061E-3</v>
      </c>
      <c r="AD37" s="14">
        <v>-3.063854963445032E-2</v>
      </c>
      <c r="AE37" s="15">
        <v>2.3085802231628426E-3</v>
      </c>
    </row>
    <row r="38" spans="1:31" x14ac:dyDescent="0.15">
      <c r="A38" s="22" t="s">
        <v>149</v>
      </c>
      <c r="B38" s="16">
        <v>5.2933507170795334E-2</v>
      </c>
      <c r="C38" s="16">
        <v>5.1378919531545129E-2</v>
      </c>
      <c r="D38" s="16">
        <v>-6.8619067977768289E-2</v>
      </c>
      <c r="E38" s="16">
        <v>5.2702512421296914E-3</v>
      </c>
      <c r="F38" s="16">
        <v>7.180742554059559E-2</v>
      </c>
      <c r="G38" s="16">
        <v>2.4062278839348809E-2</v>
      </c>
      <c r="H38" s="17">
        <v>6.5573770491801874E-3</v>
      </c>
      <c r="I38" s="16">
        <v>2.8356066044508226E-2</v>
      </c>
      <c r="J38" s="16">
        <v>1.7560975609756072E-2</v>
      </c>
      <c r="K38" s="16">
        <v>2.9453298365947164E-2</v>
      </c>
      <c r="L38" s="16">
        <v>9.9175649968294324E-2</v>
      </c>
      <c r="M38" s="16">
        <v>3.0303030303030228E-2</v>
      </c>
      <c r="N38" s="16">
        <v>9.7730307076101364E-2</v>
      </c>
      <c r="O38" s="16">
        <v>1.2448762714437425E-2</v>
      </c>
      <c r="P38" s="16">
        <v>1.4456054087277135E-2</v>
      </c>
      <c r="Q38" s="16">
        <v>4.2672518897829803E-2</v>
      </c>
      <c r="R38" s="16">
        <v>1.8110408029674847E-2</v>
      </c>
      <c r="S38" s="16">
        <v>2.7878449958182723E-3</v>
      </c>
      <c r="T38" s="16">
        <v>-8.8667220836796973E-3</v>
      </c>
      <c r="U38" s="16">
        <v>2.234174596607361E-2</v>
      </c>
      <c r="V38" s="16">
        <v>3.9235080778107528E-2</v>
      </c>
      <c r="W38" s="16">
        <v>1.631909209518094E-2</v>
      </c>
      <c r="X38" s="16">
        <v>3.8535381239714776E-2</v>
      </c>
      <c r="Y38" s="16">
        <v>4.2896767637931418E-2</v>
      </c>
      <c r="Z38" s="16">
        <v>3.7280126017327241E-2</v>
      </c>
      <c r="AA38" s="16">
        <v>5.690326445043422E-2</v>
      </c>
      <c r="AB38" s="16">
        <v>2.7839616995810855E-2</v>
      </c>
      <c r="AC38" s="16">
        <v>2.7787934186471588E-2</v>
      </c>
      <c r="AD38" s="16">
        <v>-3.313279274566244E-3</v>
      </c>
      <c r="AE38" s="17">
        <v>2.0729366602687108E-2</v>
      </c>
    </row>
    <row r="40" spans="1:31" x14ac:dyDescent="0.15">
      <c r="A40" s="51" t="s">
        <v>157</v>
      </c>
      <c r="B40" s="2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row>
    <row r="41" spans="1:31" x14ac:dyDescent="0.15">
      <c r="A41" s="19"/>
      <c r="B41" s="68" t="s">
        <v>150</v>
      </c>
      <c r="C41" s="68"/>
      <c r="D41" s="68"/>
      <c r="E41" s="68"/>
      <c r="F41" s="68"/>
      <c r="G41" s="68"/>
    </row>
    <row r="42" spans="1:31" x14ac:dyDescent="0.15">
      <c r="A42" s="18"/>
      <c r="B42" s="8" t="s">
        <v>80</v>
      </c>
      <c r="C42" s="8" t="s">
        <v>81</v>
      </c>
      <c r="D42" s="9" t="s">
        <v>82</v>
      </c>
      <c r="E42" s="8" t="s">
        <v>83</v>
      </c>
      <c r="F42" s="9" t="s">
        <v>84</v>
      </c>
      <c r="G42" s="53" t="s">
        <v>85</v>
      </c>
      <c r="H42" s="54" t="s">
        <v>86</v>
      </c>
      <c r="I42" s="53" t="s">
        <v>87</v>
      </c>
      <c r="J42" s="53" t="s">
        <v>88</v>
      </c>
      <c r="K42" s="53" t="s">
        <v>89</v>
      </c>
      <c r="L42" s="53" t="s">
        <v>90</v>
      </c>
      <c r="M42" s="53" t="s">
        <v>91</v>
      </c>
      <c r="N42" s="53" t="s">
        <v>92</v>
      </c>
      <c r="O42" s="53" t="s">
        <v>93</v>
      </c>
      <c r="P42" s="53" t="s">
        <v>94</v>
      </c>
      <c r="Q42" s="53" t="s">
        <v>95</v>
      </c>
      <c r="R42" s="55" t="s">
        <v>96</v>
      </c>
      <c r="S42" s="53" t="s">
        <v>97</v>
      </c>
      <c r="T42" s="53" t="s">
        <v>98</v>
      </c>
      <c r="U42" s="53" t="s">
        <v>99</v>
      </c>
      <c r="V42" s="53" t="s">
        <v>100</v>
      </c>
      <c r="W42" s="53" t="s">
        <v>101</v>
      </c>
      <c r="X42" s="53" t="s">
        <v>102</v>
      </c>
      <c r="Y42" s="55" t="s">
        <v>103</v>
      </c>
      <c r="Z42" s="53" t="s">
        <v>104</v>
      </c>
      <c r="AA42" s="53" t="s">
        <v>105</v>
      </c>
      <c r="AB42" s="53" t="s">
        <v>106</v>
      </c>
      <c r="AC42" s="53" t="s">
        <v>107</v>
      </c>
      <c r="AD42" s="53" t="s">
        <v>108</v>
      </c>
      <c r="AE42" s="56" t="s">
        <v>109</v>
      </c>
    </row>
    <row r="43" spans="1:31" x14ac:dyDescent="0.15">
      <c r="A43" s="18"/>
      <c r="B43" s="23">
        <f>AVERAGE(B4:B38)</f>
        <v>3.5219396269878965E-3</v>
      </c>
      <c r="C43" s="23">
        <f>AVERAGE(C4:C38)</f>
        <v>7.6130790133308798E-3</v>
      </c>
      <c r="D43" s="23">
        <f t="shared" ref="D43:AE43" si="0">AVERAGE(D4:D38)</f>
        <v>1.5241020159132163E-2</v>
      </c>
      <c r="E43" s="23">
        <f t="shared" si="0"/>
        <v>7.2689907248598582E-3</v>
      </c>
      <c r="F43" s="52">
        <f t="shared" si="0"/>
        <v>2.6963616504042703E-2</v>
      </c>
      <c r="G43" s="57">
        <f t="shared" si="0"/>
        <v>1.2798695233219559E-2</v>
      </c>
      <c r="H43" s="57">
        <f t="shared" si="0"/>
        <v>1.3866365918687498E-2</v>
      </c>
      <c r="I43" s="57">
        <f t="shared" si="0"/>
        <v>3.2501605976396987E-2</v>
      </c>
      <c r="J43" s="57">
        <f t="shared" si="0"/>
        <v>1.1290351866692841E-2</v>
      </c>
      <c r="K43" s="57">
        <f t="shared" si="0"/>
        <v>1.6193255722069266E-2</v>
      </c>
      <c r="L43" s="57">
        <f t="shared" si="0"/>
        <v>1.9353632655159118E-3</v>
      </c>
      <c r="M43" s="57">
        <f t="shared" si="0"/>
        <v>2.8859530016246668E-2</v>
      </c>
      <c r="N43" s="57">
        <f t="shared" si="0"/>
        <v>1.2921601398996027E-2</v>
      </c>
      <c r="O43" s="57">
        <f t="shared" si="0"/>
        <v>1.3143564117722075E-2</v>
      </c>
      <c r="P43" s="57">
        <f t="shared" si="0"/>
        <v>-3.3291218884285152E-3</v>
      </c>
      <c r="Q43" s="57">
        <f t="shared" si="0"/>
        <v>2.3695667356050089E-2</v>
      </c>
      <c r="R43" s="57">
        <f t="shared" si="0"/>
        <v>1.6465173562163208E-2</v>
      </c>
      <c r="S43" s="57">
        <f t="shared" si="0"/>
        <v>-3.0921141024616207E-4</v>
      </c>
      <c r="T43" s="57">
        <f t="shared" si="0"/>
        <v>1.9898172304242914E-2</v>
      </c>
      <c r="U43" s="57">
        <f t="shared" si="0"/>
        <v>3.4055848711135196E-3</v>
      </c>
      <c r="V43" s="57">
        <f t="shared" si="0"/>
        <v>8.7049973535635453E-4</v>
      </c>
      <c r="W43" s="57">
        <f t="shared" si="0"/>
        <v>1.962301733252006E-2</v>
      </c>
      <c r="X43" s="57">
        <f t="shared" si="0"/>
        <v>1.5380902909387622E-3</v>
      </c>
      <c r="Y43" s="57">
        <f t="shared" si="0"/>
        <v>1.0978724402413499E-2</v>
      </c>
      <c r="Z43" s="57">
        <f t="shared" si="0"/>
        <v>3.3485771850110001E-2</v>
      </c>
      <c r="AA43" s="57">
        <f t="shared" si="0"/>
        <v>1.5900157899567689E-2</v>
      </c>
      <c r="AB43" s="57">
        <f t="shared" si="0"/>
        <v>1.2868242651686247E-2</v>
      </c>
      <c r="AC43" s="57">
        <f t="shared" si="0"/>
        <v>-9.4088680611532118E-3</v>
      </c>
      <c r="AD43" s="57">
        <f t="shared" si="0"/>
        <v>-1.0065995887863703E-3</v>
      </c>
      <c r="AE43" s="57">
        <f t="shared" si="0"/>
        <v>1.2916830853760162E-2</v>
      </c>
    </row>
    <row r="46" spans="1:31" x14ac:dyDescent="0.15">
      <c r="A46" s="51" t="s">
        <v>193</v>
      </c>
      <c r="B46" s="24"/>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row>
    <row r="47" spans="1:31" ht="14" x14ac:dyDescent="0.15">
      <c r="A47" s="71" t="s">
        <v>195</v>
      </c>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row>
    <row r="58" spans="1:27" x14ac:dyDescent="0.15">
      <c r="A58" s="27" t="s">
        <v>194</v>
      </c>
    </row>
    <row r="60" spans="1:27" x14ac:dyDescent="0.15">
      <c r="A60" s="35" t="s">
        <v>152</v>
      </c>
    </row>
    <row r="61" spans="1:27" x14ac:dyDescent="0.15">
      <c r="A61" s="69" t="s">
        <v>182</v>
      </c>
      <c r="B61" s="69"/>
      <c r="O61" s="26"/>
      <c r="AA61" s="26"/>
    </row>
    <row r="62" spans="1:27" ht="14" thickBot="1" x14ac:dyDescent="0.2">
      <c r="A62" s="31" t="str" cm="1">
        <f t="array" ref="A62:A91">TRANSPOSE(B2:AE2)</f>
        <v>AL</v>
      </c>
      <c r="B62" s="34">
        <v>0</v>
      </c>
      <c r="D62" s="42">
        <v>0</v>
      </c>
      <c r="O62" s="66"/>
    </row>
    <row r="63" spans="1:27" ht="14" thickBot="1" x14ac:dyDescent="0.2">
      <c r="A63" s="31" t="str">
        <v xml:space="preserve">AGL </v>
      </c>
      <c r="B63" s="64">
        <v>0.28746288986328145</v>
      </c>
      <c r="D63" s="65">
        <v>2.0384731337159218E-5</v>
      </c>
      <c r="O63" s="66"/>
      <c r="Y63" s="26"/>
    </row>
    <row r="64" spans="1:27" ht="14" thickBot="1" x14ac:dyDescent="0.2">
      <c r="A64" s="31" t="str">
        <v>AUTO</v>
      </c>
      <c r="B64" s="39">
        <v>0</v>
      </c>
      <c r="D64" s="42">
        <v>0</v>
      </c>
      <c r="O64" s="66"/>
    </row>
    <row r="65" spans="1:15" ht="14" thickBot="1" x14ac:dyDescent="0.2">
      <c r="A65" s="31" t="str">
        <v>BFI</v>
      </c>
      <c r="B65" s="34">
        <v>0.30658066320511462</v>
      </c>
      <c r="D65" s="42">
        <v>0</v>
      </c>
      <c r="O65" s="66"/>
    </row>
    <row r="66" spans="1:15" ht="14" thickBot="1" x14ac:dyDescent="0.2">
      <c r="A66" s="31" t="str">
        <v xml:space="preserve">BPM </v>
      </c>
      <c r="B66" s="39">
        <v>0</v>
      </c>
      <c r="D66" s="42">
        <v>0</v>
      </c>
      <c r="H66" s="26" t="s">
        <v>270</v>
      </c>
      <c r="O66" s="66"/>
    </row>
    <row r="67" spans="1:15" ht="14" thickBot="1" x14ac:dyDescent="0.2">
      <c r="A67" s="32" t="str">
        <v>BPVN</v>
      </c>
      <c r="B67" s="34">
        <v>0</v>
      </c>
      <c r="D67" s="42">
        <v>0</v>
      </c>
      <c r="O67" s="66"/>
    </row>
    <row r="68" spans="1:15" ht="14" thickBot="1" x14ac:dyDescent="0.2">
      <c r="A68" s="32" t="str">
        <v>BUL</v>
      </c>
      <c r="B68" s="34">
        <v>0</v>
      </c>
      <c r="D68" s="42">
        <v>0</v>
      </c>
      <c r="H68" s="26" t="s">
        <v>271</v>
      </c>
      <c r="O68" s="66"/>
    </row>
    <row r="69" spans="1:15" ht="14" thickBot="1" x14ac:dyDescent="0.2">
      <c r="A69" s="32" t="str">
        <v>CAP</v>
      </c>
      <c r="B69" s="34">
        <v>0</v>
      </c>
      <c r="D69" s="42">
        <v>0</v>
      </c>
      <c r="J69" s="58"/>
      <c r="O69" s="66"/>
    </row>
    <row r="70" spans="1:15" ht="14" thickBot="1" x14ac:dyDescent="0.2">
      <c r="A70" s="32" t="str">
        <v>ENEL</v>
      </c>
      <c r="B70" s="39">
        <v>0</v>
      </c>
      <c r="D70" s="42">
        <v>0.37649565338438595</v>
      </c>
      <c r="H70" t="s">
        <v>272</v>
      </c>
      <c r="O70" s="66"/>
    </row>
    <row r="71" spans="1:15" ht="14" thickBot="1" x14ac:dyDescent="0.2">
      <c r="A71" s="32" t="str">
        <v>ENI</v>
      </c>
      <c r="B71" s="39">
        <v>0</v>
      </c>
      <c r="D71" s="42">
        <v>0</v>
      </c>
      <c r="O71" s="66"/>
    </row>
    <row r="72" spans="1:15" ht="14" thickBot="1" x14ac:dyDescent="0.2">
      <c r="A72" s="32" t="str">
        <v>FWB</v>
      </c>
      <c r="B72" s="34">
        <v>0.13458273419795377</v>
      </c>
      <c r="D72" s="42">
        <v>0</v>
      </c>
      <c r="O72" s="66"/>
    </row>
    <row r="73" spans="1:15" ht="14" thickBot="1" x14ac:dyDescent="0.2">
      <c r="A73" s="32" t="str">
        <v>F</v>
      </c>
      <c r="B73" s="34">
        <v>0</v>
      </c>
      <c r="D73" s="42">
        <v>0</v>
      </c>
      <c r="O73" s="66"/>
    </row>
    <row r="74" spans="1:15" ht="14" thickBot="1" x14ac:dyDescent="0.2">
      <c r="A74" s="32" t="str">
        <v>FNC</v>
      </c>
      <c r="B74" s="34">
        <v>0</v>
      </c>
      <c r="D74" s="42">
        <v>0</v>
      </c>
      <c r="O74" s="66"/>
    </row>
    <row r="75" spans="1:15" ht="14" thickBot="1" x14ac:dyDescent="0.2">
      <c r="A75" s="32" t="str">
        <v>G</v>
      </c>
      <c r="B75" s="34">
        <v>0</v>
      </c>
      <c r="D75" s="42">
        <v>0</v>
      </c>
      <c r="O75" s="66"/>
    </row>
    <row r="76" spans="1:15" ht="14" thickBot="1" x14ac:dyDescent="0.2">
      <c r="A76" s="32" t="str">
        <v>ES</v>
      </c>
      <c r="B76" s="34">
        <v>2.0816681711721685E-17</v>
      </c>
      <c r="D76" s="42">
        <v>0</v>
      </c>
      <c r="O76" s="66"/>
    </row>
    <row r="77" spans="1:15" ht="14" thickBot="1" x14ac:dyDescent="0.2">
      <c r="A77" s="32" t="str">
        <v>IT</v>
      </c>
      <c r="B77" s="39">
        <v>0.17137371273366703</v>
      </c>
      <c r="D77" s="42">
        <v>0.14121039304384789</v>
      </c>
      <c r="O77" s="66"/>
    </row>
    <row r="78" spans="1:15" ht="14" thickBot="1" x14ac:dyDescent="0.2">
      <c r="A78" s="32" t="str">
        <v>LUX</v>
      </c>
      <c r="B78" s="34">
        <v>0</v>
      </c>
      <c r="D78" s="42">
        <v>0</v>
      </c>
      <c r="O78" s="66"/>
    </row>
    <row r="79" spans="1:15" ht="14" thickBot="1" x14ac:dyDescent="0.2">
      <c r="A79" s="32" t="str">
        <v>MS</v>
      </c>
      <c r="B79" s="34">
        <v>1.429412144204889E-15</v>
      </c>
      <c r="D79" s="42">
        <v>0</v>
      </c>
      <c r="O79" s="66"/>
    </row>
    <row r="80" spans="1:15" ht="14" thickBot="1" x14ac:dyDescent="0.2">
      <c r="A80" s="32" t="str">
        <v>MB</v>
      </c>
      <c r="B80" s="34">
        <v>0</v>
      </c>
      <c r="D80" s="42">
        <v>0</v>
      </c>
      <c r="O80" s="66"/>
    </row>
    <row r="81" spans="1:15" ht="14" thickBot="1" x14ac:dyDescent="0.2">
      <c r="A81" s="32" t="str">
        <v>MED</v>
      </c>
      <c r="B81" s="34">
        <v>2.7755575615628914E-17</v>
      </c>
      <c r="D81" s="42">
        <v>0</v>
      </c>
      <c r="F81" s="42"/>
      <c r="O81" s="66"/>
    </row>
    <row r="82" spans="1:15" ht="14" thickBot="1" x14ac:dyDescent="0.2">
      <c r="A82" s="32" t="str">
        <v>MN</v>
      </c>
      <c r="B82" s="34">
        <v>0.10000000000000006</v>
      </c>
      <c r="D82" s="42">
        <v>0</v>
      </c>
      <c r="O82" s="66"/>
    </row>
    <row r="83" spans="1:15" ht="14" thickBot="1" x14ac:dyDescent="0.2">
      <c r="A83" s="32" t="str">
        <v>BMPS</v>
      </c>
      <c r="B83" s="39">
        <v>0</v>
      </c>
      <c r="D83" s="42">
        <v>0.12886546493328827</v>
      </c>
      <c r="K83" s="42"/>
      <c r="O83" s="66"/>
    </row>
    <row r="84" spans="1:15" ht="14" thickBot="1" x14ac:dyDescent="0.2">
      <c r="A84" s="32" t="str">
        <v>PC</v>
      </c>
      <c r="B84" s="34">
        <v>0</v>
      </c>
      <c r="D84" s="42">
        <v>0</v>
      </c>
      <c r="O84" s="66"/>
    </row>
    <row r="85" spans="1:15" ht="14" thickBot="1" x14ac:dyDescent="0.2">
      <c r="A85" s="32" t="str">
        <v>RCS</v>
      </c>
      <c r="B85" s="34">
        <v>0</v>
      </c>
      <c r="D85" s="42">
        <v>0</v>
      </c>
      <c r="O85" s="66"/>
    </row>
    <row r="86" spans="1:15" ht="14" thickBot="1" x14ac:dyDescent="0.2">
      <c r="A86" s="32" t="str">
        <v>SPM</v>
      </c>
      <c r="B86" s="34">
        <v>2.2050802085427272E-17</v>
      </c>
      <c r="D86" s="42">
        <v>0</v>
      </c>
      <c r="O86" s="66"/>
    </row>
    <row r="87" spans="1:15" ht="14" thickBot="1" x14ac:dyDescent="0.2">
      <c r="A87" s="32" t="str">
        <v>SPI</v>
      </c>
      <c r="B87" s="34">
        <v>0</v>
      </c>
      <c r="D87" s="42">
        <v>0</v>
      </c>
      <c r="O87" s="66"/>
    </row>
    <row r="88" spans="1:15" ht="14" thickBot="1" x14ac:dyDescent="0.2">
      <c r="A88" s="32" t="str">
        <v>SRG</v>
      </c>
      <c r="B88" s="34">
        <v>0</v>
      </c>
      <c r="D88" s="42">
        <v>1.7896720890580996E-2</v>
      </c>
      <c r="O88" s="66"/>
    </row>
    <row r="89" spans="1:15" ht="14" thickBot="1" x14ac:dyDescent="0.2">
      <c r="A89" s="31" t="str">
        <v>STM</v>
      </c>
      <c r="B89" s="34">
        <v>5.2407264980789252E-16</v>
      </c>
      <c r="D89" s="42">
        <v>0</v>
      </c>
      <c r="O89" s="66"/>
    </row>
    <row r="90" spans="1:15" ht="14" thickBot="1" x14ac:dyDescent="0.2">
      <c r="A90" s="31" t="str">
        <v>TIT</v>
      </c>
      <c r="B90" s="34">
        <v>0</v>
      </c>
      <c r="D90" s="42">
        <v>0</v>
      </c>
      <c r="O90" s="66"/>
    </row>
    <row r="91" spans="1:15" ht="14" thickBot="1" x14ac:dyDescent="0.2">
      <c r="A91" s="31" t="str">
        <v>UC</v>
      </c>
      <c r="B91" s="34">
        <v>0</v>
      </c>
      <c r="D91" s="42">
        <v>0.33551138301655969</v>
      </c>
      <c r="O91" s="66"/>
    </row>
    <row r="92" spans="1:15" x14ac:dyDescent="0.15">
      <c r="A92" s="26"/>
      <c r="B92" s="42"/>
    </row>
    <row r="93" spans="1:15" x14ac:dyDescent="0.15">
      <c r="A93" s="27" t="s">
        <v>196</v>
      </c>
    </row>
    <row r="95" spans="1:15" x14ac:dyDescent="0.15">
      <c r="A95" s="37" t="s">
        <v>160</v>
      </c>
      <c r="B95" s="37"/>
      <c r="C95" s="37"/>
      <c r="D95" s="37"/>
    </row>
    <row r="96" spans="1:15" x14ac:dyDescent="0.15">
      <c r="A96" s="36"/>
      <c r="B96" s="28" t="s">
        <v>154</v>
      </c>
      <c r="C96" s="30"/>
      <c r="D96" s="30" t="s">
        <v>155</v>
      </c>
    </row>
    <row r="97" spans="1:19" x14ac:dyDescent="0.15">
      <c r="A97" s="33" t="s">
        <v>156</v>
      </c>
      <c r="B97" s="38">
        <f>SUM(B62:B91)</f>
        <v>1.0000000000000187</v>
      </c>
      <c r="C97" s="30" t="s">
        <v>153</v>
      </c>
      <c r="D97" s="29">
        <v>1</v>
      </c>
    </row>
    <row r="99" spans="1:19" x14ac:dyDescent="0.15">
      <c r="A99" s="37" t="s">
        <v>161</v>
      </c>
      <c r="B99" s="37"/>
      <c r="C99" s="37"/>
    </row>
    <row r="100" spans="1:19" x14ac:dyDescent="0.15">
      <c r="A100" s="44"/>
      <c r="B100" s="44"/>
      <c r="C100" s="44"/>
    </row>
    <row r="101" spans="1:19" x14ac:dyDescent="0.15">
      <c r="A101" s="44"/>
      <c r="B101" s="44"/>
      <c r="C101" s="44"/>
      <c r="S101" s="26"/>
    </row>
    <row r="102" spans="1:19" x14ac:dyDescent="0.15">
      <c r="A102" s="44"/>
      <c r="B102" s="44"/>
      <c r="C102" s="44"/>
    </row>
    <row r="104" spans="1:19" x14ac:dyDescent="0.15">
      <c r="A104" s="30">
        <f>SUM(($B$62*B4),($B$63*C4),($B$64*D4),($B$65*E4),($B$66*F4),($B$67*G4),($B$68*H4),($B$69*I4),($B$70*J4),($B$71*K4),($B$72*L4),($B$73*M4),($B$74*N4),($B$75*O4),($B$76*P4),($B$77*Q4),($B$78*R4),($B$79*S4),($B$80*T4),($B$81*U4),($B$82*V4),($B$83*W4),($B$84*X4),($B$85*Y4),($B$86*Z4),($B$87*AA4),($B$88*AB4),($B$89*AC4),($B$90*AD4),($B$91*AE4))</f>
        <v>2.0368741079732432E-2</v>
      </c>
      <c r="B104" s="43" t="s">
        <v>158</v>
      </c>
      <c r="C104" s="30">
        <f t="shared" ref="C104:C127" si="1">$C$241</f>
        <v>-2.9040004218673764E-2</v>
      </c>
    </row>
    <row r="105" spans="1:19" x14ac:dyDescent="0.15">
      <c r="A105" s="30">
        <f t="shared" ref="A105:A126" si="2">SUM(($B$62*B5),($B$63*C5),($B$64*D5),($B$65*E5),($B$66*F5),($B$67*G5),($B$68*H5),($B$69*I5),($B$70*J5),($B$71*K5),($B$72*L5),($B$73*M5),($B$74*N5),($B$75*O5),($B$76*P5),($B$77*Q5),($B$78*R5),($B$79*S5),($B$80*T5),($B$81*U5),($B$82*V5),($B$83*W5),($B$84*X5),($B$85*Y5),($B$86*Z5),($B$87*AA5),($B$88*AB5),($B$89*AC5),($B$90*AD5),($B$91*AE5))</f>
        <v>-2.9040004218673764E-2</v>
      </c>
      <c r="B105" s="43" t="s">
        <v>158</v>
      </c>
      <c r="C105" s="30">
        <f t="shared" si="1"/>
        <v>-2.9040004218673764E-2</v>
      </c>
    </row>
    <row r="106" spans="1:19" x14ac:dyDescent="0.15">
      <c r="A106" s="30">
        <f t="shared" si="2"/>
        <v>3.4758389638676564E-2</v>
      </c>
      <c r="B106" s="43" t="s">
        <v>158</v>
      </c>
      <c r="C106" s="30">
        <f t="shared" si="1"/>
        <v>-2.9040004218673764E-2</v>
      </c>
    </row>
    <row r="107" spans="1:19" x14ac:dyDescent="0.15">
      <c r="A107" s="30">
        <f t="shared" si="2"/>
        <v>-1.978706684349919E-2</v>
      </c>
      <c r="B107" s="43" t="s">
        <v>158</v>
      </c>
      <c r="C107" s="30">
        <f t="shared" si="1"/>
        <v>-2.9040004218673764E-2</v>
      </c>
    </row>
    <row r="108" spans="1:19" x14ac:dyDescent="0.15">
      <c r="A108" s="30">
        <f t="shared" si="2"/>
        <v>9.4076357191455679E-4</v>
      </c>
      <c r="B108" s="43" t="s">
        <v>158</v>
      </c>
      <c r="C108" s="30">
        <f t="shared" si="1"/>
        <v>-2.9040004218673764E-2</v>
      </c>
      <c r="S108" s="26"/>
    </row>
    <row r="109" spans="1:19" x14ac:dyDescent="0.15">
      <c r="A109" s="30">
        <f t="shared" si="2"/>
        <v>-2.1293099326248583E-2</v>
      </c>
      <c r="B109" s="43" t="s">
        <v>158</v>
      </c>
      <c r="C109" s="30">
        <f t="shared" si="1"/>
        <v>-2.9040004218673764E-2</v>
      </c>
    </row>
    <row r="110" spans="1:19" x14ac:dyDescent="0.15">
      <c r="A110" s="30">
        <f t="shared" si="2"/>
        <v>-2.7049002539696831E-2</v>
      </c>
      <c r="B110" s="43" t="s">
        <v>158</v>
      </c>
      <c r="C110" s="30">
        <f t="shared" si="1"/>
        <v>-2.9040004218673764E-2</v>
      </c>
    </row>
    <row r="111" spans="1:19" x14ac:dyDescent="0.15">
      <c r="A111" s="30">
        <f t="shared" si="2"/>
        <v>-2.1821610039547849E-2</v>
      </c>
      <c r="B111" s="43" t="s">
        <v>158</v>
      </c>
      <c r="C111" s="30">
        <f t="shared" si="1"/>
        <v>-2.9040004218673764E-2</v>
      </c>
    </row>
    <row r="112" spans="1:19" x14ac:dyDescent="0.15">
      <c r="A112" s="30">
        <f t="shared" si="2"/>
        <v>3.5652148902630118E-2</v>
      </c>
      <c r="B112" s="43" t="s">
        <v>158</v>
      </c>
      <c r="C112" s="30">
        <f t="shared" si="1"/>
        <v>-2.9040004218673764E-2</v>
      </c>
      <c r="J112" s="26"/>
    </row>
    <row r="113" spans="1:21" x14ac:dyDescent="0.15">
      <c r="A113" s="30">
        <f t="shared" si="2"/>
        <v>4.7952049898669004E-2</v>
      </c>
      <c r="B113" s="43" t="s">
        <v>158</v>
      </c>
      <c r="C113" s="30">
        <f t="shared" si="1"/>
        <v>-2.9040004218673764E-2</v>
      </c>
    </row>
    <row r="114" spans="1:21" x14ac:dyDescent="0.15">
      <c r="A114" s="30">
        <f t="shared" si="2"/>
        <v>2.6461263806588864E-2</v>
      </c>
      <c r="B114" s="43" t="s">
        <v>158</v>
      </c>
      <c r="C114" s="30">
        <f t="shared" si="1"/>
        <v>-2.9040004218673764E-2</v>
      </c>
    </row>
    <row r="115" spans="1:21" x14ac:dyDescent="0.15">
      <c r="A115" s="30">
        <f t="shared" si="2"/>
        <v>2.8725345224453861E-2</v>
      </c>
      <c r="B115" s="43" t="s">
        <v>158</v>
      </c>
      <c r="C115" s="30">
        <f t="shared" si="1"/>
        <v>-2.9040004218673764E-2</v>
      </c>
      <c r="M115" s="26"/>
    </row>
    <row r="116" spans="1:21" x14ac:dyDescent="0.15">
      <c r="A116" s="30">
        <f t="shared" si="2"/>
        <v>-4.7958790421782162E-4</v>
      </c>
      <c r="B116" s="43" t="s">
        <v>158</v>
      </c>
      <c r="C116" s="30">
        <f t="shared" si="1"/>
        <v>-2.9040004218673764E-2</v>
      </c>
      <c r="J116" s="26"/>
    </row>
    <row r="117" spans="1:21" x14ac:dyDescent="0.15">
      <c r="A117" s="30">
        <f t="shared" si="2"/>
        <v>-2.4222135195173442E-2</v>
      </c>
      <c r="B117" s="43" t="s">
        <v>158</v>
      </c>
      <c r="C117" s="30">
        <f t="shared" si="1"/>
        <v>-2.9040004218673764E-2</v>
      </c>
    </row>
    <row r="118" spans="1:21" x14ac:dyDescent="0.15">
      <c r="A118" s="30">
        <f t="shared" si="2"/>
        <v>-2.9040004218672099E-2</v>
      </c>
      <c r="B118" s="43" t="s">
        <v>158</v>
      </c>
      <c r="C118" s="30">
        <f t="shared" si="1"/>
        <v>-2.9040004218673764E-2</v>
      </c>
      <c r="K118" s="59"/>
    </row>
    <row r="119" spans="1:21" x14ac:dyDescent="0.15">
      <c r="A119" s="30">
        <f t="shared" si="2"/>
        <v>1.0691674337474394E-2</v>
      </c>
      <c r="B119" s="43" t="s">
        <v>158</v>
      </c>
      <c r="C119" s="30">
        <f t="shared" si="1"/>
        <v>-2.9040004218673764E-2</v>
      </c>
    </row>
    <row r="120" spans="1:21" x14ac:dyDescent="0.15">
      <c r="A120" s="30">
        <f t="shared" si="2"/>
        <v>-1.1022736129750606E-2</v>
      </c>
      <c r="B120" s="43" t="s">
        <v>158</v>
      </c>
      <c r="C120" s="30">
        <f t="shared" si="1"/>
        <v>-2.9040004218673764E-2</v>
      </c>
    </row>
    <row r="121" spans="1:21" x14ac:dyDescent="0.15">
      <c r="A121" s="30">
        <f t="shared" si="2"/>
        <v>5.4323058392247797E-2</v>
      </c>
      <c r="B121" s="43" t="s">
        <v>158</v>
      </c>
      <c r="C121" s="30">
        <f t="shared" si="1"/>
        <v>-2.9040004218673764E-2</v>
      </c>
    </row>
    <row r="122" spans="1:21" x14ac:dyDescent="0.15">
      <c r="A122" s="30">
        <f t="shared" si="2"/>
        <v>-2.5267619592976239E-2</v>
      </c>
      <c r="B122" s="43" t="s">
        <v>158</v>
      </c>
      <c r="C122" s="30">
        <f t="shared" si="1"/>
        <v>-2.9040004218673764E-2</v>
      </c>
    </row>
    <row r="123" spans="1:21" x14ac:dyDescent="0.15">
      <c r="A123" s="30">
        <f t="shared" si="2"/>
        <v>7.1064416439774042E-2</v>
      </c>
      <c r="B123" s="43" t="s">
        <v>158</v>
      </c>
      <c r="C123" s="30">
        <f t="shared" si="1"/>
        <v>-2.9040004218673764E-2</v>
      </c>
      <c r="J123" s="26"/>
    </row>
    <row r="124" spans="1:21" x14ac:dyDescent="0.15">
      <c r="A124" s="30">
        <f t="shared" si="2"/>
        <v>-2.2171278613414887E-2</v>
      </c>
      <c r="B124" s="43" t="s">
        <v>158</v>
      </c>
      <c r="C124" s="30">
        <f t="shared" si="1"/>
        <v>-2.9040004218673764E-2</v>
      </c>
      <c r="J124" s="26"/>
      <c r="L124" s="49"/>
      <c r="M124" s="49"/>
      <c r="N124" s="49"/>
      <c r="O124" s="49"/>
      <c r="P124" s="49"/>
      <c r="Q124" s="49"/>
      <c r="R124" s="49"/>
      <c r="S124" s="49"/>
      <c r="T124" s="49"/>
      <c r="U124" s="29"/>
    </row>
    <row r="125" spans="1:21" x14ac:dyDescent="0.15">
      <c r="A125" s="30">
        <f t="shared" si="2"/>
        <v>2.6733311647632933E-2</v>
      </c>
      <c r="B125" s="43" t="s">
        <v>158</v>
      </c>
      <c r="C125" s="30">
        <f t="shared" si="1"/>
        <v>-2.9040004218673764E-2</v>
      </c>
      <c r="L125" s="50"/>
      <c r="M125" s="50"/>
      <c r="N125" s="50"/>
      <c r="O125" s="50"/>
      <c r="P125" s="50"/>
      <c r="Q125" s="50"/>
      <c r="R125" s="50"/>
      <c r="S125" s="50"/>
      <c r="T125" s="50"/>
      <c r="U125" s="50"/>
    </row>
    <row r="126" spans="1:21" x14ac:dyDescent="0.15">
      <c r="A126" s="30">
        <f t="shared" si="2"/>
        <v>1.378142870448733E-2</v>
      </c>
      <c r="B126" s="43" t="s">
        <v>158</v>
      </c>
      <c r="C126" s="30">
        <f t="shared" si="1"/>
        <v>-2.9040004218673764E-2</v>
      </c>
      <c r="J126" s="26"/>
    </row>
    <row r="127" spans="1:21" x14ac:dyDescent="0.15">
      <c r="A127" s="30">
        <f>SUM(($B$62*B27),($B$63*C27),($B$64*D27),($B$65*E27),($B$66*F27),($B$67*G27),($B$68*H27),($B$69*I27),($B$70*J27),($B$71*K27),($B$72*L27),($B$73*M27),($B$74*N27),($B$75*O27),($B$76*P27),($B$77*Q27),($B$78*R27),($B$79*S27),($B$80*T27),($B$81*U27),($B$82*V27),($B$83*W27),($B$84*X27),($B$85*Y27),($B$86*Z27),($B$87*AA27),($B$88*AB27),($B$89*AC27),($B$90*AD27),($B$91*AE27))</f>
        <v>3.7511430365921368E-2</v>
      </c>
      <c r="B127" s="43" t="s">
        <v>158</v>
      </c>
      <c r="C127" s="30">
        <f t="shared" si="1"/>
        <v>-2.9040004218673764E-2</v>
      </c>
    </row>
    <row r="128" spans="1:21" x14ac:dyDescent="0.15">
      <c r="A128" s="30"/>
      <c r="B128" s="43"/>
      <c r="C128" s="30"/>
    </row>
    <row r="129" spans="1:11" x14ac:dyDescent="0.15">
      <c r="A129" s="30"/>
      <c r="B129" s="43"/>
      <c r="C129" s="30"/>
    </row>
    <row r="130" spans="1:11" x14ac:dyDescent="0.15">
      <c r="A130" s="30"/>
      <c r="B130" s="43"/>
      <c r="C130" s="30"/>
    </row>
    <row r="131" spans="1:11" x14ac:dyDescent="0.15">
      <c r="A131" s="30"/>
      <c r="B131" s="43"/>
      <c r="C131" s="30"/>
    </row>
    <row r="132" spans="1:11" x14ac:dyDescent="0.15">
      <c r="A132" s="30"/>
      <c r="B132" s="43"/>
      <c r="C132" s="30"/>
    </row>
    <row r="133" spans="1:11" x14ac:dyDescent="0.15">
      <c r="A133" s="30"/>
      <c r="B133" s="43"/>
      <c r="C133" s="30"/>
      <c r="K133" s="29"/>
    </row>
    <row r="134" spans="1:11" x14ac:dyDescent="0.15">
      <c r="A134" s="30"/>
      <c r="B134" s="43"/>
      <c r="C134" s="30"/>
      <c r="K134" s="50"/>
    </row>
    <row r="135" spans="1:11" x14ac:dyDescent="0.15">
      <c r="A135" s="30"/>
      <c r="B135" s="43"/>
      <c r="C135" s="30"/>
    </row>
    <row r="136" spans="1:11" x14ac:dyDescent="0.15">
      <c r="A136" s="30"/>
      <c r="B136" s="43"/>
      <c r="C136" s="30"/>
    </row>
    <row r="137" spans="1:11" x14ac:dyDescent="0.15">
      <c r="A137" s="30"/>
      <c r="B137" s="43"/>
      <c r="C137" s="30"/>
    </row>
    <row r="138" spans="1:11" x14ac:dyDescent="0.15">
      <c r="A138" s="30"/>
      <c r="B138" s="43"/>
      <c r="C138" s="30"/>
    </row>
    <row r="140" spans="1:11" x14ac:dyDescent="0.15">
      <c r="A140" s="27" t="s">
        <v>236</v>
      </c>
    </row>
    <row r="142" spans="1:11" x14ac:dyDescent="0.15">
      <c r="A142" s="47" t="s">
        <v>198</v>
      </c>
      <c r="B142" s="47"/>
    </row>
    <row r="146" spans="1:4" x14ac:dyDescent="0.15">
      <c r="A146" s="30" t="s">
        <v>199</v>
      </c>
      <c r="B146" s="27">
        <f>MIN(A104:A127)</f>
        <v>-2.9040004218673764E-2</v>
      </c>
    </row>
    <row r="148" spans="1:4" x14ac:dyDescent="0.15">
      <c r="A148" s="27" t="s">
        <v>237</v>
      </c>
    </row>
    <row r="150" spans="1:4" x14ac:dyDescent="0.15">
      <c r="A150" s="70" t="s">
        <v>238</v>
      </c>
      <c r="B150" s="70"/>
    </row>
    <row r="153" spans="1:4" x14ac:dyDescent="0.15">
      <c r="A153" s="30"/>
      <c r="B153" s="30"/>
    </row>
    <row r="154" spans="1:4" x14ac:dyDescent="0.15">
      <c r="A154" s="30" t="s">
        <v>204</v>
      </c>
      <c r="B154" s="30">
        <v>0</v>
      </c>
    </row>
    <row r="155" spans="1:4" x14ac:dyDescent="0.15">
      <c r="A155" s="30" t="s">
        <v>205</v>
      </c>
      <c r="B155" s="30">
        <v>1</v>
      </c>
    </row>
    <row r="156" spans="1:4" x14ac:dyDescent="0.15">
      <c r="A156" s="30" t="s">
        <v>206</v>
      </c>
      <c r="B156" s="30">
        <v>0</v>
      </c>
      <c r="D156" s="26" t="s">
        <v>273</v>
      </c>
    </row>
    <row r="157" spans="1:4" x14ac:dyDescent="0.15">
      <c r="A157" s="30" t="s">
        <v>207</v>
      </c>
      <c r="B157" s="30">
        <v>1</v>
      </c>
    </row>
    <row r="158" spans="1:4" x14ac:dyDescent="0.15">
      <c r="A158" s="30" t="s">
        <v>208</v>
      </c>
      <c r="B158" s="30">
        <v>0</v>
      </c>
    </row>
    <row r="159" spans="1:4" x14ac:dyDescent="0.15">
      <c r="A159" s="30" t="s">
        <v>209</v>
      </c>
      <c r="B159" s="30">
        <v>0</v>
      </c>
    </row>
    <row r="160" spans="1:4" x14ac:dyDescent="0.15">
      <c r="A160" s="30" t="s">
        <v>210</v>
      </c>
      <c r="B160" s="30">
        <v>0</v>
      </c>
    </row>
    <row r="161" spans="1:2" x14ac:dyDescent="0.15">
      <c r="A161" s="30" t="s">
        <v>211</v>
      </c>
      <c r="B161" s="30">
        <v>0</v>
      </c>
    </row>
    <row r="162" spans="1:2" x14ac:dyDescent="0.15">
      <c r="A162" s="30" t="s">
        <v>212</v>
      </c>
      <c r="B162" s="30">
        <v>0</v>
      </c>
    </row>
    <row r="163" spans="1:2" x14ac:dyDescent="0.15">
      <c r="A163" s="30" t="s">
        <v>213</v>
      </c>
      <c r="B163" s="30">
        <v>0</v>
      </c>
    </row>
    <row r="164" spans="1:2" x14ac:dyDescent="0.15">
      <c r="A164" s="30" t="s">
        <v>214</v>
      </c>
      <c r="B164" s="30">
        <v>1</v>
      </c>
    </row>
    <row r="165" spans="1:2" x14ac:dyDescent="0.15">
      <c r="A165" s="30" t="s">
        <v>215</v>
      </c>
      <c r="B165" s="30">
        <v>0</v>
      </c>
    </row>
    <row r="166" spans="1:2" x14ac:dyDescent="0.15">
      <c r="A166" s="30" t="s">
        <v>216</v>
      </c>
      <c r="B166" s="30">
        <v>0</v>
      </c>
    </row>
    <row r="167" spans="1:2" x14ac:dyDescent="0.15">
      <c r="A167" s="30" t="s">
        <v>217</v>
      </c>
      <c r="B167" s="30">
        <v>0</v>
      </c>
    </row>
    <row r="168" spans="1:2" x14ac:dyDescent="0.15">
      <c r="A168" s="30" t="s">
        <v>218</v>
      </c>
      <c r="B168" s="30">
        <v>0</v>
      </c>
    </row>
    <row r="169" spans="1:2" x14ac:dyDescent="0.15">
      <c r="A169" s="30" t="s">
        <v>219</v>
      </c>
      <c r="B169" s="30">
        <v>1</v>
      </c>
    </row>
    <row r="170" spans="1:2" x14ac:dyDescent="0.15">
      <c r="A170" s="30" t="s">
        <v>220</v>
      </c>
      <c r="B170" s="30">
        <v>0</v>
      </c>
    </row>
    <row r="171" spans="1:2" x14ac:dyDescent="0.15">
      <c r="A171" s="30" t="s">
        <v>221</v>
      </c>
      <c r="B171" s="30">
        <v>0</v>
      </c>
    </row>
    <row r="172" spans="1:2" x14ac:dyDescent="0.15">
      <c r="A172" s="30" t="s">
        <v>222</v>
      </c>
      <c r="B172" s="30">
        <v>0</v>
      </c>
    </row>
    <row r="173" spans="1:2" x14ac:dyDescent="0.15">
      <c r="A173" s="30" t="s">
        <v>223</v>
      </c>
      <c r="B173" s="30">
        <v>0</v>
      </c>
    </row>
    <row r="174" spans="1:2" x14ac:dyDescent="0.15">
      <c r="A174" s="30" t="s">
        <v>224</v>
      </c>
      <c r="B174" s="30">
        <v>1</v>
      </c>
    </row>
    <row r="175" spans="1:2" x14ac:dyDescent="0.15">
      <c r="A175" s="30" t="s">
        <v>225</v>
      </c>
      <c r="B175" s="30">
        <v>0</v>
      </c>
    </row>
    <row r="176" spans="1:2" x14ac:dyDescent="0.15">
      <c r="A176" s="30" t="s">
        <v>226</v>
      </c>
      <c r="B176" s="30">
        <v>0</v>
      </c>
    </row>
    <row r="177" spans="1:4" x14ac:dyDescent="0.15">
      <c r="A177" s="30" t="s">
        <v>227</v>
      </c>
      <c r="B177" s="30">
        <v>0</v>
      </c>
    </row>
    <row r="178" spans="1:4" x14ac:dyDescent="0.15">
      <c r="A178" s="30" t="s">
        <v>228</v>
      </c>
      <c r="B178" s="30">
        <v>0</v>
      </c>
    </row>
    <row r="179" spans="1:4" x14ac:dyDescent="0.15">
      <c r="A179" s="30" t="s">
        <v>229</v>
      </c>
      <c r="B179" s="30">
        <v>0</v>
      </c>
    </row>
    <row r="180" spans="1:4" x14ac:dyDescent="0.15">
      <c r="A180" s="30" t="s">
        <v>230</v>
      </c>
      <c r="B180" s="30">
        <v>0</v>
      </c>
    </row>
    <row r="181" spans="1:4" x14ac:dyDescent="0.15">
      <c r="A181" s="30" t="s">
        <v>231</v>
      </c>
      <c r="B181" s="30">
        <v>0</v>
      </c>
    </row>
    <row r="182" spans="1:4" x14ac:dyDescent="0.15">
      <c r="A182" s="30" t="s">
        <v>232</v>
      </c>
      <c r="B182" s="30">
        <v>0</v>
      </c>
    </row>
    <row r="183" spans="1:4" x14ac:dyDescent="0.15">
      <c r="A183" s="30" t="s">
        <v>233</v>
      </c>
      <c r="B183" s="30">
        <v>0</v>
      </c>
    </row>
    <row r="185" spans="1:4" x14ac:dyDescent="0.15">
      <c r="A185" s="70" t="s">
        <v>239</v>
      </c>
      <c r="B185" s="70"/>
    </row>
    <row r="186" spans="1:4" x14ac:dyDescent="0.15">
      <c r="A186" s="36"/>
      <c r="B186" s="28" t="s">
        <v>154</v>
      </c>
      <c r="C186" s="30"/>
      <c r="D186" s="30" t="s">
        <v>155</v>
      </c>
    </row>
    <row r="187" spans="1:4" x14ac:dyDescent="0.15">
      <c r="A187" s="33" t="s">
        <v>156</v>
      </c>
      <c r="B187" s="38">
        <f>SUM(B154:B183)</f>
        <v>5</v>
      </c>
      <c r="C187" s="30" t="s">
        <v>234</v>
      </c>
      <c r="D187" s="29">
        <v>5</v>
      </c>
    </row>
    <row r="190" spans="1:4" x14ac:dyDescent="0.15">
      <c r="A190" s="26" t="s">
        <v>235</v>
      </c>
      <c r="B190" s="26" t="s">
        <v>274</v>
      </c>
    </row>
    <row r="191" spans="1:4" x14ac:dyDescent="0.15">
      <c r="A191" s="67">
        <f t="shared" ref="A191:A220" si="3">B154*0.1</f>
        <v>0</v>
      </c>
      <c r="B191" s="66">
        <f t="shared" ref="B191:B220" si="4">B154*0.4</f>
        <v>0</v>
      </c>
      <c r="C191" s="26"/>
    </row>
    <row r="192" spans="1:4" x14ac:dyDescent="0.15">
      <c r="A192" s="67">
        <f t="shared" si="3"/>
        <v>0.1</v>
      </c>
      <c r="B192" s="66">
        <f t="shared" si="4"/>
        <v>0.4</v>
      </c>
    </row>
    <row r="193" spans="1:5" x14ac:dyDescent="0.15">
      <c r="A193" s="67">
        <f t="shared" si="3"/>
        <v>0</v>
      </c>
      <c r="B193" s="66">
        <f t="shared" si="4"/>
        <v>0</v>
      </c>
      <c r="E193" s="26" t="s">
        <v>275</v>
      </c>
    </row>
    <row r="194" spans="1:5" x14ac:dyDescent="0.15">
      <c r="A194" s="67">
        <f t="shared" si="3"/>
        <v>0.1</v>
      </c>
      <c r="B194" s="66">
        <f t="shared" si="4"/>
        <v>0.4</v>
      </c>
    </row>
    <row r="195" spans="1:5" x14ac:dyDescent="0.15">
      <c r="A195" s="67">
        <f>B158*0.1</f>
        <v>0</v>
      </c>
      <c r="B195" s="66">
        <f t="shared" si="4"/>
        <v>0</v>
      </c>
    </row>
    <row r="196" spans="1:5" x14ac:dyDescent="0.15">
      <c r="A196" s="67">
        <f t="shared" si="3"/>
        <v>0</v>
      </c>
      <c r="B196" s="66">
        <f t="shared" si="4"/>
        <v>0</v>
      </c>
    </row>
    <row r="197" spans="1:5" x14ac:dyDescent="0.15">
      <c r="A197" s="67">
        <f t="shared" si="3"/>
        <v>0</v>
      </c>
      <c r="B197" s="66">
        <f t="shared" si="4"/>
        <v>0</v>
      </c>
    </row>
    <row r="198" spans="1:5" x14ac:dyDescent="0.15">
      <c r="A198" s="67">
        <f t="shared" si="3"/>
        <v>0</v>
      </c>
      <c r="B198" s="66">
        <f t="shared" si="4"/>
        <v>0</v>
      </c>
    </row>
    <row r="199" spans="1:5" x14ac:dyDescent="0.15">
      <c r="A199" s="67">
        <f t="shared" si="3"/>
        <v>0</v>
      </c>
      <c r="B199" s="66">
        <f t="shared" si="4"/>
        <v>0</v>
      </c>
    </row>
    <row r="200" spans="1:5" x14ac:dyDescent="0.15">
      <c r="A200" s="67">
        <f t="shared" si="3"/>
        <v>0</v>
      </c>
      <c r="B200" s="66">
        <f t="shared" si="4"/>
        <v>0</v>
      </c>
    </row>
    <row r="201" spans="1:5" x14ac:dyDescent="0.15">
      <c r="A201" s="67">
        <f t="shared" si="3"/>
        <v>0.1</v>
      </c>
      <c r="B201" s="66">
        <f t="shared" si="4"/>
        <v>0.4</v>
      </c>
    </row>
    <row r="202" spans="1:5" x14ac:dyDescent="0.15">
      <c r="A202" s="67">
        <f t="shared" si="3"/>
        <v>0</v>
      </c>
      <c r="B202" s="66">
        <f t="shared" si="4"/>
        <v>0</v>
      </c>
    </row>
    <row r="203" spans="1:5" x14ac:dyDescent="0.15">
      <c r="A203" s="67">
        <f t="shared" si="3"/>
        <v>0</v>
      </c>
      <c r="B203" s="66">
        <f t="shared" si="4"/>
        <v>0</v>
      </c>
    </row>
    <row r="204" spans="1:5" x14ac:dyDescent="0.15">
      <c r="A204" s="67">
        <f t="shared" si="3"/>
        <v>0</v>
      </c>
      <c r="B204" s="66">
        <f t="shared" si="4"/>
        <v>0</v>
      </c>
    </row>
    <row r="205" spans="1:5" x14ac:dyDescent="0.15">
      <c r="A205" s="67">
        <f t="shared" si="3"/>
        <v>0</v>
      </c>
      <c r="B205" s="66">
        <f t="shared" si="4"/>
        <v>0</v>
      </c>
    </row>
    <row r="206" spans="1:5" x14ac:dyDescent="0.15">
      <c r="A206" s="67">
        <f t="shared" si="3"/>
        <v>0.1</v>
      </c>
      <c r="B206" s="66">
        <f t="shared" si="4"/>
        <v>0.4</v>
      </c>
    </row>
    <row r="207" spans="1:5" x14ac:dyDescent="0.15">
      <c r="A207" s="67">
        <f t="shared" si="3"/>
        <v>0</v>
      </c>
      <c r="B207" s="66">
        <f t="shared" si="4"/>
        <v>0</v>
      </c>
    </row>
    <row r="208" spans="1:5" x14ac:dyDescent="0.15">
      <c r="A208" s="67">
        <f t="shared" si="3"/>
        <v>0</v>
      </c>
      <c r="B208" s="66">
        <f t="shared" si="4"/>
        <v>0</v>
      </c>
    </row>
    <row r="209" spans="1:2" x14ac:dyDescent="0.15">
      <c r="A209" s="67">
        <f t="shared" si="3"/>
        <v>0</v>
      </c>
      <c r="B209" s="66">
        <f t="shared" si="4"/>
        <v>0</v>
      </c>
    </row>
    <row r="210" spans="1:2" x14ac:dyDescent="0.15">
      <c r="A210" s="67">
        <f t="shared" si="3"/>
        <v>0</v>
      </c>
      <c r="B210" s="66">
        <f t="shared" si="4"/>
        <v>0</v>
      </c>
    </row>
    <row r="211" spans="1:2" x14ac:dyDescent="0.15">
      <c r="A211" s="67">
        <f t="shared" si="3"/>
        <v>0.1</v>
      </c>
      <c r="B211" s="66">
        <f t="shared" si="4"/>
        <v>0.4</v>
      </c>
    </row>
    <row r="212" spans="1:2" x14ac:dyDescent="0.15">
      <c r="A212" s="67">
        <f t="shared" si="3"/>
        <v>0</v>
      </c>
      <c r="B212" s="66">
        <f t="shared" si="4"/>
        <v>0</v>
      </c>
    </row>
    <row r="213" spans="1:2" x14ac:dyDescent="0.15">
      <c r="A213" s="67">
        <f t="shared" si="3"/>
        <v>0</v>
      </c>
      <c r="B213" s="66">
        <f t="shared" si="4"/>
        <v>0</v>
      </c>
    </row>
    <row r="214" spans="1:2" x14ac:dyDescent="0.15">
      <c r="A214" s="67">
        <f t="shared" si="3"/>
        <v>0</v>
      </c>
      <c r="B214" s="66">
        <f t="shared" si="4"/>
        <v>0</v>
      </c>
    </row>
    <row r="215" spans="1:2" x14ac:dyDescent="0.15">
      <c r="A215" s="67">
        <f t="shared" si="3"/>
        <v>0</v>
      </c>
      <c r="B215" s="66">
        <f t="shared" si="4"/>
        <v>0</v>
      </c>
    </row>
    <row r="216" spans="1:2" x14ac:dyDescent="0.15">
      <c r="A216" s="67">
        <f t="shared" si="3"/>
        <v>0</v>
      </c>
      <c r="B216" s="66">
        <f t="shared" si="4"/>
        <v>0</v>
      </c>
    </row>
    <row r="217" spans="1:2" x14ac:dyDescent="0.15">
      <c r="A217" s="67">
        <f t="shared" si="3"/>
        <v>0</v>
      </c>
      <c r="B217" s="66">
        <f t="shared" si="4"/>
        <v>0</v>
      </c>
    </row>
    <row r="218" spans="1:2" x14ac:dyDescent="0.15">
      <c r="A218" s="67">
        <f t="shared" si="3"/>
        <v>0</v>
      </c>
      <c r="B218" s="66">
        <f t="shared" si="4"/>
        <v>0</v>
      </c>
    </row>
    <row r="219" spans="1:2" x14ac:dyDescent="0.15">
      <c r="A219" s="67">
        <f t="shared" si="3"/>
        <v>0</v>
      </c>
      <c r="B219" s="66">
        <f t="shared" si="4"/>
        <v>0</v>
      </c>
    </row>
    <row r="220" spans="1:2" x14ac:dyDescent="0.15">
      <c r="A220" s="67">
        <f t="shared" si="3"/>
        <v>0</v>
      </c>
      <c r="B220" s="66">
        <f t="shared" si="4"/>
        <v>0</v>
      </c>
    </row>
    <row r="224" spans="1:2" x14ac:dyDescent="0.15">
      <c r="A224" s="26" t="s">
        <v>240</v>
      </c>
    </row>
    <row r="225" spans="1:3" x14ac:dyDescent="0.15">
      <c r="A225" cm="1">
        <f t="array" ref="A225">SUM(B62:B91*TRANSPOSE(B43:AE43))</f>
        <v>8.8253406351722578E-3</v>
      </c>
      <c r="B225" s="26" t="s">
        <v>153</v>
      </c>
      <c r="C225">
        <v>8.825340635172086E-3</v>
      </c>
    </row>
    <row r="238" spans="1:3" x14ac:dyDescent="0.15">
      <c r="A238" s="27" t="s">
        <v>200</v>
      </c>
    </row>
    <row r="240" spans="1:3" x14ac:dyDescent="0.15">
      <c r="A240" s="37" t="s">
        <v>163</v>
      </c>
    </row>
    <row r="241" spans="1:9" x14ac:dyDescent="0.15">
      <c r="A241" s="46" t="s">
        <v>201</v>
      </c>
      <c r="B241" s="46" t="s">
        <v>202</v>
      </c>
      <c r="C241" s="46">
        <f>B146</f>
        <v>-2.9040004218673764E-2</v>
      </c>
    </row>
    <row r="242" spans="1:9" x14ac:dyDescent="0.15">
      <c r="I242" s="26" t="s">
        <v>276</v>
      </c>
    </row>
    <row r="243" spans="1:9" x14ac:dyDescent="0.15">
      <c r="A243" s="26" t="s">
        <v>241</v>
      </c>
      <c r="B243">
        <v>3.3489999999999999E-2</v>
      </c>
    </row>
    <row r="244" spans="1:9" x14ac:dyDescent="0.15">
      <c r="I244" s="26" t="s">
        <v>277</v>
      </c>
    </row>
    <row r="245" spans="1:9" x14ac:dyDescent="0.15">
      <c r="F245">
        <v>-1.5839318729655827E-2</v>
      </c>
    </row>
    <row r="246" spans="1:9" x14ac:dyDescent="0.15">
      <c r="I246" s="26" t="s">
        <v>278</v>
      </c>
    </row>
    <row r="247" spans="1:9" x14ac:dyDescent="0.15">
      <c r="A247" s="26" t="s">
        <v>242</v>
      </c>
      <c r="C247">
        <f>(F245+B243)/2</f>
        <v>8.825340635172086E-3</v>
      </c>
    </row>
  </sheetData>
  <mergeCells count="5">
    <mergeCell ref="B41:G41"/>
    <mergeCell ref="A47:AE47"/>
    <mergeCell ref="A61:B61"/>
    <mergeCell ref="A150:B150"/>
    <mergeCell ref="A185:B18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020B5-5F27-4BC8-BD65-53F1392AFF99}">
  <dimension ref="A1:AH150"/>
  <sheetViews>
    <sheetView tabSelected="1" topLeftCell="A63" zoomScale="70" zoomScaleNormal="70" workbookViewId="0">
      <selection activeCell="U125" sqref="U125"/>
    </sheetView>
  </sheetViews>
  <sheetFormatPr baseColWidth="10" defaultColWidth="8.83203125" defaultRowHeight="13" x14ac:dyDescent="0.15"/>
  <cols>
    <col min="1" max="1" width="17.5" customWidth="1"/>
  </cols>
  <sheetData>
    <row r="1" spans="1:31" x14ac:dyDescent="0.15">
      <c r="A1" s="5"/>
      <c r="B1" s="5" t="s">
        <v>110</v>
      </c>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1:31" x14ac:dyDescent="0.15">
      <c r="A2" s="7"/>
      <c r="B2" s="8" t="s">
        <v>80</v>
      </c>
      <c r="C2" s="8" t="s">
        <v>81</v>
      </c>
      <c r="D2" s="9" t="s">
        <v>82</v>
      </c>
      <c r="E2" s="8" t="s">
        <v>83</v>
      </c>
      <c r="F2" s="9" t="s">
        <v>84</v>
      </c>
      <c r="G2" s="8" t="s">
        <v>85</v>
      </c>
      <c r="H2" s="10" t="s">
        <v>86</v>
      </c>
      <c r="I2" s="8" t="s">
        <v>87</v>
      </c>
      <c r="J2" s="8" t="s">
        <v>88</v>
      </c>
      <c r="K2" s="8" t="s">
        <v>89</v>
      </c>
      <c r="L2" s="8" t="s">
        <v>90</v>
      </c>
      <c r="M2" s="8" t="s">
        <v>91</v>
      </c>
      <c r="N2" s="8" t="s">
        <v>92</v>
      </c>
      <c r="O2" s="8" t="s">
        <v>93</v>
      </c>
      <c r="P2" s="8" t="s">
        <v>94</v>
      </c>
      <c r="Q2" s="8" t="s">
        <v>95</v>
      </c>
      <c r="R2" s="9" t="s">
        <v>96</v>
      </c>
      <c r="S2" s="8" t="s">
        <v>97</v>
      </c>
      <c r="T2" s="8" t="s">
        <v>98</v>
      </c>
      <c r="U2" s="8" t="s">
        <v>99</v>
      </c>
      <c r="V2" s="8" t="s">
        <v>100</v>
      </c>
      <c r="W2" s="8" t="s">
        <v>101</v>
      </c>
      <c r="X2" s="8" t="s">
        <v>102</v>
      </c>
      <c r="Y2" s="9" t="s">
        <v>103</v>
      </c>
      <c r="Z2" s="8" t="s">
        <v>104</v>
      </c>
      <c r="AA2" s="8" t="s">
        <v>105</v>
      </c>
      <c r="AB2" s="8" t="s">
        <v>106</v>
      </c>
      <c r="AC2" s="8" t="s">
        <v>107</v>
      </c>
      <c r="AD2" s="8" t="s">
        <v>108</v>
      </c>
      <c r="AE2" s="11" t="s">
        <v>109</v>
      </c>
    </row>
    <row r="3" spans="1:31" x14ac:dyDescent="0.15">
      <c r="A3" s="7"/>
      <c r="B3" s="12"/>
      <c r="C3" s="12"/>
      <c r="D3" s="12"/>
      <c r="E3" s="12"/>
      <c r="F3" s="12"/>
      <c r="G3" s="12"/>
      <c r="H3" s="13"/>
      <c r="I3" s="12"/>
      <c r="J3" s="12"/>
      <c r="K3" s="12"/>
      <c r="L3" s="12"/>
      <c r="M3" s="12"/>
      <c r="N3" s="12"/>
      <c r="O3" s="12"/>
      <c r="P3" s="12"/>
      <c r="Q3" s="12"/>
      <c r="R3" s="12"/>
      <c r="S3" s="12"/>
      <c r="T3" s="12"/>
      <c r="U3" s="12"/>
      <c r="V3" s="12"/>
      <c r="W3" s="12"/>
      <c r="X3" s="12"/>
      <c r="Y3" s="12"/>
      <c r="Z3" s="12"/>
      <c r="AA3" s="12"/>
      <c r="AB3" s="12"/>
      <c r="AC3" s="12"/>
      <c r="AD3" s="12"/>
      <c r="AE3" s="13"/>
    </row>
    <row r="4" spans="1:31" x14ac:dyDescent="0.15">
      <c r="A4" s="22" t="s">
        <v>115</v>
      </c>
      <c r="B4" s="14">
        <v>1.778975741239883E-2</v>
      </c>
      <c r="C4" s="14">
        <v>3.7968892955169344E-2</v>
      </c>
      <c r="D4" s="14">
        <v>7.0751928590429433E-2</v>
      </c>
      <c r="E4" s="14">
        <v>-3.949142747062216E-3</v>
      </c>
      <c r="F4" s="14">
        <v>-5.818181818181823E-2</v>
      </c>
      <c r="G4" s="14">
        <v>-3.3043478260869542E-2</v>
      </c>
      <c r="H4" s="15">
        <v>3.0478955007256892E-2</v>
      </c>
      <c r="I4" s="14">
        <v>-5.6772908366533724E-2</v>
      </c>
      <c r="J4" s="14">
        <v>7.4273472429210105E-2</v>
      </c>
      <c r="K4" s="14">
        <v>5.9296482412060286E-2</v>
      </c>
      <c r="L4" s="14">
        <v>5.6940671033878031E-2</v>
      </c>
      <c r="M4" s="14">
        <v>5.5084745762711738E-2</v>
      </c>
      <c r="N4" s="14">
        <v>-5.061460592913976E-3</v>
      </c>
      <c r="O4" s="14">
        <v>-1.3761467889908778E-3</v>
      </c>
      <c r="P4" s="14">
        <v>3.8501560874089596E-2</v>
      </c>
      <c r="Q4" s="14">
        <v>4.0920716112531098E-3</v>
      </c>
      <c r="R4" s="14">
        <v>-3.9956411187794926E-3</v>
      </c>
      <c r="S4" s="14">
        <v>-2.3231256599788874E-2</v>
      </c>
      <c r="T4" s="14">
        <v>3.6721660457690333E-2</v>
      </c>
      <c r="U4" s="14">
        <v>-1.8517251991929818E-2</v>
      </c>
      <c r="V4" s="14">
        <v>2.300319488817899E-2</v>
      </c>
      <c r="W4" s="14">
        <v>8.6538461538461404E-3</v>
      </c>
      <c r="X4" s="14">
        <v>-2.5495376486129435E-2</v>
      </c>
      <c r="Y4" s="14">
        <v>-2.8094820017559287E-2</v>
      </c>
      <c r="Z4" s="14">
        <v>0.13422818791946314</v>
      </c>
      <c r="AA4" s="14">
        <v>-3.5847299813780237E-2</v>
      </c>
      <c r="AB4" s="14">
        <v>3.9152003997287604E-2</v>
      </c>
      <c r="AC4" s="14">
        <v>-3.1417267861298614E-2</v>
      </c>
      <c r="AD4" s="14">
        <v>2.735562310030409E-2</v>
      </c>
      <c r="AE4" s="15">
        <v>-2.7554535017221608E-2</v>
      </c>
    </row>
    <row r="5" spans="1:31" x14ac:dyDescent="0.15">
      <c r="A5" s="22" t="s">
        <v>124</v>
      </c>
      <c r="B5" s="14">
        <v>-2.3834745762711829E-2</v>
      </c>
      <c r="C5" s="14">
        <v>3.305420890260026E-2</v>
      </c>
      <c r="D5" s="14">
        <v>-9.5371514143554968E-3</v>
      </c>
      <c r="E5" s="14">
        <v>-0.10436611546272125</v>
      </c>
      <c r="F5" s="14">
        <v>-8.4942084942084856E-2</v>
      </c>
      <c r="G5" s="14">
        <v>-4.6762589928057575E-2</v>
      </c>
      <c r="H5" s="15">
        <v>4.6478873239436634E-2</v>
      </c>
      <c r="I5" s="14">
        <v>-0.11087645195353756</v>
      </c>
      <c r="J5" s="14">
        <v>5.7866717533424566E-2</v>
      </c>
      <c r="K5" s="14">
        <v>3.4788108791903791E-2</v>
      </c>
      <c r="L5" s="14">
        <v>-2.5385466332795953E-2</v>
      </c>
      <c r="M5" s="14">
        <v>-9.7991967871485855E-2</v>
      </c>
      <c r="N5" s="14">
        <v>-8.3575581395348861E-2</v>
      </c>
      <c r="O5" s="14">
        <v>-4.6853468075333006E-2</v>
      </c>
      <c r="P5" s="14">
        <v>-4.1082164328657328E-2</v>
      </c>
      <c r="Q5" s="14">
        <v>2.0376974019358236E-2</v>
      </c>
      <c r="R5" s="14">
        <v>-6.4916119620714849E-2</v>
      </c>
      <c r="S5" s="14">
        <v>-2.5405405405405344E-2</v>
      </c>
      <c r="T5" s="14">
        <v>-3.5420944558521628E-2</v>
      </c>
      <c r="U5" s="14">
        <v>-0.14065466961657047</v>
      </c>
      <c r="V5" s="14">
        <v>-6.6208619612742173E-2</v>
      </c>
      <c r="W5" s="14">
        <v>-9.4375595805529094E-2</v>
      </c>
      <c r="X5" s="14">
        <v>-3.7006913379422517E-2</v>
      </c>
      <c r="Y5" s="14">
        <v>-9.9367660343269576E-3</v>
      </c>
      <c r="Z5" s="14">
        <v>6.4431295200525998E-2</v>
      </c>
      <c r="AA5" s="14">
        <v>-0.10622887493964264</v>
      </c>
      <c r="AB5" s="14">
        <v>-9.4106333287539805E-3</v>
      </c>
      <c r="AC5" s="14">
        <v>-7.784718885151358E-2</v>
      </c>
      <c r="AD5" s="14">
        <v>4.9309664694279021E-3</v>
      </c>
      <c r="AE5" s="15">
        <v>-8.3825265643447555E-2</v>
      </c>
    </row>
    <row r="6" spans="1:31" x14ac:dyDescent="0.15">
      <c r="A6" s="22" t="s">
        <v>125</v>
      </c>
      <c r="B6" s="14">
        <v>1.6277807921867139E-3</v>
      </c>
      <c r="C6" s="14">
        <v>1.4931740614334379E-2</v>
      </c>
      <c r="D6" s="14">
        <v>5.8456714858038702E-2</v>
      </c>
      <c r="E6" s="14">
        <v>5.657678084595244E-2</v>
      </c>
      <c r="F6" s="14">
        <v>4.1139240506328986E-2</v>
      </c>
      <c r="G6" s="14">
        <v>4.716981132075472E-2</v>
      </c>
      <c r="H6" s="15">
        <v>6.7294751009421269E-2</v>
      </c>
      <c r="I6" s="14">
        <v>9.7387173396674617E-2</v>
      </c>
      <c r="J6" s="14">
        <v>9.8845977312964212E-3</v>
      </c>
      <c r="K6" s="14">
        <v>3.6674816625916956E-2</v>
      </c>
      <c r="L6" s="14">
        <v>1.7945170223951586E-2</v>
      </c>
      <c r="M6" s="14">
        <v>4.6304541406945642E-2</v>
      </c>
      <c r="N6" s="14">
        <v>1.0309278350515526E-2</v>
      </c>
      <c r="O6" s="14">
        <v>6.0722891566265133E-2</v>
      </c>
      <c r="P6" s="14">
        <v>2.9258098223615397E-2</v>
      </c>
      <c r="Q6" s="14">
        <v>3.9440838741887127E-2</v>
      </c>
      <c r="R6" s="14">
        <v>6.9032761310452398E-2</v>
      </c>
      <c r="S6" s="14">
        <v>1.608430393788126E-2</v>
      </c>
      <c r="T6" s="14">
        <v>2.927088877062271E-2</v>
      </c>
      <c r="U6" s="14">
        <v>8.3824930568225584E-2</v>
      </c>
      <c r="V6" s="14">
        <v>3.9464882943143806E-2</v>
      </c>
      <c r="W6" s="14">
        <v>9.3684210526315856E-2</v>
      </c>
      <c r="X6" s="14">
        <v>5.9825450450450422E-2</v>
      </c>
      <c r="Y6" s="14">
        <v>0.13868613138686126</v>
      </c>
      <c r="Z6" s="14">
        <v>-3.4589252625077234E-2</v>
      </c>
      <c r="AA6" s="14">
        <v>5.1323608860075594E-2</v>
      </c>
      <c r="AB6" s="14">
        <v>5.4087788641564586E-3</v>
      </c>
      <c r="AC6" s="14">
        <v>-4.0125065138092733E-2</v>
      </c>
      <c r="AD6" s="14">
        <v>4.9067713444553483E-2</v>
      </c>
      <c r="AE6" s="15">
        <v>3.8659793814433312E-3</v>
      </c>
    </row>
    <row r="7" spans="1:31" x14ac:dyDescent="0.15">
      <c r="A7" s="22" t="s">
        <v>126</v>
      </c>
      <c r="B7" s="14">
        <v>-3.3044420368363997E-2</v>
      </c>
      <c r="C7" s="14">
        <v>-2.5220680958385786E-2</v>
      </c>
      <c r="D7" s="14">
        <v>1.4949149195273679E-2</v>
      </c>
      <c r="E7" s="14">
        <v>-1.573716884244945E-2</v>
      </c>
      <c r="F7" s="14">
        <v>-2.127659574468076E-2</v>
      </c>
      <c r="G7" s="14">
        <v>-3.8918918918918854E-2</v>
      </c>
      <c r="H7" s="15">
        <v>-1.5762925598991173E-2</v>
      </c>
      <c r="I7" s="14">
        <v>3.7878787878787838E-2</v>
      </c>
      <c r="J7" s="14">
        <v>7.5153797458080351E-3</v>
      </c>
      <c r="K7" s="14">
        <v>-9.1391509433962938E-3</v>
      </c>
      <c r="L7" s="14">
        <v>-4.2915950860587929E-2</v>
      </c>
      <c r="M7" s="14">
        <v>-2.2978723404255282E-2</v>
      </c>
      <c r="N7" s="14">
        <v>-3.5321821036106836E-2</v>
      </c>
      <c r="O7" s="14">
        <v>-3.4529759200363538E-2</v>
      </c>
      <c r="P7" s="14">
        <v>3.045685279187933E-3</v>
      </c>
      <c r="Q7" s="14">
        <v>-1.392891450528334E-2</v>
      </c>
      <c r="R7" s="14">
        <v>-3.7212696096315195E-2</v>
      </c>
      <c r="S7" s="14">
        <v>-1.5829694323144058E-2</v>
      </c>
      <c r="T7" s="14">
        <v>-2.5336091003102298E-2</v>
      </c>
      <c r="U7" s="14">
        <v>1.1970671853957815E-2</v>
      </c>
      <c r="V7" s="14">
        <v>4.5045045045045227E-3</v>
      </c>
      <c r="W7" s="14">
        <v>-3.272377285851779E-2</v>
      </c>
      <c r="X7" s="14">
        <v>-6.5081684154602408E-3</v>
      </c>
      <c r="Y7" s="14">
        <v>3.2051282051282076E-2</v>
      </c>
      <c r="Z7" s="14">
        <v>-4.2866282789507354E-2</v>
      </c>
      <c r="AA7" s="14">
        <v>-4.4707091469681444E-2</v>
      </c>
      <c r="AB7" s="14">
        <v>-6.890130353817496E-2</v>
      </c>
      <c r="AC7" s="14">
        <v>-4.8859934853422039E-3</v>
      </c>
      <c r="AD7" s="14">
        <v>-6.3610851262862464E-2</v>
      </c>
      <c r="AE7" s="15">
        <v>-1.412066752246474E-2</v>
      </c>
    </row>
    <row r="8" spans="1:31" x14ac:dyDescent="0.15">
      <c r="A8" s="22" t="s">
        <v>117</v>
      </c>
      <c r="B8" s="14">
        <v>5.0980392156862751E-2</v>
      </c>
      <c r="C8" s="14">
        <v>5.1746442432081688E-3</v>
      </c>
      <c r="D8" s="14">
        <v>3.4250839894672681E-2</v>
      </c>
      <c r="E8" s="14">
        <v>-1.6014742907571336E-2</v>
      </c>
      <c r="F8" s="14">
        <v>9.2132505175983495E-2</v>
      </c>
      <c r="G8" s="14">
        <v>5.9992500937382745E-2</v>
      </c>
      <c r="H8" s="15">
        <v>6.7264573991031432E-2</v>
      </c>
      <c r="I8" s="14">
        <v>7.1949947862356575E-2</v>
      </c>
      <c r="J8" s="14">
        <v>-1.7174158208474344E-2</v>
      </c>
      <c r="K8" s="14">
        <v>-2.9455519190717108E-2</v>
      </c>
      <c r="L8" s="14">
        <v>-5.3896433772479511E-2</v>
      </c>
      <c r="M8" s="14">
        <v>0.20034843205574904</v>
      </c>
      <c r="N8" s="14">
        <v>6.1838893409275966E-2</v>
      </c>
      <c r="O8" s="14">
        <v>4.3764705882352928E-2</v>
      </c>
      <c r="P8" s="14">
        <v>1.0121457489878326E-3</v>
      </c>
      <c r="Q8" s="14">
        <v>6.9654164637116392E-2</v>
      </c>
      <c r="R8" s="14">
        <v>3.9408866995073857E-2</v>
      </c>
      <c r="S8" s="14">
        <v>3.9933444259567324E-2</v>
      </c>
      <c r="T8" s="14">
        <v>6.1007957559681615E-2</v>
      </c>
      <c r="U8" s="14">
        <v>-4.9127606091971109E-2</v>
      </c>
      <c r="V8" s="14">
        <v>-3.2030749519538076E-3</v>
      </c>
      <c r="W8" s="14">
        <v>4.6766169154228737E-2</v>
      </c>
      <c r="X8" s="14">
        <v>1.7379679144385041E-2</v>
      </c>
      <c r="Y8" s="14">
        <v>0.13975155279503096</v>
      </c>
      <c r="Z8" s="14">
        <v>6.6844919786094832E-4</v>
      </c>
      <c r="AA8" s="14">
        <v>6.5626681011296331E-2</v>
      </c>
      <c r="AB8" s="14">
        <v>2.466666666666658E-2</v>
      </c>
      <c r="AC8" s="14">
        <v>-1.7730496453900672E-2</v>
      </c>
      <c r="AD8" s="14">
        <v>2.0979020979021063E-2</v>
      </c>
      <c r="AE8" s="15">
        <v>5.7291666666666602E-2</v>
      </c>
    </row>
    <row r="9" spans="1:31" x14ac:dyDescent="0.15">
      <c r="A9" s="22" t="s">
        <v>118</v>
      </c>
      <c r="B9" s="14">
        <v>-5.170575692963765E-2</v>
      </c>
      <c r="C9" s="14">
        <v>5.9202059202059315E-2</v>
      </c>
      <c r="D9" s="14">
        <v>4.6404585274697346E-3</v>
      </c>
      <c r="E9" s="14">
        <v>-7.5916644684779697E-2</v>
      </c>
      <c r="F9" s="14">
        <v>-3.1279620853080572E-2</v>
      </c>
      <c r="G9" s="14">
        <v>-1.9808984789529492E-2</v>
      </c>
      <c r="H9" s="15">
        <v>-2.3409363745498232E-2</v>
      </c>
      <c r="I9" s="14">
        <v>-1.9455252918287869E-2</v>
      </c>
      <c r="J9" s="14">
        <v>-3.8030293095533446E-3</v>
      </c>
      <c r="K9" s="14">
        <v>4.8436541998773931E-2</v>
      </c>
      <c r="L9" s="14">
        <v>-0.10269095109227415</v>
      </c>
      <c r="M9" s="14">
        <v>-5.0798258345428109E-2</v>
      </c>
      <c r="N9" s="14">
        <v>-0.10268199233716474</v>
      </c>
      <c r="O9" s="14">
        <v>-8.3408476104598166E-3</v>
      </c>
      <c r="P9" s="14">
        <v>-8.9989888776542015E-2</v>
      </c>
      <c r="Q9" s="14">
        <v>-4.0983606557376982E-3</v>
      </c>
      <c r="R9" s="14">
        <v>2.8436018957346012E-2</v>
      </c>
      <c r="S9" s="14">
        <v>-5.4399999999999976E-2</v>
      </c>
      <c r="T9" s="14">
        <v>-2.8500000000000015E-2</v>
      </c>
      <c r="U9" s="14">
        <v>-2.2975547175679328E-2</v>
      </c>
      <c r="V9" s="14">
        <v>-5.1413881748072028E-3</v>
      </c>
      <c r="W9" s="14">
        <v>-5.4182509505703448E-2</v>
      </c>
      <c r="X9" s="14">
        <v>-3.5873850197109057E-2</v>
      </c>
      <c r="Y9" s="14">
        <v>-7.0844686648501312E-2</v>
      </c>
      <c r="Z9" s="14">
        <v>5.6780227120908459E-2</v>
      </c>
      <c r="AA9" s="14">
        <v>-4.1393235739525511E-2</v>
      </c>
      <c r="AB9" s="14">
        <v>9.903853104894127E-3</v>
      </c>
      <c r="AC9" s="14">
        <v>-0.14107192446542624</v>
      </c>
      <c r="AD9" s="14">
        <v>-3.424657534246589E-2</v>
      </c>
      <c r="AE9" s="15">
        <v>-2.0935960591132889E-2</v>
      </c>
    </row>
    <row r="10" spans="1:31" x14ac:dyDescent="0.15">
      <c r="A10" s="22" t="s">
        <v>119</v>
      </c>
      <c r="B10" s="14">
        <v>-3.3164699269252383E-2</v>
      </c>
      <c r="C10" s="14">
        <v>-4.0097205346294122E-2</v>
      </c>
      <c r="D10" s="14">
        <v>1.6328874518591434E-2</v>
      </c>
      <c r="E10" s="14">
        <v>-4.9297784882393322E-2</v>
      </c>
      <c r="F10" s="14">
        <v>-6.8493150684931781E-3</v>
      </c>
      <c r="G10" s="14">
        <v>-2.3457235654998271E-2</v>
      </c>
      <c r="H10" s="15">
        <v>-5.4087277197295579E-2</v>
      </c>
      <c r="I10" s="14">
        <v>-2.9761904761904127E-3</v>
      </c>
      <c r="J10" s="14">
        <v>-3.0507470545646093E-2</v>
      </c>
      <c r="K10" s="14">
        <v>-1.6666666666666673E-2</v>
      </c>
      <c r="L10" s="14">
        <v>-8.8031212516920341E-3</v>
      </c>
      <c r="M10" s="14">
        <v>-0.10091743119266057</v>
      </c>
      <c r="N10" s="14">
        <v>-7.002561912894964E-2</v>
      </c>
      <c r="O10" s="14">
        <v>-2.4778358717890508E-2</v>
      </c>
      <c r="P10" s="14">
        <v>-5.7777777777777733E-2</v>
      </c>
      <c r="Q10" s="14">
        <v>2.1490626428897982E-2</v>
      </c>
      <c r="R10" s="14">
        <v>-2.0914569301666072E-2</v>
      </c>
      <c r="S10" s="14">
        <v>-4.9069373942470441E-2</v>
      </c>
      <c r="T10" s="14">
        <v>9.7786927431807152E-3</v>
      </c>
      <c r="U10" s="14">
        <v>-4.4067324526500043E-2</v>
      </c>
      <c r="V10" s="14">
        <v>-2.9069767441860534E-2</v>
      </c>
      <c r="W10" s="14">
        <v>-3.8190954773869253E-2</v>
      </c>
      <c r="X10" s="14">
        <v>-3.1075371405206546E-2</v>
      </c>
      <c r="Y10" s="14">
        <v>4.9853372434017572E-2</v>
      </c>
      <c r="Z10" s="14">
        <v>9.9241466498103684E-2</v>
      </c>
      <c r="AA10" s="14">
        <v>-3.2122169562927828E-2</v>
      </c>
      <c r="AB10" s="14">
        <v>3.5075161059412982E-2</v>
      </c>
      <c r="AC10" s="14">
        <v>-0.10184287099903003</v>
      </c>
      <c r="AD10" s="14">
        <v>-3.0395136778114855E-3</v>
      </c>
      <c r="AE10" s="15">
        <v>-8.8050314465409167E-3</v>
      </c>
    </row>
    <row r="11" spans="1:31" x14ac:dyDescent="0.15">
      <c r="A11" s="22" t="s">
        <v>120</v>
      </c>
      <c r="B11" s="14">
        <v>8.197674418604653E-2</v>
      </c>
      <c r="C11" s="14">
        <v>-3.4177215189873364E-2</v>
      </c>
      <c r="D11" s="14">
        <v>4.3949564864914789E-2</v>
      </c>
      <c r="E11" s="14">
        <v>-8.2720312265425505E-2</v>
      </c>
      <c r="F11" s="14">
        <v>0</v>
      </c>
      <c r="G11" s="14">
        <v>4.4345898004434697E-2</v>
      </c>
      <c r="H11" s="15">
        <v>4.4184535412605565E-2</v>
      </c>
      <c r="I11" s="14">
        <v>0.17810945273631831</v>
      </c>
      <c r="J11" s="14">
        <v>3.4624393224481437E-2</v>
      </c>
      <c r="K11" s="14">
        <v>7.2554267023490854E-2</v>
      </c>
      <c r="L11" s="14">
        <v>3.7296112349841771E-4</v>
      </c>
      <c r="M11" s="14">
        <v>-1.360544217687076E-2</v>
      </c>
      <c r="N11" s="14">
        <v>4.4077134986225772E-2</v>
      </c>
      <c r="O11" s="14">
        <v>3.2167832167832228E-2</v>
      </c>
      <c r="P11" s="14">
        <v>5.3066037735848968E-2</v>
      </c>
      <c r="Q11" s="14">
        <v>6.7591763652641079E-2</v>
      </c>
      <c r="R11" s="14">
        <v>4.0188269370021699E-2</v>
      </c>
      <c r="S11" s="14">
        <v>8.3036773428232638E-2</v>
      </c>
      <c r="T11" s="14">
        <v>8.2568807339449407E-2</v>
      </c>
      <c r="U11" s="14">
        <v>-1.2299943807363302E-2</v>
      </c>
      <c r="V11" s="14">
        <v>1.7298735861610098E-2</v>
      </c>
      <c r="W11" s="14">
        <v>-9.4043887147335272E-3</v>
      </c>
      <c r="X11" s="14">
        <v>4.0230693487129092E-2</v>
      </c>
      <c r="Y11" s="14">
        <v>5.0279329608938467E-2</v>
      </c>
      <c r="Z11" s="14">
        <v>3.9677975848188482E-2</v>
      </c>
      <c r="AA11" s="14">
        <v>-1.0881392818280702E-2</v>
      </c>
      <c r="AB11" s="14">
        <v>5.2835408022130034E-2</v>
      </c>
      <c r="AC11" s="14">
        <v>3.5997120230374407E-4</v>
      </c>
      <c r="AD11" s="14">
        <v>1.1178861788617829E-2</v>
      </c>
      <c r="AE11" s="15">
        <v>3.0456852791878087E-2</v>
      </c>
    </row>
    <row r="12" spans="1:31" x14ac:dyDescent="0.15">
      <c r="A12" s="22" t="s">
        <v>121</v>
      </c>
      <c r="B12" s="14">
        <v>-4.7286405158517451E-3</v>
      </c>
      <c r="C12" s="14">
        <v>8.213193534294401E-3</v>
      </c>
      <c r="D12" s="14">
        <v>-2.323816471446491E-3</v>
      </c>
      <c r="E12" s="14">
        <v>6.3273322422258527E-2</v>
      </c>
      <c r="F12" s="14">
        <v>8.7684729064039291E-2</v>
      </c>
      <c r="G12" s="14">
        <v>-1.5569709837225805E-2</v>
      </c>
      <c r="H12" s="15">
        <v>1.1823273179838287E-2</v>
      </c>
      <c r="I12" s="14">
        <v>1.6047297297297255E-2</v>
      </c>
      <c r="J12" s="14">
        <v>7.3001082712687473E-2</v>
      </c>
      <c r="K12" s="14">
        <v>-1.0535070695869213E-2</v>
      </c>
      <c r="L12" s="14">
        <v>8.1031134666552151E-2</v>
      </c>
      <c r="M12" s="14">
        <v>-1.9568965517241407E-2</v>
      </c>
      <c r="N12" s="14">
        <v>9.322779243623576E-2</v>
      </c>
      <c r="O12" s="14">
        <v>5.2393857271906055E-2</v>
      </c>
      <c r="P12" s="14">
        <v>-6.0470324748040219E-2</v>
      </c>
      <c r="Q12" s="14">
        <v>7.1278825995806346E-3</v>
      </c>
      <c r="R12" s="14">
        <v>8.3536373129132757E-3</v>
      </c>
      <c r="S12" s="14">
        <v>-2.0262869660460075E-2</v>
      </c>
      <c r="T12" s="14">
        <v>2.2645951035781625E-2</v>
      </c>
      <c r="U12" s="14">
        <v>2.0965906696447368E-2</v>
      </c>
      <c r="V12" s="14">
        <v>1.7658600392413432E-2</v>
      </c>
      <c r="W12" s="14">
        <v>-1.1603375527426288E-2</v>
      </c>
      <c r="X12" s="14">
        <v>5.2332657200811296E-2</v>
      </c>
      <c r="Y12" s="14">
        <v>6.6489361702128606E-3</v>
      </c>
      <c r="Z12" s="14">
        <v>-8.8495575221229201E-4</v>
      </c>
      <c r="AA12" s="14">
        <v>9.4774477447744726E-2</v>
      </c>
      <c r="AB12" s="14">
        <v>2.4467945349448243E-2</v>
      </c>
      <c r="AC12" s="14">
        <v>3.9330694494422454E-2</v>
      </c>
      <c r="AD12" s="14">
        <v>5.1256281407035337E-2</v>
      </c>
      <c r="AE12" s="15">
        <v>3.571428571428583E-2</v>
      </c>
    </row>
    <row r="13" spans="1:31" x14ac:dyDescent="0.15">
      <c r="A13" s="22" t="s">
        <v>122</v>
      </c>
      <c r="B13" s="14">
        <v>4.2112082928411057E-3</v>
      </c>
      <c r="C13" s="14">
        <v>1.871912644076619E-2</v>
      </c>
      <c r="D13" s="14">
        <v>6.810784036229818E-2</v>
      </c>
      <c r="E13" s="14">
        <v>0.13751808638364679</v>
      </c>
      <c r="F13" s="14">
        <v>0.11141304347826092</v>
      </c>
      <c r="G13" s="14">
        <v>3.6664270309130109E-2</v>
      </c>
      <c r="H13" s="15">
        <v>6.0270602706026861E-2</v>
      </c>
      <c r="I13" s="14">
        <v>-1.9950124688279322E-2</v>
      </c>
      <c r="J13" s="14">
        <v>-6.2530577299412483E-3</v>
      </c>
      <c r="K13" s="14">
        <v>3.4743625665452568E-2</v>
      </c>
      <c r="L13" s="14">
        <v>4.3263373883183784E-2</v>
      </c>
      <c r="M13" s="14">
        <v>-1.6090741229227101E-2</v>
      </c>
      <c r="N13" s="14">
        <v>3.8616251005631569E-2</v>
      </c>
      <c r="O13" s="14">
        <v>-5.3648068669527897E-3</v>
      </c>
      <c r="P13" s="14">
        <v>-4.7675804529202529E-3</v>
      </c>
      <c r="Q13" s="14">
        <v>-5.3705245628642762E-2</v>
      </c>
      <c r="R13" s="14">
        <v>1.4497756299620357E-2</v>
      </c>
      <c r="S13" s="14">
        <v>1.6769144773616584E-2</v>
      </c>
      <c r="T13" s="14">
        <v>2.2558814050918229E-3</v>
      </c>
      <c r="U13" s="14">
        <v>5.9727983819371278E-2</v>
      </c>
      <c r="V13" s="14">
        <v>3.791773778920296E-2</v>
      </c>
      <c r="W13" s="14">
        <v>5.1227321237993645E-2</v>
      </c>
      <c r="X13" s="14">
        <v>0.1015163197121562</v>
      </c>
      <c r="Y13" s="14">
        <v>4.2272126816380366E-2</v>
      </c>
      <c r="Z13" s="14">
        <v>-1.4614703277236456E-2</v>
      </c>
      <c r="AA13" s="14">
        <v>3.652715671004373E-2</v>
      </c>
      <c r="AB13" s="14">
        <v>1.0034302567883784E-2</v>
      </c>
      <c r="AC13" s="14">
        <v>4.7328878579094999E-2</v>
      </c>
      <c r="AD13" s="14">
        <v>0.10803059273422552</v>
      </c>
      <c r="AE13" s="15">
        <v>-1.4268727705113079E-2</v>
      </c>
    </row>
    <row r="14" spans="1:31" x14ac:dyDescent="0.15">
      <c r="A14" s="22" t="s">
        <v>127</v>
      </c>
      <c r="B14" s="14">
        <v>0.10376344086021504</v>
      </c>
      <c r="C14" s="14">
        <v>4.5937898766482271E-2</v>
      </c>
      <c r="D14" s="14">
        <v>7.5474510583325091E-2</v>
      </c>
      <c r="E14" s="14">
        <v>2.97699594046009E-2</v>
      </c>
      <c r="F14" s="14">
        <v>6.3569682151589341E-2</v>
      </c>
      <c r="G14" s="14">
        <v>3.7101248266296821E-2</v>
      </c>
      <c r="H14" s="15">
        <v>5.3364269141531424E-2</v>
      </c>
      <c r="I14" s="14">
        <v>0.14503816793893137</v>
      </c>
      <c r="J14" s="14">
        <v>8.2262804043139112E-2</v>
      </c>
      <c r="K14" s="14">
        <v>-2.7078256160303661E-3</v>
      </c>
      <c r="L14" s="14">
        <v>-5.7767313546423178E-2</v>
      </c>
      <c r="M14" s="14">
        <v>5.1831992850759616E-2</v>
      </c>
      <c r="N14" s="14">
        <v>3.0983733539891586E-2</v>
      </c>
      <c r="O14" s="14">
        <v>7.6806903991369899E-2</v>
      </c>
      <c r="P14" s="14">
        <v>6.3473053892215706E-2</v>
      </c>
      <c r="Q14" s="14">
        <v>4.0915090189177286E-2</v>
      </c>
      <c r="R14" s="14">
        <v>2.0415107179312619E-2</v>
      </c>
      <c r="S14" s="14">
        <v>2.418911489829564E-2</v>
      </c>
      <c r="T14" s="14">
        <v>9.4166283876894838E-2</v>
      </c>
      <c r="U14" s="14">
        <v>1.150992268292224E-2</v>
      </c>
      <c r="V14" s="14">
        <v>4.8916408668730822E-2</v>
      </c>
      <c r="W14" s="14">
        <v>6.8020304568527909E-2</v>
      </c>
      <c r="X14" s="14">
        <v>3.2431171255249705E-2</v>
      </c>
      <c r="Y14" s="14">
        <v>8.6185044359949378E-2</v>
      </c>
      <c r="Z14" s="14">
        <v>-6.1797752808988443E-3</v>
      </c>
      <c r="AA14" s="14">
        <v>2.6175472612700083E-2</v>
      </c>
      <c r="AB14" s="14">
        <v>6.3448232082777875E-2</v>
      </c>
      <c r="AC14" s="14">
        <v>-6.0165289256198358E-2</v>
      </c>
      <c r="AD14" s="14">
        <v>3.710094909404657E-2</v>
      </c>
      <c r="AE14" s="15">
        <v>1.9300361881785303E-2</v>
      </c>
    </row>
    <row r="15" spans="1:31" x14ac:dyDescent="0.15">
      <c r="A15" s="22" t="s">
        <v>123</v>
      </c>
      <c r="B15" s="14">
        <v>1.2664393570384706E-2</v>
      </c>
      <c r="C15" s="14">
        <v>-3.6600244001626621E-3</v>
      </c>
      <c r="D15" s="14">
        <v>0.12084905418238764</v>
      </c>
      <c r="E15" s="14">
        <v>9.8212877792378431E-2</v>
      </c>
      <c r="F15" s="14">
        <v>4.1379310344827516E-2</v>
      </c>
      <c r="G15" s="14">
        <v>-1.4376462721497818E-2</v>
      </c>
      <c r="H15" s="15">
        <v>3.9922907488986865E-2</v>
      </c>
      <c r="I15" s="14">
        <v>2.7022222222222274E-2</v>
      </c>
      <c r="J15" s="14">
        <v>-3.7955249765445009E-3</v>
      </c>
      <c r="K15" s="14">
        <v>1.1403746945424972E-2</v>
      </c>
      <c r="L15" s="14">
        <v>-0.12791337489588325</v>
      </c>
      <c r="M15" s="14">
        <v>7.9439252336448649E-2</v>
      </c>
      <c r="N15" s="14">
        <v>7.475582268970693E-2</v>
      </c>
      <c r="O15" s="14">
        <v>1.7631737126828344E-2</v>
      </c>
      <c r="P15" s="14">
        <v>2.6463963963963898E-2</v>
      </c>
      <c r="Q15" s="14">
        <v>9.2138630600169052E-2</v>
      </c>
      <c r="R15" s="14">
        <v>0.11070356785595212</v>
      </c>
      <c r="S15" s="14">
        <v>0.14492753623188404</v>
      </c>
      <c r="T15" s="14">
        <v>9.1099916036943659E-2</v>
      </c>
      <c r="U15" s="14">
        <v>7.7245947090761935E-2</v>
      </c>
      <c r="V15" s="14">
        <v>1.0920897284533573E-2</v>
      </c>
      <c r="W15" s="14">
        <v>-5.5627376425855551E-2</v>
      </c>
      <c r="X15" s="14">
        <v>9.4011299435028187E-2</v>
      </c>
      <c r="Y15" s="14">
        <v>3.8226371061843678E-2</v>
      </c>
      <c r="Z15" s="14">
        <v>9.4120972300734823E-2</v>
      </c>
      <c r="AA15" s="14">
        <v>1.2281530467642797E-2</v>
      </c>
      <c r="AB15" s="14">
        <v>6.4915684226234963E-2</v>
      </c>
      <c r="AC15" s="14">
        <v>-9.4266619767850848E-2</v>
      </c>
      <c r="AD15" s="14">
        <v>1.4542429284525888E-2</v>
      </c>
      <c r="AE15" s="15">
        <v>2.674556213017825E-3</v>
      </c>
    </row>
    <row r="16" spans="1:31" x14ac:dyDescent="0.15">
      <c r="A16" s="22" t="s">
        <v>116</v>
      </c>
      <c r="B16" s="14">
        <v>-1.2506012506012411E-2</v>
      </c>
      <c r="C16" s="14">
        <v>-3.2653061224489827E-2</v>
      </c>
      <c r="D16" s="14">
        <v>-5.4701919421837789E-2</v>
      </c>
      <c r="E16" s="14">
        <v>-5.2624021824969482E-2</v>
      </c>
      <c r="F16" s="14">
        <v>-3.6423841059602592E-2</v>
      </c>
      <c r="G16" s="14">
        <v>6.4450474898236527E-3</v>
      </c>
      <c r="H16" s="15">
        <v>-6.3542494042891709E-3</v>
      </c>
      <c r="I16" s="14">
        <v>0.11035139345681144</v>
      </c>
      <c r="J16" s="14">
        <v>9.7176044178711712E-3</v>
      </c>
      <c r="K16" s="14">
        <v>5.7181208053691347E-2</v>
      </c>
      <c r="L16" s="14">
        <v>0.151945518534812</v>
      </c>
      <c r="M16" s="14">
        <v>-0.11019283746556477</v>
      </c>
      <c r="N16" s="14">
        <v>8.5634393568682257E-2</v>
      </c>
      <c r="O16" s="14">
        <v>-5.1191179366016542E-3</v>
      </c>
      <c r="P16" s="14">
        <v>6.7756445419637906E-2</v>
      </c>
      <c r="Q16" s="14">
        <v>3.5990712074303398E-2</v>
      </c>
      <c r="R16" s="14">
        <v>-4.2329630741519172E-2</v>
      </c>
      <c r="S16" s="14">
        <v>-2.8129395218002215E-3</v>
      </c>
      <c r="T16" s="14">
        <v>-1.5005771450557794E-2</v>
      </c>
      <c r="U16" s="14">
        <v>-2.5951742627345845E-2</v>
      </c>
      <c r="V16" s="14">
        <v>-1.5766423357664209E-2</v>
      </c>
      <c r="W16" s="14">
        <v>3.426339735072681E-2</v>
      </c>
      <c r="X16" s="14">
        <v>8.0561867382772465E-3</v>
      </c>
      <c r="Y16" s="14">
        <v>-4.8619852544506466E-2</v>
      </c>
      <c r="Z16" s="14">
        <v>5.3474554378713519E-2</v>
      </c>
      <c r="AA16" s="14">
        <v>2.7998133457769549E-2</v>
      </c>
      <c r="AB16" s="14">
        <v>-3.1866591928251156E-2</v>
      </c>
      <c r="AC16" s="14">
        <v>4.8932038834951515E-2</v>
      </c>
      <c r="AD16" s="14">
        <v>-3.7720995834290096E-2</v>
      </c>
      <c r="AE16" s="15">
        <v>3.9232348983782993E-2</v>
      </c>
    </row>
    <row r="17" spans="1:31" x14ac:dyDescent="0.15">
      <c r="A17" s="22" t="s">
        <v>128</v>
      </c>
      <c r="B17" s="14">
        <v>-2.1432050657574343E-2</v>
      </c>
      <c r="C17" s="14">
        <v>-2.362869198312231E-2</v>
      </c>
      <c r="D17" s="14">
        <v>-4.3279409698502441E-2</v>
      </c>
      <c r="E17" s="14">
        <v>-5.7088006466606486E-3</v>
      </c>
      <c r="F17" s="14">
        <v>0.12638411607483768</v>
      </c>
      <c r="G17" s="14">
        <v>-2.8311425682507697E-2</v>
      </c>
      <c r="H17" s="15">
        <v>-2.3714361843858261E-2</v>
      </c>
      <c r="I17" s="14">
        <v>4.7756385272949238E-2</v>
      </c>
      <c r="J17" s="14">
        <v>1.5107405313736636E-2</v>
      </c>
      <c r="K17" s="14">
        <v>1.955307262569822E-2</v>
      </c>
      <c r="L17" s="14">
        <v>-5.9726992470057236E-2</v>
      </c>
      <c r="M17" s="14">
        <v>-7.9610791685094974E-3</v>
      </c>
      <c r="N17" s="14">
        <v>6.7611075338055654E-3</v>
      </c>
      <c r="O17" s="14">
        <v>-1.3259449831783133E-2</v>
      </c>
      <c r="P17" s="14">
        <v>-3.8797443643014129E-2</v>
      </c>
      <c r="Q17" s="14">
        <v>-3.2125513634665648E-2</v>
      </c>
      <c r="R17" s="14">
        <v>-1.2852664576802513E-2</v>
      </c>
      <c r="S17" s="14">
        <v>4.4193700047014638E-2</v>
      </c>
      <c r="T17" s="14">
        <v>4.6484374999999911E-2</v>
      </c>
      <c r="U17" s="14">
        <v>-4.743293331865385E-2</v>
      </c>
      <c r="V17" s="14">
        <v>-2.1358647285671873E-2</v>
      </c>
      <c r="W17" s="14">
        <v>1.3586110246029248E-2</v>
      </c>
      <c r="X17" s="14">
        <v>-1.8749999999999999E-2</v>
      </c>
      <c r="Y17" s="14">
        <v>-2.0555227406970234E-3</v>
      </c>
      <c r="Z17" s="14">
        <v>-4.0706228543403722E-2</v>
      </c>
      <c r="AA17" s="14">
        <v>9.6232410349523262E-2</v>
      </c>
      <c r="AB17" s="14">
        <v>-2.1827866716845709E-2</v>
      </c>
      <c r="AC17" s="14">
        <v>-4.8130322102924866E-2</v>
      </c>
      <c r="AD17" s="14">
        <v>-3.4086648259875878E-3</v>
      </c>
      <c r="AE17" s="15">
        <v>3.0936967632027381E-2</v>
      </c>
    </row>
    <row r="18" spans="1:31" x14ac:dyDescent="0.15">
      <c r="A18" s="22" t="s">
        <v>129</v>
      </c>
      <c r="B18" s="14">
        <v>-8.4868093578894882E-2</v>
      </c>
      <c r="C18" s="14">
        <v>-5.6179775280898903E-2</v>
      </c>
      <c r="D18" s="14">
        <v>1.799767053223272E-2</v>
      </c>
      <c r="E18" s="14">
        <v>2.0019307961993742E-2</v>
      </c>
      <c r="F18" s="14">
        <v>0</v>
      </c>
      <c r="G18" s="14">
        <v>-1.1099549080818479E-2</v>
      </c>
      <c r="H18" s="15">
        <v>-8.460698689956335E-2</v>
      </c>
      <c r="I18" s="14">
        <v>2.6336019838809746E-2</v>
      </c>
      <c r="J18" s="14">
        <v>-6.0838936919628975E-3</v>
      </c>
      <c r="K18" s="14">
        <v>-2.9389788293897878E-2</v>
      </c>
      <c r="L18" s="14">
        <v>-8.2145366998094924E-2</v>
      </c>
      <c r="M18" s="14">
        <v>-8.4262148907712914E-2</v>
      </c>
      <c r="N18" s="14">
        <v>-8.5065558042852582E-2</v>
      </c>
      <c r="O18" s="14">
        <v>-4.7533092659446399E-2</v>
      </c>
      <c r="P18" s="14">
        <v>-5.158738642437196E-2</v>
      </c>
      <c r="Q18" s="14">
        <v>-2.9718255499807007E-2</v>
      </c>
      <c r="R18" s="14">
        <v>-2.2546840266751265E-2</v>
      </c>
      <c r="S18" s="14">
        <v>-9.6352994146780752E-2</v>
      </c>
      <c r="T18" s="14">
        <v>-5.1138484509145113E-2</v>
      </c>
      <c r="U18" s="14">
        <v>-5.2626509737445364E-2</v>
      </c>
      <c r="V18" s="14">
        <v>-2.8796605031827911E-2</v>
      </c>
      <c r="W18" s="14">
        <v>4.3207742827514627E-2</v>
      </c>
      <c r="X18" s="14">
        <v>-8.1340712122794159E-2</v>
      </c>
      <c r="Y18" s="14">
        <v>0.13286613949524134</v>
      </c>
      <c r="Z18" s="14">
        <v>-8.9468302658485266E-3</v>
      </c>
      <c r="AA18" s="14">
        <v>-5.3830227743271106E-2</v>
      </c>
      <c r="AB18" s="14">
        <v>1.2755630530646175E-2</v>
      </c>
      <c r="AC18" s="14">
        <v>-0.15480357837417349</v>
      </c>
      <c r="AD18" s="14">
        <v>-0.10729555015904514</v>
      </c>
      <c r="AE18" s="15">
        <v>-4.5145085597197501E-2</v>
      </c>
    </row>
    <row r="19" spans="1:31" x14ac:dyDescent="0.15">
      <c r="A19" s="22" t="s">
        <v>130</v>
      </c>
      <c r="B19" s="14">
        <v>-5.2760402502039831E-2</v>
      </c>
      <c r="C19" s="14">
        <v>3.3882783882783811E-2</v>
      </c>
      <c r="D19" s="14">
        <v>3.6826448583253804E-2</v>
      </c>
      <c r="E19" s="14">
        <v>2.1917808219177881E-3</v>
      </c>
      <c r="F19" s="14">
        <v>0.11762711864406776</v>
      </c>
      <c r="G19" s="14">
        <v>3.297088740792696E-2</v>
      </c>
      <c r="H19" s="15">
        <v>8.0202742993440601E-2</v>
      </c>
      <c r="I19" s="14">
        <v>2.9622828424384531E-2</v>
      </c>
      <c r="J19" s="14">
        <v>-3.4037427162706357E-3</v>
      </c>
      <c r="K19" s="14">
        <v>6.5178342314600957E-2</v>
      </c>
      <c r="L19" s="14">
        <v>1.9135538301644536E-2</v>
      </c>
      <c r="M19" s="14">
        <v>6.767283349561834E-2</v>
      </c>
      <c r="N19" s="14">
        <v>3.5651869975533018E-2</v>
      </c>
      <c r="O19" s="14">
        <v>4.1271846704569397E-2</v>
      </c>
      <c r="P19" s="14">
        <v>4.5647175510572034E-2</v>
      </c>
      <c r="Q19" s="14">
        <v>-1.1933174224344127E-3</v>
      </c>
      <c r="R19" s="14">
        <v>9.6166341780376891E-2</v>
      </c>
      <c r="S19" s="14">
        <v>-4.5590433482810118E-2</v>
      </c>
      <c r="T19" s="14">
        <v>0.11605035405192758</v>
      </c>
      <c r="U19" s="14">
        <v>4.1540432280758814E-2</v>
      </c>
      <c r="V19" s="14">
        <v>-2.0911360799001192E-2</v>
      </c>
      <c r="W19" s="14">
        <v>7.3190486709373517E-2</v>
      </c>
      <c r="X19" s="14">
        <v>1.8413275744487374E-2</v>
      </c>
      <c r="Y19" s="14">
        <v>0.20741901776384528</v>
      </c>
      <c r="Z19" s="14">
        <v>6.0098013928295023E-2</v>
      </c>
      <c r="AA19" s="14">
        <v>-1.2253829321663069E-2</v>
      </c>
      <c r="AB19" s="14">
        <v>-2.8638223261251467E-3</v>
      </c>
      <c r="AC19" s="14">
        <v>0.15646571560055217</v>
      </c>
      <c r="AD19" s="14">
        <v>1.4176245210728961E-3</v>
      </c>
      <c r="AE19" s="15">
        <v>-2.9442983063362443E-2</v>
      </c>
    </row>
    <row r="20" spans="1:31" x14ac:dyDescent="0.15">
      <c r="A20" s="22" t="s">
        <v>131</v>
      </c>
      <c r="B20" s="14">
        <v>3.1007751937984447E-2</v>
      </c>
      <c r="C20" s="14">
        <v>-3.498671390611157E-2</v>
      </c>
      <c r="D20" s="14">
        <v>3.9308726796432242E-2</v>
      </c>
      <c r="E20" s="14">
        <v>-2.5498285203041853E-2</v>
      </c>
      <c r="F20" s="14">
        <v>-8.1892629663329088E-3</v>
      </c>
      <c r="G20" s="14">
        <v>-4.4482173174872623E-2</v>
      </c>
      <c r="H20" s="15">
        <v>2.5393320452663588E-2</v>
      </c>
      <c r="I20" s="14">
        <v>7.9177715720554681E-2</v>
      </c>
      <c r="J20" s="14">
        <v>-1.7090893758169589E-2</v>
      </c>
      <c r="K20" s="14">
        <v>2.4572392194651967E-2</v>
      </c>
      <c r="L20" s="14">
        <v>1.0306510126546254E-2</v>
      </c>
      <c r="M20" s="14">
        <v>9.3935248518011799E-2</v>
      </c>
      <c r="N20" s="14">
        <v>3.982450219372257E-2</v>
      </c>
      <c r="O20" s="14">
        <v>4.2871587462082861E-2</v>
      </c>
      <c r="P20" s="14">
        <v>-2.8564037338047358E-2</v>
      </c>
      <c r="Q20" s="14">
        <v>2.9470330545599444E-2</v>
      </c>
      <c r="R20" s="14">
        <v>1.5411973918197866E-2</v>
      </c>
      <c r="S20" s="14">
        <v>1.6444792482380458E-2</v>
      </c>
      <c r="T20" s="14">
        <v>8.9531194924215685E-2</v>
      </c>
      <c r="U20" s="14">
        <v>-4.8024363579571121E-3</v>
      </c>
      <c r="V20" s="14">
        <v>4.1440867070449156E-3</v>
      </c>
      <c r="W20" s="14">
        <v>-4.4596912521443528E-4</v>
      </c>
      <c r="X20" s="14">
        <v>-4.207589285714293E-2</v>
      </c>
      <c r="Y20" s="14">
        <v>-1.5577672003461681E-2</v>
      </c>
      <c r="Z20" s="14">
        <v>8.5158150851581502E-2</v>
      </c>
      <c r="AA20" s="14">
        <v>7.0890562693841442E-3</v>
      </c>
      <c r="AB20" s="14">
        <v>1.5210128362933088E-2</v>
      </c>
      <c r="AC20" s="14">
        <v>5.7302029446876297E-2</v>
      </c>
      <c r="AD20" s="14">
        <v>-9.5267245667062569E-3</v>
      </c>
      <c r="AE20" s="15">
        <v>3.3593267081926725E-2</v>
      </c>
    </row>
    <row r="21" spans="1:31" x14ac:dyDescent="0.15">
      <c r="A21" s="22" t="s">
        <v>132</v>
      </c>
      <c r="B21" s="14">
        <v>5.5694792536897804E-2</v>
      </c>
      <c r="C21" s="14">
        <v>7.2051399724644347E-2</v>
      </c>
      <c r="D21" s="14">
        <v>-5.1491090388698993E-2</v>
      </c>
      <c r="E21" s="14">
        <v>7.1738243394879095E-2</v>
      </c>
      <c r="F21" s="14">
        <v>-5.198776758409838E-3</v>
      </c>
      <c r="G21" s="14">
        <v>4.6908315565031992E-2</v>
      </c>
      <c r="H21" s="15">
        <v>4.2261103633916566E-2</v>
      </c>
      <c r="I21" s="14">
        <v>4.6774088329310376E-2</v>
      </c>
      <c r="J21" s="14">
        <v>-1.8074442680851587E-2</v>
      </c>
      <c r="K21" s="14">
        <v>9.7578180108158913E-2</v>
      </c>
      <c r="L21" s="14">
        <v>-1.1168350872828919E-3</v>
      </c>
      <c r="M21" s="14">
        <v>0.16423509795748234</v>
      </c>
      <c r="N21" s="14">
        <v>-2.4667315806556251E-2</v>
      </c>
      <c r="O21" s="14">
        <v>4.4211751018033763E-2</v>
      </c>
      <c r="P21" s="14">
        <v>7.822555590075897E-2</v>
      </c>
      <c r="Q21" s="14">
        <v>3.3655705996131428E-2</v>
      </c>
      <c r="R21" s="14">
        <v>0.10974897840046717</v>
      </c>
      <c r="S21" s="14">
        <v>3.389830508474577E-2</v>
      </c>
      <c r="T21" s="14">
        <v>1.9087673891944351E-2</v>
      </c>
      <c r="U21" s="14">
        <v>4.9727333359488368E-2</v>
      </c>
      <c r="V21" s="14">
        <v>0.06</v>
      </c>
      <c r="W21" s="14">
        <v>7.7255722963928977E-2</v>
      </c>
      <c r="X21" s="14">
        <v>1.5146219270651302E-2</v>
      </c>
      <c r="Y21" s="14">
        <v>5.93406593406594E-2</v>
      </c>
      <c r="Z21" s="14">
        <v>0.1</v>
      </c>
      <c r="AA21" s="14">
        <v>5.015398152221736E-2</v>
      </c>
      <c r="AB21" s="14">
        <v>2.5172483473340758E-2</v>
      </c>
      <c r="AC21" s="14">
        <v>6.9251035001881817E-2</v>
      </c>
      <c r="AD21" s="14">
        <v>3.8627935723114994E-2</v>
      </c>
      <c r="AE21" s="15">
        <v>4.3013225991949252E-3</v>
      </c>
    </row>
    <row r="22" spans="1:31" x14ac:dyDescent="0.15">
      <c r="A22" s="22" t="s">
        <v>133</v>
      </c>
      <c r="B22" s="14">
        <v>-3.3236613030862519E-2</v>
      </c>
      <c r="C22" s="14">
        <v>-2.8681506849314989E-2</v>
      </c>
      <c r="D22" s="14">
        <v>3.098809535397572E-2</v>
      </c>
      <c r="E22" s="14">
        <v>-3.0933967876264106E-2</v>
      </c>
      <c r="F22" s="14">
        <v>1.2296341838303061E-2</v>
      </c>
      <c r="G22" s="14">
        <v>-1.1880515953835758E-2</v>
      </c>
      <c r="H22" s="15">
        <v>-3.6415289256198261E-2</v>
      </c>
      <c r="I22" s="14">
        <v>-5.5050064398188478E-2</v>
      </c>
      <c r="J22" s="14">
        <v>1.8407141504900231E-2</v>
      </c>
      <c r="K22" s="14">
        <v>2.5921165381319642E-2</v>
      </c>
      <c r="L22" s="14">
        <v>-2.5322475182785388E-2</v>
      </c>
      <c r="M22" s="14">
        <v>2.2914428929466543E-2</v>
      </c>
      <c r="N22" s="14">
        <v>9.983361064891871E-3</v>
      </c>
      <c r="O22" s="14">
        <v>-5.6453110492107689E-2</v>
      </c>
      <c r="P22" s="14">
        <v>-4.552658118426732E-2</v>
      </c>
      <c r="Q22" s="14">
        <v>-1.8338323353293356E-2</v>
      </c>
      <c r="R22" s="14">
        <v>-1.7885323513940024E-2</v>
      </c>
      <c r="S22" s="14">
        <v>-4.2225534028811377E-3</v>
      </c>
      <c r="T22" s="14">
        <v>2.5396825396824855E-3</v>
      </c>
      <c r="U22" s="14">
        <v>-3.724328667800348E-2</v>
      </c>
      <c r="V22" s="14">
        <v>-9.883198562443794E-3</v>
      </c>
      <c r="W22" s="14">
        <v>9.5577927870524569E-3</v>
      </c>
      <c r="X22" s="14">
        <v>-7.8732927809020997E-2</v>
      </c>
      <c r="Y22" s="14">
        <v>-6.7219917012448172E-2</v>
      </c>
      <c r="Z22" s="14">
        <v>0.11169995923359145</v>
      </c>
      <c r="AA22" s="14">
        <v>-2.5136154168412292E-2</v>
      </c>
      <c r="AB22" s="14">
        <v>-8.5602455438852712E-3</v>
      </c>
      <c r="AC22" s="14">
        <v>-6.1950017599436871E-2</v>
      </c>
      <c r="AD22" s="14">
        <v>-5.3034811068134589E-2</v>
      </c>
      <c r="AE22" s="15">
        <v>5.7555769318858419E-2</v>
      </c>
    </row>
    <row r="23" spans="1:31" x14ac:dyDescent="0.15">
      <c r="A23" s="22" t="s">
        <v>134</v>
      </c>
      <c r="B23" s="14">
        <v>0.12032742155525249</v>
      </c>
      <c r="C23" s="14">
        <v>3.7461436756280206E-2</v>
      </c>
      <c r="D23" s="14">
        <v>-4.8953656890097343E-3</v>
      </c>
      <c r="E23" s="14">
        <v>0.17033763044812764</v>
      </c>
      <c r="F23" s="14">
        <v>3.0671120558760947E-2</v>
      </c>
      <c r="G23" s="14">
        <v>7.9010649261422219E-2</v>
      </c>
      <c r="H23" s="15">
        <v>1.8761726078799325E-3</v>
      </c>
      <c r="I23" s="14">
        <v>5.2761167780507735E-4</v>
      </c>
      <c r="J23" s="14">
        <v>-4.1754250496903395E-3</v>
      </c>
      <c r="K23" s="14">
        <v>3.1948214658592634E-2</v>
      </c>
      <c r="L23" s="14">
        <v>6.8897620644891452E-2</v>
      </c>
      <c r="M23" s="14">
        <v>3.8151907595379765E-2</v>
      </c>
      <c r="N23" s="14">
        <v>8.896210873146608E-2</v>
      </c>
      <c r="O23" s="14">
        <v>3.1883487502460096E-2</v>
      </c>
      <c r="P23" s="14">
        <v>1.3477088948787061E-2</v>
      </c>
      <c r="Q23" s="14">
        <v>-1.1056042699199357E-2</v>
      </c>
      <c r="R23" s="14">
        <v>0.11114086770219599</v>
      </c>
      <c r="S23" s="14">
        <v>-1.7959590920429182E-2</v>
      </c>
      <c r="T23" s="14">
        <v>3.7365421152628239E-2</v>
      </c>
      <c r="U23" s="14">
        <v>9.2682453416149099E-2</v>
      </c>
      <c r="V23" s="14">
        <v>6.957047791893432E-3</v>
      </c>
      <c r="W23" s="14">
        <v>0.1688336278717496</v>
      </c>
      <c r="X23" s="14">
        <v>0.10090943067148384</v>
      </c>
      <c r="Y23" s="14">
        <v>-0.1116548042704627</v>
      </c>
      <c r="Z23" s="14">
        <v>2.9336266960029361E-2</v>
      </c>
      <c r="AA23" s="14">
        <v>0.11087236785560817</v>
      </c>
      <c r="AB23" s="14">
        <v>8.1257632991564591E-2</v>
      </c>
      <c r="AC23" s="14">
        <v>7.2045028142589188E-2</v>
      </c>
      <c r="AD23" s="14">
        <v>6.2838740083261388E-2</v>
      </c>
      <c r="AE23" s="15">
        <v>1.4878180833784657E-2</v>
      </c>
    </row>
    <row r="24" spans="1:31" x14ac:dyDescent="0.15">
      <c r="A24" s="22" t="s">
        <v>135</v>
      </c>
      <c r="B24" s="14">
        <v>-6.3565513882123698E-2</v>
      </c>
      <c r="C24" s="14">
        <v>-3.2285471537807905E-2</v>
      </c>
      <c r="D24" s="14">
        <v>-0.11004478263344644</v>
      </c>
      <c r="E24" s="14">
        <v>-5.5578867861189193E-2</v>
      </c>
      <c r="F24" s="14">
        <v>-6.3936358279316388E-2</v>
      </c>
      <c r="G24" s="14">
        <v>-2.1649156319643415E-2</v>
      </c>
      <c r="H24" s="15">
        <v>-5.4842161583734728E-2</v>
      </c>
      <c r="I24" s="14">
        <v>-4.4493759887502128E-2</v>
      </c>
      <c r="J24" s="14">
        <v>-6.2822188078861585E-2</v>
      </c>
      <c r="K24" s="14">
        <v>-9.8543099959530644E-2</v>
      </c>
      <c r="L24" s="14">
        <v>1.7456345551416702E-2</v>
      </c>
      <c r="M24" s="14">
        <v>-8.6648685097774791E-2</v>
      </c>
      <c r="N24" s="14">
        <v>-8.2602118003025637E-2</v>
      </c>
      <c r="O24" s="14">
        <v>-5.4548922372687381E-2</v>
      </c>
      <c r="P24" s="14">
        <v>-5.6914893617021289E-2</v>
      </c>
      <c r="Q24" s="14">
        <v>5.011565150346943E-2</v>
      </c>
      <c r="R24" s="14">
        <v>-2.8440588093516503E-2</v>
      </c>
      <c r="S24" s="14">
        <v>-7.0104140208280374E-2</v>
      </c>
      <c r="T24" s="14">
        <v>-9.8595848595848509E-2</v>
      </c>
      <c r="U24" s="14">
        <v>-7.6951771915800729E-2</v>
      </c>
      <c r="V24" s="14">
        <v>-6.7888254731150441E-2</v>
      </c>
      <c r="W24" s="14">
        <v>2.49473513688643E-2</v>
      </c>
      <c r="X24" s="14">
        <v>-0.16204594319339141</v>
      </c>
      <c r="Y24" s="14">
        <v>-0.13370055082623927</v>
      </c>
      <c r="Z24" s="14">
        <v>-0.15176344852155332</v>
      </c>
      <c r="AA24" s="14">
        <v>-7.1566731141199283E-2</v>
      </c>
      <c r="AB24" s="14">
        <v>-5.8418702390333581E-2</v>
      </c>
      <c r="AC24" s="14">
        <v>-3.9901995099755005E-2</v>
      </c>
      <c r="AD24" s="14">
        <v>-0.1071613332347942</v>
      </c>
      <c r="AE24" s="15">
        <v>-4.2678502838121423E-3</v>
      </c>
    </row>
    <row r="25" spans="1:31" x14ac:dyDescent="0.15">
      <c r="A25" s="22" t="s">
        <v>136</v>
      </c>
      <c r="B25" s="14">
        <v>3.8751625487646157E-2</v>
      </c>
      <c r="C25" s="14">
        <v>0</v>
      </c>
      <c r="D25" s="14">
        <v>2.5325294910953554E-2</v>
      </c>
      <c r="E25" s="14">
        <v>3.2479505920511929E-2</v>
      </c>
      <c r="F25" s="14">
        <v>4.501101668240489E-2</v>
      </c>
      <c r="G25" s="14">
        <v>6.9964204360559779E-2</v>
      </c>
      <c r="H25" s="15">
        <v>-7.3591848287573739E-3</v>
      </c>
      <c r="I25" s="14">
        <v>9.6580587301952292E-2</v>
      </c>
      <c r="J25" s="14">
        <v>2.6185150001532129E-2</v>
      </c>
      <c r="K25" s="14">
        <v>3.4792368125701557E-2</v>
      </c>
      <c r="L25" s="14">
        <v>5.0151407529253525E-2</v>
      </c>
      <c r="M25" s="14">
        <v>1.698043558508678E-2</v>
      </c>
      <c r="N25" s="14">
        <v>3.7928759894459055E-2</v>
      </c>
      <c r="O25" s="14">
        <v>6.6572523703853081E-2</v>
      </c>
      <c r="P25" s="14">
        <v>-3.1878172588832535E-2</v>
      </c>
      <c r="Q25" s="14">
        <v>5.2863436123348068E-2</v>
      </c>
      <c r="R25" s="14">
        <v>4.068469362441083E-2</v>
      </c>
      <c r="S25" s="14">
        <v>-2.1305654192843516E-2</v>
      </c>
      <c r="T25" s="14">
        <v>1.727057229935652E-2</v>
      </c>
      <c r="U25" s="14">
        <v>2.0841752785635902E-2</v>
      </c>
      <c r="V25" s="14">
        <v>9.6680631646792504E-3</v>
      </c>
      <c r="W25" s="14">
        <v>7.4416521784943013E-2</v>
      </c>
      <c r="X25" s="14">
        <v>1.9176232275489521E-2</v>
      </c>
      <c r="Y25" s="14">
        <v>-1.8797687861271811E-2</v>
      </c>
      <c r="Z25" s="14">
        <v>9.5758084838303281E-2</v>
      </c>
      <c r="AA25" s="14">
        <v>7.2916666666666671E-2</v>
      </c>
      <c r="AB25" s="14">
        <v>1.8412096189253243E-3</v>
      </c>
      <c r="AC25" s="14">
        <v>8.9682829019321939E-2</v>
      </c>
      <c r="AD25" s="14">
        <v>-1.3947520900587726E-2</v>
      </c>
      <c r="AE25" s="15">
        <v>0.12993442201362995</v>
      </c>
    </row>
    <row r="26" spans="1:31" x14ac:dyDescent="0.15">
      <c r="A26" s="22" t="s">
        <v>137</v>
      </c>
      <c r="B26" s="14">
        <v>4.3064596895342991E-2</v>
      </c>
      <c r="C26" s="14">
        <v>1.5364354697102628E-2</v>
      </c>
      <c r="D26" s="14">
        <v>5.1468676891084066E-2</v>
      </c>
      <c r="E26" s="14">
        <v>-1.2910166756320519E-2</v>
      </c>
      <c r="F26" s="14">
        <v>0.11144578313252998</v>
      </c>
      <c r="G26" s="14">
        <v>3.8321167883211618E-2</v>
      </c>
      <c r="H26" s="15">
        <v>7.5278015397775899E-2</v>
      </c>
      <c r="I26" s="14">
        <v>2.491244993394431E-2</v>
      </c>
      <c r="J26" s="14">
        <v>-1.0451661067562434E-2</v>
      </c>
      <c r="K26" s="14">
        <v>1.6268980477223426E-2</v>
      </c>
      <c r="L26" s="14">
        <v>-2.7398688422878108E-2</v>
      </c>
      <c r="M26" s="14">
        <v>6.7513611615244981E-2</v>
      </c>
      <c r="N26" s="14">
        <v>3.8449316809660024E-2</v>
      </c>
      <c r="O26" s="14">
        <v>0.11745791564214113</v>
      </c>
      <c r="P26" s="14">
        <v>3.4978560775540672E-2</v>
      </c>
      <c r="Q26" s="14">
        <v>9.832635983263599E-2</v>
      </c>
      <c r="R26" s="14">
        <v>2.1930870083432526E-2</v>
      </c>
      <c r="S26" s="14">
        <v>-5.5819145967055605E-4</v>
      </c>
      <c r="T26" s="14">
        <v>6.8575233022636559E-2</v>
      </c>
      <c r="U26" s="14">
        <v>4.3905289748520135E-2</v>
      </c>
      <c r="V26" s="14">
        <v>1.5959144589850211E-3</v>
      </c>
      <c r="W26" s="14">
        <v>-3.73893642582196E-2</v>
      </c>
      <c r="X26" s="14">
        <v>2.4910560487610874E-2</v>
      </c>
      <c r="Y26" s="14">
        <v>-5.2407097579941914E-2</v>
      </c>
      <c r="Z26" s="14">
        <v>6.1326178612495265E-2</v>
      </c>
      <c r="AA26" s="14">
        <v>2.7184466019417448E-2</v>
      </c>
      <c r="AB26" s="14">
        <v>-3.5475607039429646E-2</v>
      </c>
      <c r="AC26" s="14">
        <v>1.5389762462362021E-2</v>
      </c>
      <c r="AD26" s="14">
        <v>3.3074501573977004E-2</v>
      </c>
      <c r="AE26" s="15">
        <v>0.10241820768136559</v>
      </c>
    </row>
    <row r="27" spans="1:31" x14ac:dyDescent="0.15">
      <c r="A27" s="22" t="s">
        <v>138</v>
      </c>
      <c r="B27" s="14">
        <v>-2.5924147863658147E-2</v>
      </c>
      <c r="C27" s="14">
        <v>5.2313013402507602E-2</v>
      </c>
      <c r="D27" s="14">
        <v>2.9171817058096405E-2</v>
      </c>
      <c r="E27" s="14">
        <v>6.0752043596730178E-2</v>
      </c>
      <c r="F27" s="14">
        <v>9.5392953929539379E-2</v>
      </c>
      <c r="G27" s="14">
        <v>0.11159929701230235</v>
      </c>
      <c r="H27" s="15">
        <v>8.7509944311853164E-3</v>
      </c>
      <c r="I27" s="14">
        <v>8.6956521739130391E-2</v>
      </c>
      <c r="J27" s="14">
        <v>4.9792531120331822E-2</v>
      </c>
      <c r="K27" s="14">
        <v>6.1472785485592214E-2</v>
      </c>
      <c r="L27" s="14">
        <v>3.127124227434825E-2</v>
      </c>
      <c r="M27" s="14">
        <v>9.7245834750085108E-2</v>
      </c>
      <c r="N27" s="14">
        <v>9.8837209302325493E-2</v>
      </c>
      <c r="O27" s="14">
        <v>-3.6899119837508459E-2</v>
      </c>
      <c r="P27" s="14">
        <v>-1.4928061603584541E-2</v>
      </c>
      <c r="Q27" s="14">
        <v>-5.0793650793650837E-3</v>
      </c>
      <c r="R27" s="14">
        <v>2.3326335432703855E-3</v>
      </c>
      <c r="S27" s="14">
        <v>7.5397933538117717E-2</v>
      </c>
      <c r="T27" s="14">
        <v>-1.8380062305295944E-2</v>
      </c>
      <c r="U27" s="14">
        <v>0.14898419864559823</v>
      </c>
      <c r="V27" s="14">
        <v>5.0987890376035742E-3</v>
      </c>
      <c r="W27" s="14">
        <v>-2.852631042738551E-3</v>
      </c>
      <c r="X27" s="14">
        <v>3.4001292824822227E-2</v>
      </c>
      <c r="Y27" s="14">
        <v>4.6626712754581849E-2</v>
      </c>
      <c r="Z27" s="14">
        <v>0.18634886240520043</v>
      </c>
      <c r="AA27" s="14">
        <v>1.2854442344045364E-2</v>
      </c>
      <c r="AB27" s="14">
        <v>2.8870027137825535E-2</v>
      </c>
      <c r="AC27" s="14">
        <v>0</v>
      </c>
      <c r="AD27" s="14">
        <v>-6.0984032828180282E-2</v>
      </c>
      <c r="AE27" s="15">
        <v>1.1182795698924799E-2</v>
      </c>
    </row>
    <row r="28" spans="1:31" x14ac:dyDescent="0.15">
      <c r="A28" s="22" t="s">
        <v>139</v>
      </c>
      <c r="B28" s="14">
        <v>2.1685559388861572E-2</v>
      </c>
      <c r="C28" s="14">
        <v>1.0271158586688579E-2</v>
      </c>
      <c r="D28" s="14">
        <v>2.7624309392265158E-2</v>
      </c>
      <c r="E28" s="14">
        <v>4.2394476182647592E-2</v>
      </c>
      <c r="F28" s="14">
        <v>5.0470064324591765E-2</v>
      </c>
      <c r="G28" s="14">
        <v>5.9552042160737756E-2</v>
      </c>
      <c r="H28" s="15">
        <v>5.2576235541535225E-2</v>
      </c>
      <c r="I28" s="14">
        <v>0.19294117647058831</v>
      </c>
      <c r="J28" s="14">
        <v>1.4372978799857242E-3</v>
      </c>
      <c r="K28" s="14">
        <v>-3.5592197868489765E-2</v>
      </c>
      <c r="L28" s="14">
        <v>1.1025394660453816E-2</v>
      </c>
      <c r="M28" s="14">
        <v>0.12271459559962793</v>
      </c>
      <c r="N28" s="14">
        <v>2.7290448343080035E-2</v>
      </c>
      <c r="O28" s="14">
        <v>5.8347978910369074E-2</v>
      </c>
      <c r="P28" s="14">
        <v>-1.3417142857142851E-2</v>
      </c>
      <c r="Q28" s="14">
        <v>9.604339502233572E-2</v>
      </c>
      <c r="R28" s="14">
        <v>0.10146613916686059</v>
      </c>
      <c r="S28" s="14">
        <v>2.778499091145158E-2</v>
      </c>
      <c r="T28" s="14">
        <v>0.11107584893684533</v>
      </c>
      <c r="U28" s="14">
        <v>9.5874263261296708E-2</v>
      </c>
      <c r="V28" s="14">
        <v>8.8776157260621793E-3</v>
      </c>
      <c r="W28" s="14">
        <v>0.11077905491698595</v>
      </c>
      <c r="X28" s="14">
        <v>-8.7521880470117618E-3</v>
      </c>
      <c r="Y28" s="14">
        <v>-4.3670404865994994E-2</v>
      </c>
      <c r="Z28" s="14">
        <v>8.5540334855403202E-2</v>
      </c>
      <c r="AA28" s="14">
        <v>0.10600970511384845</v>
      </c>
      <c r="AB28" s="14">
        <v>3.4345361692575294E-2</v>
      </c>
      <c r="AC28" s="14">
        <v>-6.1614497528830345E-2</v>
      </c>
      <c r="AD28" s="14">
        <v>-2.5917272412599449E-2</v>
      </c>
      <c r="AE28" s="15">
        <v>4.3385793279455527E-2</v>
      </c>
    </row>
    <row r="29" spans="1:31" x14ac:dyDescent="0.15">
      <c r="A29" s="22" t="s">
        <v>140</v>
      </c>
      <c r="B29" s="14">
        <v>-5.13748191027497E-2</v>
      </c>
      <c r="C29" s="14">
        <v>-4.8800325335502642E-3</v>
      </c>
      <c r="D29" s="14">
        <v>-4.6984572230013975E-2</v>
      </c>
      <c r="E29" s="14">
        <v>-6.0620995564317423E-2</v>
      </c>
      <c r="F29" s="14">
        <v>-7.9604333490343918E-2</v>
      </c>
      <c r="G29" s="14">
        <v>8.3312608803780192E-2</v>
      </c>
      <c r="H29" s="15">
        <v>-8.4915084915084E-3</v>
      </c>
      <c r="I29" s="14">
        <v>8.2051282051281982E-2</v>
      </c>
      <c r="J29" s="14">
        <v>4.664513814137029E-3</v>
      </c>
      <c r="K29" s="14">
        <v>-2.0642201834862428E-2</v>
      </c>
      <c r="L29" s="14">
        <v>4.1765086433869378E-2</v>
      </c>
      <c r="M29" s="14">
        <v>0.14766767871929345</v>
      </c>
      <c r="N29" s="14">
        <v>1.680672268907556E-2</v>
      </c>
      <c r="O29" s="14">
        <v>3.0056459647957529E-2</v>
      </c>
      <c r="P29" s="14">
        <v>-8.8038366193267977E-4</v>
      </c>
      <c r="Q29" s="14">
        <v>0.14963609898107716</v>
      </c>
      <c r="R29" s="14">
        <v>-3.7396999788717432E-2</v>
      </c>
      <c r="S29" s="14">
        <v>-1.6927741283476547E-2</v>
      </c>
      <c r="T29" s="14">
        <v>1.2567837760639956E-2</v>
      </c>
      <c r="U29" s="14">
        <v>-6.0236643958408019E-2</v>
      </c>
      <c r="V29" s="14">
        <v>1.4770584538026363E-2</v>
      </c>
      <c r="W29" s="14">
        <v>7.1285671580012325E-2</v>
      </c>
      <c r="X29" s="14">
        <v>-6.6851664984863418E-3</v>
      </c>
      <c r="Y29" s="14">
        <v>9.2248447204968873E-2</v>
      </c>
      <c r="Z29" s="14">
        <v>7.1508693213684929E-2</v>
      </c>
      <c r="AA29" s="14">
        <v>-2.0249746878163591E-3</v>
      </c>
      <c r="AB29" s="14">
        <v>-1.0145949758558917E-2</v>
      </c>
      <c r="AC29" s="14">
        <v>7.4087078651685373E-2</v>
      </c>
      <c r="AD29" s="14">
        <v>6.8849109403455691E-2</v>
      </c>
      <c r="AE29" s="15">
        <v>-2.4459845087647834E-2</v>
      </c>
    </row>
    <row r="30" spans="1:31" x14ac:dyDescent="0.15">
      <c r="A30" s="22" t="s">
        <v>141</v>
      </c>
      <c r="B30" s="14">
        <v>-2.0086448004068121E-2</v>
      </c>
      <c r="C30" s="14">
        <v>5.6395586432366272E-2</v>
      </c>
      <c r="D30" s="14">
        <v>0.19376992886926656</v>
      </c>
      <c r="E30" s="14">
        <v>5.4984260230850415E-3</v>
      </c>
      <c r="F30" s="14">
        <v>2.9682702149437148E-2</v>
      </c>
      <c r="G30" s="14">
        <v>2.7318640955004539E-2</v>
      </c>
      <c r="H30" s="15">
        <v>-6.045340050377883E-3</v>
      </c>
      <c r="I30" s="14">
        <v>6.5621582209259835E-3</v>
      </c>
      <c r="J30" s="14">
        <v>-2.0357142857142869E-2</v>
      </c>
      <c r="K30" s="14">
        <v>3.278688524590162E-2</v>
      </c>
      <c r="L30" s="14">
        <v>-5.1035243032990105E-2</v>
      </c>
      <c r="M30" s="14">
        <v>7.647907647907648E-2</v>
      </c>
      <c r="N30" s="14">
        <v>1.3596374300186754E-2</v>
      </c>
      <c r="O30" s="14">
        <v>-3.9980654522005547E-2</v>
      </c>
      <c r="P30" s="14">
        <v>1.9710144927536224E-2</v>
      </c>
      <c r="Q30" s="14">
        <v>5.8242593061534488E-2</v>
      </c>
      <c r="R30" s="14">
        <v>3.6874451273046525E-2</v>
      </c>
      <c r="S30" s="14">
        <v>3.1611410948342432E-2</v>
      </c>
      <c r="T30" s="14">
        <v>-2.990126939351205E-2</v>
      </c>
      <c r="U30" s="14">
        <v>-4.5402518122853917E-2</v>
      </c>
      <c r="V30" s="14">
        <v>-5.8841746670795208E-3</v>
      </c>
      <c r="W30" s="14">
        <v>1.1548286002533055E-2</v>
      </c>
      <c r="X30" s="14">
        <v>-1.6253968253968156E-2</v>
      </c>
      <c r="Y30" s="14">
        <v>2.5475968427995485E-3</v>
      </c>
      <c r="Z30" s="14">
        <v>4.0303585448835361E-2</v>
      </c>
      <c r="AA30" s="14">
        <v>8.1163341224213207E-3</v>
      </c>
      <c r="AB30" s="14">
        <v>-2.5021925016443746E-2</v>
      </c>
      <c r="AC30" s="14">
        <v>-4.5766590389015975E-2</v>
      </c>
      <c r="AD30" s="14">
        <v>-7.4845198021859266E-2</v>
      </c>
      <c r="AE30" s="15">
        <v>0</v>
      </c>
    </row>
    <row r="31" spans="1:31" x14ac:dyDescent="0.15">
      <c r="A31" s="22" t="s">
        <v>142</v>
      </c>
      <c r="B31" s="14">
        <v>-5.7861961598339305E-2</v>
      </c>
      <c r="C31" s="14">
        <v>-5.3771760154738897E-2</v>
      </c>
      <c r="D31" s="14">
        <v>-6.8830901993014199E-2</v>
      </c>
      <c r="E31" s="14">
        <v>-0.11295708799465685</v>
      </c>
      <c r="F31" s="14">
        <v>-3.1560636182902661E-2</v>
      </c>
      <c r="G31" s="14">
        <v>-4.5810055865921726E-2</v>
      </c>
      <c r="H31" s="15">
        <v>-0.10897110998479484</v>
      </c>
      <c r="I31" s="14">
        <v>-6.7366896052154998E-2</v>
      </c>
      <c r="J31" s="14">
        <v>1.5311702515494047E-2</v>
      </c>
      <c r="K31" s="14">
        <v>-3.2982890125747302E-2</v>
      </c>
      <c r="L31" s="14">
        <v>-3.5477038972238729E-2</v>
      </c>
      <c r="M31" s="14">
        <v>-6.6577301161751493E-2</v>
      </c>
      <c r="N31" s="14">
        <v>-5.7601262493424635E-2</v>
      </c>
      <c r="O31" s="14">
        <v>-4.752308984047017E-2</v>
      </c>
      <c r="P31" s="14">
        <v>-0.10517339397384876</v>
      </c>
      <c r="Q31" s="14">
        <v>-9.4520220148360756E-2</v>
      </c>
      <c r="R31" s="14">
        <v>-0.10520745131244705</v>
      </c>
      <c r="S31" s="14">
        <v>-9.6910812157448942E-2</v>
      </c>
      <c r="T31" s="14">
        <v>-8.6943879034603141E-2</v>
      </c>
      <c r="U31" s="14">
        <v>-0.1191047162270184</v>
      </c>
      <c r="V31" s="14">
        <v>-0.11713395638629288</v>
      </c>
      <c r="W31" s="14">
        <v>-4.0042440318302543E-2</v>
      </c>
      <c r="X31" s="14">
        <v>-3.8337420937137032E-2</v>
      </c>
      <c r="Y31" s="14">
        <v>1.1344299489506281E-3</v>
      </c>
      <c r="Z31" s="14">
        <v>-8.1006289308176077E-2</v>
      </c>
      <c r="AA31" s="14">
        <v>-6.1053337806105348E-2</v>
      </c>
      <c r="AB31" s="14">
        <v>-3.1960646521433628E-2</v>
      </c>
      <c r="AC31" s="14">
        <v>-0.13086673518328196</v>
      </c>
      <c r="AD31" s="14">
        <v>-1.7967837570748376E-2</v>
      </c>
      <c r="AE31" s="15">
        <v>-7.5219389887170801E-3</v>
      </c>
    </row>
    <row r="32" spans="1:31" x14ac:dyDescent="0.15">
      <c r="A32" s="22" t="s">
        <v>143</v>
      </c>
      <c r="B32" s="14">
        <v>-2.340952905535669E-2</v>
      </c>
      <c r="C32" s="14">
        <v>-1.7579721995094017E-2</v>
      </c>
      <c r="D32" s="14">
        <v>-2.9346866725507466E-2</v>
      </c>
      <c r="E32" s="14">
        <v>7.1458823529411783E-2</v>
      </c>
      <c r="F32" s="14">
        <v>2.4377726456248468E-2</v>
      </c>
      <c r="G32" s="14">
        <v>-1.9437939110070381E-2</v>
      </c>
      <c r="H32" s="15">
        <v>5.4038680318545182E-3</v>
      </c>
      <c r="I32" s="14">
        <v>-1.5533980582523941E-3</v>
      </c>
      <c r="J32" s="14">
        <v>-3.0879712746858273E-2</v>
      </c>
      <c r="K32" s="14">
        <v>-1.9185674696226788E-2</v>
      </c>
      <c r="L32" s="14">
        <v>-0.1181429938885208</v>
      </c>
      <c r="M32" s="14">
        <v>-6.7017711823839426E-3</v>
      </c>
      <c r="N32" s="14">
        <v>-2.9025955902874663E-2</v>
      </c>
      <c r="O32" s="14">
        <v>3.7023977433004382E-3</v>
      </c>
      <c r="P32" s="14">
        <v>6.259212198221098E-2</v>
      </c>
      <c r="Q32" s="14">
        <v>4.6775898520084458E-2</v>
      </c>
      <c r="R32" s="14">
        <v>3.0754672344451253E-3</v>
      </c>
      <c r="S32" s="14">
        <v>1.5999999999999952E-2</v>
      </c>
      <c r="T32" s="14">
        <v>-2.4203821656050895E-2</v>
      </c>
      <c r="U32" s="14">
        <v>-6.3520871143375943E-3</v>
      </c>
      <c r="V32" s="14">
        <v>6.669019054340157E-2</v>
      </c>
      <c r="W32" s="14">
        <v>4.0320084884389311E-2</v>
      </c>
      <c r="X32" s="14">
        <v>-9.033557046979869E-2</v>
      </c>
      <c r="Y32" s="14">
        <v>-9.291784702549559E-2</v>
      </c>
      <c r="Z32" s="14">
        <v>-2.7374760470845878E-2</v>
      </c>
      <c r="AA32" s="14">
        <v>-1.1432654519471123E-2</v>
      </c>
      <c r="AB32" s="14">
        <v>-1.1034322550670845E-3</v>
      </c>
      <c r="AC32" s="14">
        <v>-8.2774931020891153E-3</v>
      </c>
      <c r="AD32" s="14">
        <v>-4.5741469215990248E-3</v>
      </c>
      <c r="AE32" s="15">
        <v>3.4526315789473697E-2</v>
      </c>
    </row>
    <row r="33" spans="1:31" x14ac:dyDescent="0.15">
      <c r="A33" s="22" t="s">
        <v>144</v>
      </c>
      <c r="B33" s="14">
        <v>3.9763113367174183E-2</v>
      </c>
      <c r="C33" s="14">
        <v>2.2055763628797236E-2</v>
      </c>
      <c r="D33" s="14">
        <v>-5.910434189588659E-3</v>
      </c>
      <c r="E33" s="14">
        <v>9.0058633638579591E-2</v>
      </c>
      <c r="F33" s="14">
        <v>-1.4278557114228464E-2</v>
      </c>
      <c r="G33" s="14">
        <v>6.5918318605206722E-2</v>
      </c>
      <c r="H33" s="15">
        <v>7.2418670438472277E-2</v>
      </c>
      <c r="I33" s="14">
        <v>2.0225593154414606E-2</v>
      </c>
      <c r="J33" s="14">
        <v>2.2971470915153797E-2</v>
      </c>
      <c r="K33" s="14">
        <v>4.3903499239295873E-2</v>
      </c>
      <c r="L33" s="14">
        <v>-0.10788687369908925</v>
      </c>
      <c r="M33" s="14">
        <v>6.9879518072289121E-2</v>
      </c>
      <c r="N33" s="14">
        <v>-2.7594136246047739E-2</v>
      </c>
      <c r="O33" s="14">
        <v>-1.580888810820303E-2</v>
      </c>
      <c r="P33" s="14">
        <v>-6.8878100112406138E-3</v>
      </c>
      <c r="Q33" s="14">
        <v>-1.5652612976521017E-2</v>
      </c>
      <c r="R33" s="14">
        <v>2.0990566037735862E-2</v>
      </c>
      <c r="S33" s="14">
        <v>-3.3668205267444878E-2</v>
      </c>
      <c r="T33" s="14">
        <v>3.8838120104438566E-2</v>
      </c>
      <c r="U33" s="14">
        <v>-5.9360730593606857E-3</v>
      </c>
      <c r="V33" s="14">
        <v>8.2699305325835259E-3</v>
      </c>
      <c r="W33" s="14">
        <v>1.6148909948578579E-3</v>
      </c>
      <c r="X33" s="14">
        <v>-3.0101814962372693E-2</v>
      </c>
      <c r="Y33" s="14">
        <v>-6.2161149281698969E-2</v>
      </c>
      <c r="Z33" s="14">
        <v>1.6324233042499248E-2</v>
      </c>
      <c r="AA33" s="14">
        <v>7.9508492952655892E-3</v>
      </c>
      <c r="AB33" s="14">
        <v>5.4883720930232582E-2</v>
      </c>
      <c r="AC33" s="14">
        <v>-7.432432432432437E-2</v>
      </c>
      <c r="AD33" s="14">
        <v>-3.10173697270473E-2</v>
      </c>
      <c r="AE33" s="15">
        <v>-1.8722018722018757E-2</v>
      </c>
    </row>
    <row r="34" spans="1:31" x14ac:dyDescent="0.15">
      <c r="A34" s="22" t="s">
        <v>145</v>
      </c>
      <c r="B34" s="14">
        <v>2.4952535937076262E-2</v>
      </c>
      <c r="C34" s="14">
        <v>-3.7052117263843658E-2</v>
      </c>
      <c r="D34" s="14">
        <v>1.3263206037045632E-2</v>
      </c>
      <c r="E34" s="14">
        <v>9.8110318707442263E-3</v>
      </c>
      <c r="F34" s="14">
        <v>0.10648030495552725</v>
      </c>
      <c r="G34" s="14">
        <v>4.0779744566435135E-2</v>
      </c>
      <c r="H34" s="15">
        <v>3.2709047744658458E-2</v>
      </c>
      <c r="I34" s="14">
        <v>3.6980556614563433E-2</v>
      </c>
      <c r="J34" s="14">
        <v>1.0141253169141657E-2</v>
      </c>
      <c r="K34" s="14">
        <v>-4.1640641265876088E-3</v>
      </c>
      <c r="L34" s="14">
        <v>4.1315269602190015E-3</v>
      </c>
      <c r="M34" s="14">
        <v>9.4594594594594981E-3</v>
      </c>
      <c r="N34" s="14">
        <v>2.0691693762932395E-2</v>
      </c>
      <c r="O34" s="14">
        <v>5.1757986792789548E-2</v>
      </c>
      <c r="P34" s="14">
        <v>-2.8898254063813796E-4</v>
      </c>
      <c r="Q34" s="14">
        <v>-1.0259040779687062E-2</v>
      </c>
      <c r="R34" s="14">
        <v>4.3659043659043675E-2</v>
      </c>
      <c r="S34" s="14">
        <v>1.5734756954200482E-2</v>
      </c>
      <c r="T34" s="14">
        <v>7.2573044297832304E-2</v>
      </c>
      <c r="U34" s="14">
        <v>3.3073036288470317E-2</v>
      </c>
      <c r="V34" s="14">
        <v>-1.0170603674540641E-2</v>
      </c>
      <c r="W34" s="14">
        <v>6.8734354448640126E-3</v>
      </c>
      <c r="X34" s="14">
        <v>3.7121557888331019E-2</v>
      </c>
      <c r="Y34" s="14">
        <v>-6.6254628766284032E-2</v>
      </c>
      <c r="Z34" s="14">
        <v>-2.9908612572694497E-2</v>
      </c>
      <c r="AA34" s="14">
        <v>0.17569021154535672</v>
      </c>
      <c r="AB34" s="14">
        <v>7.5782627865960805E-3</v>
      </c>
      <c r="AC34" s="14">
        <v>0.10476599398883647</v>
      </c>
      <c r="AD34" s="14">
        <v>2.6082420448617711E-2</v>
      </c>
      <c r="AE34" s="15">
        <v>3.4010783907092508E-2</v>
      </c>
    </row>
    <row r="35" spans="1:31" x14ac:dyDescent="0.15">
      <c r="A35" s="22" t="s">
        <v>147</v>
      </c>
      <c r="B35" s="14">
        <v>-2.3815824292140741E-2</v>
      </c>
      <c r="C35" s="14">
        <v>6.2156448202959937E-2</v>
      </c>
      <c r="D35" s="14">
        <v>5.5969307154141203E-2</v>
      </c>
      <c r="E35" s="14">
        <v>9.9750623441394377E-4</v>
      </c>
      <c r="F35" s="14">
        <v>-3.9963252181901748E-2</v>
      </c>
      <c r="G35" s="14">
        <v>-6.3293864370290734E-2</v>
      </c>
      <c r="H35" s="15">
        <v>2.7330779054916994E-2</v>
      </c>
      <c r="I35" s="14">
        <v>-3.8602941176470618E-2</v>
      </c>
      <c r="J35" s="14">
        <v>3.2986733596270995E-2</v>
      </c>
      <c r="K35" s="14">
        <v>-2.383441354798245E-2</v>
      </c>
      <c r="L35" s="14">
        <v>0.17917170163682294</v>
      </c>
      <c r="M35" s="14">
        <v>0.12315930388219552</v>
      </c>
      <c r="N35" s="14">
        <v>2.1430640023168315E-2</v>
      </c>
      <c r="O35" s="14">
        <v>3.3938571186153546E-3</v>
      </c>
      <c r="P35" s="14">
        <v>-3.3435309421145136E-2</v>
      </c>
      <c r="Q35" s="14">
        <v>3.3428349313293575E-2</v>
      </c>
      <c r="R35" s="14">
        <v>2.9880478087649435E-2</v>
      </c>
      <c r="S35" s="14">
        <v>-6.085753803596116E-2</v>
      </c>
      <c r="T35" s="14">
        <v>7.322788517867604E-3</v>
      </c>
      <c r="U35" s="14">
        <v>4.0017785682525661E-2</v>
      </c>
      <c r="V35" s="14">
        <v>-3.0493868080875095E-2</v>
      </c>
      <c r="W35" s="14">
        <v>9.4812692259070262E-3</v>
      </c>
      <c r="X35" s="14">
        <v>-7.1879125715124184E-3</v>
      </c>
      <c r="Y35" s="14">
        <v>4.4222539229671967E-2</v>
      </c>
      <c r="Z35" s="14">
        <v>-2.3408506994005145E-2</v>
      </c>
      <c r="AA35" s="14">
        <v>1.7688319609637033E-2</v>
      </c>
      <c r="AB35" s="14">
        <v>4.7835243278724411E-2</v>
      </c>
      <c r="AC35" s="14">
        <v>6.1406917994558816E-2</v>
      </c>
      <c r="AD35" s="14">
        <v>3.350741784905497E-2</v>
      </c>
      <c r="AE35" s="15">
        <v>4.9739269955876533E-2</v>
      </c>
    </row>
    <row r="36" spans="1:31" x14ac:dyDescent="0.15">
      <c r="A36" s="22" t="s">
        <v>146</v>
      </c>
      <c r="B36" s="14">
        <v>5.4215234480889897E-3</v>
      </c>
      <c r="C36" s="14">
        <v>6.96656050955414E-2</v>
      </c>
      <c r="D36" s="14">
        <v>-1.1968369309681605E-2</v>
      </c>
      <c r="E36" s="14">
        <v>-1.5445939212755293E-2</v>
      </c>
      <c r="F36" s="14">
        <v>0.10861244019138772</v>
      </c>
      <c r="G36" s="14">
        <v>-3.0797517811997157E-2</v>
      </c>
      <c r="H36" s="15">
        <v>8.5529587270014862E-2</v>
      </c>
      <c r="I36" s="14">
        <v>6.0420650095602366E-2</v>
      </c>
      <c r="J36" s="14">
        <v>4.2346407497396821E-2</v>
      </c>
      <c r="K36" s="14">
        <v>1.19940029985008E-2</v>
      </c>
      <c r="L36" s="14">
        <v>9.408788838637934E-2</v>
      </c>
      <c r="M36" s="14">
        <v>9.9324592769169634E-2</v>
      </c>
      <c r="N36" s="14">
        <v>6.6345335979585945E-2</v>
      </c>
      <c r="O36" s="14">
        <v>5.1073904955183422E-2</v>
      </c>
      <c r="P36" s="14">
        <v>-1.5875389408099766E-2</v>
      </c>
      <c r="Q36" s="14">
        <v>4.3630892678033974E-2</v>
      </c>
      <c r="R36" s="14">
        <v>4.4272512357618789E-2</v>
      </c>
      <c r="S36" s="14">
        <v>3.6818851251840937E-2</v>
      </c>
      <c r="T36" s="14">
        <v>5.8447223029950507E-2</v>
      </c>
      <c r="U36" s="14">
        <v>5.7289439931594688E-2</v>
      </c>
      <c r="V36" s="14">
        <v>4.7179487179487146E-2</v>
      </c>
      <c r="W36" s="14">
        <v>3.9238604107529858E-3</v>
      </c>
      <c r="X36" s="14">
        <v>5.8953900709219929E-2</v>
      </c>
      <c r="Y36" s="14">
        <v>-7.8415300546448557E-3</v>
      </c>
      <c r="Z36" s="14">
        <v>8.0093539900613908E-2</v>
      </c>
      <c r="AA36" s="14">
        <v>4.1953850764159598E-3</v>
      </c>
      <c r="AB36" s="14">
        <v>4.0457297974525019E-2</v>
      </c>
      <c r="AC36" s="14">
        <v>-8.0556572683998118E-3</v>
      </c>
      <c r="AD36" s="14">
        <v>5.8179053751900391E-2</v>
      </c>
      <c r="AE36" s="15">
        <v>-6.8781047000383358E-3</v>
      </c>
    </row>
    <row r="37" spans="1:31" x14ac:dyDescent="0.15">
      <c r="A37" s="22" t="s">
        <v>148</v>
      </c>
      <c r="B37" s="14">
        <v>3.3971420868158478E-2</v>
      </c>
      <c r="C37" s="14">
        <v>-1.4886490509862378E-2</v>
      </c>
      <c r="D37" s="14">
        <v>1.1897036556348784E-2</v>
      </c>
      <c r="E37" s="14">
        <v>6.3360323886639432E-3</v>
      </c>
      <c r="F37" s="14">
        <v>5.7833405265429426E-2</v>
      </c>
      <c r="G37" s="14">
        <v>5.2169788949489888E-3</v>
      </c>
      <c r="H37" s="15">
        <v>-2.1988089784699814E-2</v>
      </c>
      <c r="I37" s="14">
        <v>4.6880634691669311E-3</v>
      </c>
      <c r="J37" s="14">
        <v>2.3976023976023938E-2</v>
      </c>
      <c r="K37" s="14">
        <v>4.910052910052911E-2</v>
      </c>
      <c r="L37" s="14">
        <v>1.7288091859114812E-2</v>
      </c>
      <c r="M37" s="14">
        <v>1.3733285146367871E-2</v>
      </c>
      <c r="N37" s="14">
        <v>-4.2541877160328792E-3</v>
      </c>
      <c r="O37" s="14">
        <v>5.9855189058728976E-2</v>
      </c>
      <c r="P37" s="14">
        <v>3.005976499189628E-2</v>
      </c>
      <c r="Q37" s="14">
        <v>-1.4656415185007196E-2</v>
      </c>
      <c r="R37" s="14">
        <v>-5.6801811072237189E-2</v>
      </c>
      <c r="S37" s="14">
        <v>1.9034090909090754E-2</v>
      </c>
      <c r="T37" s="14">
        <v>-8.5164835164833839E-3</v>
      </c>
      <c r="U37" s="14">
        <v>-2.2644561261625503E-2</v>
      </c>
      <c r="V37" s="14">
        <v>-9.7943192948090341E-3</v>
      </c>
      <c r="W37" s="14">
        <v>3.8877338877338755E-3</v>
      </c>
      <c r="X37" s="14">
        <v>1.7441049253523029E-2</v>
      </c>
      <c r="Y37" s="14">
        <v>2.7538347148404791E-3</v>
      </c>
      <c r="Z37" s="14">
        <v>3.0852503382949946E-2</v>
      </c>
      <c r="AA37" s="14">
        <v>-3.5810205908683216E-3</v>
      </c>
      <c r="AB37" s="14">
        <v>4.7990567457729172E-2</v>
      </c>
      <c r="AC37" s="14">
        <v>9.5976375046143061E-3</v>
      </c>
      <c r="AD37" s="14">
        <v>-3.063854963445032E-2</v>
      </c>
      <c r="AE37" s="15">
        <v>2.3085802231628426E-3</v>
      </c>
    </row>
    <row r="38" spans="1:31" x14ac:dyDescent="0.15">
      <c r="A38" s="22" t="s">
        <v>149</v>
      </c>
      <c r="B38" s="16">
        <v>5.2933507170795334E-2</v>
      </c>
      <c r="C38" s="16">
        <v>5.1378919531545129E-2</v>
      </c>
      <c r="D38" s="16">
        <v>-6.8619067977768289E-2</v>
      </c>
      <c r="E38" s="16">
        <v>5.2702512421296914E-3</v>
      </c>
      <c r="F38" s="16">
        <v>7.180742554059559E-2</v>
      </c>
      <c r="G38" s="16">
        <v>2.4062278839348809E-2</v>
      </c>
      <c r="H38" s="17">
        <v>6.5573770491801874E-3</v>
      </c>
      <c r="I38" s="16">
        <v>2.8356066044508226E-2</v>
      </c>
      <c r="J38" s="16">
        <v>1.7560975609756072E-2</v>
      </c>
      <c r="K38" s="16">
        <v>2.9453298365947164E-2</v>
      </c>
      <c r="L38" s="16">
        <v>9.9175649968294324E-2</v>
      </c>
      <c r="M38" s="16">
        <v>3.0303030303030228E-2</v>
      </c>
      <c r="N38" s="16">
        <v>9.7730307076101364E-2</v>
      </c>
      <c r="O38" s="16">
        <v>1.2448762714437425E-2</v>
      </c>
      <c r="P38" s="16">
        <v>1.4456054087277135E-2</v>
      </c>
      <c r="Q38" s="16">
        <v>4.2672518897829803E-2</v>
      </c>
      <c r="R38" s="16">
        <v>1.8110408029674847E-2</v>
      </c>
      <c r="S38" s="16">
        <v>2.7878449958182723E-3</v>
      </c>
      <c r="T38" s="16">
        <v>-8.8667220836796973E-3</v>
      </c>
      <c r="U38" s="16">
        <v>2.234174596607361E-2</v>
      </c>
      <c r="V38" s="16">
        <v>3.9235080778107528E-2</v>
      </c>
      <c r="W38" s="16">
        <v>1.631909209518094E-2</v>
      </c>
      <c r="X38" s="16">
        <v>3.8535381239714776E-2</v>
      </c>
      <c r="Y38" s="16">
        <v>4.2896767637931418E-2</v>
      </c>
      <c r="Z38" s="16">
        <v>3.7280126017327241E-2</v>
      </c>
      <c r="AA38" s="16">
        <v>5.690326445043422E-2</v>
      </c>
      <c r="AB38" s="16">
        <v>2.7839616995810855E-2</v>
      </c>
      <c r="AC38" s="16">
        <v>2.7787934186471588E-2</v>
      </c>
      <c r="AD38" s="16">
        <v>-3.313279274566244E-3</v>
      </c>
      <c r="AE38" s="17">
        <v>2.0729366602687108E-2</v>
      </c>
    </row>
    <row r="40" spans="1:31" x14ac:dyDescent="0.15">
      <c r="A40" s="51" t="s">
        <v>157</v>
      </c>
      <c r="B40" s="2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row>
    <row r="41" spans="1:31" x14ac:dyDescent="0.15">
      <c r="A41" s="19"/>
      <c r="B41" s="68" t="s">
        <v>150</v>
      </c>
      <c r="C41" s="68"/>
      <c r="D41" s="68"/>
      <c r="E41" s="68"/>
      <c r="F41" s="68"/>
      <c r="G41" s="68"/>
    </row>
    <row r="42" spans="1:31" x14ac:dyDescent="0.15">
      <c r="A42" s="18"/>
      <c r="B42" s="8" t="s">
        <v>80</v>
      </c>
      <c r="C42" s="8" t="s">
        <v>81</v>
      </c>
      <c r="D42" s="9" t="s">
        <v>82</v>
      </c>
      <c r="E42" s="8" t="s">
        <v>83</v>
      </c>
      <c r="F42" s="9" t="s">
        <v>84</v>
      </c>
      <c r="G42" s="53" t="s">
        <v>85</v>
      </c>
      <c r="H42" s="54" t="s">
        <v>86</v>
      </c>
      <c r="I42" s="53" t="s">
        <v>87</v>
      </c>
      <c r="J42" s="53" t="s">
        <v>88</v>
      </c>
      <c r="K42" s="53" t="s">
        <v>89</v>
      </c>
      <c r="L42" s="53" t="s">
        <v>90</v>
      </c>
      <c r="M42" s="53" t="s">
        <v>91</v>
      </c>
      <c r="N42" s="53" t="s">
        <v>92</v>
      </c>
      <c r="O42" s="53" t="s">
        <v>93</v>
      </c>
      <c r="P42" s="53" t="s">
        <v>94</v>
      </c>
      <c r="Q42" s="53" t="s">
        <v>95</v>
      </c>
      <c r="R42" s="55" t="s">
        <v>96</v>
      </c>
      <c r="S42" s="53" t="s">
        <v>97</v>
      </c>
      <c r="T42" s="53" t="s">
        <v>98</v>
      </c>
      <c r="U42" s="53" t="s">
        <v>99</v>
      </c>
      <c r="V42" s="53" t="s">
        <v>100</v>
      </c>
      <c r="W42" s="53" t="s">
        <v>101</v>
      </c>
      <c r="X42" s="53" t="s">
        <v>102</v>
      </c>
      <c r="Y42" s="55" t="s">
        <v>103</v>
      </c>
      <c r="Z42" s="53" t="s">
        <v>104</v>
      </c>
      <c r="AA42" s="53" t="s">
        <v>105</v>
      </c>
      <c r="AB42" s="53" t="s">
        <v>106</v>
      </c>
      <c r="AC42" s="53" t="s">
        <v>107</v>
      </c>
      <c r="AD42" s="53" t="s">
        <v>108</v>
      </c>
      <c r="AE42" s="56" t="s">
        <v>109</v>
      </c>
    </row>
    <row r="43" spans="1:31" x14ac:dyDescent="0.15">
      <c r="A43" s="18"/>
      <c r="B43" s="23">
        <f>AVERAGE(B4:B38)</f>
        <v>3.5219396269878965E-3</v>
      </c>
      <c r="C43" s="23">
        <f>AVERAGE(C4:C38)</f>
        <v>7.6130790133308798E-3</v>
      </c>
      <c r="D43" s="23">
        <f t="shared" ref="D43:AE43" si="0">AVERAGE(D4:D38)</f>
        <v>1.5241020159132163E-2</v>
      </c>
      <c r="E43" s="23">
        <f t="shared" si="0"/>
        <v>7.2689907248598582E-3</v>
      </c>
      <c r="F43" s="52">
        <f t="shared" si="0"/>
        <v>2.6963616504042703E-2</v>
      </c>
      <c r="G43" s="57">
        <f t="shared" si="0"/>
        <v>1.2798695233219559E-2</v>
      </c>
      <c r="H43" s="57">
        <f t="shared" si="0"/>
        <v>1.3866365918687498E-2</v>
      </c>
      <c r="I43" s="57">
        <f t="shared" si="0"/>
        <v>3.2501605976396987E-2</v>
      </c>
      <c r="J43" s="57">
        <f t="shared" si="0"/>
        <v>1.1290351866692841E-2</v>
      </c>
      <c r="K43" s="57">
        <f t="shared" si="0"/>
        <v>1.6193255722069266E-2</v>
      </c>
      <c r="L43" s="57">
        <f t="shared" si="0"/>
        <v>1.9353632655159118E-3</v>
      </c>
      <c r="M43" s="57">
        <f t="shared" si="0"/>
        <v>2.8859530016246668E-2</v>
      </c>
      <c r="N43" s="57">
        <f t="shared" si="0"/>
        <v>1.2921601398996027E-2</v>
      </c>
      <c r="O43" s="57">
        <f t="shared" si="0"/>
        <v>1.3143564117722075E-2</v>
      </c>
      <c r="P43" s="57">
        <f t="shared" si="0"/>
        <v>-3.3291218884285152E-3</v>
      </c>
      <c r="Q43" s="57">
        <f t="shared" si="0"/>
        <v>2.3695667356050089E-2</v>
      </c>
      <c r="R43" s="57">
        <f t="shared" si="0"/>
        <v>1.6465173562163208E-2</v>
      </c>
      <c r="S43" s="57">
        <f t="shared" si="0"/>
        <v>-3.0921141024616207E-4</v>
      </c>
      <c r="T43" s="57">
        <f t="shared" si="0"/>
        <v>1.9898172304242914E-2</v>
      </c>
      <c r="U43" s="57">
        <f t="shared" si="0"/>
        <v>3.4055848711135196E-3</v>
      </c>
      <c r="V43" s="57">
        <f t="shared" si="0"/>
        <v>8.7049973535635453E-4</v>
      </c>
      <c r="W43" s="57">
        <f t="shared" si="0"/>
        <v>1.962301733252006E-2</v>
      </c>
      <c r="X43" s="57">
        <f t="shared" si="0"/>
        <v>1.5380902909387622E-3</v>
      </c>
      <c r="Y43" s="57">
        <f t="shared" si="0"/>
        <v>1.0978724402413499E-2</v>
      </c>
      <c r="Z43" s="57">
        <f t="shared" si="0"/>
        <v>3.3485771850110001E-2</v>
      </c>
      <c r="AA43" s="57">
        <f t="shared" si="0"/>
        <v>1.5900157899567689E-2</v>
      </c>
      <c r="AB43" s="57">
        <f t="shared" si="0"/>
        <v>1.2868242651686247E-2</v>
      </c>
      <c r="AC43" s="57">
        <f t="shared" si="0"/>
        <v>-9.4088680611532118E-3</v>
      </c>
      <c r="AD43" s="57">
        <f t="shared" si="0"/>
        <v>-1.0065995887863703E-3</v>
      </c>
      <c r="AE43" s="57">
        <f t="shared" si="0"/>
        <v>1.2916830853760162E-2</v>
      </c>
    </row>
    <row r="46" spans="1:31" x14ac:dyDescent="0.15">
      <c r="A46" s="51" t="s">
        <v>193</v>
      </c>
      <c r="B46" s="24"/>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row>
    <row r="47" spans="1:31" ht="14" x14ac:dyDescent="0.15">
      <c r="A47" s="71" t="s">
        <v>195</v>
      </c>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row>
    <row r="58" spans="1:27" x14ac:dyDescent="0.15">
      <c r="A58" s="27" t="s">
        <v>194</v>
      </c>
    </row>
    <row r="60" spans="1:27" x14ac:dyDescent="0.15">
      <c r="A60" s="35" t="s">
        <v>152</v>
      </c>
    </row>
    <row r="61" spans="1:27" x14ac:dyDescent="0.15">
      <c r="A61" s="69" t="s">
        <v>182</v>
      </c>
      <c r="B61" s="69"/>
      <c r="O61" s="26"/>
      <c r="AA61" s="26"/>
    </row>
    <row r="62" spans="1:27" ht="14" thickBot="1" x14ac:dyDescent="0.2">
      <c r="A62" s="31" t="str" cm="1">
        <f t="array" ref="A62:A91">TRANSPOSE(B2:AE2)</f>
        <v>AL</v>
      </c>
      <c r="B62" s="34">
        <v>0</v>
      </c>
      <c r="N62" s="66"/>
    </row>
    <row r="63" spans="1:27" ht="14" thickBot="1" x14ac:dyDescent="0.2">
      <c r="A63" s="31" t="str">
        <v xml:space="preserve">AGL </v>
      </c>
      <c r="B63" s="64">
        <v>0.28746288986328145</v>
      </c>
      <c r="M63" s="66"/>
    </row>
    <row r="64" spans="1:27" ht="14" thickBot="1" x14ac:dyDescent="0.2">
      <c r="A64" s="31" t="str">
        <v>AUTO</v>
      </c>
      <c r="B64" s="39">
        <v>0</v>
      </c>
      <c r="C64" s="66"/>
    </row>
    <row r="65" spans="1:34" ht="14" thickBot="1" x14ac:dyDescent="0.2">
      <c r="A65" s="31" t="str">
        <v>BFI</v>
      </c>
      <c r="B65" s="34">
        <v>0.30658066320511462</v>
      </c>
      <c r="C65" s="66"/>
      <c r="E65" s="8" t="s">
        <v>80</v>
      </c>
      <c r="F65" s="8" t="s">
        <v>81</v>
      </c>
      <c r="G65" s="9" t="s">
        <v>82</v>
      </c>
      <c r="H65" s="8" t="s">
        <v>83</v>
      </c>
      <c r="I65" s="9" t="s">
        <v>84</v>
      </c>
      <c r="J65" s="8" t="s">
        <v>85</v>
      </c>
      <c r="K65" s="10" t="s">
        <v>86</v>
      </c>
      <c r="L65" s="8" t="s">
        <v>87</v>
      </c>
      <c r="M65" s="8" t="s">
        <v>88</v>
      </c>
      <c r="N65" s="8" t="s">
        <v>89</v>
      </c>
      <c r="O65" s="8" t="s">
        <v>90</v>
      </c>
      <c r="P65" s="8" t="s">
        <v>91</v>
      </c>
      <c r="Q65" s="8" t="s">
        <v>92</v>
      </c>
      <c r="R65" s="8" t="s">
        <v>93</v>
      </c>
      <c r="S65" s="8" t="s">
        <v>94</v>
      </c>
      <c r="T65" s="8" t="s">
        <v>95</v>
      </c>
      <c r="U65" s="9" t="s">
        <v>96</v>
      </c>
      <c r="V65" s="8" t="s">
        <v>97</v>
      </c>
      <c r="W65" s="8" t="s">
        <v>98</v>
      </c>
      <c r="X65" s="8" t="s">
        <v>99</v>
      </c>
      <c r="Y65" s="8" t="s">
        <v>100</v>
      </c>
      <c r="Z65" s="8" t="s">
        <v>101</v>
      </c>
      <c r="AA65" s="8" t="s">
        <v>102</v>
      </c>
      <c r="AB65" s="9" t="s">
        <v>103</v>
      </c>
      <c r="AC65" s="8" t="s">
        <v>104</v>
      </c>
      <c r="AD65" s="8" t="s">
        <v>105</v>
      </c>
      <c r="AE65" s="8" t="s">
        <v>106</v>
      </c>
      <c r="AF65" s="8" t="s">
        <v>107</v>
      </c>
      <c r="AG65" s="8" t="s">
        <v>108</v>
      </c>
      <c r="AH65" s="11" t="s">
        <v>109</v>
      </c>
    </row>
    <row r="66" spans="1:34" ht="14" thickBot="1" x14ac:dyDescent="0.2">
      <c r="A66" s="31" t="str">
        <v xml:space="preserve">BPM </v>
      </c>
      <c r="B66" s="39">
        <v>0</v>
      </c>
      <c r="C66" s="66"/>
      <c r="D66" s="22" t="s">
        <v>139</v>
      </c>
      <c r="E66">
        <f>SUM(B62*B28)</f>
        <v>0</v>
      </c>
      <c r="F66">
        <f t="shared" ref="F66:F76" si="1">SUM($B$63*C28)</f>
        <v>2.9525769295735563E-3</v>
      </c>
      <c r="G66">
        <f t="shared" ref="G66:G76" si="2">SUM($B$64*D28)</f>
        <v>0</v>
      </c>
      <c r="H66">
        <f t="shared" ref="H66:H76" si="3">SUM($B$65*E28)</f>
        <v>1.2997326624309535E-2</v>
      </c>
      <c r="I66">
        <f t="shared" ref="I66:I76" si="4">SUM($B$66*F28)</f>
        <v>0</v>
      </c>
      <c r="J66">
        <f t="shared" ref="J66:J76" si="5">SUM($B$67*G28)</f>
        <v>0</v>
      </c>
      <c r="K66">
        <f t="shared" ref="K66:K76" si="6">SUM($B$68*H28)</f>
        <v>0</v>
      </c>
      <c r="L66">
        <f t="shared" ref="L66:L76" si="7">SUM($B$69*I28)</f>
        <v>0</v>
      </c>
      <c r="M66">
        <f t="shared" ref="M66:M76" si="8">SUM($B$70*J28)</f>
        <v>0</v>
      </c>
      <c r="N66">
        <f t="shared" ref="N66:N76" si="9">SUM($B$71*K28)</f>
        <v>0</v>
      </c>
      <c r="O66">
        <f t="shared" ref="O66:O76" si="10">SUM($B$72*L28)</f>
        <v>1.4838277590153947E-3</v>
      </c>
      <c r="P66">
        <f t="shared" ref="P66:P76" si="11">SUM($B$73*M28)</f>
        <v>0</v>
      </c>
      <c r="Q66">
        <f t="shared" ref="Q66:Q76" si="12">SUM($B$74*N28)</f>
        <v>0</v>
      </c>
      <c r="R66">
        <f t="shared" ref="R66:R76" si="13">SUM($B$75*O28)</f>
        <v>0</v>
      </c>
      <c r="S66">
        <f t="shared" ref="S66:S76" si="14">SUM($B$76*P28)</f>
        <v>0</v>
      </c>
      <c r="T66">
        <f t="shared" ref="T66:T76" si="15">SUM($B$77*Q28)</f>
        <v>1.6459313188523866E-2</v>
      </c>
      <c r="U66">
        <f t="shared" ref="U66:U76" si="16">SUM($B$78*R28)</f>
        <v>0</v>
      </c>
      <c r="V66">
        <f t="shared" ref="V66:V76" si="17">SUM($B$79*S28)</f>
        <v>0</v>
      </c>
      <c r="W66">
        <f t="shared" ref="W66:W76" si="18">SUM($B$80*T28)</f>
        <v>0</v>
      </c>
      <c r="X66">
        <f t="shared" ref="X66:X76" si="19">SUM($B$81*U28)</f>
        <v>0</v>
      </c>
      <c r="Y66">
        <f t="shared" ref="Y66:Y76" si="20">SUM($B$82*V28)</f>
        <v>8.8776157260621845E-4</v>
      </c>
      <c r="Z66">
        <f t="shared" ref="Z66:Z76" si="21">SUM($B$83*W28)</f>
        <v>0</v>
      </c>
      <c r="AA66">
        <f t="shared" ref="AA66:AA76" si="22">SUM($B$84*X28)</f>
        <v>0</v>
      </c>
      <c r="AB66">
        <f t="shared" ref="AB66:AB76" si="23">SUM($B$85*Y28)</f>
        <v>0</v>
      </c>
      <c r="AC66">
        <f t="shared" ref="AC66:AC76" si="24">SUM($B$86*Z28)</f>
        <v>0</v>
      </c>
      <c r="AD66">
        <f t="shared" ref="AD66:AD76" si="25">SUM($B$87*AA28)</f>
        <v>0</v>
      </c>
      <c r="AE66">
        <f t="shared" ref="AE66:AE76" si="26">SUM($B$88*AB28)</f>
        <v>0</v>
      </c>
      <c r="AF66">
        <f t="shared" ref="AF66:AF76" si="27">SUM($B$89*AC28)</f>
        <v>0</v>
      </c>
      <c r="AG66">
        <f t="shared" ref="AG66:AG76" si="28">SUM($B$90*AD28)</f>
        <v>0</v>
      </c>
      <c r="AH66">
        <f t="shared" ref="AH66:AH76" si="29">SUM($B$91*AE28)</f>
        <v>0</v>
      </c>
    </row>
    <row r="67" spans="1:34" ht="14" thickBot="1" x14ac:dyDescent="0.2">
      <c r="A67" s="32" t="str">
        <v>BPVN</v>
      </c>
      <c r="B67" s="34">
        <v>0</v>
      </c>
      <c r="C67" s="66"/>
      <c r="D67" s="22" t="s">
        <v>140</v>
      </c>
      <c r="E67">
        <f t="shared" ref="E67:E76" si="30">SUM($B$62*B29)</f>
        <v>0</v>
      </c>
      <c r="F67">
        <f t="shared" si="1"/>
        <v>-1.4028282547211899E-3</v>
      </c>
      <c r="G67">
        <f t="shared" si="2"/>
        <v>0</v>
      </c>
      <c r="H67">
        <f t="shared" si="3"/>
        <v>-1.8585225024262748E-2</v>
      </c>
      <c r="I67">
        <f t="shared" si="4"/>
        <v>0</v>
      </c>
      <c r="J67">
        <f t="shared" si="5"/>
        <v>0</v>
      </c>
      <c r="K67">
        <f t="shared" si="6"/>
        <v>0</v>
      </c>
      <c r="L67">
        <f t="shared" si="7"/>
        <v>0</v>
      </c>
      <c r="M67">
        <f t="shared" si="8"/>
        <v>0</v>
      </c>
      <c r="N67">
        <f t="shared" si="9"/>
        <v>0</v>
      </c>
      <c r="O67">
        <f t="shared" si="10"/>
        <v>5.6208595262840074E-3</v>
      </c>
      <c r="P67">
        <f t="shared" si="11"/>
        <v>0</v>
      </c>
      <c r="Q67">
        <f t="shared" si="12"/>
        <v>0</v>
      </c>
      <c r="R67">
        <f t="shared" si="13"/>
        <v>0</v>
      </c>
      <c r="S67">
        <f t="shared" si="14"/>
        <v>0</v>
      </c>
      <c r="T67">
        <f t="shared" si="15"/>
        <v>2.5643693841369681E-2</v>
      </c>
      <c r="U67">
        <f t="shared" si="16"/>
        <v>0</v>
      </c>
      <c r="V67">
        <f t="shared" si="17"/>
        <v>0</v>
      </c>
      <c r="W67">
        <f t="shared" si="18"/>
        <v>0</v>
      </c>
      <c r="X67">
        <f t="shared" si="19"/>
        <v>0</v>
      </c>
      <c r="Y67">
        <f t="shared" si="20"/>
        <v>1.4770584538026372E-3</v>
      </c>
      <c r="Z67">
        <f t="shared" si="21"/>
        <v>0</v>
      </c>
      <c r="AA67">
        <f t="shared" si="22"/>
        <v>0</v>
      </c>
      <c r="AB67">
        <f t="shared" si="23"/>
        <v>0</v>
      </c>
      <c r="AC67">
        <f t="shared" si="24"/>
        <v>0</v>
      </c>
      <c r="AD67">
        <f t="shared" si="25"/>
        <v>0</v>
      </c>
      <c r="AE67">
        <f t="shared" si="26"/>
        <v>0</v>
      </c>
      <c r="AF67">
        <f t="shared" si="27"/>
        <v>0</v>
      </c>
      <c r="AG67">
        <f t="shared" si="28"/>
        <v>0</v>
      </c>
      <c r="AH67">
        <f t="shared" si="29"/>
        <v>0</v>
      </c>
    </row>
    <row r="68" spans="1:34" ht="14" thickBot="1" x14ac:dyDescent="0.2">
      <c r="A68" s="32" t="str">
        <v>BUL</v>
      </c>
      <c r="B68" s="34">
        <v>0</v>
      </c>
      <c r="C68" s="66"/>
      <c r="D68" s="22" t="s">
        <v>141</v>
      </c>
      <c r="E68">
        <f t="shared" si="30"/>
        <v>0</v>
      </c>
      <c r="F68">
        <f t="shared" si="1"/>
        <v>1.6211638251382474E-2</v>
      </c>
      <c r="G68">
        <f t="shared" si="2"/>
        <v>0</v>
      </c>
      <c r="H68">
        <f t="shared" si="3"/>
        <v>1.6857110967416729E-3</v>
      </c>
      <c r="I68">
        <f t="shared" si="4"/>
        <v>0</v>
      </c>
      <c r="J68">
        <f t="shared" si="5"/>
        <v>0</v>
      </c>
      <c r="K68">
        <f t="shared" si="6"/>
        <v>0</v>
      </c>
      <c r="L68">
        <f t="shared" si="7"/>
        <v>0</v>
      </c>
      <c r="M68">
        <f t="shared" si="8"/>
        <v>0</v>
      </c>
      <c r="N68">
        <f t="shared" si="9"/>
        <v>0</v>
      </c>
      <c r="O68">
        <f t="shared" si="10"/>
        <v>-6.8684625478368797E-3</v>
      </c>
      <c r="P68">
        <f t="shared" si="11"/>
        <v>0</v>
      </c>
      <c r="Q68">
        <f t="shared" si="12"/>
        <v>0</v>
      </c>
      <c r="R68">
        <f t="shared" si="13"/>
        <v>0</v>
      </c>
      <c r="S68">
        <f t="shared" si="14"/>
        <v>0</v>
      </c>
      <c r="T68">
        <f t="shared" si="15"/>
        <v>9.9812494121912804E-3</v>
      </c>
      <c r="U68">
        <f t="shared" si="16"/>
        <v>0</v>
      </c>
      <c r="V68">
        <f t="shared" si="17"/>
        <v>0</v>
      </c>
      <c r="W68">
        <f t="shared" si="18"/>
        <v>0</v>
      </c>
      <c r="X68">
        <f t="shared" si="19"/>
        <v>0</v>
      </c>
      <c r="Y68">
        <f t="shared" si="20"/>
        <v>-5.8841746670795249E-4</v>
      </c>
      <c r="Z68">
        <f t="shared" si="21"/>
        <v>0</v>
      </c>
      <c r="AA68">
        <f t="shared" si="22"/>
        <v>0</v>
      </c>
      <c r="AB68">
        <f t="shared" si="23"/>
        <v>0</v>
      </c>
      <c r="AC68">
        <f t="shared" si="24"/>
        <v>0</v>
      </c>
      <c r="AD68">
        <f t="shared" si="25"/>
        <v>0</v>
      </c>
      <c r="AE68">
        <f t="shared" si="26"/>
        <v>0</v>
      </c>
      <c r="AF68">
        <f t="shared" si="27"/>
        <v>0</v>
      </c>
      <c r="AG68">
        <f t="shared" si="28"/>
        <v>0</v>
      </c>
      <c r="AH68">
        <f t="shared" si="29"/>
        <v>0</v>
      </c>
    </row>
    <row r="69" spans="1:34" ht="14" thickBot="1" x14ac:dyDescent="0.2">
      <c r="A69" s="32" t="str">
        <v>CAP</v>
      </c>
      <c r="B69" s="34">
        <v>0</v>
      </c>
      <c r="C69" s="66"/>
      <c r="D69" s="22" t="s">
        <v>142</v>
      </c>
      <c r="E69">
        <f t="shared" si="30"/>
        <v>0</v>
      </c>
      <c r="F69">
        <f t="shared" si="1"/>
        <v>-1.5457385567116493E-2</v>
      </c>
      <c r="G69">
        <f t="shared" si="2"/>
        <v>0</v>
      </c>
      <c r="H69">
        <f t="shared" si="3"/>
        <v>-3.4630458951120387E-2</v>
      </c>
      <c r="I69">
        <f t="shared" si="4"/>
        <v>0</v>
      </c>
      <c r="J69">
        <f t="shared" si="5"/>
        <v>0</v>
      </c>
      <c r="K69">
        <f t="shared" si="6"/>
        <v>0</v>
      </c>
      <c r="L69">
        <f t="shared" si="7"/>
        <v>0</v>
      </c>
      <c r="M69">
        <f t="shared" si="8"/>
        <v>0</v>
      </c>
      <c r="N69">
        <f t="shared" si="9"/>
        <v>0</v>
      </c>
      <c r="O69">
        <f t="shared" si="10"/>
        <v>-4.7745969061312524E-3</v>
      </c>
      <c r="P69">
        <f t="shared" si="11"/>
        <v>0</v>
      </c>
      <c r="Q69">
        <f t="shared" si="12"/>
        <v>0</v>
      </c>
      <c r="R69">
        <f t="shared" si="13"/>
        <v>0</v>
      </c>
      <c r="S69">
        <f t="shared" si="14"/>
        <v>0</v>
      </c>
      <c r="T69">
        <f t="shared" si="15"/>
        <v>-1.6198281055228143E-2</v>
      </c>
      <c r="U69">
        <f t="shared" si="16"/>
        <v>0</v>
      </c>
      <c r="V69">
        <f t="shared" si="17"/>
        <v>0</v>
      </c>
      <c r="W69">
        <f t="shared" si="18"/>
        <v>0</v>
      </c>
      <c r="X69">
        <f t="shared" si="19"/>
        <v>0</v>
      </c>
      <c r="Y69">
        <f t="shared" si="20"/>
        <v>-1.1713395638629295E-2</v>
      </c>
      <c r="Z69">
        <f t="shared" si="21"/>
        <v>0</v>
      </c>
      <c r="AA69">
        <f t="shared" si="22"/>
        <v>0</v>
      </c>
      <c r="AB69">
        <f t="shared" si="23"/>
        <v>0</v>
      </c>
      <c r="AC69">
        <f t="shared" si="24"/>
        <v>0</v>
      </c>
      <c r="AD69">
        <f t="shared" si="25"/>
        <v>0</v>
      </c>
      <c r="AE69">
        <f t="shared" si="26"/>
        <v>0</v>
      </c>
      <c r="AF69">
        <f t="shared" si="27"/>
        <v>0</v>
      </c>
      <c r="AG69">
        <f t="shared" si="28"/>
        <v>0</v>
      </c>
      <c r="AH69">
        <f t="shared" si="29"/>
        <v>0</v>
      </c>
    </row>
    <row r="70" spans="1:34" ht="14" thickBot="1" x14ac:dyDescent="0.2">
      <c r="A70" s="32" t="str">
        <v>ENEL</v>
      </c>
      <c r="B70" s="39">
        <v>0</v>
      </c>
      <c r="C70" s="66"/>
      <c r="D70" s="22" t="s">
        <v>143</v>
      </c>
      <c r="E70">
        <f t="shared" si="30"/>
        <v>0</v>
      </c>
      <c r="F70">
        <f t="shared" si="1"/>
        <v>-5.0535176877028179E-3</v>
      </c>
      <c r="G70">
        <f t="shared" si="2"/>
        <v>0</v>
      </c>
      <c r="H70">
        <f t="shared" si="3"/>
        <v>2.1907893509504315E-2</v>
      </c>
      <c r="I70">
        <f t="shared" si="4"/>
        <v>0</v>
      </c>
      <c r="J70">
        <f t="shared" si="5"/>
        <v>0</v>
      </c>
      <c r="K70">
        <f t="shared" si="6"/>
        <v>0</v>
      </c>
      <c r="L70">
        <f t="shared" si="7"/>
        <v>0</v>
      </c>
      <c r="M70">
        <f t="shared" si="8"/>
        <v>0</v>
      </c>
      <c r="N70">
        <f t="shared" si="9"/>
        <v>0</v>
      </c>
      <c r="O70">
        <f t="shared" si="10"/>
        <v>-1.5900007143849273E-2</v>
      </c>
      <c r="P70">
        <f t="shared" si="11"/>
        <v>0</v>
      </c>
      <c r="Q70">
        <f t="shared" si="12"/>
        <v>0</v>
      </c>
      <c r="R70">
        <f t="shared" si="13"/>
        <v>0</v>
      </c>
      <c r="S70">
        <f t="shared" si="14"/>
        <v>0</v>
      </c>
      <c r="T70">
        <f t="shared" si="15"/>
        <v>8.0161593958401143E-3</v>
      </c>
      <c r="U70">
        <f t="shared" si="16"/>
        <v>0</v>
      </c>
      <c r="V70">
        <f t="shared" si="17"/>
        <v>0</v>
      </c>
      <c r="W70">
        <f t="shared" si="18"/>
        <v>0</v>
      </c>
      <c r="X70">
        <f t="shared" si="19"/>
        <v>0</v>
      </c>
      <c r="Y70">
        <f t="shared" si="20"/>
        <v>6.6690190543401608E-3</v>
      </c>
      <c r="Z70">
        <f t="shared" si="21"/>
        <v>0</v>
      </c>
      <c r="AA70">
        <f t="shared" si="22"/>
        <v>0</v>
      </c>
      <c r="AB70">
        <f t="shared" si="23"/>
        <v>0</v>
      </c>
      <c r="AC70">
        <f t="shared" si="24"/>
        <v>0</v>
      </c>
      <c r="AD70">
        <f t="shared" si="25"/>
        <v>0</v>
      </c>
      <c r="AE70">
        <f t="shared" si="26"/>
        <v>0</v>
      </c>
      <c r="AF70">
        <f t="shared" si="27"/>
        <v>0</v>
      </c>
      <c r="AG70">
        <f t="shared" si="28"/>
        <v>0</v>
      </c>
      <c r="AH70">
        <f t="shared" si="29"/>
        <v>0</v>
      </c>
    </row>
    <row r="71" spans="1:34" ht="14" thickBot="1" x14ac:dyDescent="0.2">
      <c r="A71" s="32" t="str">
        <v>ENI</v>
      </c>
      <c r="B71" s="39">
        <v>0</v>
      </c>
      <c r="C71" s="66"/>
      <c r="D71" s="22" t="s">
        <v>144</v>
      </c>
      <c r="E71">
        <f t="shared" si="30"/>
        <v>0</v>
      </c>
      <c r="F71">
        <f t="shared" si="1"/>
        <v>6.3402135508755083E-3</v>
      </c>
      <c r="G71">
        <f t="shared" si="2"/>
        <v>0</v>
      </c>
      <c r="H71">
        <f t="shared" si="3"/>
        <v>2.7610235628262175E-2</v>
      </c>
      <c r="I71">
        <f t="shared" si="4"/>
        <v>0</v>
      </c>
      <c r="J71">
        <f t="shared" si="5"/>
        <v>0</v>
      </c>
      <c r="K71">
        <f t="shared" si="6"/>
        <v>0</v>
      </c>
      <c r="L71">
        <f t="shared" si="7"/>
        <v>0</v>
      </c>
      <c r="M71">
        <f t="shared" si="8"/>
        <v>0</v>
      </c>
      <c r="N71">
        <f t="shared" si="9"/>
        <v>0</v>
      </c>
      <c r="O71">
        <f t="shared" si="10"/>
        <v>-1.4519710446492739E-2</v>
      </c>
      <c r="P71">
        <f t="shared" si="11"/>
        <v>0</v>
      </c>
      <c r="Q71">
        <f t="shared" si="12"/>
        <v>0</v>
      </c>
      <c r="R71">
        <f t="shared" si="13"/>
        <v>0</v>
      </c>
      <c r="S71">
        <f t="shared" si="14"/>
        <v>0</v>
      </c>
      <c r="T71">
        <f t="shared" si="15"/>
        <v>-2.6824463997695814E-3</v>
      </c>
      <c r="U71">
        <f t="shared" si="16"/>
        <v>0</v>
      </c>
      <c r="V71">
        <f t="shared" si="17"/>
        <v>0</v>
      </c>
      <c r="W71">
        <f t="shared" si="18"/>
        <v>0</v>
      </c>
      <c r="X71">
        <f t="shared" si="19"/>
        <v>0</v>
      </c>
      <c r="Y71">
        <f t="shared" si="20"/>
        <v>8.2699305325835307E-4</v>
      </c>
      <c r="Z71">
        <f t="shared" si="21"/>
        <v>0</v>
      </c>
      <c r="AA71">
        <f t="shared" si="22"/>
        <v>0</v>
      </c>
      <c r="AB71">
        <f t="shared" si="23"/>
        <v>0</v>
      </c>
      <c r="AC71">
        <f t="shared" si="24"/>
        <v>0</v>
      </c>
      <c r="AD71">
        <f t="shared" si="25"/>
        <v>0</v>
      </c>
      <c r="AE71">
        <f t="shared" si="26"/>
        <v>0</v>
      </c>
      <c r="AF71">
        <f t="shared" si="27"/>
        <v>0</v>
      </c>
      <c r="AG71">
        <f t="shared" si="28"/>
        <v>0</v>
      </c>
      <c r="AH71">
        <f t="shared" si="29"/>
        <v>0</v>
      </c>
    </row>
    <row r="72" spans="1:34" ht="14" thickBot="1" x14ac:dyDescent="0.2">
      <c r="A72" s="32" t="str">
        <v>FWB</v>
      </c>
      <c r="B72" s="34">
        <v>0.13458273419795377</v>
      </c>
      <c r="C72" s="66"/>
      <c r="D72" s="22" t="s">
        <v>145</v>
      </c>
      <c r="E72">
        <f t="shared" si="30"/>
        <v>0</v>
      </c>
      <c r="F72">
        <f t="shared" si="1"/>
        <v>-1.0651108704217678E-2</v>
      </c>
      <c r="G72">
        <f t="shared" si="2"/>
        <v>0</v>
      </c>
      <c r="H72">
        <f t="shared" si="3"/>
        <v>3.0078726576592812E-3</v>
      </c>
      <c r="I72">
        <f t="shared" si="4"/>
        <v>0</v>
      </c>
      <c r="J72">
        <f t="shared" si="5"/>
        <v>0</v>
      </c>
      <c r="K72">
        <f t="shared" si="6"/>
        <v>0</v>
      </c>
      <c r="L72">
        <f t="shared" si="7"/>
        <v>0</v>
      </c>
      <c r="M72">
        <f t="shared" si="8"/>
        <v>0</v>
      </c>
      <c r="N72">
        <f t="shared" si="9"/>
        <v>0</v>
      </c>
      <c r="O72">
        <f t="shared" si="10"/>
        <v>5.5603219471883386E-4</v>
      </c>
      <c r="P72">
        <f t="shared" si="11"/>
        <v>0</v>
      </c>
      <c r="Q72">
        <f t="shared" si="12"/>
        <v>0</v>
      </c>
      <c r="R72">
        <f t="shared" si="13"/>
        <v>0</v>
      </c>
      <c r="S72">
        <f t="shared" si="14"/>
        <v>0</v>
      </c>
      <c r="T72">
        <f t="shared" si="15"/>
        <v>-1.758129907501066E-3</v>
      </c>
      <c r="U72">
        <f t="shared" si="16"/>
        <v>0</v>
      </c>
      <c r="V72">
        <f t="shared" si="17"/>
        <v>0</v>
      </c>
      <c r="W72">
        <f t="shared" si="18"/>
        <v>0</v>
      </c>
      <c r="X72">
        <f t="shared" si="19"/>
        <v>0</v>
      </c>
      <c r="Y72">
        <f t="shared" si="20"/>
        <v>-1.0170603674540648E-3</v>
      </c>
      <c r="Z72">
        <f t="shared" si="21"/>
        <v>0</v>
      </c>
      <c r="AA72">
        <f t="shared" si="22"/>
        <v>0</v>
      </c>
      <c r="AB72">
        <f t="shared" si="23"/>
        <v>0</v>
      </c>
      <c r="AC72">
        <f t="shared" si="24"/>
        <v>0</v>
      </c>
      <c r="AD72">
        <f t="shared" si="25"/>
        <v>0</v>
      </c>
      <c r="AE72">
        <f t="shared" si="26"/>
        <v>0</v>
      </c>
      <c r="AF72">
        <f t="shared" si="27"/>
        <v>0</v>
      </c>
      <c r="AG72">
        <f t="shared" si="28"/>
        <v>0</v>
      </c>
      <c r="AH72">
        <f t="shared" si="29"/>
        <v>0</v>
      </c>
    </row>
    <row r="73" spans="1:34" ht="14" thickBot="1" x14ac:dyDescent="0.2">
      <c r="A73" s="32" t="str">
        <v>F</v>
      </c>
      <c r="B73" s="34">
        <v>0</v>
      </c>
      <c r="C73" s="66"/>
      <c r="D73" s="22" t="s">
        <v>147</v>
      </c>
      <c r="E73">
        <f t="shared" si="30"/>
        <v>0</v>
      </c>
      <c r="F73">
        <f t="shared" si="1"/>
        <v>1.786767222406023E-2</v>
      </c>
      <c r="G73">
        <f t="shared" si="2"/>
        <v>0</v>
      </c>
      <c r="H73">
        <f t="shared" si="3"/>
        <v>3.0581612289786342E-4</v>
      </c>
      <c r="I73">
        <f t="shared" si="4"/>
        <v>0</v>
      </c>
      <c r="J73">
        <f t="shared" si="5"/>
        <v>0</v>
      </c>
      <c r="K73">
        <f t="shared" si="6"/>
        <v>0</v>
      </c>
      <c r="L73">
        <f t="shared" si="7"/>
        <v>0</v>
      </c>
      <c r="M73">
        <f t="shared" si="8"/>
        <v>0</v>
      </c>
      <c r="N73">
        <f t="shared" si="9"/>
        <v>0</v>
      </c>
      <c r="O73">
        <f t="shared" si="10"/>
        <v>2.4113417497183622E-2</v>
      </c>
      <c r="P73">
        <f t="shared" si="11"/>
        <v>0</v>
      </c>
      <c r="Q73">
        <f t="shared" si="12"/>
        <v>0</v>
      </c>
      <c r="R73">
        <f t="shared" si="13"/>
        <v>0</v>
      </c>
      <c r="S73">
        <f t="shared" si="14"/>
        <v>0</v>
      </c>
      <c r="T73">
        <f t="shared" si="15"/>
        <v>5.7287403323770482E-3</v>
      </c>
      <c r="U73">
        <f t="shared" si="16"/>
        <v>0</v>
      </c>
      <c r="V73">
        <f t="shared" si="17"/>
        <v>0</v>
      </c>
      <c r="W73">
        <f t="shared" si="18"/>
        <v>0</v>
      </c>
      <c r="X73">
        <f t="shared" si="19"/>
        <v>0</v>
      </c>
      <c r="Y73">
        <f t="shared" si="20"/>
        <v>-3.0493868080875113E-3</v>
      </c>
      <c r="Z73">
        <f t="shared" si="21"/>
        <v>0</v>
      </c>
      <c r="AA73">
        <f t="shared" si="22"/>
        <v>0</v>
      </c>
      <c r="AB73">
        <f t="shared" si="23"/>
        <v>0</v>
      </c>
      <c r="AC73">
        <f t="shared" si="24"/>
        <v>0</v>
      </c>
      <c r="AD73">
        <f t="shared" si="25"/>
        <v>0</v>
      </c>
      <c r="AE73">
        <f t="shared" si="26"/>
        <v>0</v>
      </c>
      <c r="AF73">
        <f t="shared" si="27"/>
        <v>0</v>
      </c>
      <c r="AG73">
        <f t="shared" si="28"/>
        <v>0</v>
      </c>
      <c r="AH73">
        <f t="shared" si="29"/>
        <v>0</v>
      </c>
    </row>
    <row r="74" spans="1:34" ht="14" thickBot="1" x14ac:dyDescent="0.2">
      <c r="A74" s="32" t="str">
        <v>FNC</v>
      </c>
      <c r="B74" s="34">
        <v>0</v>
      </c>
      <c r="C74" s="66"/>
      <c r="D74" s="22" t="s">
        <v>146</v>
      </c>
      <c r="E74">
        <f t="shared" si="30"/>
        <v>0</v>
      </c>
      <c r="F74">
        <f t="shared" si="1"/>
        <v>2.0026276164838475E-2</v>
      </c>
      <c r="G74">
        <f t="shared" si="2"/>
        <v>0</v>
      </c>
      <c r="H74">
        <f t="shared" si="3"/>
        <v>-4.7354262876724042E-3</v>
      </c>
      <c r="I74">
        <f t="shared" si="4"/>
        <v>0</v>
      </c>
      <c r="J74">
        <f t="shared" si="5"/>
        <v>0</v>
      </c>
      <c r="K74">
        <f t="shared" si="6"/>
        <v>0</v>
      </c>
      <c r="L74">
        <f t="shared" si="7"/>
        <v>0</v>
      </c>
      <c r="M74">
        <f t="shared" si="8"/>
        <v>0</v>
      </c>
      <c r="N74">
        <f t="shared" si="9"/>
        <v>0</v>
      </c>
      <c r="O74">
        <f t="shared" si="10"/>
        <v>1.2662605273950833E-2</v>
      </c>
      <c r="P74">
        <f t="shared" si="11"/>
        <v>0</v>
      </c>
      <c r="Q74">
        <f t="shared" si="12"/>
        <v>0</v>
      </c>
      <c r="R74">
        <f t="shared" si="13"/>
        <v>0</v>
      </c>
      <c r="S74">
        <f t="shared" si="14"/>
        <v>0</v>
      </c>
      <c r="T74">
        <f t="shared" si="15"/>
        <v>7.47718806811885E-3</v>
      </c>
      <c r="U74">
        <f t="shared" si="16"/>
        <v>0</v>
      </c>
      <c r="V74">
        <f t="shared" si="17"/>
        <v>0</v>
      </c>
      <c r="W74">
        <f t="shared" si="18"/>
        <v>0</v>
      </c>
      <c r="X74">
        <f t="shared" si="19"/>
        <v>0</v>
      </c>
      <c r="Y74">
        <f t="shared" si="20"/>
        <v>4.7179487179487174E-3</v>
      </c>
      <c r="Z74">
        <f t="shared" si="21"/>
        <v>0</v>
      </c>
      <c r="AA74">
        <f t="shared" si="22"/>
        <v>0</v>
      </c>
      <c r="AB74">
        <f t="shared" si="23"/>
        <v>0</v>
      </c>
      <c r="AC74">
        <f t="shared" si="24"/>
        <v>0</v>
      </c>
      <c r="AD74">
        <f t="shared" si="25"/>
        <v>0</v>
      </c>
      <c r="AE74">
        <f t="shared" si="26"/>
        <v>0</v>
      </c>
      <c r="AF74">
        <f t="shared" si="27"/>
        <v>0</v>
      </c>
      <c r="AG74">
        <f t="shared" si="28"/>
        <v>0</v>
      </c>
      <c r="AH74">
        <f t="shared" si="29"/>
        <v>0</v>
      </c>
    </row>
    <row r="75" spans="1:34" ht="14" thickBot="1" x14ac:dyDescent="0.2">
      <c r="A75" s="32" t="str">
        <v>G</v>
      </c>
      <c r="B75" s="34">
        <v>0</v>
      </c>
      <c r="D75" s="22" t="s">
        <v>148</v>
      </c>
      <c r="E75">
        <f t="shared" si="30"/>
        <v>0</v>
      </c>
      <c r="F75">
        <f t="shared" si="1"/>
        <v>-4.2793135818873533E-3</v>
      </c>
      <c r="G75">
        <f t="shared" si="2"/>
        <v>0</v>
      </c>
      <c r="H75">
        <f t="shared" si="3"/>
        <v>1.9425050118056784E-3</v>
      </c>
      <c r="I75">
        <f t="shared" si="4"/>
        <v>0</v>
      </c>
      <c r="J75">
        <f t="shared" si="5"/>
        <v>0</v>
      </c>
      <c r="K75">
        <f t="shared" si="6"/>
        <v>0</v>
      </c>
      <c r="L75">
        <f t="shared" si="7"/>
        <v>0</v>
      </c>
      <c r="M75">
        <f t="shared" si="8"/>
        <v>0</v>
      </c>
      <c r="N75">
        <f t="shared" si="9"/>
        <v>0</v>
      </c>
      <c r="O75">
        <f t="shared" si="10"/>
        <v>2.3266786714650572E-3</v>
      </c>
      <c r="P75">
        <f t="shared" si="11"/>
        <v>0</v>
      </c>
      <c r="Q75">
        <f t="shared" si="12"/>
        <v>0</v>
      </c>
      <c r="R75">
        <f t="shared" si="13"/>
        <v>0</v>
      </c>
      <c r="S75">
        <f t="shared" si="14"/>
        <v>0</v>
      </c>
      <c r="T75">
        <f t="shared" si="15"/>
        <v>-2.5117242856207787E-3</v>
      </c>
      <c r="U75">
        <f t="shared" si="16"/>
        <v>0</v>
      </c>
      <c r="V75">
        <f t="shared" si="17"/>
        <v>0</v>
      </c>
      <c r="W75">
        <f t="shared" si="18"/>
        <v>0</v>
      </c>
      <c r="X75">
        <f t="shared" si="19"/>
        <v>0</v>
      </c>
      <c r="Y75">
        <f t="shared" si="20"/>
        <v>-9.7943192948090393E-4</v>
      </c>
      <c r="Z75">
        <f t="shared" si="21"/>
        <v>0</v>
      </c>
      <c r="AA75">
        <f t="shared" si="22"/>
        <v>0</v>
      </c>
      <c r="AB75">
        <f t="shared" si="23"/>
        <v>0</v>
      </c>
      <c r="AC75">
        <f t="shared" si="24"/>
        <v>0</v>
      </c>
      <c r="AD75">
        <f t="shared" si="25"/>
        <v>0</v>
      </c>
      <c r="AE75">
        <f t="shared" si="26"/>
        <v>0</v>
      </c>
      <c r="AF75">
        <f t="shared" si="27"/>
        <v>0</v>
      </c>
      <c r="AG75">
        <f t="shared" si="28"/>
        <v>0</v>
      </c>
      <c r="AH75">
        <f t="shared" si="29"/>
        <v>0</v>
      </c>
    </row>
    <row r="76" spans="1:34" ht="14" thickBot="1" x14ac:dyDescent="0.2">
      <c r="A76" s="32" t="str">
        <v>ES</v>
      </c>
      <c r="B76" s="34">
        <v>0</v>
      </c>
      <c r="D76" s="22" t="s">
        <v>149</v>
      </c>
      <c r="E76">
        <f t="shared" si="30"/>
        <v>0</v>
      </c>
      <c r="F76">
        <f t="shared" si="1"/>
        <v>1.4769532686590958E-2</v>
      </c>
      <c r="G76">
        <f t="shared" si="2"/>
        <v>0</v>
      </c>
      <c r="H76">
        <f t="shared" si="3"/>
        <v>1.6157571210696998E-3</v>
      </c>
      <c r="I76">
        <f t="shared" si="4"/>
        <v>0</v>
      </c>
      <c r="J76">
        <f t="shared" si="5"/>
        <v>0</v>
      </c>
      <c r="K76">
        <f t="shared" si="6"/>
        <v>0</v>
      </c>
      <c r="L76">
        <f t="shared" si="7"/>
        <v>0</v>
      </c>
      <c r="M76">
        <f t="shared" si="8"/>
        <v>0</v>
      </c>
      <c r="N76">
        <f t="shared" si="9"/>
        <v>0</v>
      </c>
      <c r="O76">
        <f t="shared" si="10"/>
        <v>1.3347330138592258E-2</v>
      </c>
      <c r="P76">
        <f t="shared" si="11"/>
        <v>0</v>
      </c>
      <c r="Q76">
        <f t="shared" si="12"/>
        <v>0</v>
      </c>
      <c r="R76">
        <f t="shared" si="13"/>
        <v>0</v>
      </c>
      <c r="S76">
        <f t="shared" si="14"/>
        <v>0</v>
      </c>
      <c r="T76">
        <f t="shared" si="15"/>
        <v>7.312947995218662E-3</v>
      </c>
      <c r="U76">
        <f t="shared" si="16"/>
        <v>0</v>
      </c>
      <c r="V76">
        <f t="shared" si="17"/>
        <v>0</v>
      </c>
      <c r="W76">
        <f t="shared" si="18"/>
        <v>0</v>
      </c>
      <c r="X76">
        <f t="shared" si="19"/>
        <v>0</v>
      </c>
      <c r="Y76">
        <f t="shared" si="20"/>
        <v>3.9235080778107553E-3</v>
      </c>
      <c r="Z76">
        <f t="shared" si="21"/>
        <v>0</v>
      </c>
      <c r="AA76">
        <f t="shared" si="22"/>
        <v>0</v>
      </c>
      <c r="AB76">
        <f t="shared" si="23"/>
        <v>0</v>
      </c>
      <c r="AC76">
        <f t="shared" si="24"/>
        <v>0</v>
      </c>
      <c r="AD76">
        <f t="shared" si="25"/>
        <v>0</v>
      </c>
      <c r="AE76">
        <f t="shared" si="26"/>
        <v>0</v>
      </c>
      <c r="AF76">
        <f t="shared" si="27"/>
        <v>0</v>
      </c>
      <c r="AG76">
        <f t="shared" si="28"/>
        <v>0</v>
      </c>
      <c r="AH76">
        <f t="shared" si="29"/>
        <v>0</v>
      </c>
    </row>
    <row r="77" spans="1:34" ht="14" thickBot="1" x14ac:dyDescent="0.2">
      <c r="A77" s="32" t="str">
        <v>IT</v>
      </c>
      <c r="B77" s="39">
        <v>0.17137371273366703</v>
      </c>
    </row>
    <row r="78" spans="1:34" ht="14" thickBot="1" x14ac:dyDescent="0.2">
      <c r="A78" s="32" t="str">
        <v>LUX</v>
      </c>
      <c r="B78" s="34">
        <v>0</v>
      </c>
      <c r="C78" s="37"/>
    </row>
    <row r="79" spans="1:34" ht="14" thickBot="1" x14ac:dyDescent="0.2">
      <c r="A79" s="32" t="str">
        <v>MS</v>
      </c>
      <c r="B79" s="34">
        <v>0</v>
      </c>
    </row>
    <row r="80" spans="1:34" ht="14" thickBot="1" x14ac:dyDescent="0.2">
      <c r="A80" s="32" t="str">
        <v>MB</v>
      </c>
      <c r="B80" s="34">
        <v>0</v>
      </c>
    </row>
    <row r="81" spans="1:3" ht="14" thickBot="1" x14ac:dyDescent="0.2">
      <c r="A81" s="32" t="str">
        <v>MED</v>
      </c>
      <c r="B81" s="34">
        <v>0</v>
      </c>
    </row>
    <row r="82" spans="1:3" ht="14" thickBot="1" x14ac:dyDescent="0.2">
      <c r="A82" s="32" t="str">
        <v>MN</v>
      </c>
      <c r="B82" s="34">
        <v>0.10000000000000006</v>
      </c>
    </row>
    <row r="83" spans="1:3" ht="14" thickBot="1" x14ac:dyDescent="0.2">
      <c r="A83" s="32" t="str">
        <v>BMPS</v>
      </c>
      <c r="B83" s="39">
        <v>0</v>
      </c>
    </row>
    <row r="84" spans="1:3" ht="14" thickBot="1" x14ac:dyDescent="0.2">
      <c r="A84" s="32" t="str">
        <v>PC</v>
      </c>
      <c r="B84" s="34">
        <v>0</v>
      </c>
    </row>
    <row r="85" spans="1:3" ht="14" thickBot="1" x14ac:dyDescent="0.2">
      <c r="A85" s="32" t="str">
        <v>RCS</v>
      </c>
      <c r="B85" s="34">
        <v>0</v>
      </c>
    </row>
    <row r="86" spans="1:3" ht="14" thickBot="1" x14ac:dyDescent="0.2">
      <c r="A86" s="32" t="str">
        <v>SPM</v>
      </c>
      <c r="B86" s="34">
        <v>0</v>
      </c>
    </row>
    <row r="87" spans="1:3" ht="14" thickBot="1" x14ac:dyDescent="0.2">
      <c r="A87" s="32" t="str">
        <v>SPI</v>
      </c>
      <c r="B87" s="34">
        <v>0</v>
      </c>
    </row>
    <row r="88" spans="1:3" ht="14" thickBot="1" x14ac:dyDescent="0.2">
      <c r="A88" s="32" t="str">
        <v>SRG</v>
      </c>
      <c r="B88" s="34">
        <v>0</v>
      </c>
    </row>
    <row r="89" spans="1:3" ht="14" thickBot="1" x14ac:dyDescent="0.2">
      <c r="A89" s="31" t="str">
        <v>STM</v>
      </c>
      <c r="B89" s="34">
        <v>0</v>
      </c>
    </row>
    <row r="90" spans="1:3" ht="14" thickBot="1" x14ac:dyDescent="0.2">
      <c r="A90" s="31" t="str">
        <v>TIT</v>
      </c>
      <c r="B90" s="34">
        <v>0</v>
      </c>
    </row>
    <row r="91" spans="1:3" ht="14" thickBot="1" x14ac:dyDescent="0.2">
      <c r="A91" s="31" t="str">
        <v>UC</v>
      </c>
      <c r="B91" s="34">
        <v>0</v>
      </c>
    </row>
    <row r="92" spans="1:3" x14ac:dyDescent="0.15">
      <c r="A92" s="26"/>
      <c r="B92" s="42"/>
    </row>
    <row r="93" spans="1:3" x14ac:dyDescent="0.15">
      <c r="A93" s="27"/>
    </row>
    <row r="95" spans="1:3" x14ac:dyDescent="0.15">
      <c r="A95" s="37"/>
      <c r="B95" s="37"/>
      <c r="C95" s="37"/>
    </row>
    <row r="108" spans="1:19" x14ac:dyDescent="0.15">
      <c r="A108" s="63"/>
      <c r="B108" s="43"/>
      <c r="C108" s="63"/>
      <c r="S108" s="26"/>
    </row>
    <row r="109" spans="1:19" x14ac:dyDescent="0.15">
      <c r="A109" s="63"/>
      <c r="B109" s="43"/>
      <c r="C109" s="63"/>
    </row>
    <row r="110" spans="1:19" x14ac:dyDescent="0.15">
      <c r="A110" s="63"/>
      <c r="B110" s="43"/>
      <c r="C110" s="63"/>
    </row>
    <row r="111" spans="1:19" x14ac:dyDescent="0.15">
      <c r="A111" s="63"/>
      <c r="B111" s="43"/>
      <c r="C111" s="63"/>
    </row>
    <row r="112" spans="1:19" x14ac:dyDescent="0.15">
      <c r="A112" s="63"/>
      <c r="B112" s="43"/>
      <c r="C112" s="63"/>
      <c r="J112" s="26"/>
    </row>
    <row r="113" spans="1:21" x14ac:dyDescent="0.15">
      <c r="A113" s="63"/>
      <c r="B113" s="43"/>
      <c r="C113" s="63"/>
    </row>
    <row r="114" spans="1:21" x14ac:dyDescent="0.15">
      <c r="A114" s="63"/>
      <c r="B114" s="43"/>
      <c r="C114" s="63"/>
    </row>
    <row r="115" spans="1:21" x14ac:dyDescent="0.15">
      <c r="A115" s="63"/>
      <c r="B115" s="43"/>
      <c r="C115" s="63"/>
      <c r="M115" s="26"/>
    </row>
    <row r="116" spans="1:21" x14ac:dyDescent="0.15">
      <c r="A116" s="63"/>
      <c r="B116" s="43"/>
      <c r="C116" s="63"/>
      <c r="I116" t="s">
        <v>279</v>
      </c>
      <c r="J116" s="26"/>
    </row>
    <row r="117" spans="1:21" x14ac:dyDescent="0.15">
      <c r="A117" s="63"/>
      <c r="B117" s="43"/>
      <c r="C117" s="63"/>
    </row>
    <row r="118" spans="1:21" x14ac:dyDescent="0.15">
      <c r="A118" s="63"/>
      <c r="B118" s="43"/>
      <c r="C118" s="63"/>
      <c r="K118" s="59"/>
    </row>
    <row r="119" spans="1:21" x14ac:dyDescent="0.15">
      <c r="A119" s="63"/>
      <c r="B119" s="43"/>
      <c r="C119" s="63"/>
    </row>
    <row r="120" spans="1:21" x14ac:dyDescent="0.15">
      <c r="A120" s="63"/>
      <c r="B120" s="43"/>
      <c r="I120" s="26" t="s">
        <v>280</v>
      </c>
    </row>
    <row r="121" spans="1:21" x14ac:dyDescent="0.15">
      <c r="A121" s="63"/>
      <c r="B121" s="43"/>
      <c r="C121" s="63"/>
    </row>
    <row r="122" spans="1:21" x14ac:dyDescent="0.15">
      <c r="A122" s="63"/>
      <c r="B122" s="43"/>
      <c r="C122" s="63"/>
    </row>
    <row r="123" spans="1:21" x14ac:dyDescent="0.15">
      <c r="A123" s="63"/>
      <c r="B123" s="43"/>
      <c r="C123" s="63"/>
      <c r="J123" s="26"/>
    </row>
    <row r="124" spans="1:21" x14ac:dyDescent="0.15">
      <c r="A124" s="63"/>
      <c r="B124" s="43"/>
      <c r="C124" s="63"/>
      <c r="J124" s="26"/>
      <c r="L124" s="49"/>
      <c r="M124" s="49"/>
      <c r="N124" s="49"/>
      <c r="O124" s="49"/>
      <c r="P124" s="49"/>
      <c r="Q124" s="49"/>
      <c r="R124" s="49"/>
      <c r="S124" s="49"/>
      <c r="T124" s="49"/>
      <c r="U124" s="29"/>
    </row>
    <row r="125" spans="1:21" x14ac:dyDescent="0.15">
      <c r="A125" s="63"/>
      <c r="B125" s="43"/>
      <c r="C125" s="63"/>
      <c r="L125" s="50"/>
      <c r="M125" s="50"/>
      <c r="N125" s="50"/>
      <c r="O125" s="50"/>
      <c r="P125" s="50"/>
      <c r="Q125" s="50"/>
      <c r="R125" s="50"/>
      <c r="S125" s="50"/>
      <c r="T125" s="50"/>
      <c r="U125" s="50"/>
    </row>
    <row r="126" spans="1:21" x14ac:dyDescent="0.15">
      <c r="A126" s="63"/>
      <c r="B126" s="43"/>
      <c r="C126" s="63"/>
      <c r="J126" s="26"/>
    </row>
    <row r="127" spans="1:21" x14ac:dyDescent="0.15">
      <c r="A127" s="63"/>
      <c r="B127" s="43"/>
      <c r="C127" s="63"/>
    </row>
    <row r="128" spans="1:21" x14ac:dyDescent="0.15">
      <c r="A128" s="63"/>
      <c r="B128" s="43"/>
      <c r="C128" s="63"/>
    </row>
    <row r="129" spans="1:11" x14ac:dyDescent="0.15">
      <c r="A129" s="63"/>
      <c r="B129" s="43"/>
      <c r="C129" s="63"/>
    </row>
    <row r="130" spans="1:11" x14ac:dyDescent="0.15">
      <c r="A130" s="63"/>
      <c r="B130" s="43"/>
      <c r="C130" s="63"/>
    </row>
    <row r="131" spans="1:11" x14ac:dyDescent="0.15">
      <c r="A131" s="63"/>
      <c r="B131" s="43"/>
      <c r="C131" s="63"/>
    </row>
    <row r="132" spans="1:11" x14ac:dyDescent="0.15">
      <c r="A132" s="63"/>
      <c r="B132" s="43"/>
      <c r="C132" s="63"/>
    </row>
    <row r="133" spans="1:11" x14ac:dyDescent="0.15">
      <c r="A133" s="63"/>
      <c r="B133" s="43"/>
      <c r="C133" s="63"/>
      <c r="K133" s="29"/>
    </row>
    <row r="134" spans="1:11" x14ac:dyDescent="0.15">
      <c r="A134" s="63"/>
      <c r="B134" s="43"/>
      <c r="C134" s="63"/>
      <c r="K134" s="50"/>
    </row>
    <row r="135" spans="1:11" x14ac:dyDescent="0.15">
      <c r="A135" s="63"/>
      <c r="B135" s="43"/>
      <c r="C135" s="63"/>
    </row>
    <row r="136" spans="1:11" x14ac:dyDescent="0.15">
      <c r="A136" s="63"/>
      <c r="B136" s="43"/>
      <c r="C136" s="63"/>
    </row>
    <row r="137" spans="1:11" x14ac:dyDescent="0.15">
      <c r="A137" s="63"/>
      <c r="B137" s="43"/>
      <c r="C137" s="63"/>
    </row>
    <row r="138" spans="1:11" x14ac:dyDescent="0.15">
      <c r="A138" s="63"/>
      <c r="B138" s="43"/>
      <c r="C138" s="63"/>
    </row>
    <row r="140" spans="1:11" x14ac:dyDescent="0.15">
      <c r="A140" s="27"/>
    </row>
    <row r="142" spans="1:11" x14ac:dyDescent="0.15">
      <c r="A142" s="48"/>
      <c r="B142" s="48"/>
    </row>
    <row r="146" spans="1:2" x14ac:dyDescent="0.15">
      <c r="A146" s="63"/>
      <c r="B146" s="27"/>
    </row>
    <row r="148" spans="1:2" x14ac:dyDescent="0.15">
      <c r="A148" s="27"/>
    </row>
    <row r="150" spans="1:2" x14ac:dyDescent="0.15">
      <c r="A150" s="70"/>
      <c r="B150" s="70"/>
    </row>
  </sheetData>
  <mergeCells count="4">
    <mergeCell ref="B41:G41"/>
    <mergeCell ref="A47:AE47"/>
    <mergeCell ref="A61:B61"/>
    <mergeCell ref="A150:B150"/>
  </mergeCells>
  <phoneticPr fontId="16"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ASSETS</vt:lpstr>
      <vt:lpstr>Returns S&amp;P Mib 30 </vt:lpstr>
      <vt:lpstr>Model Compl</vt:lpstr>
      <vt:lpstr>Rmin</vt:lpstr>
      <vt:lpstr>Rmax</vt:lpstr>
      <vt:lpstr>EF</vt:lpstr>
      <vt:lpstr>Car+Buy-in(2005)</vt:lpstr>
      <vt:lpstr>Returns(2006)</vt:lpstr>
      <vt:lpstr>zvalue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Quintero</cp:lastModifiedBy>
  <dcterms:created xsi:type="dcterms:W3CDTF">2022-01-04T12:56:18Z</dcterms:created>
  <dcterms:modified xsi:type="dcterms:W3CDTF">2022-01-04T17:39:56Z</dcterms:modified>
</cp:coreProperties>
</file>