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nagibsouki/Desktop/"/>
    </mc:Choice>
  </mc:AlternateContent>
  <xr:revisionPtr revIDLastSave="0" documentId="13_ncr:1_{6FB0BF7F-5C19-9242-9479-CE616D58266A}" xr6:coauthVersionLast="47" xr6:coauthVersionMax="47" xr10:uidLastSave="{00000000-0000-0000-0000-000000000000}"/>
  <bookViews>
    <workbookView xWindow="0" yWindow="0" windowWidth="15560" windowHeight="18000" firstSheet="1" activeTab="5" xr2:uid="{00000000-000D-0000-FFFF-FFFF00000000}"/>
  </bookViews>
  <sheets>
    <sheet name="Returns S&amp;P Mib 30 " sheetId="2" r:id="rId1"/>
    <sheet name="Rmin" sheetId="17" r:id="rId2"/>
    <sheet name="Rmax" sheetId="7" r:id="rId3"/>
    <sheet name="EF" sheetId="18" r:id="rId4"/>
    <sheet name="Car+Buy-in(2005)" sheetId="15" r:id="rId5"/>
    <sheet name="Returns(2006)" sheetId="16" r:id="rId6"/>
  </sheets>
  <externalReferences>
    <externalReference r:id="rId7"/>
    <externalReference r:id="rId8"/>
  </externalReferences>
  <definedNames>
    <definedName name="solver_adj" localSheetId="4" hidden="1">'Car+Buy-in(2005)'!$C$140:$C$169,'Car+Buy-in(2005)'!$C$59:$C$88</definedName>
    <definedName name="solver_adj" localSheetId="3" hidden="1">EF!$C$68:$C$97</definedName>
    <definedName name="solver_adj" localSheetId="2" hidden="1">Rmax!$C$70:$C$99</definedName>
    <definedName name="solver_adj" localSheetId="1" hidden="1">Rmin!$C$69:$C$98</definedName>
    <definedName name="solver_cvg" localSheetId="4" hidden="1">0.0001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drv" localSheetId="4" hidden="1">1</definedName>
    <definedName name="solver_drv" localSheetId="3" hidden="1">2</definedName>
    <definedName name="solver_drv" localSheetId="2" hidden="1">1</definedName>
    <definedName name="solver_drv" localSheetId="1" hidden="1">2</definedName>
    <definedName name="solver_eng" localSheetId="4" hidden="1">2</definedName>
    <definedName name="solver_eng" localSheetId="3" hidden="1">2</definedName>
    <definedName name="solver_eng" localSheetId="5" hidden="1">1</definedName>
    <definedName name="solver_eng" localSheetId="2" hidden="1">2</definedName>
    <definedName name="solver_eng" localSheetId="1" hidden="1">2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est" localSheetId="1" hidden="1">1</definedName>
    <definedName name="solver_itr" localSheetId="4" hidden="1">2147483647</definedName>
    <definedName name="solver_itr" localSheetId="3" hidden="1">2147483647</definedName>
    <definedName name="solver_itr" localSheetId="2" hidden="1">2147483647</definedName>
    <definedName name="solver_itr" localSheetId="1" hidden="1">2147483647</definedName>
    <definedName name="solver_lhs1" localSheetId="4" hidden="1">'Car+Buy-in(2005)'!$B$102:$B$125</definedName>
    <definedName name="solver_lhs1" localSheetId="3" hidden="1">EF!$B$159</definedName>
    <definedName name="solver_lhs1" localSheetId="2" hidden="1">Rmax!#REF!</definedName>
    <definedName name="solver_lhs1" localSheetId="1" hidden="1">Rmin!$B$110:$B$144</definedName>
    <definedName name="solver_lhs2" localSheetId="4" hidden="1">'Car+Buy-in(2005)'!$B$221</definedName>
    <definedName name="solver_lhs2" localSheetId="3" hidden="1">EF!$B$109:$B$143</definedName>
    <definedName name="solver_lhs2" localSheetId="2" hidden="1">Rmax!#REF!</definedName>
    <definedName name="solver_lhs2" localSheetId="1" hidden="1">Rmin!$C$104</definedName>
    <definedName name="solver_lhs3" localSheetId="4" hidden="1">'Car+Buy-in(2005)'!$C$140:$C$169</definedName>
    <definedName name="solver_lhs3" localSheetId="3" hidden="1">EF!$C$103</definedName>
    <definedName name="solver_lhs3" localSheetId="2" hidden="1">Rmax!$C$105</definedName>
    <definedName name="solver_lhs4" localSheetId="4" hidden="1">'Car+Buy-in(2005)'!$C$175</definedName>
    <definedName name="solver_lhs5" localSheetId="4" hidden="1">'Car+Buy-in(2005)'!$C$59:$C$88</definedName>
    <definedName name="solver_lhs6" localSheetId="4" hidden="1">'Car+Buy-in(2005)'!$C$59:$C$88</definedName>
    <definedName name="solver_lhs7" localSheetId="4" hidden="1">'Car+Buy-in(2005)'!$C$94</definedName>
    <definedName name="solver_lhs8" localSheetId="4" hidden="1">'Car+Buy-in(2005)'!$C$94</definedName>
    <definedName name="solver_lhs9" localSheetId="4" hidden="1">'Car+Buy-in(2005)'!$C$96</definedName>
    <definedName name="solver_lin" localSheetId="3" hidden="1">1</definedName>
    <definedName name="solver_mip" localSheetId="4" hidden="1">2147483647</definedName>
    <definedName name="solver_mip" localSheetId="3" hidden="1">2147483647</definedName>
    <definedName name="solver_mip" localSheetId="2" hidden="1">2147483647</definedName>
    <definedName name="solver_mip" localSheetId="1" hidden="1">2147483647</definedName>
    <definedName name="solver_mni" localSheetId="4" hidden="1">30</definedName>
    <definedName name="solver_mni" localSheetId="3" hidden="1">30</definedName>
    <definedName name="solver_mni" localSheetId="2" hidden="1">30</definedName>
    <definedName name="solver_mni" localSheetId="1" hidden="1">30</definedName>
    <definedName name="solver_mrt" localSheetId="4" hidden="1">0.075</definedName>
    <definedName name="solver_mrt" localSheetId="3" hidden="1">0.075</definedName>
    <definedName name="solver_mrt" localSheetId="2" hidden="1">0.075</definedName>
    <definedName name="solver_mrt" localSheetId="1" hidden="1">0.075</definedName>
    <definedName name="solver_msl" localSheetId="4" hidden="1">2</definedName>
    <definedName name="solver_msl" localSheetId="3" hidden="1">2</definedName>
    <definedName name="solver_msl" localSheetId="2" hidden="1">2</definedName>
    <definedName name="solver_msl" localSheetId="1" hidden="1">2</definedName>
    <definedName name="solver_neg" localSheetId="4" hidden="1">1</definedName>
    <definedName name="solver_neg" localSheetId="3" hidden="1">1</definedName>
    <definedName name="solver_neg" localSheetId="5" hidden="1">1</definedName>
    <definedName name="solver_neg" localSheetId="2" hidden="1">1</definedName>
    <definedName name="solver_neg" localSheetId="1" hidden="1">1</definedName>
    <definedName name="solver_nod" localSheetId="4" hidden="1">2147483647</definedName>
    <definedName name="solver_nod" localSheetId="3" hidden="1">2147483647</definedName>
    <definedName name="solver_nod" localSheetId="2" hidden="1">2147483647</definedName>
    <definedName name="solver_nod" localSheetId="1" hidden="1">2147483647</definedName>
    <definedName name="solver_num" localSheetId="4" hidden="1">7</definedName>
    <definedName name="solver_num" localSheetId="3" hidden="1">3</definedName>
    <definedName name="solver_num" localSheetId="5" hidden="1">0</definedName>
    <definedName name="solver_num" localSheetId="2" hidden="1">3</definedName>
    <definedName name="solver_num" localSheetId="1" hidden="1">1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nwt" localSheetId="1" hidden="1">1</definedName>
    <definedName name="solver_opt" localSheetId="4" hidden="1">'Car+Buy-in(2005)'!$D$227</definedName>
    <definedName name="solver_opt" localSheetId="3" hidden="1">EF!$D$165</definedName>
    <definedName name="solver_opt" localSheetId="5" hidden="1">'Returns(2006)'!#REF!</definedName>
    <definedName name="solver_opt" localSheetId="2" hidden="1">Rmax!#REF!</definedName>
    <definedName name="solver_opt" localSheetId="1" hidden="1">Rmin!$F$150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pre" localSheetId="1" hidden="1">0.000001</definedName>
    <definedName name="solver_rbv" localSheetId="4" hidden="1">1</definedName>
    <definedName name="solver_rbv" localSheetId="3" hidden="1">2</definedName>
    <definedName name="solver_rbv" localSheetId="2" hidden="1">1</definedName>
    <definedName name="solver_rbv" localSheetId="1" hidden="1">2</definedName>
    <definedName name="solver_rel1" localSheetId="4" hidden="1">3</definedName>
    <definedName name="solver_rel1" localSheetId="3" hidden="1">2</definedName>
    <definedName name="solver_rel1" localSheetId="2" hidden="1">2</definedName>
    <definedName name="solver_rel1" localSheetId="1" hidden="1">3</definedName>
    <definedName name="solver_rel2" localSheetId="4" hidden="1">2</definedName>
    <definedName name="solver_rel2" localSheetId="3" hidden="1">3</definedName>
    <definedName name="solver_rel2" localSheetId="2" hidden="1">3</definedName>
    <definedName name="solver_rel2" localSheetId="1" hidden="1">2</definedName>
    <definedName name="solver_rel3" localSheetId="4" hidden="1">5</definedName>
    <definedName name="solver_rel3" localSheetId="3" hidden="1">2</definedName>
    <definedName name="solver_rel3" localSheetId="2" hidden="1">2</definedName>
    <definedName name="solver_rel4" localSheetId="4" hidden="1">1</definedName>
    <definedName name="solver_rel5" localSheetId="4" hidden="1">1</definedName>
    <definedName name="solver_rel6" localSheetId="4" hidden="1">3</definedName>
    <definedName name="solver_rel7" localSheetId="4" hidden="1">2</definedName>
    <definedName name="solver_rel8" localSheetId="4" hidden="1">2</definedName>
    <definedName name="solver_rel9" localSheetId="4" hidden="1">2</definedName>
    <definedName name="solver_rhs1" localSheetId="4" hidden="1">'Car+Buy-in(2005)'!$D$102:$D$125</definedName>
    <definedName name="solver_rhs1" localSheetId="3" hidden="1">EF!$D$159</definedName>
    <definedName name="solver_rhs1" localSheetId="2" hidden="1">0.03349</definedName>
    <definedName name="solver_rhs1" localSheetId="1" hidden="1">Rmin!$D$110:$D$144</definedName>
    <definedName name="solver_rhs2" localSheetId="4" hidden="1">'Car+Buy-in(2005)'!$D$221</definedName>
    <definedName name="solver_rhs2" localSheetId="3" hidden="1">EF!$D$109:$D$143</definedName>
    <definedName name="solver_rhs2" localSheetId="2" hidden="1">Rmax!#REF!</definedName>
    <definedName name="solver_rhs2" localSheetId="1" hidden="1">Rmin!$E$104</definedName>
    <definedName name="solver_rhs3" localSheetId="4" hidden="1">"binario"</definedName>
    <definedName name="solver_rhs3" localSheetId="3" hidden="1">EF!$E$103</definedName>
    <definedName name="solver_rhs3" localSheetId="2" hidden="1">1</definedName>
    <definedName name="solver_rhs4" localSheetId="4" hidden="1">'Car+Buy-in(2005)'!$E$175</definedName>
    <definedName name="solver_rhs5" localSheetId="4" hidden="1">'Car+Buy-in(2005)'!$C$140:$C$169</definedName>
    <definedName name="solver_rhs6" localSheetId="4" hidden="1">'Car+Buy-in(2005)'!$C$184:$C$213</definedName>
    <definedName name="solver_rhs7" localSheetId="4" hidden="1">'Car+Buy-in(2005)'!$E$94</definedName>
    <definedName name="solver_rhs8" localSheetId="4" hidden="1">'Car+Buy-in(2005)'!$E$94</definedName>
    <definedName name="solver_rhs9" localSheetId="4" hidden="1">1</definedName>
    <definedName name="solver_rlx" localSheetId="4" hidden="1">2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rsd" localSheetId="4" hidden="1">0</definedName>
    <definedName name="solver_rsd" localSheetId="3" hidden="1">0</definedName>
    <definedName name="solver_rsd" localSheetId="2" hidden="1">0</definedName>
    <definedName name="solver_rsd" localSheetId="1" hidden="1">0</definedName>
    <definedName name="solver_scl" localSheetId="4" hidden="1">1</definedName>
    <definedName name="solver_scl" localSheetId="3" hidden="1">2</definedName>
    <definedName name="solver_scl" localSheetId="2" hidden="1">1</definedName>
    <definedName name="solver_scl" localSheetId="1" hidden="1">2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sho" localSheetId="1" hidden="1">2</definedName>
    <definedName name="solver_ssz" localSheetId="4" hidden="1">100</definedName>
    <definedName name="solver_ssz" localSheetId="3" hidden="1">100</definedName>
    <definedName name="solver_ssz" localSheetId="2" hidden="1">100</definedName>
    <definedName name="solver_ssz" localSheetId="1" hidden="1">100</definedName>
    <definedName name="solver_tim" localSheetId="4" hidden="1">2147483647</definedName>
    <definedName name="solver_tim" localSheetId="3" hidden="1">2147483647</definedName>
    <definedName name="solver_tim" localSheetId="2" hidden="1">2147483647</definedName>
    <definedName name="solver_tim" localSheetId="1" hidden="1">2147483647</definedName>
    <definedName name="solver_tol" localSheetId="4" hidden="1">0.01</definedName>
    <definedName name="solver_tol" localSheetId="3" hidden="1">0.01</definedName>
    <definedName name="solver_tol" localSheetId="2" hidden="1">0.01</definedName>
    <definedName name="solver_tol" localSheetId="1" hidden="1">0.01</definedName>
    <definedName name="solver_typ" localSheetId="4" hidden="1">1</definedName>
    <definedName name="solver_typ" localSheetId="3" hidden="1">1</definedName>
    <definedName name="solver_typ" localSheetId="5" hidden="1">1</definedName>
    <definedName name="solver_typ" localSheetId="2" hidden="1">1</definedName>
    <definedName name="solver_typ" localSheetId="1" hidden="1">2</definedName>
    <definedName name="solver_val" localSheetId="4" hidden="1">0</definedName>
    <definedName name="solver_val" localSheetId="3" hidden="1">0</definedName>
    <definedName name="solver_val" localSheetId="5" hidden="1">0</definedName>
    <definedName name="solver_val" localSheetId="2" hidden="1">0</definedName>
    <definedName name="solver_val" localSheetId="1" hidden="1">0</definedName>
    <definedName name="solver_ver" localSheetId="4" hidden="1">3</definedName>
    <definedName name="solver_ver" localSheetId="3" hidden="1">2</definedName>
    <definedName name="solver_ver" localSheetId="5" hidden="1">3</definedName>
    <definedName name="solver_ver" localSheetId="2" hidden="1">3</definedName>
    <definedName name="solver_ver" localSheetId="1" hidden="1">3</definedName>
    <definedName name="z" localSheetId="3">MIN(EF!$C$150)</definedName>
    <definedName name="z" localSheetId="1">MIN([1]Foglio9!$B$146)</definedName>
    <definedName name="z">MIN(#REF!)</definedName>
    <definedName name="zvalue" localSheetId="1">Rmin!$C$149</definedName>
    <definedName name="zvalu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0" i="16" l="1"/>
  <c r="D61" i="16"/>
  <c r="D70" i="16"/>
  <c r="E36" i="15"/>
  <c r="F36" i="15"/>
  <c r="C36" i="15"/>
  <c r="D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A36" i="15"/>
  <c r="AB36" i="15"/>
  <c r="AC36" i="15"/>
  <c r="AD36" i="15"/>
  <c r="AE36" i="15"/>
  <c r="B36" i="15"/>
  <c r="B102" i="15"/>
  <c r="B125" i="15"/>
  <c r="C175" i="15"/>
  <c r="C94" i="15"/>
  <c r="L222" i="15"/>
  <c r="B143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09" i="18"/>
  <c r="B110" i="17"/>
  <c r="B111" i="17"/>
  <c r="C103" i="18"/>
  <c r="B68" i="18" a="1"/>
  <c r="B68" i="18" s="1"/>
  <c r="AF48" i="18"/>
  <c r="AE48" i="18"/>
  <c r="AD48" i="18"/>
  <c r="AC48" i="18"/>
  <c r="AB48" i="18"/>
  <c r="AA48" i="18"/>
  <c r="Z48" i="18"/>
  <c r="Y48" i="18"/>
  <c r="X48" i="18"/>
  <c r="W48" i="18"/>
  <c r="V48" i="18"/>
  <c r="U48" i="18"/>
  <c r="T48" i="18"/>
  <c r="S48" i="18"/>
  <c r="R48" i="18"/>
  <c r="Q48" i="18"/>
  <c r="P48" i="18"/>
  <c r="O48" i="18"/>
  <c r="N48" i="18"/>
  <c r="M48" i="18"/>
  <c r="L48" i="18"/>
  <c r="K48" i="18"/>
  <c r="J48" i="18"/>
  <c r="I48" i="18"/>
  <c r="H48" i="18"/>
  <c r="G48" i="18"/>
  <c r="F48" i="18"/>
  <c r="E48" i="18"/>
  <c r="D48" i="18"/>
  <c r="C48" i="18"/>
  <c r="D159" i="18"/>
  <c r="B221" i="15" l="1" a="1"/>
  <c r="B221" i="15" s="1"/>
  <c r="B159" i="18"/>
  <c r="C150" i="18"/>
  <c r="D165" i="18" s="1"/>
  <c r="D112" i="18" s="1"/>
  <c r="D140" i="18" l="1"/>
  <c r="D127" i="18"/>
  <c r="D130" i="18"/>
  <c r="D133" i="18"/>
  <c r="D136" i="18"/>
  <c r="D134" i="18"/>
  <c r="D123" i="18"/>
  <c r="D126" i="18"/>
  <c r="D129" i="18"/>
  <c r="D132" i="18"/>
  <c r="D137" i="18"/>
  <c r="D119" i="18"/>
  <c r="D122" i="18"/>
  <c r="D125" i="18"/>
  <c r="D128" i="18"/>
  <c r="D131" i="18"/>
  <c r="D115" i="18"/>
  <c r="D118" i="18"/>
  <c r="D121" i="18"/>
  <c r="D124" i="18"/>
  <c r="D143" i="18"/>
  <c r="D111" i="18"/>
  <c r="D114" i="18"/>
  <c r="D117" i="18"/>
  <c r="D120" i="18"/>
  <c r="D139" i="18"/>
  <c r="D142" i="18"/>
  <c r="D110" i="18"/>
  <c r="D113" i="18"/>
  <c r="D116" i="18"/>
  <c r="D135" i="18"/>
  <c r="D138" i="18"/>
  <c r="D141" i="18"/>
  <c r="D109" i="18"/>
  <c r="D118" i="7" l="1"/>
  <c r="C48" i="17"/>
  <c r="D48" i="17"/>
  <c r="E48" i="17"/>
  <c r="F48" i="17"/>
  <c r="G48" i="17"/>
  <c r="H48" i="17"/>
  <c r="I48" i="17"/>
  <c r="J48" i="17"/>
  <c r="K48" i="17"/>
  <c r="L48" i="17"/>
  <c r="M48" i="17"/>
  <c r="N48" i="17"/>
  <c r="O48" i="17"/>
  <c r="P48" i="17"/>
  <c r="Q48" i="17"/>
  <c r="R48" i="17"/>
  <c r="S48" i="17"/>
  <c r="T48" i="17"/>
  <c r="U48" i="17"/>
  <c r="V48" i="17"/>
  <c r="W48" i="17"/>
  <c r="X48" i="17"/>
  <c r="Y48" i="17"/>
  <c r="Z48" i="17"/>
  <c r="AA48" i="17"/>
  <c r="AB48" i="17"/>
  <c r="AC48" i="17"/>
  <c r="AD48" i="17"/>
  <c r="AE48" i="17"/>
  <c r="AF48" i="17"/>
  <c r="B69" i="17" a="1"/>
  <c r="B75" i="17" s="1"/>
  <c r="C104" i="17"/>
  <c r="B112" i="17"/>
  <c r="B113" i="17"/>
  <c r="B114" i="17"/>
  <c r="B115" i="17"/>
  <c r="B116" i="17"/>
  <c r="B117" i="17"/>
  <c r="B118" i="17"/>
  <c r="B119" i="17"/>
  <c r="B120" i="17"/>
  <c r="B121" i="17"/>
  <c r="B122" i="17"/>
  <c r="B123" i="17"/>
  <c r="B124" i="17"/>
  <c r="B125" i="17"/>
  <c r="B126" i="17"/>
  <c r="B127" i="17"/>
  <c r="B128" i="17"/>
  <c r="B129" i="17"/>
  <c r="B130" i="17"/>
  <c r="B131" i="17"/>
  <c r="B132" i="17"/>
  <c r="B133" i="17"/>
  <c r="B134" i="17"/>
  <c r="B135" i="17"/>
  <c r="B136" i="17"/>
  <c r="B137" i="17"/>
  <c r="B138" i="17"/>
  <c r="B139" i="17"/>
  <c r="B140" i="17"/>
  <c r="B141" i="17"/>
  <c r="B142" i="17"/>
  <c r="B143" i="17"/>
  <c r="B144" i="17"/>
  <c r="AC61" i="16"/>
  <c r="AC62" i="16"/>
  <c r="AC63" i="16"/>
  <c r="AC64" i="16"/>
  <c r="AC65" i="16"/>
  <c r="AC66" i="16"/>
  <c r="AC67" i="16"/>
  <c r="AC68" i="16"/>
  <c r="AC69" i="16"/>
  <c r="AC70" i="16"/>
  <c r="AC60" i="16"/>
  <c r="AB61" i="16"/>
  <c r="AB62" i="16"/>
  <c r="AB63" i="16"/>
  <c r="AB64" i="16"/>
  <c r="AB65" i="16"/>
  <c r="AB66" i="16"/>
  <c r="AB67" i="16"/>
  <c r="AB68" i="16"/>
  <c r="AB69" i="16"/>
  <c r="AB70" i="16"/>
  <c r="AB60" i="16"/>
  <c r="AA61" i="16"/>
  <c r="AA62" i="16"/>
  <c r="AA63" i="16"/>
  <c r="AA64" i="16"/>
  <c r="AA65" i="16"/>
  <c r="AA66" i="16"/>
  <c r="AA67" i="16"/>
  <c r="AA68" i="16"/>
  <c r="AA69" i="16"/>
  <c r="AA70" i="16"/>
  <c r="Z61" i="16"/>
  <c r="Z62" i="16"/>
  <c r="Z63" i="16"/>
  <c r="Z64" i="16"/>
  <c r="Z65" i="16"/>
  <c r="Z66" i="16"/>
  <c r="Z67" i="16"/>
  <c r="Z68" i="16"/>
  <c r="Z69" i="16"/>
  <c r="Z70" i="16"/>
  <c r="Y61" i="16"/>
  <c r="Y62" i="16"/>
  <c r="Y63" i="16"/>
  <c r="Y64" i="16"/>
  <c r="Y65" i="16"/>
  <c r="Y66" i="16"/>
  <c r="Y67" i="16"/>
  <c r="Y68" i="16"/>
  <c r="Y69" i="16"/>
  <c r="Y70" i="16"/>
  <c r="AA60" i="16"/>
  <c r="Z60" i="16"/>
  <c r="Y60" i="16"/>
  <c r="X61" i="16"/>
  <c r="X62" i="16"/>
  <c r="X63" i="16"/>
  <c r="X64" i="16"/>
  <c r="X65" i="16"/>
  <c r="X66" i="16"/>
  <c r="X67" i="16"/>
  <c r="X68" i="16"/>
  <c r="X69" i="16"/>
  <c r="X70" i="16"/>
  <c r="X60" i="16"/>
  <c r="W61" i="16"/>
  <c r="W62" i="16"/>
  <c r="W63" i="16"/>
  <c r="W64" i="16"/>
  <c r="W65" i="16"/>
  <c r="W66" i="16"/>
  <c r="W67" i="16"/>
  <c r="W68" i="16"/>
  <c r="W69" i="16"/>
  <c r="W70" i="16"/>
  <c r="W60" i="16"/>
  <c r="V61" i="16"/>
  <c r="V62" i="16"/>
  <c r="V63" i="16"/>
  <c r="V64" i="16"/>
  <c r="V65" i="16"/>
  <c r="V66" i="16"/>
  <c r="V67" i="16"/>
  <c r="V68" i="16"/>
  <c r="V69" i="16"/>
  <c r="V70" i="16"/>
  <c r="V60" i="16"/>
  <c r="U61" i="16"/>
  <c r="U62" i="16"/>
  <c r="U63" i="16"/>
  <c r="U64" i="16"/>
  <c r="U65" i="16"/>
  <c r="U66" i="16"/>
  <c r="U67" i="16"/>
  <c r="U68" i="16"/>
  <c r="U69" i="16"/>
  <c r="U70" i="16"/>
  <c r="U60" i="16"/>
  <c r="T61" i="16"/>
  <c r="T62" i="16"/>
  <c r="T63" i="16"/>
  <c r="T64" i="16"/>
  <c r="T65" i="16"/>
  <c r="T66" i="16"/>
  <c r="T67" i="16"/>
  <c r="T68" i="16"/>
  <c r="T69" i="16"/>
  <c r="T70" i="16"/>
  <c r="T60" i="16"/>
  <c r="S61" i="16"/>
  <c r="S62" i="16"/>
  <c r="S63" i="16"/>
  <c r="S64" i="16"/>
  <c r="S65" i="16"/>
  <c r="S66" i="16"/>
  <c r="S67" i="16"/>
  <c r="S68" i="16"/>
  <c r="S69" i="16"/>
  <c r="S70" i="16"/>
  <c r="S60" i="16"/>
  <c r="R61" i="16"/>
  <c r="R62" i="16"/>
  <c r="R63" i="16"/>
  <c r="R64" i="16"/>
  <c r="R65" i="16"/>
  <c r="R66" i="16"/>
  <c r="R67" i="16"/>
  <c r="R68" i="16"/>
  <c r="R69" i="16"/>
  <c r="R70" i="16"/>
  <c r="R60" i="16"/>
  <c r="Q61" i="16"/>
  <c r="Q62" i="16"/>
  <c r="Q63" i="16"/>
  <c r="Q64" i="16"/>
  <c r="Q65" i="16"/>
  <c r="Q66" i="16"/>
  <c r="Q67" i="16"/>
  <c r="Q68" i="16"/>
  <c r="Q69" i="16"/>
  <c r="Q70" i="16"/>
  <c r="Q60" i="16"/>
  <c r="P61" i="16"/>
  <c r="P62" i="16"/>
  <c r="P63" i="16"/>
  <c r="P64" i="16"/>
  <c r="P65" i="16"/>
  <c r="P66" i="16"/>
  <c r="P67" i="16"/>
  <c r="P68" i="16"/>
  <c r="P69" i="16"/>
  <c r="P70" i="16"/>
  <c r="P60" i="16"/>
  <c r="O61" i="16"/>
  <c r="O62" i="16"/>
  <c r="O63" i="16"/>
  <c r="O64" i="16"/>
  <c r="O65" i="16"/>
  <c r="O66" i="16"/>
  <c r="O67" i="16"/>
  <c r="O68" i="16"/>
  <c r="O69" i="16"/>
  <c r="O70" i="16"/>
  <c r="O60" i="16"/>
  <c r="N61" i="16"/>
  <c r="N62" i="16"/>
  <c r="N63" i="16"/>
  <c r="N64" i="16"/>
  <c r="N65" i="16"/>
  <c r="N66" i="16"/>
  <c r="N67" i="16"/>
  <c r="N68" i="16"/>
  <c r="N69" i="16"/>
  <c r="N70" i="16"/>
  <c r="N60" i="16"/>
  <c r="M61" i="16"/>
  <c r="M62" i="16"/>
  <c r="M63" i="16"/>
  <c r="M64" i="16"/>
  <c r="M65" i="16"/>
  <c r="M66" i="16"/>
  <c r="M67" i="16"/>
  <c r="M68" i="16"/>
  <c r="M69" i="16"/>
  <c r="M70" i="16"/>
  <c r="M60" i="16"/>
  <c r="L61" i="16"/>
  <c r="L62" i="16"/>
  <c r="L63" i="16"/>
  <c r="L64" i="16"/>
  <c r="L65" i="16"/>
  <c r="L66" i="16"/>
  <c r="L67" i="16"/>
  <c r="L68" i="16"/>
  <c r="L69" i="16"/>
  <c r="L70" i="16"/>
  <c r="L60" i="16"/>
  <c r="K61" i="16"/>
  <c r="K62" i="16"/>
  <c r="K63" i="16"/>
  <c r="K64" i="16"/>
  <c r="K65" i="16"/>
  <c r="K66" i="16"/>
  <c r="K67" i="16"/>
  <c r="K68" i="16"/>
  <c r="K69" i="16"/>
  <c r="K70" i="16"/>
  <c r="K60" i="16"/>
  <c r="J61" i="16"/>
  <c r="J62" i="16"/>
  <c r="J63" i="16"/>
  <c r="J64" i="16"/>
  <c r="J65" i="16"/>
  <c r="J66" i="16"/>
  <c r="J67" i="16"/>
  <c r="J68" i="16"/>
  <c r="J69" i="16"/>
  <c r="J70" i="16"/>
  <c r="J60" i="16"/>
  <c r="I61" i="16"/>
  <c r="I62" i="16"/>
  <c r="I63" i="16"/>
  <c r="I64" i="16"/>
  <c r="I65" i="16"/>
  <c r="I66" i="16"/>
  <c r="I67" i="16"/>
  <c r="I68" i="16"/>
  <c r="I69" i="16"/>
  <c r="I70" i="16"/>
  <c r="I60" i="16"/>
  <c r="H61" i="16"/>
  <c r="H62" i="16"/>
  <c r="H63" i="16"/>
  <c r="H64" i="16"/>
  <c r="H65" i="16"/>
  <c r="H66" i="16"/>
  <c r="H67" i="16"/>
  <c r="H68" i="16"/>
  <c r="H69" i="16"/>
  <c r="H70" i="16"/>
  <c r="H60" i="16"/>
  <c r="G61" i="16"/>
  <c r="G62" i="16"/>
  <c r="G63" i="16"/>
  <c r="G64" i="16"/>
  <c r="G65" i="16"/>
  <c r="G66" i="16"/>
  <c r="G67" i="16"/>
  <c r="G68" i="16"/>
  <c r="G69" i="16"/>
  <c r="G70" i="16"/>
  <c r="G60" i="16"/>
  <c r="F61" i="16"/>
  <c r="F62" i="16"/>
  <c r="F63" i="16"/>
  <c r="F64" i="16"/>
  <c r="F65" i="16"/>
  <c r="F66" i="16"/>
  <c r="F67" i="16"/>
  <c r="F68" i="16"/>
  <c r="F69" i="16"/>
  <c r="F70" i="16"/>
  <c r="F60" i="16"/>
  <c r="E61" i="16"/>
  <c r="E62" i="16"/>
  <c r="E63" i="16"/>
  <c r="E64" i="16"/>
  <c r="E65" i="16"/>
  <c r="E66" i="16"/>
  <c r="E67" i="16"/>
  <c r="E68" i="16"/>
  <c r="E69" i="16"/>
  <c r="E70" i="16"/>
  <c r="E60" i="16"/>
  <c r="D62" i="16"/>
  <c r="D63" i="16"/>
  <c r="D64" i="16"/>
  <c r="D65" i="16"/>
  <c r="D66" i="16"/>
  <c r="D67" i="16"/>
  <c r="D68" i="16"/>
  <c r="D69" i="16"/>
  <c r="C62" i="16"/>
  <c r="C63" i="16"/>
  <c r="C64" i="16"/>
  <c r="C65" i="16"/>
  <c r="C66" i="16"/>
  <c r="C67" i="16"/>
  <c r="C68" i="16"/>
  <c r="C69" i="16"/>
  <c r="C70" i="16"/>
  <c r="C61" i="16"/>
  <c r="C60" i="16"/>
  <c r="B25" i="16" a="1"/>
  <c r="B25" i="16" s="1"/>
  <c r="C149" i="17" l="1"/>
  <c r="D157" i="17" s="1"/>
  <c r="D111" i="17" s="1"/>
  <c r="B94" i="17"/>
  <c r="B86" i="17"/>
  <c r="B78" i="17"/>
  <c r="B70" i="17"/>
  <c r="B93" i="17"/>
  <c r="B85" i="17"/>
  <c r="B77" i="17"/>
  <c r="B69" i="17"/>
  <c r="B98" i="17"/>
  <c r="B90" i="17"/>
  <c r="B82" i="17"/>
  <c r="B74" i="17"/>
  <c r="B97" i="17"/>
  <c r="B89" i="17"/>
  <c r="B81" i="17"/>
  <c r="B73" i="17"/>
  <c r="B91" i="17"/>
  <c r="B83" i="17"/>
  <c r="B96" i="17"/>
  <c r="B88" i="17"/>
  <c r="B80" i="17"/>
  <c r="B72" i="17"/>
  <c r="B92" i="17"/>
  <c r="B84" i="17"/>
  <c r="B76" i="17"/>
  <c r="B95" i="17"/>
  <c r="B87" i="17"/>
  <c r="B79" i="17"/>
  <c r="B71" i="17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D213" i="15"/>
  <c r="C213" i="15"/>
  <c r="D212" i="15"/>
  <c r="C212" i="15"/>
  <c r="D211" i="15"/>
  <c r="C211" i="15"/>
  <c r="D210" i="15"/>
  <c r="C210" i="15"/>
  <c r="D209" i="15"/>
  <c r="C209" i="15"/>
  <c r="D208" i="15"/>
  <c r="C208" i="15"/>
  <c r="D207" i="15"/>
  <c r="C207" i="15"/>
  <c r="D206" i="15"/>
  <c r="C206" i="15"/>
  <c r="D205" i="15"/>
  <c r="C205" i="15"/>
  <c r="D204" i="15"/>
  <c r="C204" i="15"/>
  <c r="D203" i="15"/>
  <c r="C203" i="15"/>
  <c r="D202" i="15"/>
  <c r="C202" i="15"/>
  <c r="D201" i="15"/>
  <c r="C201" i="15"/>
  <c r="D200" i="15"/>
  <c r="C200" i="15"/>
  <c r="D199" i="15"/>
  <c r="C199" i="15"/>
  <c r="D198" i="15"/>
  <c r="C198" i="15"/>
  <c r="D197" i="15"/>
  <c r="C197" i="15"/>
  <c r="D196" i="15"/>
  <c r="C196" i="15"/>
  <c r="D195" i="15"/>
  <c r="C195" i="15"/>
  <c r="D194" i="15"/>
  <c r="C194" i="15"/>
  <c r="D193" i="15"/>
  <c r="C193" i="15"/>
  <c r="D192" i="15"/>
  <c r="C192" i="15"/>
  <c r="D191" i="15"/>
  <c r="C191" i="15"/>
  <c r="D190" i="15"/>
  <c r="C190" i="15"/>
  <c r="D189" i="15"/>
  <c r="C189" i="15"/>
  <c r="D188" i="15"/>
  <c r="C188" i="15"/>
  <c r="D187" i="15"/>
  <c r="C187" i="15"/>
  <c r="D186" i="15"/>
  <c r="C186" i="15"/>
  <c r="D185" i="15"/>
  <c r="C185" i="15"/>
  <c r="D184" i="15"/>
  <c r="C184" i="15"/>
  <c r="B59" i="15" a="1"/>
  <c r="B59" i="15" s="1"/>
  <c r="C105" i="7"/>
  <c r="B70" i="7" a="1"/>
  <c r="B70" i="7" s="1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C48" i="7"/>
  <c r="D113" i="7" l="1" a="1"/>
  <c r="D113" i="7" s="1"/>
  <c r="D137" i="17"/>
  <c r="D139" i="17"/>
  <c r="D126" i="17"/>
  <c r="D132" i="17"/>
  <c r="D133" i="17"/>
  <c r="D135" i="17"/>
  <c r="D122" i="17"/>
  <c r="D128" i="17"/>
  <c r="D129" i="17"/>
  <c r="D131" i="17"/>
  <c r="D118" i="17"/>
  <c r="D127" i="17"/>
  <c r="D123" i="17"/>
  <c r="D130" i="17"/>
  <c r="D125" i="17"/>
  <c r="D114" i="17"/>
  <c r="D121" i="17"/>
  <c r="D142" i="17"/>
  <c r="D110" i="17"/>
  <c r="D116" i="17"/>
  <c r="D113" i="17"/>
  <c r="D119" i="17"/>
  <c r="D136" i="17"/>
  <c r="D124" i="17"/>
  <c r="D120" i="17"/>
  <c r="D138" i="17"/>
  <c r="D144" i="17"/>
  <c r="D112" i="17"/>
  <c r="D117" i="17"/>
  <c r="D115" i="17"/>
  <c r="D134" i="17"/>
  <c r="D140" i="17"/>
  <c r="D141" i="17"/>
  <c r="D143" i="17"/>
  <c r="C130" i="15"/>
  <c r="D227" i="15" s="1"/>
  <c r="D109" i="15" l="1"/>
  <c r="D103" i="15"/>
  <c r="D115" i="15"/>
  <c r="D102" i="15"/>
  <c r="D104" i="15"/>
  <c r="D113" i="15"/>
  <c r="D114" i="15"/>
  <c r="D123" i="15"/>
  <c r="D112" i="15"/>
  <c r="D120" i="15" l="1"/>
  <c r="D125" i="15"/>
  <c r="D117" i="15"/>
  <c r="D118" i="15"/>
  <c r="D108" i="15"/>
  <c r="D122" i="15"/>
  <c r="D116" i="15"/>
  <c r="D107" i="15"/>
  <c r="D110" i="15"/>
  <c r="D119" i="15"/>
  <c r="D124" i="15"/>
  <c r="D121" i="15"/>
  <c r="D111" i="15"/>
  <c r="D105" i="15"/>
  <c r="D10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<sst xmlns="http://schemas.openxmlformats.org/spreadsheetml/2006/main" count="940" uniqueCount="278">
  <si>
    <r>
      <t xml:space="preserve">The data used are the Monthly observations of  the returns of 30 assets in the </t>
    </r>
    <r>
      <rPr>
        <b/>
        <sz val="10"/>
        <color theme="1"/>
        <rFont val="Calibri"/>
        <family val="2"/>
      </rPr>
      <t>S&amp;P Mib 30</t>
    </r>
    <r>
      <rPr>
        <sz val="10"/>
        <color theme="1"/>
        <rFont val="Calibri"/>
        <family val="2"/>
      </rPr>
      <t xml:space="preserve"> index in the period 01/2004</t>
    </r>
    <r>
      <rPr>
        <sz val="10"/>
        <color theme="1"/>
        <rFont val="Arial"/>
        <family val="2"/>
      </rPr>
      <t>−11/2006:</t>
    </r>
  </si>
  <si>
    <t>Monthly returns of assets from S&amp;P MIB 30 from January 2004 to November 2006</t>
  </si>
  <si>
    <t>DATA</t>
  </si>
  <si>
    <t>AL</t>
  </si>
  <si>
    <t xml:space="preserve">AGL </t>
  </si>
  <si>
    <t>AUTO</t>
  </si>
  <si>
    <t>BFI</t>
  </si>
  <si>
    <t xml:space="preserve">BPM </t>
  </si>
  <si>
    <t>BPVN</t>
  </si>
  <si>
    <t>BUL</t>
  </si>
  <si>
    <t>CAP</t>
  </si>
  <si>
    <t>ENEL</t>
  </si>
  <si>
    <t>ENI</t>
  </si>
  <si>
    <t>FWB</t>
  </si>
  <si>
    <t>F</t>
  </si>
  <si>
    <t>FNC</t>
  </si>
  <si>
    <t>G</t>
  </si>
  <si>
    <t>ES</t>
  </si>
  <si>
    <t>IT</t>
  </si>
  <si>
    <t>LUX</t>
  </si>
  <si>
    <t>MS</t>
  </si>
  <si>
    <t>MB</t>
  </si>
  <si>
    <t>MED</t>
  </si>
  <si>
    <t>MN</t>
  </si>
  <si>
    <t>BMPS</t>
  </si>
  <si>
    <t>PC</t>
  </si>
  <si>
    <t>RCS</t>
  </si>
  <si>
    <t>SPM</t>
  </si>
  <si>
    <t>SPI</t>
  </si>
  <si>
    <t>SRG</t>
  </si>
  <si>
    <t>STM</t>
  </si>
  <si>
    <t>TIT</t>
  </si>
  <si>
    <t>UC</t>
  </si>
  <si>
    <t>Jan-04</t>
  </si>
  <si>
    <t>Feb-04</t>
  </si>
  <si>
    <t>Mar-04</t>
  </si>
  <si>
    <t>Apr-04</t>
  </si>
  <si>
    <t>May-04</t>
  </si>
  <si>
    <t>June-04</t>
  </si>
  <si>
    <t>Jul-04</t>
  </si>
  <si>
    <t>Aug-04</t>
  </si>
  <si>
    <t>Sept-04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</si>
  <si>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</si>
  <si>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</si>
  <si>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</si>
  <si>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</si>
  <si>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</si>
  <si>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</si>
  <si>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</si>
  <si>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</si>
  <si>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June-05</t>
  </si>
  <si>
    <t>Jul-05</t>
  </si>
  <si>
    <t>Aug-05</t>
  </si>
  <si>
    <t>Sept-05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</si>
  <si>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</si>
  <si>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</si>
  <si>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</si>
  <si>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</si>
  <si>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</si>
  <si>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</si>
  <si>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</si>
  <si>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</si>
  <si>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June-06</t>
  </si>
  <si>
    <t>Jul-06</t>
  </si>
  <si>
    <t>Aug-06</t>
  </si>
  <si>
    <t>Sept-06</t>
  </si>
  <si>
    <t>Oct-06</t>
  </si>
  <si>
    <t>Nov-06</t>
  </si>
  <si>
    <t>LABEL</t>
  </si>
  <si>
    <t>STOCK</t>
  </si>
  <si>
    <t>AL IM Equity</t>
  </si>
  <si>
    <t>ALLEANZA ASSICURAZIONI</t>
  </si>
  <si>
    <t>AGL IM Equity</t>
  </si>
  <si>
    <t>AUTOGRILL SPA</t>
  </si>
  <si>
    <t>AUTO IM Equity</t>
  </si>
  <si>
    <t>AUTOSTRADE SPA</t>
  </si>
  <si>
    <t>NTV IM Equity</t>
  </si>
  <si>
    <t>BANCA ANTONVENETA SPA</t>
  </si>
  <si>
    <t>BFI IM Equity</t>
  </si>
  <si>
    <t>BANCA FIDEURAM SPA</t>
  </si>
  <si>
    <t>BIN IM Equity</t>
  </si>
  <si>
    <t>BANCA INTESA SPA</t>
  </si>
  <si>
    <t>BPM IM Equity</t>
  </si>
  <si>
    <t>BANCA POPOLARE DI MILANO</t>
  </si>
  <si>
    <t>BPVN IM Equity</t>
  </si>
  <si>
    <t>BANCO POPOLARE DI VERONA E NOVARA</t>
  </si>
  <si>
    <t>BNL IM Equity</t>
  </si>
  <si>
    <t>BANCA NAZIONALE LAVORO-ORD</t>
  </si>
  <si>
    <t>BPU IM Equity</t>
  </si>
  <si>
    <t>BANCHE POPOLARI UNITE SCPA</t>
  </si>
  <si>
    <t>BUL IM Equity</t>
  </si>
  <si>
    <t>BULGARI SPA</t>
  </si>
  <si>
    <t>CAP IM Equity</t>
  </si>
  <si>
    <t>CAPITALIA SPA</t>
  </si>
  <si>
    <t>EDN IM Equity</t>
  </si>
  <si>
    <t>EDISON SPA</t>
  </si>
  <si>
    <t>ENEL IM Equity</t>
  </si>
  <si>
    <t>ENEL SPA</t>
  </si>
  <si>
    <t>ENI IM Equity</t>
  </si>
  <si>
    <t>ENI SPA</t>
  </si>
  <si>
    <t>FWB IM Equity</t>
  </si>
  <si>
    <t>FASTWEB</t>
  </si>
  <si>
    <t>F IM Equity</t>
  </si>
  <si>
    <t>FIAT SPA</t>
  </si>
  <si>
    <t>FNC IM Equity</t>
  </si>
  <si>
    <t>FINMECCANICA SPA</t>
  </si>
  <si>
    <t>G IM Equity</t>
  </si>
  <si>
    <t>ASSICURAZIONI GENERALI</t>
  </si>
  <si>
    <t>ES IM Equity</t>
  </si>
  <si>
    <t>GRUPPO EDITORIALE L'ESPRESSO</t>
  </si>
  <si>
    <t>IT IM Equity</t>
  </si>
  <si>
    <t>ITALCEMENTI SPA</t>
  </si>
  <si>
    <t>LTT IM Equity</t>
  </si>
  <si>
    <t>LOTTOMATICA SPA/OLD</t>
  </si>
  <si>
    <t>LUX IM Equity</t>
  </si>
  <si>
    <t>LUXOTTICA GROUP SPA</t>
  </si>
  <si>
    <t>MS IM Equity</t>
  </si>
  <si>
    <t>MEDIASET SPA</t>
  </si>
  <si>
    <t>MB IM Equity</t>
  </si>
  <si>
    <t>MEDIOBANCA SPA</t>
  </si>
  <si>
    <t>MED IM Equity</t>
  </si>
  <si>
    <t>MEDIOLANUM SPA</t>
  </si>
  <si>
    <t>MN IM Equity</t>
  </si>
  <si>
    <t>ARNOLDO MONDADORI EDITORE</t>
  </si>
  <si>
    <t>BMPS IM Equity</t>
  </si>
  <si>
    <t>BANCA MONTE DEI PASCHI SIENA</t>
  </si>
  <si>
    <t>PC IM Equity</t>
  </si>
  <si>
    <t>PIRELLI &amp; C.</t>
  </si>
  <si>
    <t>R IM Equity</t>
  </si>
  <si>
    <t>RAS HOLDING SPA</t>
  </si>
  <si>
    <t>RCS IM Equity</t>
  </si>
  <si>
    <t>RCS MEDIAGROUP SPA</t>
  </si>
  <si>
    <t>SPM IM Equity</t>
  </si>
  <si>
    <t>SAIPEM</t>
  </si>
  <si>
    <t>SPI IM Equity</t>
  </si>
  <si>
    <t>SANPAOLO IMI SPA</t>
  </si>
  <si>
    <t>PG IM Equity</t>
  </si>
  <si>
    <t>SEAT PAGINE GIALLE</t>
  </si>
  <si>
    <t>SRG IM Equity</t>
  </si>
  <si>
    <t>SNAM RETE GAS</t>
  </si>
  <si>
    <t>STM IM Equity</t>
  </si>
  <si>
    <t>STMICROELECTRONICS</t>
  </si>
  <si>
    <t>TIT IM Equity</t>
  </si>
  <si>
    <t>TELECOM ITALIA SPA</t>
  </si>
  <si>
    <t>TRN IM Equity</t>
  </si>
  <si>
    <t>TERNA SPA</t>
  </si>
  <si>
    <t>TIM IM Equity</t>
  </si>
  <si>
    <t>TIM SPA</t>
  </si>
  <si>
    <t>UC IM Equity</t>
  </si>
  <si>
    <t>UNICREDITO ITALIANO SPA</t>
  </si>
  <si>
    <t>Monthly returns assets from S&amp;P MIB 30 from January 2004 to November 2006</t>
  </si>
  <si>
    <t>ASSETS</t>
  </si>
  <si>
    <t>MONTHS</t>
  </si>
  <si>
    <t xml:space="preserve">EXPECTED RETURN </t>
  </si>
  <si>
    <t>Vector of the thirty  expected returns</t>
  </si>
  <si>
    <r>
      <rPr>
        <b/>
        <sz val="10"/>
        <color rgb="FF000000"/>
        <rFont val="Arial"/>
        <family val="2"/>
      </rPr>
      <t>NOTE:</t>
    </r>
    <r>
      <rPr>
        <sz val="10"/>
        <color rgb="FF000000"/>
        <rFont val="Arial"/>
        <family val="2"/>
      </rPr>
      <t xml:space="preserve"> We calculate the Expected returns using the function AVERAGE</t>
    </r>
  </si>
  <si>
    <t>In this section we try to find the Rmin corresponding  to the return of the portfolio minimum risk following the MM approach</t>
  </si>
  <si>
    <t>a) We start by defining the decision variables corresponding to the asset weight Xj :</t>
  </si>
  <si>
    <r>
      <t xml:space="preserve"> </t>
    </r>
    <r>
      <rPr>
        <b/>
        <sz val="10"/>
        <color rgb="FFC00000"/>
        <rFont val="Arial"/>
        <family val="2"/>
      </rPr>
      <t>DECISION VARIABLES</t>
    </r>
  </si>
  <si>
    <t xml:space="preserve"> Xj</t>
  </si>
  <si>
    <r>
      <rPr>
        <b/>
        <sz val="10"/>
        <color rgb="FF000000"/>
        <rFont val="Arial"/>
        <family val="2"/>
      </rPr>
      <t>NOTE</t>
    </r>
    <r>
      <rPr>
        <sz val="10"/>
        <color rgb="FF000000"/>
        <rFont val="Arial"/>
        <family val="2"/>
      </rPr>
      <t>: Fraction of capital Xi  invested in the 30  assets (i=1,2,5….30)</t>
    </r>
  </si>
  <si>
    <t xml:space="preserve">b) The next step concern the imposition of the constraints on the portfolio and the z-value </t>
  </si>
  <si>
    <t xml:space="preserve">PORTFOLIO CONSTRAINTS </t>
  </si>
  <si>
    <t>LHS</t>
  </si>
  <si>
    <t>RHS</t>
  </si>
  <si>
    <t>TOTAL</t>
  </si>
  <si>
    <t>=</t>
  </si>
  <si>
    <t>Z VALUE CONSTRAINTS</t>
  </si>
  <si>
    <t>&gt;=</t>
  </si>
  <si>
    <t xml:space="preserve">c) Finally in order to maximize the minum loss we need to define Z as the minum value of the weighted return </t>
  </si>
  <si>
    <t>z  =</t>
  </si>
  <si>
    <t>d) impose the objective funcion and  maximize z-value</t>
  </si>
  <si>
    <t>OBJECTIVE FUNCITION Rmin</t>
  </si>
  <si>
    <t>DATE</t>
  </si>
  <si>
    <t xml:space="preserve"> </t>
  </si>
  <si>
    <r>
      <rPr>
        <b/>
        <sz val="10"/>
        <color theme="1"/>
        <rFont val="Arial"/>
        <family val="2"/>
      </rPr>
      <t>NOTE</t>
    </r>
    <r>
      <rPr>
        <sz val="10"/>
        <color theme="1"/>
        <rFont val="Arial"/>
        <family val="2"/>
      </rPr>
      <t>: We are having 2 constraints in finding the Rmax</t>
    </r>
  </si>
  <si>
    <t>Xj</t>
  </si>
  <si>
    <t>NOTE:Fraction of capital Xi  invested in the 30  assets (i=1,2,5….30)</t>
  </si>
  <si>
    <t>NOTE: The constraint that the sum of the fraction of investments sum to 1</t>
  </si>
  <si>
    <t>Rmax</t>
  </si>
  <si>
    <t>Monthly returns asseyìts from S&amp;P MIB 30 from January 2004 to November 2006</t>
  </si>
  <si>
    <t>OBJECTIVE FUNCITION Rmax</t>
  </si>
  <si>
    <t>Rmin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</si>
  <si>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</si>
  <si>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</si>
  <si>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</si>
  <si>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</si>
  <si>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</si>
  <si>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</si>
  <si>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</si>
  <si>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</si>
  <si>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</si>
  <si>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</si>
  <si>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E(R)</t>
  </si>
  <si>
    <t>Min Risk</t>
  </si>
  <si>
    <t>a) we start by defining the decision variables corresponding to the asset weight Xj :</t>
  </si>
  <si>
    <t>d) Define the Yi binary variable where Yi=1 include the asset in the porfolio while Y1=0 otherwhise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</si>
  <si>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</si>
  <si>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</si>
  <si>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</si>
  <si>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</si>
  <si>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</si>
  <si>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</si>
  <si>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</si>
  <si>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</si>
  <si>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</si>
  <si>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</si>
  <si>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</si>
  <si>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</si>
  <si>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</si>
  <si>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</si>
  <si>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</si>
  <si>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</si>
  <si>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</si>
  <si>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</si>
  <si>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</si>
  <si>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</si>
  <si>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</si>
  <si>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</si>
  <si>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</si>
  <si>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</si>
  <si>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</si>
  <si>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</si>
  <si>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</si>
  <si>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</si>
  <si>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</si>
  <si>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</si>
  <si>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&lt;=</t>
  </si>
  <si>
    <t>Lb</t>
  </si>
  <si>
    <t>Ub</t>
  </si>
  <si>
    <t>Portfolio Rmin Model formulation</t>
  </si>
  <si>
    <t xml:space="preserve">DEFINING Z-VALUE </t>
  </si>
  <si>
    <t xml:space="preserve">Rmin </t>
  </si>
  <si>
    <t>NOTE: We are applying the 3rd constraint that is the sum of the decision variables should equal one</t>
  </si>
  <si>
    <r>
      <rPr>
        <b/>
        <sz val="10"/>
        <color rgb="FF000000"/>
        <rFont val="Arial"/>
        <family val="2"/>
      </rPr>
      <t>NOTE</t>
    </r>
    <r>
      <rPr>
        <sz val="10"/>
        <color rgb="FF000000"/>
        <rFont val="Arial"/>
        <family val="2"/>
      </rPr>
      <t>: We defined the z value using the following formula</t>
    </r>
  </si>
  <si>
    <t>Compute Rmin for the portfolio of minimum Risk without considering Expected Returns</t>
  </si>
  <si>
    <t xml:space="preserve">Compute Rmax for the portfolio Maximun E(R), without considering the risk </t>
  </si>
  <si>
    <t>Portfolio Rmax  Model formulation</t>
  </si>
  <si>
    <t>c) Find out the sum of the weighted asset*expected return</t>
  </si>
  <si>
    <t>∑E(Rj)*Xj</t>
  </si>
  <si>
    <t>Sum of E(Rj)*Xj</t>
  </si>
  <si>
    <t>MinRisk</t>
  </si>
  <si>
    <t>Efficient Frontier of the 10 equally spaced valued between Rmin and Rmax</t>
  </si>
  <si>
    <r>
      <rPr>
        <b/>
        <sz val="10"/>
        <color rgb="FF000000"/>
        <rFont val="Arial"/>
        <family val="2"/>
      </rPr>
      <t>NOTE</t>
    </r>
    <r>
      <rPr>
        <sz val="10"/>
        <color rgb="FF000000"/>
        <rFont val="Arial"/>
        <family val="2"/>
      </rPr>
      <t>: Here we are considering only the first and the last constraint since we do not consider target value.</t>
    </r>
  </si>
  <si>
    <t xml:space="preserve"> ASSET</t>
  </si>
  <si>
    <t>MM Model for the 10 equally spaced point Formulation</t>
  </si>
  <si>
    <t xml:space="preserve">d) Impose the target value each time by changing the value with the E(Rj) of the equally spaced value </t>
  </si>
  <si>
    <t>EXPECTED RETURN CONSTRAINT (TARGET CONSTRAINT)</t>
  </si>
  <si>
    <t>←</t>
  </si>
  <si>
    <t>Insert each time the corresponding target value</t>
  </si>
  <si>
    <t>e) impose the objective funcion and  maximize z-value</t>
  </si>
  <si>
    <t>OBJECTIVE FUNCTION</t>
  </si>
  <si>
    <t xml:space="preserve">BY TAKING Rmin and Rmax VALUES, WE'VE CHOOSE 10 EQUALLY SPACED INTERVAL AND USE THEM  (ONCE A TIME)  IN THE MM MODEL AS TARGET CONSTRAINT </t>
  </si>
  <si>
    <t>THEN WE REPORTED THE OUTPUT IN THE CHARTS BELOW</t>
  </si>
  <si>
    <t>BY CHANGING THE  MINUM RETUN SIGN WE CAN PLOT THE EF OF THE LOSS AGAINST THE EXPECTED VALUE</t>
  </si>
  <si>
    <t>RESULTS ARE PLOTTED IN THE CHARTS BELOW</t>
  </si>
  <si>
    <t>Carindlity &amp; Buy-In Threshold Constraint applied until Dec-05</t>
  </si>
  <si>
    <t>Model Specification with Cardinality &amp; Buy-In Threshold</t>
  </si>
  <si>
    <t>Yi VARIABLES</t>
  </si>
  <si>
    <t xml:space="preserve">e) Impose Yi to be less or equal to 5 asset </t>
  </si>
  <si>
    <t>Yi CONSTRAINT</t>
  </si>
  <si>
    <t xml:space="preserve">f) Set the Buy-In Threshold cosntraint </t>
  </si>
  <si>
    <t>Asset</t>
  </si>
  <si>
    <t>BUY-IN THRESHOLD ACTIVATION</t>
  </si>
  <si>
    <t>g) Impose the target value each time by fixing it equal to (rmin + rmax)/ 2</t>
  </si>
  <si>
    <t xml:space="preserve">ρmin </t>
  </si>
  <si>
    <t>ρmax</t>
  </si>
  <si>
    <t>(ρmin+ρmax)/2</t>
  </si>
  <si>
    <t>Optimal Portoflio applied to compute 2006 returns</t>
  </si>
  <si>
    <t xml:space="preserve">a) At first we define the optimal portfolio obtained in the previous section </t>
  </si>
  <si>
    <t xml:space="preserve">b) We then computed the return of 2006 corresponding to the above optimal portfolio </t>
  </si>
  <si>
    <t>2006 OPTIMAL PORTFOLIO RETURNS</t>
  </si>
  <si>
    <t>C) Finally we plotted the the returns all together and the individually by comparing the optimal ones with the storical ones of 2006</t>
  </si>
  <si>
    <t>RETURNS PLOT</t>
  </si>
  <si>
    <t>GROUP 4 :</t>
  </si>
  <si>
    <t>Submitted by: Andrews Alberto Quintero, Lorenzo Rossi, Nagib Stefano Souki, Rami Siman ,Shyamily Joy</t>
  </si>
  <si>
    <t>DATA DESCRIPTION</t>
  </si>
  <si>
    <t xml:space="preserve">**cambiare formula sum**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</si>
</sst>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"/>
    <numFmt numFmtId="167" formatCode="0.0000"/>
  </numFmts>
  <fonts count="2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C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70C0"/>
      <name val="Arial"/>
      <family val="2"/>
    </font>
    <font>
      <b/>
      <sz val="9"/>
      <color rgb="FF0070C0"/>
      <name val="Arial"/>
      <family val="2"/>
    </font>
    <font>
      <sz val="10"/>
      <color rgb="FF000000"/>
      <name val="Arial"/>
      <family val="2"/>
    </font>
    <font>
      <b/>
      <sz val="11"/>
      <color rgb="FFC00000"/>
      <name val="Arial"/>
      <family val="2"/>
    </font>
    <font>
      <u/>
      <sz val="10"/>
      <color rgb="FF000000"/>
      <name val="Arial"/>
      <family val="2"/>
    </font>
    <font>
      <b/>
      <sz val="10"/>
      <color rgb="FF002060"/>
      <name val="Arial"/>
      <family val="2"/>
    </font>
    <font>
      <sz val="8"/>
      <name val="Arial"/>
      <family val="2"/>
    </font>
    <font>
      <sz val="10"/>
      <color rgb="FFC00000"/>
      <name val="Arial"/>
      <family val="2"/>
    </font>
    <font>
      <b/>
      <sz val="11.5"/>
      <color theme="4"/>
      <name val="Arial"/>
      <family val="2"/>
    </font>
    <font>
      <sz val="10"/>
      <color theme="4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Calibri"/>
      <family val="2"/>
    </font>
    <font>
      <b/>
      <sz val="10"/>
      <color theme="4"/>
      <name val="Arial"/>
      <family val="2"/>
    </font>
    <font>
      <b/>
      <sz val="10"/>
      <color rgb="FFFF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76923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CF305"/>
      </patternFill>
    </fill>
    <fill>
      <patternFill patternType="solid">
        <fgColor theme="9" tint="0.59999389629810485"/>
        <bgColor rgb="FF92D05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CF305"/>
      </patternFill>
    </fill>
    <fill>
      <patternFill patternType="solid">
        <fgColor theme="5" tint="0.79998168889431442"/>
        <bgColor rgb="FF92D05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rgb="FFFCF305"/>
      </patternFill>
    </fill>
    <fill>
      <patternFill patternType="solid">
        <fgColor theme="5" tint="0.59999389629810485"/>
        <bgColor rgb="FF92D05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6">
    <xf numFmtId="0" fontId="0" fillId="0" borderId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</cellStyleXfs>
  <cellXfs count="24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2" xfId="0" applyFont="1" applyBorder="1"/>
    <xf numFmtId="0" fontId="2" fillId="0" borderId="1" xfId="0" applyFont="1" applyBorder="1"/>
    <xf numFmtId="164" fontId="2" fillId="0" borderId="2" xfId="0" applyNumberFormat="1" applyFont="1" applyBorder="1"/>
    <xf numFmtId="164" fontId="2" fillId="0" borderId="1" xfId="0" applyNumberFormat="1" applyFont="1" applyBorder="1"/>
    <xf numFmtId="164" fontId="2" fillId="0" borderId="4" xfId="0" applyNumberFormat="1" applyFont="1" applyBorder="1"/>
    <xf numFmtId="164" fontId="2" fillId="0" borderId="3" xfId="0" applyNumberFormat="1" applyFont="1" applyBorder="1"/>
    <xf numFmtId="0" fontId="2" fillId="0" borderId="0" xfId="0" applyFont="1" applyAlignment="1">
      <alignment horizontal="center"/>
    </xf>
    <xf numFmtId="0" fontId="5" fillId="0" borderId="0" xfId="0" applyFont="1"/>
    <xf numFmtId="165" fontId="2" fillId="0" borderId="6" xfId="0" applyNumberFormat="1" applyFont="1" applyBorder="1"/>
    <xf numFmtId="0" fontId="1" fillId="3" borderId="0" xfId="0" applyFont="1" applyFill="1"/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2" fontId="6" fillId="0" borderId="0" xfId="0" applyNumberFormat="1" applyFont="1" applyAlignment="1">
      <alignment horizontal="center"/>
    </xf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5" fillId="3" borderId="0" xfId="0" applyFont="1" applyFill="1"/>
    <xf numFmtId="165" fontId="2" fillId="0" borderId="12" xfId="0" applyNumberFormat="1" applyFont="1" applyBorder="1"/>
    <xf numFmtId="164" fontId="0" fillId="0" borderId="9" xfId="0" applyNumberFormat="1" applyBorder="1"/>
    <xf numFmtId="165" fontId="0" fillId="0" borderId="0" xfId="0" applyNumberFormat="1"/>
    <xf numFmtId="0" fontId="12" fillId="0" borderId="0" xfId="0" applyFont="1"/>
    <xf numFmtId="166" fontId="0" fillId="0" borderId="0" xfId="0" applyNumberFormat="1"/>
    <xf numFmtId="0" fontId="1" fillId="0" borderId="8" xfId="0" applyFont="1" applyBorder="1" applyAlignment="1">
      <alignment horizontal="left"/>
    </xf>
    <xf numFmtId="0" fontId="0" fillId="5" borderId="0" xfId="0" applyFill="1"/>
    <xf numFmtId="0" fontId="5" fillId="5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 applyAlignment="1">
      <alignment horizontal="left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2" applyNumberFormat="1" applyFont="1" applyAlignment="1">
      <alignment horizontal="center"/>
    </xf>
    <xf numFmtId="0" fontId="5" fillId="5" borderId="0" xfId="0" applyFont="1" applyFill="1" applyAlignment="1">
      <alignment horizontal="center"/>
    </xf>
    <xf numFmtId="0" fontId="11" fillId="0" borderId="0" xfId="0" applyFont="1"/>
    <xf numFmtId="0" fontId="2" fillId="7" borderId="14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1" fillId="9" borderId="9" xfId="0" applyFont="1" applyFill="1" applyBorder="1"/>
    <xf numFmtId="0" fontId="2" fillId="7" borderId="7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1" fillId="6" borderId="9" xfId="0" applyFont="1" applyFill="1" applyBorder="1"/>
    <xf numFmtId="0" fontId="6" fillId="5" borderId="0" xfId="0" applyFont="1" applyFill="1" applyAlignment="1">
      <alignment vertical="center"/>
    </xf>
    <xf numFmtId="0" fontId="2" fillId="12" borderId="6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9" borderId="9" xfId="0" applyFont="1" applyFill="1" applyBorder="1"/>
    <xf numFmtId="0" fontId="2" fillId="16" borderId="6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2" fillId="11" borderId="5" xfId="0" applyFont="1" applyFill="1" applyBorder="1"/>
    <xf numFmtId="0" fontId="2" fillId="11" borderId="9" xfId="0" applyFont="1" applyFill="1" applyBorder="1"/>
    <xf numFmtId="0" fontId="2" fillId="16" borderId="13" xfId="0" applyFont="1" applyFill="1" applyBorder="1" applyAlignment="1">
      <alignment horizontal="center"/>
    </xf>
    <xf numFmtId="0" fontId="2" fillId="17" borderId="14" xfId="0" applyFont="1" applyFill="1" applyBorder="1" applyAlignment="1">
      <alignment horizontal="center"/>
    </xf>
    <xf numFmtId="0" fontId="2" fillId="17" borderId="13" xfId="0" applyFont="1" applyFill="1" applyBorder="1" applyAlignment="1">
      <alignment horizontal="center"/>
    </xf>
    <xf numFmtId="0" fontId="2" fillId="16" borderId="14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0" fillId="11" borderId="9" xfId="0" applyFill="1" applyBorder="1"/>
    <xf numFmtId="0" fontId="1" fillId="14" borderId="9" xfId="0" applyFont="1" applyFill="1" applyBorder="1"/>
    <xf numFmtId="0" fontId="7" fillId="11" borderId="0" xfId="0" applyFont="1" applyFill="1"/>
    <xf numFmtId="0" fontId="1" fillId="14" borderId="0" xfId="0" applyFont="1" applyFill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0" fillId="0" borderId="9" xfId="0" applyBorder="1"/>
    <xf numFmtId="49" fontId="2" fillId="18" borderId="9" xfId="0" applyNumberFormat="1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8" xfId="0" applyFont="1" applyBorder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0" xfId="0" applyFill="1" applyAlignment="1"/>
    <xf numFmtId="0" fontId="17" fillId="4" borderId="0" xfId="0" applyFont="1" applyFill="1"/>
    <xf numFmtId="0" fontId="5" fillId="4" borderId="0" xfId="0" applyFont="1" applyFill="1" applyAlignment="1"/>
    <xf numFmtId="0" fontId="15" fillId="4" borderId="0" xfId="0" applyFont="1" applyFill="1" applyAlignment="1"/>
    <xf numFmtId="0" fontId="11" fillId="0" borderId="0" xfId="0" applyFont="1" applyAlignment="1"/>
    <xf numFmtId="0" fontId="5" fillId="0" borderId="0" xfId="0" applyFont="1" applyAlignment="1"/>
    <xf numFmtId="2" fontId="0" fillId="0" borderId="0" xfId="0" applyNumberFormat="1" applyFill="1" applyBorder="1" applyAlignment="1">
      <alignment horizontal="center"/>
    </xf>
    <xf numFmtId="0" fontId="2" fillId="4" borderId="0" xfId="0" applyFont="1" applyFill="1" applyAlignment="1"/>
    <xf numFmtId="0" fontId="1" fillId="0" borderId="0" xfId="0" applyFont="1" applyBorder="1" applyAlignment="1">
      <alignment horizontal="left"/>
    </xf>
    <xf numFmtId="0" fontId="1" fillId="6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167" fontId="7" fillId="6" borderId="10" xfId="0" applyNumberFormat="1" applyFont="1" applyFill="1" applyBorder="1" applyAlignment="1">
      <alignment horizontal="center"/>
    </xf>
    <xf numFmtId="0" fontId="5" fillId="4" borderId="0" xfId="0" applyFont="1" applyFill="1" applyAlignment="1">
      <alignment horizontal="left" vertical="center"/>
    </xf>
    <xf numFmtId="0" fontId="7" fillId="6" borderId="0" xfId="0" applyFont="1" applyFill="1" applyBorder="1"/>
    <xf numFmtId="0" fontId="6" fillId="0" borderId="0" xfId="0" applyFont="1" applyBorder="1" applyAlignment="1">
      <alignment wrapText="1"/>
    </xf>
    <xf numFmtId="0" fontId="1" fillId="5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7" fillId="0" borderId="0" xfId="0" applyFont="1" applyFill="1" applyAlignment="1"/>
    <xf numFmtId="0" fontId="0" fillId="0" borderId="0" xfId="0" applyAlignment="1"/>
    <xf numFmtId="2" fontId="0" fillId="4" borderId="0" xfId="0" applyNumberForma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2" fontId="6" fillId="6" borderId="0" xfId="0" applyNumberFormat="1" applyFont="1" applyFill="1" applyBorder="1" applyAlignment="1">
      <alignment horizontal="center"/>
    </xf>
    <xf numFmtId="0" fontId="18" fillId="0" borderId="0" xfId="0" applyFont="1"/>
    <xf numFmtId="0" fontId="7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wrapText="1"/>
    </xf>
    <xf numFmtId="0" fontId="6" fillId="0" borderId="0" xfId="3"/>
    <xf numFmtId="0" fontId="6" fillId="0" borderId="0" xfId="4"/>
    <xf numFmtId="0" fontId="12" fillId="0" borderId="0" xfId="4" applyFont="1"/>
    <xf numFmtId="0" fontId="7" fillId="0" borderId="0" xfId="4" applyFont="1" applyAlignment="1">
      <alignment horizontal="center"/>
    </xf>
    <xf numFmtId="165" fontId="6" fillId="0" borderId="0" xfId="3" applyNumberFormat="1"/>
    <xf numFmtId="0" fontId="1" fillId="2" borderId="0" xfId="3" applyFont="1" applyFill="1" applyAlignment="1">
      <alignment horizontal="center"/>
    </xf>
    <xf numFmtId="0" fontId="5" fillId="0" borderId="0" xfId="3" applyFont="1" applyAlignment="1">
      <alignment horizontal="left"/>
    </xf>
    <xf numFmtId="0" fontId="7" fillId="0" borderId="0" xfId="3" applyFont="1"/>
    <xf numFmtId="0" fontId="7" fillId="0" borderId="0" xfId="3" applyFont="1" applyAlignment="1">
      <alignment horizontal="center"/>
    </xf>
    <xf numFmtId="0" fontId="5" fillId="0" borderId="0" xfId="3" applyFont="1" applyAlignment="1">
      <alignment horizontal="center"/>
    </xf>
    <xf numFmtId="0" fontId="6" fillId="0" borderId="0" xfId="3" applyAlignment="1">
      <alignment horizontal="center" vertical="center"/>
    </xf>
    <xf numFmtId="0" fontId="0" fillId="0" borderId="0" xfId="5" applyNumberFormat="1" applyFont="1" applyAlignment="1">
      <alignment horizontal="center"/>
    </xf>
    <xf numFmtId="0" fontId="6" fillId="0" borderId="0" xfId="3" applyAlignment="1">
      <alignment horizontal="center"/>
    </xf>
    <xf numFmtId="9" fontId="6" fillId="0" borderId="0" xfId="3" applyNumberFormat="1" applyAlignment="1">
      <alignment horizontal="center"/>
    </xf>
    <xf numFmtId="0" fontId="12" fillId="0" borderId="0" xfId="3" applyFont="1"/>
    <xf numFmtId="2" fontId="6" fillId="0" borderId="0" xfId="3" applyNumberFormat="1" applyAlignment="1">
      <alignment horizontal="center"/>
    </xf>
    <xf numFmtId="0" fontId="8" fillId="0" borderId="0" xfId="3" applyFont="1" applyAlignment="1">
      <alignment horizontal="center"/>
    </xf>
    <xf numFmtId="2" fontId="6" fillId="0" borderId="0" xfId="3" applyNumberFormat="1"/>
    <xf numFmtId="0" fontId="9" fillId="0" borderId="10" xfId="3" applyFont="1" applyBorder="1" applyAlignment="1">
      <alignment horizontal="center"/>
    </xf>
    <xf numFmtId="0" fontId="9" fillId="0" borderId="11" xfId="3" applyFont="1" applyBorder="1" applyAlignment="1">
      <alignment horizontal="center"/>
    </xf>
    <xf numFmtId="2" fontId="6" fillId="4" borderId="0" xfId="3" applyNumberFormat="1" applyFill="1" applyAlignment="1">
      <alignment horizontal="center"/>
    </xf>
    <xf numFmtId="0" fontId="13" fillId="0" borderId="0" xfId="3" applyFont="1" applyAlignment="1">
      <alignment horizontal="center"/>
    </xf>
    <xf numFmtId="0" fontId="5" fillId="0" borderId="0" xfId="3" applyFont="1"/>
    <xf numFmtId="0" fontId="1" fillId="0" borderId="0" xfId="3" applyFont="1" applyFill="1" applyBorder="1"/>
    <xf numFmtId="0" fontId="2" fillId="0" borderId="0" xfId="3" applyFont="1" applyFill="1" applyBorder="1"/>
    <xf numFmtId="0" fontId="2" fillId="0" borderId="0" xfId="3" applyFont="1" applyFill="1" applyBorder="1" applyAlignment="1">
      <alignment horizontal="center"/>
    </xf>
    <xf numFmtId="49" fontId="2" fillId="0" borderId="0" xfId="3" applyNumberFormat="1" applyFont="1" applyFill="1" applyBorder="1" applyAlignment="1">
      <alignment horizontal="center"/>
    </xf>
    <xf numFmtId="0" fontId="5" fillId="0" borderId="0" xfId="3" applyFont="1" applyFill="1" applyBorder="1"/>
    <xf numFmtId="0" fontId="11" fillId="0" borderId="0" xfId="3" applyFont="1" applyAlignment="1"/>
    <xf numFmtId="2" fontId="7" fillId="0" borderId="0" xfId="3" applyNumberFormat="1" applyFont="1" applyAlignment="1">
      <alignment horizontal="center"/>
    </xf>
    <xf numFmtId="0" fontId="21" fillId="0" borderId="0" xfId="3" applyFont="1" applyAlignment="1">
      <alignment horizontal="center"/>
    </xf>
    <xf numFmtId="0" fontId="6" fillId="0" borderId="0" xfId="3" applyFont="1"/>
    <xf numFmtId="0" fontId="7" fillId="0" borderId="0" xfId="3" applyFont="1" applyFill="1"/>
    <xf numFmtId="0" fontId="7" fillId="14" borderId="9" xfId="3" applyFont="1" applyFill="1" applyBorder="1" applyAlignment="1">
      <alignment horizontal="center"/>
    </xf>
    <xf numFmtId="0" fontId="7" fillId="9" borderId="9" xfId="3" applyFont="1" applyFill="1" applyBorder="1" applyAlignment="1">
      <alignment horizontal="center"/>
    </xf>
    <xf numFmtId="0" fontId="7" fillId="19" borderId="9" xfId="3" applyFont="1" applyFill="1" applyBorder="1" applyAlignment="1">
      <alignment horizontal="center"/>
    </xf>
    <xf numFmtId="0" fontId="7" fillId="20" borderId="9" xfId="3" applyFont="1" applyFill="1" applyBorder="1" applyAlignment="1">
      <alignment horizontal="center"/>
    </xf>
    <xf numFmtId="0" fontId="7" fillId="6" borderId="9" xfId="3" applyFont="1" applyFill="1" applyBorder="1" applyAlignment="1">
      <alignment horizontal="center"/>
    </xf>
    <xf numFmtId="0" fontId="7" fillId="21" borderId="9" xfId="3" applyFont="1" applyFill="1" applyBorder="1" applyAlignment="1">
      <alignment horizontal="center"/>
    </xf>
    <xf numFmtId="0" fontId="7" fillId="10" borderId="9" xfId="3" applyFont="1" applyFill="1" applyBorder="1" applyAlignment="1">
      <alignment horizontal="center"/>
    </xf>
    <xf numFmtId="0" fontId="7" fillId="22" borderId="9" xfId="3" applyFont="1" applyFill="1" applyBorder="1" applyAlignment="1">
      <alignment horizontal="center"/>
    </xf>
    <xf numFmtId="0" fontId="7" fillId="23" borderId="9" xfId="3" applyFont="1" applyFill="1" applyBorder="1" applyAlignment="1">
      <alignment horizontal="center"/>
    </xf>
    <xf numFmtId="0" fontId="7" fillId="24" borderId="9" xfId="3" applyFont="1" applyFill="1" applyBorder="1" applyAlignment="1">
      <alignment horizontal="center"/>
    </xf>
    <xf numFmtId="0" fontId="7" fillId="2" borderId="9" xfId="3" applyFont="1" applyFill="1" applyBorder="1" applyAlignment="1">
      <alignment horizontal="center"/>
    </xf>
    <xf numFmtId="0" fontId="7" fillId="0" borderId="9" xfId="4" applyFont="1" applyBorder="1" applyAlignment="1">
      <alignment horizontal="center" vertical="center"/>
    </xf>
    <xf numFmtId="9" fontId="7" fillId="0" borderId="9" xfId="4" applyNumberFormat="1" applyFont="1" applyBorder="1" applyAlignment="1">
      <alignment horizontal="center" vertical="center"/>
    </xf>
    <xf numFmtId="165" fontId="6" fillId="0" borderId="9" xfId="3" applyNumberFormat="1" applyBorder="1" applyAlignment="1">
      <alignment horizontal="center" vertical="center"/>
    </xf>
    <xf numFmtId="0" fontId="7" fillId="2" borderId="9" xfId="4" applyFont="1" applyFill="1" applyBorder="1" applyAlignment="1">
      <alignment horizontal="center" vertical="center"/>
    </xf>
    <xf numFmtId="2" fontId="0" fillId="0" borderId="0" xfId="0" applyNumberFormat="1" applyFill="1" applyBorder="1"/>
    <xf numFmtId="4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164" fontId="2" fillId="0" borderId="24" xfId="0" applyNumberFormat="1" applyFont="1" applyBorder="1"/>
    <xf numFmtId="164" fontId="2" fillId="0" borderId="25" xfId="0" applyNumberFormat="1" applyFont="1" applyBorder="1"/>
    <xf numFmtId="0" fontId="13" fillId="0" borderId="0" xfId="0" applyFont="1" applyBorder="1"/>
    <xf numFmtId="0" fontId="13" fillId="0" borderId="0" xfId="0" applyFont="1" applyFill="1" applyBorder="1"/>
    <xf numFmtId="2" fontId="15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167" fontId="7" fillId="6" borderId="9" xfId="0" applyNumberFormat="1" applyFont="1" applyFill="1" applyBorder="1" applyAlignment="1">
      <alignment horizontal="center"/>
    </xf>
    <xf numFmtId="0" fontId="7" fillId="0" borderId="0" xfId="0" applyFont="1" applyFill="1"/>
    <xf numFmtId="0" fontId="6" fillId="4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6" fontId="6" fillId="4" borderId="0" xfId="0" applyNumberFormat="1" applyFont="1" applyFill="1" applyBorder="1" applyAlignment="1">
      <alignment horizontal="center"/>
    </xf>
    <xf numFmtId="166" fontId="0" fillId="4" borderId="0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0" fillId="0" borderId="0" xfId="0" applyBorder="1"/>
    <xf numFmtId="0" fontId="21" fillId="0" borderId="0" xfId="0" applyFont="1" applyAlignment="1">
      <alignment horizontal="center"/>
    </xf>
    <xf numFmtId="164" fontId="0" fillId="0" borderId="0" xfId="0" applyNumberFormat="1"/>
    <xf numFmtId="0" fontId="21" fillId="0" borderId="0" xfId="0" applyFont="1" applyAlignment="1">
      <alignment horizontal="right"/>
    </xf>
    <xf numFmtId="165" fontId="7" fillId="0" borderId="0" xfId="0" applyNumberFormat="1" applyFont="1" applyBorder="1" applyAlignment="1">
      <alignment horizontal="center"/>
    </xf>
    <xf numFmtId="0" fontId="5" fillId="0" borderId="8" xfId="0" applyFont="1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4" borderId="9" xfId="0" applyFill="1" applyBorder="1"/>
    <xf numFmtId="0" fontId="23" fillId="0" borderId="0" xfId="0" applyFont="1"/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1" fillId="14" borderId="17" xfId="0" applyFont="1" applyFill="1" applyBorder="1" applyAlignment="1">
      <alignment horizontal="center" vertical="center"/>
    </xf>
    <xf numFmtId="0" fontId="1" fillId="14" borderId="15" xfId="0" applyFont="1" applyFill="1" applyBorder="1" applyAlignment="1">
      <alignment horizontal="center" vertical="center"/>
    </xf>
    <xf numFmtId="0" fontId="1" fillId="15" borderId="17" xfId="0" applyFont="1" applyFill="1" applyBorder="1" applyAlignment="1">
      <alignment horizontal="center" vertical="center"/>
    </xf>
    <xf numFmtId="0" fontId="1" fillId="15" borderId="16" xfId="0" applyFont="1" applyFill="1" applyBorder="1" applyAlignment="1">
      <alignment horizontal="center" vertical="center"/>
    </xf>
    <xf numFmtId="0" fontId="1" fillId="15" borderId="1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23" xfId="0" applyFont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6" fillId="0" borderId="21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6" fillId="0" borderId="0" xfId="3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6">
    <cellStyle name="Normal" xfId="0" builtinId="0"/>
    <cellStyle name="Normal 2" xfId="3" xr:uid="{D42D62DE-D02A-4091-B8BF-5D371D2BE42A}"/>
    <cellStyle name="Normale 2" xfId="4" xr:uid="{2E108C4D-AF5D-4EAD-96DB-829344C4D01A}"/>
    <cellStyle name="Per cent" xfId="1" builtinId="5"/>
    <cellStyle name="Per cent 2" xfId="5" xr:uid="{1D5FBBC1-1F8D-4AF2-8CED-BA21ED10F6CF}"/>
    <cellStyle name="Percent 2" xfId="2" xr:uid="{63821FE9-BD71-4863-90CA-87BC1E8273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</a:t>
            </a:r>
            <a:r>
              <a:rPr lang="en-US" baseline="0"/>
              <a:t> (MAX-MAX)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'[2]Model Compl'!$B$130:$M$130</c:f>
              <c:numCache>
                <c:formatCode>General</c:formatCode>
                <c:ptCount val="12"/>
                <c:pt idx="0">
                  <c:v>-1.5828796436520898E-2</c:v>
                </c:pt>
                <c:pt idx="1">
                  <c:v>-1.9259951448005495E-2</c:v>
                </c:pt>
                <c:pt idx="2">
                  <c:v>-2.3018490063185747E-2</c:v>
                </c:pt>
                <c:pt idx="3">
                  <c:v>-2.734225877103412E-2</c:v>
                </c:pt>
                <c:pt idx="4">
                  <c:v>-3.2171087978058101E-2</c:v>
                </c:pt>
                <c:pt idx="5">
                  <c:v>-3.6999917185082082E-2</c:v>
                </c:pt>
                <c:pt idx="6">
                  <c:v>-4.2560873076203438E-2</c:v>
                </c:pt>
                <c:pt idx="7">
                  <c:v>-4.8388405318352201E-2</c:v>
                </c:pt>
                <c:pt idx="8">
                  <c:v>-5.4478855890490521E-2</c:v>
                </c:pt>
                <c:pt idx="9">
                  <c:v>-6.0619776564665717E-2</c:v>
                </c:pt>
                <c:pt idx="10">
                  <c:v>-6.6760697238840913E-2</c:v>
                </c:pt>
                <c:pt idx="11">
                  <c:v>-0.15176344852155332</c:v>
                </c:pt>
              </c:numCache>
            </c:numRef>
          </c:xVal>
          <c:yVal>
            <c:numRef>
              <c:f>'[2]Model Compl'!$B$129:$M$129</c:f>
              <c:numCache>
                <c:formatCode>General</c:formatCode>
                <c:ptCount val="12"/>
                <c:pt idx="0">
                  <c:v>1.4699746078578246E-2</c:v>
                </c:pt>
                <c:pt idx="1">
                  <c:v>1.6407566603262952E-2</c:v>
                </c:pt>
                <c:pt idx="2">
                  <c:v>1.8115387127947656E-2</c:v>
                </c:pt>
                <c:pt idx="3">
                  <c:v>1.982320765263236E-2</c:v>
                </c:pt>
                <c:pt idx="4">
                  <c:v>2.1531028177317064E-2</c:v>
                </c:pt>
                <c:pt idx="5">
                  <c:v>2.3238848702001769E-2</c:v>
                </c:pt>
                <c:pt idx="6">
                  <c:v>2.4946669226686473E-2</c:v>
                </c:pt>
                <c:pt idx="7">
                  <c:v>2.6654489751371177E-2</c:v>
                </c:pt>
                <c:pt idx="8">
                  <c:v>2.8362310276055881E-2</c:v>
                </c:pt>
                <c:pt idx="9">
                  <c:v>3.0070130800740585E-2</c:v>
                </c:pt>
                <c:pt idx="10">
                  <c:v>3.177795132542529E-2</c:v>
                </c:pt>
                <c:pt idx="11">
                  <c:v>3.3485771850110001E-2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1B-4282-BC90-D16B1790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666640"/>
        <c:axId val="833666968"/>
      </c:scatterChart>
      <c:valAx>
        <c:axId val="83366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833666968"/>
        <c:crosses val="autoZero"/>
        <c:crossBetween val="midCat"/>
      </c:valAx>
      <c:valAx>
        <c:axId val="83366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83366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 (MIN-MAX)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'[2]Model Compl'!$T$130:$AE$130</c:f>
              <c:numCache>
                <c:formatCode>General</c:formatCode>
                <c:ptCount val="12"/>
                <c:pt idx="0">
                  <c:v>1.5828796436520898E-2</c:v>
                </c:pt>
                <c:pt idx="1">
                  <c:v>1.9259951448005502E-2</c:v>
                </c:pt>
                <c:pt idx="2">
                  <c:v>2.3018490063185699E-2</c:v>
                </c:pt>
                <c:pt idx="3">
                  <c:v>2.7342258771034099E-2</c:v>
                </c:pt>
                <c:pt idx="4">
                  <c:v>3.2171087978058101E-2</c:v>
                </c:pt>
                <c:pt idx="5">
                  <c:v>3.6999917185082103E-2</c:v>
                </c:pt>
                <c:pt idx="6">
                  <c:v>4.2560873076203397E-2</c:v>
                </c:pt>
                <c:pt idx="7">
                  <c:v>4.8388405318352201E-2</c:v>
                </c:pt>
                <c:pt idx="8">
                  <c:v>5.44788558904905E-2</c:v>
                </c:pt>
                <c:pt idx="9">
                  <c:v>6.0619776564665703E-2</c:v>
                </c:pt>
                <c:pt idx="10">
                  <c:v>6.6760697238840899E-2</c:v>
                </c:pt>
                <c:pt idx="11">
                  <c:v>0.15176344852155299</c:v>
                </c:pt>
              </c:numCache>
            </c:numRef>
          </c:xVal>
          <c:yVal>
            <c:numRef>
              <c:f>'[2]Model Compl'!$T$129:$AE$129</c:f>
              <c:numCache>
                <c:formatCode>General</c:formatCode>
                <c:ptCount val="12"/>
                <c:pt idx="0">
                  <c:v>1.4699746078578246E-2</c:v>
                </c:pt>
                <c:pt idx="1">
                  <c:v>1.6407566603262952E-2</c:v>
                </c:pt>
                <c:pt idx="2">
                  <c:v>1.8115387127947656E-2</c:v>
                </c:pt>
                <c:pt idx="3">
                  <c:v>1.982320765263236E-2</c:v>
                </c:pt>
                <c:pt idx="4">
                  <c:v>2.1531028177317064E-2</c:v>
                </c:pt>
                <c:pt idx="5">
                  <c:v>2.3238848702001769E-2</c:v>
                </c:pt>
                <c:pt idx="6">
                  <c:v>2.4946669226686473E-2</c:v>
                </c:pt>
                <c:pt idx="7">
                  <c:v>2.6654489751371177E-2</c:v>
                </c:pt>
                <c:pt idx="8">
                  <c:v>2.8362310276055881E-2</c:v>
                </c:pt>
                <c:pt idx="9">
                  <c:v>3.0070130800740585E-2</c:v>
                </c:pt>
                <c:pt idx="10">
                  <c:v>3.177795132542529E-2</c:v>
                </c:pt>
                <c:pt idx="11">
                  <c:v>3.3485771850110001E-2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90-42CF-A0AB-A82E2E71A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098160"/>
        <c:axId val="843093568"/>
      </c:scatterChart>
      <c:valAx>
        <c:axId val="84309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843093568"/>
        <c:crosses val="autoZero"/>
        <c:crossBetween val="midCat"/>
      </c:valAx>
      <c:valAx>
        <c:axId val="84309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84309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AGL,</a:t>
            </a:r>
            <a:r>
              <a:rPr lang="en-GB" baseline="0"/>
              <a:t> ENEL, FWB, IT, MN </a:t>
            </a:r>
            <a:r>
              <a:rPr lang="en-GB" baseline="0">
                <a:solidFill>
                  <a:srgbClr val="FF0000"/>
                </a:solidFill>
              </a:rPr>
              <a:t>MinMax</a:t>
            </a:r>
            <a:r>
              <a:rPr lang="en-GB" baseline="0"/>
              <a:t> RETURN OF 2006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'Returns(2006)'!$D$60:$D$70</c:f>
              <c:numCache>
                <c:formatCode>General</c:formatCode>
                <c:ptCount val="11"/>
                <c:pt idx="0">
                  <c:v>1.0271158586688605E-3</c:v>
                </c:pt>
                <c:pt idx="1">
                  <c:v>-4.8800325335502764E-4</c:v>
                </c:pt>
                <c:pt idx="2">
                  <c:v>5.6395586432366413E-3</c:v>
                </c:pt>
                <c:pt idx="3">
                  <c:v>-5.3771760154739034E-3</c:v>
                </c:pt>
                <c:pt idx="4">
                  <c:v>-1.7579721995094062E-3</c:v>
                </c:pt>
                <c:pt idx="5">
                  <c:v>2.2055763628797292E-3</c:v>
                </c:pt>
                <c:pt idx="6">
                  <c:v>-3.7052117263843753E-3</c:v>
                </c:pt>
                <c:pt idx="7">
                  <c:v>6.2156448202960093E-3</c:v>
                </c:pt>
                <c:pt idx="8">
                  <c:v>6.9665605095541577E-3</c:v>
                </c:pt>
                <c:pt idx="9">
                  <c:v>-1.4886490509862416E-3</c:v>
                </c:pt>
                <c:pt idx="10">
                  <c:v>5.1378919531545261E-3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0-41D0-B8C6-F56F32B259ED}"/>
            </c:ext>
          </c:extLst>
        </c:ser>
        <c:ser>
          <c:idx val="1"/>
          <c:order val="1"/>
          <c:tx>
            <c:v>ENEL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'Returns(2006)'!$K$60:$K$70</c:f>
              <c:numCache>
                <c:formatCode>General</c:formatCode>
                <c:ptCount val="11"/>
                <c:pt idx="0">
                  <c:v>4.6605548756982923E-4</c:v>
                </c:pt>
                <c:pt idx="1">
                  <c:v>1.5125064123419072E-3</c:v>
                </c:pt>
                <c:pt idx="2">
                  <c:v>-6.6009685757754131E-3</c:v>
                </c:pt>
                <c:pt idx="3">
                  <c:v>4.9649436492967183E-3</c:v>
                </c:pt>
                <c:pt idx="4">
                  <c:v>-1.0012997152960558E-2</c:v>
                </c:pt>
                <c:pt idx="5">
                  <c:v>7.4486856389605824E-3</c:v>
                </c:pt>
                <c:pt idx="6">
                  <c:v>3.2883835397853191E-3</c:v>
                </c:pt>
                <c:pt idx="7">
                  <c:v>1.0696215741791007E-2</c:v>
                </c:pt>
                <c:pt idx="8">
                  <c:v>1.3731165868849657E-2</c:v>
                </c:pt>
                <c:pt idx="9">
                  <c:v>7.774420111329141E-3</c:v>
                </c:pt>
                <c:pt idx="10">
                  <c:v>5.6942886815418078E-3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0-41D0-B8C6-F56F32B259ED}"/>
            </c:ext>
          </c:extLst>
        </c:ser>
        <c:ser>
          <c:idx val="2"/>
          <c:order val="2"/>
          <c:tx>
            <c:v>FWB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'Returns(2006)'!$M$60:$M$70</c:f>
              <c:numCache>
                <c:formatCode>General</c:formatCode>
                <c:ptCount val="11"/>
                <c:pt idx="0">
                  <c:v>1.1025394660453857E-3</c:v>
                </c:pt>
                <c:pt idx="1">
                  <c:v>4.1765086433869529E-3</c:v>
                </c:pt>
                <c:pt idx="2">
                  <c:v>-5.103524303299029E-3</c:v>
                </c:pt>
                <c:pt idx="3">
                  <c:v>-3.547703897223886E-3</c:v>
                </c:pt>
                <c:pt idx="4">
                  <c:v>-1.1814299388852123E-2</c:v>
                </c:pt>
                <c:pt idx="5">
                  <c:v>-1.0788687369908965E-2</c:v>
                </c:pt>
                <c:pt idx="6">
                  <c:v>4.1315269602190164E-4</c:v>
                </c:pt>
                <c:pt idx="7">
                  <c:v>1.7917170163682359E-2</c:v>
                </c:pt>
                <c:pt idx="8">
                  <c:v>9.4087888386379676E-3</c:v>
                </c:pt>
                <c:pt idx="9">
                  <c:v>1.7288091859114876E-3</c:v>
                </c:pt>
                <c:pt idx="10">
                  <c:v>9.9175649968294682E-3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00-41D0-B8C6-F56F32B259ED}"/>
            </c:ext>
          </c:extLst>
        </c:ser>
        <c:ser>
          <c:idx val="3"/>
          <c:order val="3"/>
          <c:tx>
            <c:v>IT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'Returns(2006)'!$R$60:$R$70</c:f>
              <c:numCache>
                <c:formatCode>General</c:formatCode>
                <c:ptCount val="11"/>
                <c:pt idx="0">
                  <c:v>2.1833439416853652E-2</c:v>
                </c:pt>
                <c:pt idx="1">
                  <c:v>3.4016609897201976E-2</c:v>
                </c:pt>
                <c:pt idx="2">
                  <c:v>1.3240224658798703E-2</c:v>
                </c:pt>
                <c:pt idx="3">
                  <c:v>-2.1487177747069153E-2</c:v>
                </c:pt>
                <c:pt idx="4">
                  <c:v>1.0633513593200774E-2</c:v>
                </c:pt>
                <c:pt idx="5">
                  <c:v>-3.5582913021645259E-3</c:v>
                </c:pt>
                <c:pt idx="6">
                  <c:v>-2.332176463422994E-3</c:v>
                </c:pt>
                <c:pt idx="7">
                  <c:v>7.5992299040187235E-3</c:v>
                </c:pt>
                <c:pt idx="8">
                  <c:v>9.9185628722054248E-3</c:v>
                </c:pt>
                <c:pt idx="9">
                  <c:v>-3.3318267532680386E-3</c:v>
                </c:pt>
                <c:pt idx="10">
                  <c:v>9.7006968142227534E-3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00-41D0-B8C6-F56F32B259ED}"/>
            </c:ext>
          </c:extLst>
        </c:ser>
        <c:ser>
          <c:idx val="4"/>
          <c:order val="4"/>
          <c:tx>
            <c:v>MN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'Returns(2006)'!$W$60:$W$70</c:f>
              <c:numCache>
                <c:formatCode>General</c:formatCode>
                <c:ptCount val="11"/>
                <c:pt idx="0">
                  <c:v>2.2053150998834685E-3</c:v>
                </c:pt>
                <c:pt idx="1">
                  <c:v>3.669205124545698E-3</c:v>
                </c:pt>
                <c:pt idx="2">
                  <c:v>-1.4617054448039489E-3</c:v>
                </c:pt>
                <c:pt idx="3">
                  <c:v>-2.9097596775836621E-2</c:v>
                </c:pt>
                <c:pt idx="4">
                  <c:v>1.656670988672157E-2</c:v>
                </c:pt>
                <c:pt idx="5">
                  <c:v>2.0543582017131844E-3</c:v>
                </c:pt>
                <c:pt idx="6">
                  <c:v>-2.5265101070491717E-3</c:v>
                </c:pt>
                <c:pt idx="7">
                  <c:v>-7.5750730610230702E-3</c:v>
                </c:pt>
                <c:pt idx="8">
                  <c:v>1.1719997653900792E-2</c:v>
                </c:pt>
                <c:pt idx="9">
                  <c:v>-2.4330361777782456E-3</c:v>
                </c:pt>
                <c:pt idx="10">
                  <c:v>9.7465038761582155E-3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00-41D0-B8C6-F56F32B25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693376"/>
        <c:axId val="868808792"/>
      </c:lineChart>
      <c:catAx>
        <c:axId val="664693376"/>
        <c:scaling>
          <c:orientation val="minMax"/>
        </c:scaling>
        <c:delete val="1"/>
        <c:axPos val="b"/>
        <c:majorTickMark val="none"/>
        <c:minorTickMark val="none"/>
        <c:tickLblPos val="nextTo"/>
        <c:crossAx val="868808792"/>
        <c:crosses val="autoZero"/>
        <c:auto val="1"/>
        <c:lblAlgn val="ctr"/>
        <c:lblOffset val="100"/>
        <c:noMultiLvlLbl val="0"/>
      </c:catAx>
      <c:valAx>
        <c:axId val="86880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66469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282645432820685"/>
          <c:y val="0.33276533884756948"/>
          <c:w val="8.0529998682931911E-2"/>
          <c:h val="0.305800963545427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AGL MM vs AGL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9.3136701662292209E-2"/>
          <c:y val="0.17171296296296296"/>
          <c:w val="0.72869597550306198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AGL MinMax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'Returns(2006)'!$D$60:$D$70</c:f>
              <c:numCache>
                <c:formatCode>General</c:formatCode>
                <c:ptCount val="11"/>
                <c:pt idx="0">
                  <c:v>1.0271158586688605E-3</c:v>
                </c:pt>
                <c:pt idx="1">
                  <c:v>-4.8800325335502764E-4</c:v>
                </c:pt>
                <c:pt idx="2">
                  <c:v>5.6395586432366413E-3</c:v>
                </c:pt>
                <c:pt idx="3">
                  <c:v>-5.3771760154739034E-3</c:v>
                </c:pt>
                <c:pt idx="4">
                  <c:v>-1.7579721995094062E-3</c:v>
                </c:pt>
                <c:pt idx="5">
                  <c:v>2.2055763628797292E-3</c:v>
                </c:pt>
                <c:pt idx="6">
                  <c:v>-3.7052117263843753E-3</c:v>
                </c:pt>
                <c:pt idx="7">
                  <c:v>6.2156448202960093E-3</c:v>
                </c:pt>
                <c:pt idx="8">
                  <c:v>6.9665605095541577E-3</c:v>
                </c:pt>
                <c:pt idx="9">
                  <c:v>-1.4886490509862416E-3</c:v>
                </c:pt>
                <c:pt idx="10">
                  <c:v>5.1378919531545261E-3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9-4FB1-8141-7F6F80684C3E}"/>
            </c:ext>
          </c:extLst>
        </c:ser>
        <c:ser>
          <c:idx val="1"/>
          <c:order val="1"/>
          <c:tx>
            <c:v>AGL Return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'Returns(2006)'!$D$9:$D$19</c:f>
              <c:numCache>
                <c:formatCode>0.000000</c:formatCode>
                <c:ptCount val="11"/>
                <c:pt idx="0">
                  <c:v>1.0271158586688579E-2</c:v>
                </c:pt>
                <c:pt idx="1">
                  <c:v>-4.8800325335502642E-3</c:v>
                </c:pt>
                <c:pt idx="2">
                  <c:v>5.6395586432366272E-2</c:v>
                </c:pt>
                <c:pt idx="3">
                  <c:v>-5.3771760154738897E-2</c:v>
                </c:pt>
                <c:pt idx="4">
                  <c:v>-1.7579721995094017E-2</c:v>
                </c:pt>
                <c:pt idx="5">
                  <c:v>2.2055763628797236E-2</c:v>
                </c:pt>
                <c:pt idx="6">
                  <c:v>-3.7052117263843658E-2</c:v>
                </c:pt>
                <c:pt idx="7">
                  <c:v>6.2156448202959937E-2</c:v>
                </c:pt>
                <c:pt idx="8">
                  <c:v>6.96656050955414E-2</c:v>
                </c:pt>
                <c:pt idx="9">
                  <c:v>-1.4886490509862378E-2</c:v>
                </c:pt>
                <c:pt idx="10">
                  <c:v>5.1378919531545129E-2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49-4FB1-8141-7F6F80684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3414440"/>
        <c:axId val="843415096"/>
      </c:lineChart>
      <c:catAx>
        <c:axId val="843414440"/>
        <c:scaling>
          <c:orientation val="minMax"/>
        </c:scaling>
        <c:delete val="1"/>
        <c:axPos val="b"/>
        <c:majorTickMark val="none"/>
        <c:minorTickMark val="none"/>
        <c:tickLblPos val="nextTo"/>
        <c:crossAx val="843415096"/>
        <c:crosses val="autoZero"/>
        <c:auto val="1"/>
        <c:lblAlgn val="ctr"/>
        <c:lblOffset val="100"/>
        <c:noMultiLvlLbl val="0"/>
      </c:catAx>
      <c:valAx>
        <c:axId val="8434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843414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16601049868755"/>
          <c:y val="0.34800853018372702"/>
          <c:w val="0.16705621172353458"/>
          <c:h val="0.401621463983668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ENEL MM vs ENEL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9.3136701662292209E-2"/>
          <c:y val="0.17171296296296296"/>
          <c:w val="0.71293197725284352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ENEL MinMax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'Returns(2006)'!$K$60:$K$70</c:f>
              <c:numCache>
                <c:formatCode>General</c:formatCode>
                <c:ptCount val="11"/>
                <c:pt idx="0">
                  <c:v>4.6605548756982923E-4</c:v>
                </c:pt>
                <c:pt idx="1">
                  <c:v>1.5125064123419072E-3</c:v>
                </c:pt>
                <c:pt idx="2">
                  <c:v>-6.6009685757754131E-3</c:v>
                </c:pt>
                <c:pt idx="3">
                  <c:v>4.9649436492967183E-3</c:v>
                </c:pt>
                <c:pt idx="4">
                  <c:v>-1.0012997152960558E-2</c:v>
                </c:pt>
                <c:pt idx="5">
                  <c:v>7.4486856389605824E-3</c:v>
                </c:pt>
                <c:pt idx="6">
                  <c:v>3.2883835397853191E-3</c:v>
                </c:pt>
                <c:pt idx="7">
                  <c:v>1.0696215741791007E-2</c:v>
                </c:pt>
                <c:pt idx="8">
                  <c:v>1.3731165868849657E-2</c:v>
                </c:pt>
                <c:pt idx="9">
                  <c:v>7.774420111329141E-3</c:v>
                </c:pt>
                <c:pt idx="10">
                  <c:v>5.6942886815418078E-3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0-43A5-A044-83716F26CF28}"/>
            </c:ext>
          </c:extLst>
        </c:ser>
        <c:ser>
          <c:idx val="1"/>
          <c:order val="1"/>
          <c:tx>
            <c:v>ENEL Return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'Returns(2006)'!$K$9:$K$19</c:f>
              <c:numCache>
                <c:formatCode>0.000000</c:formatCode>
                <c:ptCount val="11"/>
                <c:pt idx="0">
                  <c:v>1.4372978799857242E-3</c:v>
                </c:pt>
                <c:pt idx="1">
                  <c:v>4.664513814137029E-3</c:v>
                </c:pt>
                <c:pt idx="2">
                  <c:v>-2.0357142857142869E-2</c:v>
                </c:pt>
                <c:pt idx="3">
                  <c:v>1.5311702515494047E-2</c:v>
                </c:pt>
                <c:pt idx="4">
                  <c:v>-3.0879712746858273E-2</c:v>
                </c:pt>
                <c:pt idx="5">
                  <c:v>2.2971470915153797E-2</c:v>
                </c:pt>
                <c:pt idx="6">
                  <c:v>1.0141253169141657E-2</c:v>
                </c:pt>
                <c:pt idx="7">
                  <c:v>3.2986733596270995E-2</c:v>
                </c:pt>
                <c:pt idx="8">
                  <c:v>4.2346407497396821E-2</c:v>
                </c:pt>
                <c:pt idx="9">
                  <c:v>2.3976023976023938E-2</c:v>
                </c:pt>
                <c:pt idx="10">
                  <c:v>1.7560975609756072E-2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30-43A5-A044-83716F26C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774024"/>
        <c:axId val="1044767136"/>
      </c:lineChart>
      <c:catAx>
        <c:axId val="1044774024"/>
        <c:scaling>
          <c:orientation val="minMax"/>
        </c:scaling>
        <c:delete val="1"/>
        <c:axPos val="b"/>
        <c:majorTickMark val="none"/>
        <c:minorTickMark val="none"/>
        <c:tickLblPos val="nextTo"/>
        <c:crossAx val="1044767136"/>
        <c:crosses val="autoZero"/>
        <c:auto val="1"/>
        <c:lblAlgn val="ctr"/>
        <c:lblOffset val="100"/>
        <c:noMultiLvlLbl val="0"/>
      </c:catAx>
      <c:valAx>
        <c:axId val="104476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44774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717979002624674"/>
          <c:y val="0.37578630796150475"/>
          <c:w val="0.16615354330708662"/>
          <c:h val="0.318288130650335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FWB MM vs FWB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9.2750222116896541E-2"/>
          <c:y val="0.17937219730941703"/>
          <c:w val="0.69019512089933222"/>
          <c:h val="0.77130044843049328"/>
        </c:manualLayout>
      </c:layout>
      <c:lineChart>
        <c:grouping val="standard"/>
        <c:varyColors val="0"/>
        <c:ser>
          <c:idx val="0"/>
          <c:order val="0"/>
          <c:tx>
            <c:v>FWB MinMax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'Returns(2006)'!$M$60:$M$70</c:f>
              <c:numCache>
                <c:formatCode>General</c:formatCode>
                <c:ptCount val="11"/>
                <c:pt idx="0">
                  <c:v>1.1025394660453857E-3</c:v>
                </c:pt>
                <c:pt idx="1">
                  <c:v>4.1765086433869529E-3</c:v>
                </c:pt>
                <c:pt idx="2">
                  <c:v>-5.103524303299029E-3</c:v>
                </c:pt>
                <c:pt idx="3">
                  <c:v>-3.547703897223886E-3</c:v>
                </c:pt>
                <c:pt idx="4">
                  <c:v>-1.1814299388852123E-2</c:v>
                </c:pt>
                <c:pt idx="5">
                  <c:v>-1.0788687369908965E-2</c:v>
                </c:pt>
                <c:pt idx="6">
                  <c:v>4.1315269602190164E-4</c:v>
                </c:pt>
                <c:pt idx="7">
                  <c:v>1.7917170163682359E-2</c:v>
                </c:pt>
                <c:pt idx="8">
                  <c:v>9.4087888386379676E-3</c:v>
                </c:pt>
                <c:pt idx="9">
                  <c:v>1.7288091859114876E-3</c:v>
                </c:pt>
                <c:pt idx="10">
                  <c:v>9.9175649968294682E-3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1C-4E69-9CB1-5EE6FA3C4829}"/>
            </c:ext>
          </c:extLst>
        </c:ser>
        <c:ser>
          <c:idx val="1"/>
          <c:order val="1"/>
          <c:tx>
            <c:v>FWB Return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'Returns(2006)'!$M$9:$M$19</c:f>
              <c:numCache>
                <c:formatCode>0.000000</c:formatCode>
                <c:ptCount val="11"/>
                <c:pt idx="0">
                  <c:v>1.1025394660453816E-2</c:v>
                </c:pt>
                <c:pt idx="1">
                  <c:v>4.1765086433869378E-2</c:v>
                </c:pt>
                <c:pt idx="2">
                  <c:v>-5.1035243032990105E-2</c:v>
                </c:pt>
                <c:pt idx="3">
                  <c:v>-3.5477038972238729E-2</c:v>
                </c:pt>
                <c:pt idx="4">
                  <c:v>-0.1181429938885208</c:v>
                </c:pt>
                <c:pt idx="5">
                  <c:v>-0.10788687369908925</c:v>
                </c:pt>
                <c:pt idx="6">
                  <c:v>4.1315269602190015E-3</c:v>
                </c:pt>
                <c:pt idx="7">
                  <c:v>0.17917170163682294</c:v>
                </c:pt>
                <c:pt idx="8">
                  <c:v>9.408788838637934E-2</c:v>
                </c:pt>
                <c:pt idx="9">
                  <c:v>1.7288091859114812E-2</c:v>
                </c:pt>
                <c:pt idx="10">
                  <c:v>9.9175649968294324E-2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1C-4E69-9CB1-5EE6FA3C4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5504280"/>
        <c:axId val="1095499032"/>
      </c:lineChart>
      <c:catAx>
        <c:axId val="1095504280"/>
        <c:scaling>
          <c:orientation val="minMax"/>
        </c:scaling>
        <c:delete val="1"/>
        <c:axPos val="b"/>
        <c:majorTickMark val="none"/>
        <c:minorTickMark val="none"/>
        <c:tickLblPos val="nextTo"/>
        <c:crossAx val="1095499032"/>
        <c:crosses val="autoZero"/>
        <c:auto val="1"/>
        <c:lblAlgn val="ctr"/>
        <c:lblOffset val="100"/>
        <c:noMultiLvlLbl val="0"/>
      </c:catAx>
      <c:valAx>
        <c:axId val="109549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9550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07535202723735"/>
          <c:y val="0.36603086049221428"/>
          <c:w val="0.17832714121450621"/>
          <c:h val="0.281391193813777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 MM vs IT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9.3136701662292209E-2"/>
          <c:y val="0.17171296296296296"/>
          <c:w val="0.70384886264216973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IT MinMax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'Returns(2006)'!$R$60:$R$70</c:f>
              <c:numCache>
                <c:formatCode>General</c:formatCode>
                <c:ptCount val="11"/>
                <c:pt idx="0">
                  <c:v>2.1833439416853652E-2</c:v>
                </c:pt>
                <c:pt idx="1">
                  <c:v>3.4016609897201976E-2</c:v>
                </c:pt>
                <c:pt idx="2">
                  <c:v>1.3240224658798703E-2</c:v>
                </c:pt>
                <c:pt idx="3">
                  <c:v>-2.1487177747069153E-2</c:v>
                </c:pt>
                <c:pt idx="4">
                  <c:v>1.0633513593200774E-2</c:v>
                </c:pt>
                <c:pt idx="5">
                  <c:v>-3.5582913021645259E-3</c:v>
                </c:pt>
                <c:pt idx="6">
                  <c:v>-2.332176463422994E-3</c:v>
                </c:pt>
                <c:pt idx="7">
                  <c:v>7.5992299040187235E-3</c:v>
                </c:pt>
                <c:pt idx="8">
                  <c:v>9.9185628722054248E-3</c:v>
                </c:pt>
                <c:pt idx="9">
                  <c:v>-3.3318267532680386E-3</c:v>
                </c:pt>
                <c:pt idx="10">
                  <c:v>9.7006968142227534E-3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5B-4B2F-B1C6-515C777B762F}"/>
            </c:ext>
          </c:extLst>
        </c:ser>
        <c:ser>
          <c:idx val="1"/>
          <c:order val="1"/>
          <c:tx>
            <c:v>IT Return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'Returns(2006)'!$R$9:$R$19</c:f>
              <c:numCache>
                <c:formatCode>0.000000</c:formatCode>
                <c:ptCount val="11"/>
                <c:pt idx="0">
                  <c:v>9.604339502233572E-2</c:v>
                </c:pt>
                <c:pt idx="1">
                  <c:v>0.14963609898107716</c:v>
                </c:pt>
                <c:pt idx="2">
                  <c:v>5.8242593061534488E-2</c:v>
                </c:pt>
                <c:pt idx="3">
                  <c:v>-9.4520220148360756E-2</c:v>
                </c:pt>
                <c:pt idx="4">
                  <c:v>4.6775898520084458E-2</c:v>
                </c:pt>
                <c:pt idx="5">
                  <c:v>-1.5652612976521017E-2</c:v>
                </c:pt>
                <c:pt idx="6">
                  <c:v>-1.0259040779687062E-2</c:v>
                </c:pt>
                <c:pt idx="7">
                  <c:v>3.3428349313293575E-2</c:v>
                </c:pt>
                <c:pt idx="8">
                  <c:v>4.3630892678033974E-2</c:v>
                </c:pt>
                <c:pt idx="9">
                  <c:v>-1.4656415185007196E-2</c:v>
                </c:pt>
                <c:pt idx="10">
                  <c:v>4.2672518897829803E-2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5B-4B2F-B1C6-515C777B7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663360"/>
        <c:axId val="833666640"/>
      </c:lineChart>
      <c:catAx>
        <c:axId val="833663360"/>
        <c:scaling>
          <c:orientation val="minMax"/>
        </c:scaling>
        <c:delete val="1"/>
        <c:axPos val="b"/>
        <c:majorTickMark val="none"/>
        <c:minorTickMark val="none"/>
        <c:tickLblPos val="nextTo"/>
        <c:crossAx val="833666640"/>
        <c:crosses val="autoZero"/>
        <c:auto val="1"/>
        <c:lblAlgn val="ctr"/>
        <c:lblOffset val="100"/>
        <c:noMultiLvlLbl val="0"/>
      </c:catAx>
      <c:valAx>
        <c:axId val="83366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83366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643000874890637"/>
          <c:y val="0.37578630796150475"/>
          <c:w val="0.16690332458442694"/>
          <c:h val="0.29513998250218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MN</a:t>
            </a:r>
            <a:r>
              <a:rPr lang="en-GB" baseline="0"/>
              <a:t> MM vs MM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9.3136701662292209E-2"/>
          <c:y val="0.17171296296296296"/>
          <c:w val="0.70426552930883635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MN MinMax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'Returns(2006)'!$W$60:$W$70</c:f>
              <c:numCache>
                <c:formatCode>General</c:formatCode>
                <c:ptCount val="11"/>
                <c:pt idx="0">
                  <c:v>2.2053150998834685E-3</c:v>
                </c:pt>
                <c:pt idx="1">
                  <c:v>3.669205124545698E-3</c:v>
                </c:pt>
                <c:pt idx="2">
                  <c:v>-1.4617054448039489E-3</c:v>
                </c:pt>
                <c:pt idx="3">
                  <c:v>-2.9097596775836621E-2</c:v>
                </c:pt>
                <c:pt idx="4">
                  <c:v>1.656670988672157E-2</c:v>
                </c:pt>
                <c:pt idx="5">
                  <c:v>2.0543582017131844E-3</c:v>
                </c:pt>
                <c:pt idx="6">
                  <c:v>-2.5265101070491717E-3</c:v>
                </c:pt>
                <c:pt idx="7">
                  <c:v>-7.5750730610230702E-3</c:v>
                </c:pt>
                <c:pt idx="8">
                  <c:v>1.1719997653900792E-2</c:v>
                </c:pt>
                <c:pt idx="9">
                  <c:v>-2.4330361777782456E-3</c:v>
                </c:pt>
                <c:pt idx="10">
                  <c:v>9.7465038761582155E-3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E-4C2F-B66A-2F58E0013BFF}"/>
            </c:ext>
          </c:extLst>
        </c:ser>
        <c:ser>
          <c:idx val="1"/>
          <c:order val="1"/>
          <c:tx>
            <c:v>MN Return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'Returns(2006)'!$W$9:$W$19</c:f>
              <c:numCache>
                <c:formatCode>0.000000</c:formatCode>
                <c:ptCount val="11"/>
                <c:pt idx="0">
                  <c:v>8.8776157260621793E-3</c:v>
                </c:pt>
                <c:pt idx="1">
                  <c:v>1.4770584538026363E-2</c:v>
                </c:pt>
                <c:pt idx="2">
                  <c:v>-5.8841746670795208E-3</c:v>
                </c:pt>
                <c:pt idx="3">
                  <c:v>-0.11713395638629288</c:v>
                </c:pt>
                <c:pt idx="4">
                  <c:v>6.669019054340157E-2</c:v>
                </c:pt>
                <c:pt idx="5">
                  <c:v>8.2699305325835259E-3</c:v>
                </c:pt>
                <c:pt idx="6">
                  <c:v>-1.0170603674540641E-2</c:v>
                </c:pt>
                <c:pt idx="7">
                  <c:v>-3.0493868080875095E-2</c:v>
                </c:pt>
                <c:pt idx="8">
                  <c:v>4.7179487179487146E-2</c:v>
                </c:pt>
                <c:pt idx="9">
                  <c:v>-9.7943192948090341E-3</c:v>
                </c:pt>
                <c:pt idx="10">
                  <c:v>3.9235080778107528E-2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E-4C2F-B66A-2F58E0013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7441944"/>
        <c:axId val="1037442272"/>
      </c:lineChart>
      <c:catAx>
        <c:axId val="1037441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37442272"/>
        <c:crosses val="autoZero"/>
        <c:auto val="1"/>
        <c:lblAlgn val="ctr"/>
        <c:lblOffset val="100"/>
        <c:noMultiLvlLbl val="0"/>
      </c:catAx>
      <c:valAx>
        <c:axId val="103744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3744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73556430446192"/>
          <c:y val="0.37578630796150475"/>
          <c:w val="0.17759776902887137"/>
          <c:h val="0.262732575094779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image" Target="../media/image3.JPG"/><Relationship Id="rId5" Type="http://schemas.openxmlformats.org/officeDocument/2006/relationships/image" Target="../media/image2.png"/><Relationship Id="rId4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image" Target="../media/image5.JPG"/><Relationship Id="rId7" Type="http://schemas.openxmlformats.org/officeDocument/2006/relationships/image" Target="../media/image9.JPG"/><Relationship Id="rId2" Type="http://schemas.openxmlformats.org/officeDocument/2006/relationships/image" Target="../media/image3.JPG"/><Relationship Id="rId1" Type="http://schemas.openxmlformats.org/officeDocument/2006/relationships/image" Target="../media/image1.png"/><Relationship Id="rId6" Type="http://schemas.openxmlformats.org/officeDocument/2006/relationships/image" Target="../media/image8.JPG"/><Relationship Id="rId5" Type="http://schemas.openxmlformats.org/officeDocument/2006/relationships/image" Target="../media/image7.JPG"/><Relationship Id="rId4" Type="http://schemas.openxmlformats.org/officeDocument/2006/relationships/image" Target="../media/image6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12435</xdr:colOff>
      <xdr:row>0</xdr:row>
      <xdr:rowOff>34395</xdr:rowOff>
    </xdr:from>
    <xdr:to>
      <xdr:col>20</xdr:col>
      <xdr:colOff>10585</xdr:colOff>
      <xdr:row>3</xdr:row>
      <xdr:rowOff>13757</xdr:rowOff>
    </xdr:to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A9C70CAF-F7E4-417A-9662-3C2E4DE180CB}"/>
            </a:ext>
          </a:extLst>
        </xdr:cNvPr>
        <xdr:cNvSpPr/>
      </xdr:nvSpPr>
      <xdr:spPr>
        <a:xfrm>
          <a:off x="6929966" y="34395"/>
          <a:ext cx="7939619" cy="681831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374381</xdr:colOff>
      <xdr:row>52</xdr:row>
      <xdr:rowOff>88901</xdr:rowOff>
    </xdr:from>
    <xdr:ext cx="4697681" cy="1316036"/>
    <xdr:pic>
      <xdr:nvPicPr>
        <xdr:cNvPr id="2" name="Immagine 1">
          <a:extLst>
            <a:ext uri="{FF2B5EF4-FFF2-40B4-BE49-F238E27FC236}">
              <a16:creationId xmlns:a16="http://schemas.microsoft.com/office/drawing/2014/main" id="{B69A7CC1-C39C-4129-8498-EA7694F29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4194" y="8780464"/>
          <a:ext cx="4697681" cy="1316036"/>
        </a:xfrm>
        <a:prstGeom prst="rect">
          <a:avLst/>
        </a:prstGeom>
      </xdr:spPr>
    </xdr:pic>
    <xdr:clientData/>
  </xdr:oneCellAnchor>
  <xdr:oneCellAnchor>
    <xdr:from>
      <xdr:col>0</xdr:col>
      <xdr:colOff>558004</xdr:colOff>
      <xdr:row>106</xdr:row>
      <xdr:rowOff>30427</xdr:rowOff>
    </xdr:from>
    <xdr:ext cx="2003883" cy="410103"/>
    <xdr:pic>
      <xdr:nvPicPr>
        <xdr:cNvPr id="3" name="Immagine 2">
          <a:extLst>
            <a:ext uri="{FF2B5EF4-FFF2-40B4-BE49-F238E27FC236}">
              <a16:creationId xmlns:a16="http://schemas.microsoft.com/office/drawing/2014/main" id="{4096253D-E135-4087-A6E0-4DE9FB866E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3171" t="11452" r="5014" b="62251"/>
        <a:stretch/>
      </xdr:blipFill>
      <xdr:spPr>
        <a:xfrm>
          <a:off x="558004" y="17889802"/>
          <a:ext cx="2003883" cy="410103"/>
        </a:xfrm>
        <a:prstGeom prst="rect">
          <a:avLst/>
        </a:prstGeom>
      </xdr:spPr>
    </xdr:pic>
    <xdr:clientData/>
  </xdr:oneCellAnchor>
  <xdr:oneCellAnchor>
    <xdr:from>
      <xdr:col>7</xdr:col>
      <xdr:colOff>12965</xdr:colOff>
      <xdr:row>147</xdr:row>
      <xdr:rowOff>73819</xdr:rowOff>
    </xdr:from>
    <xdr:ext cx="1208617" cy="441303"/>
    <xdr:pic>
      <xdr:nvPicPr>
        <xdr:cNvPr id="4" name="Immagine 5">
          <a:extLst>
            <a:ext uri="{FF2B5EF4-FFF2-40B4-BE49-F238E27FC236}">
              <a16:creationId xmlns:a16="http://schemas.microsoft.com/office/drawing/2014/main" id="{031D72C6-C8A2-4AD9-A46E-B240FBD27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9684" y="24588788"/>
          <a:ext cx="1208617" cy="441303"/>
        </a:xfrm>
        <a:prstGeom prst="rect">
          <a:avLst/>
        </a:prstGeom>
      </xdr:spPr>
    </xdr:pic>
    <xdr:clientData/>
  </xdr:oneCellAnchor>
  <xdr:twoCellAnchor>
    <xdr:from>
      <xdr:col>6</xdr:col>
      <xdr:colOff>158484</xdr:colOff>
      <xdr:row>50</xdr:row>
      <xdr:rowOff>95251</xdr:rowOff>
    </xdr:from>
    <xdr:to>
      <xdr:col>26</xdr:col>
      <xdr:colOff>488683</xdr:colOff>
      <xdr:row>61</xdr:row>
      <xdr:rowOff>80963</xdr:rowOff>
    </xdr:to>
    <xdr:sp macro="" textlink="">
      <xdr:nvSpPr>
        <xdr:cNvPr id="5" name="Rettangolo 6">
          <a:extLst>
            <a:ext uri="{FF2B5EF4-FFF2-40B4-BE49-F238E27FC236}">
              <a16:creationId xmlns:a16="http://schemas.microsoft.com/office/drawing/2014/main" id="{71CF9B50-AE3D-4793-B245-9975F6F7FDB3}"/>
            </a:ext>
          </a:extLst>
        </xdr:cNvPr>
        <xdr:cNvSpPr/>
      </xdr:nvSpPr>
      <xdr:spPr>
        <a:xfrm>
          <a:off x="3944672" y="8429626"/>
          <a:ext cx="11998324" cy="1843087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531018</xdr:colOff>
      <xdr:row>0</xdr:row>
      <xdr:rowOff>23812</xdr:rowOff>
    </xdr:from>
    <xdr:to>
      <xdr:col>22</xdr:col>
      <xdr:colOff>19049</xdr:colOff>
      <xdr:row>2</xdr:row>
      <xdr:rowOff>161924</xdr:rowOff>
    </xdr:to>
    <xdr:sp macro="" textlink="">
      <xdr:nvSpPr>
        <xdr:cNvPr id="6" name="Rettangolo 5">
          <a:extLst>
            <a:ext uri="{FF2B5EF4-FFF2-40B4-BE49-F238E27FC236}">
              <a16:creationId xmlns:a16="http://schemas.microsoft.com/office/drawing/2014/main" id="{C8B5415D-3F28-499A-BCB3-FB62FAD26F39}"/>
            </a:ext>
          </a:extLst>
        </xdr:cNvPr>
        <xdr:cNvSpPr/>
      </xdr:nvSpPr>
      <xdr:spPr>
        <a:xfrm>
          <a:off x="6627018" y="23812"/>
          <a:ext cx="6460331" cy="461962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598715</xdr:colOff>
      <xdr:row>52</xdr:row>
      <xdr:rowOff>149679</xdr:rowOff>
    </xdr:from>
    <xdr:to>
      <xdr:col>19</xdr:col>
      <xdr:colOff>0</xdr:colOff>
      <xdr:row>61</xdr:row>
      <xdr:rowOff>123976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Oggetto 2">
              <a:extLst>
                <a:ext uri="{FF2B5EF4-FFF2-40B4-BE49-F238E27FC236}">
                  <a16:creationId xmlns:a16="http://schemas.microsoft.com/office/drawing/2014/main" id="{38252A85-480F-42CE-9E6E-E9323FE4F512}"/>
                </a:ext>
              </a:extLst>
            </xdr:cNvPr>
            <xdr:cNvSpPr txBox="1"/>
          </xdr:nvSpPr>
          <xdr:spPr bwMode="auto">
            <a:xfrm>
              <a:off x="7334251" y="8667750"/>
              <a:ext cx="4299856" cy="1443869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  <a:effectLst/>
          </xdr:spPr>
          <xdr:txBody>
            <a:bodyPr wrap="square">
              <a:normAutofit/>
            </a:bodyPr>
            <a:lstStyle>
              <a:defPPr>
                <a:defRPr lang="it-IT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it-IT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r>
                          <m:rPr>
                            <m:sty m:val="p"/>
                          </m:rPr>
                          <a:rPr lang="it-IT" sz="14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  <m:r>
                          <m:rPr>
                            <m:sty m:val="p"/>
                          </m:rPr>
                          <a:rPr lang="it-IT" sz="1400" b="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ax</m:t>
                        </m:r>
                      </m:e>
                      <m:lim>
                        <m:r>
                          <a:rPr lang="it-IT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lim>
                    </m:limLow>
                    <m:nary>
                      <m:naryPr>
                        <m:chr m:val="∑"/>
                        <m:ctrlPr>
                          <a:rPr lang="it-IT" sz="14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pitchFamily="34" charset="-128"/>
                            <a:cs typeface="+mn-cs"/>
                          </a:rPr>
                        </m:ctrlPr>
                      </m:naryPr>
                      <m:sub>
                        <m:r>
                          <a:rPr lang="it-IT" sz="14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pitchFamily="34" charset="-128"/>
                            <a:cs typeface="+mn-cs"/>
                          </a:rPr>
                          <m:t>𝑗</m:t>
                        </m:r>
                        <m:r>
                          <a:rPr lang="it-IT" sz="14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pitchFamily="34" charset="-128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it-IT" sz="14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pitchFamily="34" charset="-128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it-IT" sz="14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pitchFamily="34" charset="-128"/>
                            <a:cs typeface="+mn-cs"/>
                          </a:rPr>
                          <m:t>𝐸</m:t>
                        </m:r>
                        <m:r>
                          <a:rPr lang="it-IT" sz="14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pitchFamily="34" charset="-128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it-IT" sz="14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ＭＳ Ｐゴシック" pitchFamily="34" charset="-128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4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ＭＳ Ｐゴシック" pitchFamily="34" charset="-128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it-IT" sz="14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ＭＳ Ｐゴシック" pitchFamily="34" charset="-128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a:rPr lang="it-IT" sz="14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pitchFamily="34" charset="-128"/>
                            <a:cs typeface="+mn-cs"/>
                          </a:rPr>
                          <m:t>)</m:t>
                        </m:r>
                        <m:sSub>
                          <m:sSubPr>
                            <m:ctrlPr>
                              <a:rPr lang="it-IT" sz="14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ＭＳ Ｐゴシック" pitchFamily="34" charset="-128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4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ＭＳ Ｐゴシック" pitchFamily="34" charset="-128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it-IT" sz="14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ＭＳ Ｐゴシック" pitchFamily="34" charset="-128"/>
                                <a:cs typeface="+mn-cs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  <m:oMath xmlns:m="http://schemas.openxmlformats.org/officeDocument/2006/math">
                    <m:r>
                      <a:rPr lang="it-IT" sz="1400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                        </m:t>
                    </m:r>
                    <m:nary>
                      <m:naryPr>
                        <m:chr m:val="∑"/>
                        <m:ctrlPr>
                          <a:rPr lang="it-IT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it-IT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it-IT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it-IT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it-IT" sz="14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4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it-IT" sz="14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  <m:r>
                      <a:rPr lang="it-IT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it-IT" sz="1400"/>
            </a:p>
          </xdr:txBody>
        </xdr:sp>
      </mc:Choice>
      <mc:Fallback xmlns="">
        <xdr:sp macro="" textlink="">
          <xdr:nvSpPr>
            <xdr:cNvPr id="3" name="Oggetto 2">
              <a:extLst>
                <a:ext uri="{FF2B5EF4-FFF2-40B4-BE49-F238E27FC236}">
                  <a16:creationId xmlns:a16="http://schemas.microsoft.com/office/drawing/2014/main" id="{38252A85-480F-42CE-9E6E-E9323FE4F512}"/>
                </a:ext>
              </a:extLst>
            </xdr:cNvPr>
            <xdr:cNvSpPr txBox="1"/>
          </xdr:nvSpPr>
          <xdr:spPr bwMode="auto">
            <a:xfrm>
              <a:off x="7334251" y="8667750"/>
              <a:ext cx="4299856" cy="1443869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  <a:effectLst/>
          </xdr:spPr>
          <xdr:txBody>
            <a:bodyPr wrap="square">
              <a:normAutofit/>
            </a:bodyPr>
            <a:lstStyle>
              <a:defPPr>
                <a:defRPr lang="it-IT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9pPr>
            </a:lstStyle>
            <a:p>
              <a:pPr/>
              <a:r>
                <a:rPr lang="it-IT" sz="14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m</a:t>
              </a:r>
              <a:r>
                <a:rPr lang="it-IT" sz="14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ax┬</a:t>
              </a:r>
              <a:r>
                <a:rPr lang="it-IT" sz="14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𝑋</a:t>
              </a:r>
              <a:r>
                <a:rPr lang="it-IT" sz="14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cs typeface="+mn-cs"/>
                </a:rPr>
                <a:t> </a:t>
              </a:r>
              <a:r>
                <a:rPr lang="it-IT" sz="14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ＭＳ Ｐゴシック" pitchFamily="34" charset="-128"/>
                  <a:cs typeface="+mn-cs"/>
                </a:rPr>
                <a:t>∑_(𝑗=1)^𝑛▒〖𝐸(𝑅_𝑗)𝑋_𝑗 〗</a:t>
              </a:r>
              <a:br>
                <a:rPr lang="it-IT" sz="1400" i="1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ＭＳ Ｐゴシック" pitchFamily="34" charset="-128"/>
                  <a:cs typeface="+mn-cs"/>
                </a:rPr>
              </a:br>
              <a:r>
                <a:rPr lang="it-IT" sz="14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                         </a:t>
              </a:r>
              <a:r>
                <a:rPr lang="it-IT" sz="14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∑_(𝑗=1)^𝑛▒𝑋_𝑗 =1</a:t>
              </a:r>
              <a:endParaRPr lang="it-IT" sz="1400"/>
            </a:p>
          </xdr:txBody>
        </xdr:sp>
      </mc:Fallback>
    </mc:AlternateContent>
    <xdr:clientData/>
  </xdr:twoCellAnchor>
  <xdr:twoCellAnchor>
    <xdr:from>
      <xdr:col>11</xdr:col>
      <xdr:colOff>12435</xdr:colOff>
      <xdr:row>0</xdr:row>
      <xdr:rowOff>34395</xdr:rowOff>
    </xdr:from>
    <xdr:to>
      <xdr:col>22</xdr:col>
      <xdr:colOff>10585</xdr:colOff>
      <xdr:row>3</xdr:row>
      <xdr:rowOff>13757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B50A86B2-7BCB-44A9-BDD8-B512BC9B71E2}"/>
            </a:ext>
          </a:extLst>
        </xdr:cNvPr>
        <xdr:cNvSpPr/>
      </xdr:nvSpPr>
      <xdr:spPr>
        <a:xfrm>
          <a:off x="6764602" y="34395"/>
          <a:ext cx="6750316" cy="487362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592667</xdr:colOff>
      <xdr:row>109</xdr:row>
      <xdr:rowOff>10585</xdr:rowOff>
    </xdr:from>
    <xdr:to>
      <xdr:col>2</xdr:col>
      <xdr:colOff>444499</xdr:colOff>
      <xdr:row>111</xdr:row>
      <xdr:rowOff>116417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50E32555-37D6-4D20-BE56-EFA0F74B5D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902" t="-2382" r="4902" b="11905"/>
        <a:stretch/>
      </xdr:blipFill>
      <xdr:spPr>
        <a:xfrm>
          <a:off x="592667" y="17663585"/>
          <a:ext cx="1079499" cy="4127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10585</xdr:colOff>
      <xdr:row>146</xdr:row>
      <xdr:rowOff>7166</xdr:rowOff>
    </xdr:from>
    <xdr:ext cx="1322917" cy="441303"/>
    <xdr:pic>
      <xdr:nvPicPr>
        <xdr:cNvPr id="3" name="Immagine 3">
          <a:extLst>
            <a:ext uri="{FF2B5EF4-FFF2-40B4-BE49-F238E27FC236}">
              <a16:creationId xmlns:a16="http://schemas.microsoft.com/office/drawing/2014/main" id="{5DBFD4EC-102A-433F-87B6-CF9326EB0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252" y="24063083"/>
          <a:ext cx="1322917" cy="441303"/>
        </a:xfrm>
        <a:prstGeom prst="rect">
          <a:avLst/>
        </a:prstGeom>
      </xdr:spPr>
    </xdr:pic>
    <xdr:clientData/>
  </xdr:oneCellAnchor>
  <xdr:oneCellAnchor>
    <xdr:from>
      <xdr:col>0</xdr:col>
      <xdr:colOff>518583</xdr:colOff>
      <xdr:row>154</xdr:row>
      <xdr:rowOff>41010</xdr:rowOff>
    </xdr:from>
    <xdr:ext cx="1916906" cy="458536"/>
    <xdr:pic>
      <xdr:nvPicPr>
        <xdr:cNvPr id="4" name="Immagine 5">
          <a:extLst>
            <a:ext uri="{FF2B5EF4-FFF2-40B4-BE49-F238E27FC236}">
              <a16:creationId xmlns:a16="http://schemas.microsoft.com/office/drawing/2014/main" id="{9D51FE27-FC31-4415-A138-F76E7E7507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7444" t="35913" r="15792" b="38323"/>
        <a:stretch/>
      </xdr:blipFill>
      <xdr:spPr>
        <a:xfrm>
          <a:off x="518583" y="25366927"/>
          <a:ext cx="1916906" cy="458536"/>
        </a:xfrm>
        <a:prstGeom prst="rect">
          <a:avLst/>
        </a:prstGeom>
      </xdr:spPr>
    </xdr:pic>
    <xdr:clientData/>
  </xdr:oneCellAnchor>
  <xdr:twoCellAnchor>
    <xdr:from>
      <xdr:col>9</xdr:col>
      <xdr:colOff>304797</xdr:colOff>
      <xdr:row>176</xdr:row>
      <xdr:rowOff>30694</xdr:rowOff>
    </xdr:from>
    <xdr:to>
      <xdr:col>20</xdr:col>
      <xdr:colOff>51857</xdr:colOff>
      <xdr:row>199</xdr:row>
      <xdr:rowOff>82552</xdr:rowOff>
    </xdr:to>
    <xdr:graphicFrame macro="">
      <xdr:nvGraphicFramePr>
        <xdr:cNvPr id="5" name="Grafico 11">
          <a:extLst>
            <a:ext uri="{FF2B5EF4-FFF2-40B4-BE49-F238E27FC236}">
              <a16:creationId xmlns:a16="http://schemas.microsoft.com/office/drawing/2014/main" id="{11F9C0AD-E3FF-4F33-B34E-911244CF1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412749</xdr:colOff>
      <xdr:row>210</xdr:row>
      <xdr:rowOff>34925</xdr:rowOff>
    </xdr:from>
    <xdr:to>
      <xdr:col>20</xdr:col>
      <xdr:colOff>116417</xdr:colOff>
      <xdr:row>232</xdr:row>
      <xdr:rowOff>84666</xdr:rowOff>
    </xdr:to>
    <xdr:graphicFrame macro="">
      <xdr:nvGraphicFramePr>
        <xdr:cNvPr id="6" name="Grafico 20">
          <a:extLst>
            <a:ext uri="{FF2B5EF4-FFF2-40B4-BE49-F238E27FC236}">
              <a16:creationId xmlns:a16="http://schemas.microsoft.com/office/drawing/2014/main" id="{50B282D1-5CA5-4A23-AA8C-B1B685ADF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12435</xdr:colOff>
      <xdr:row>0</xdr:row>
      <xdr:rowOff>34395</xdr:rowOff>
    </xdr:from>
    <xdr:to>
      <xdr:col>22</xdr:col>
      <xdr:colOff>10585</xdr:colOff>
      <xdr:row>3</xdr:row>
      <xdr:rowOff>13757</xdr:rowOff>
    </xdr:to>
    <xdr:sp macro="" textlink="">
      <xdr:nvSpPr>
        <xdr:cNvPr id="8" name="Rettangolo 7">
          <a:extLst>
            <a:ext uri="{FF2B5EF4-FFF2-40B4-BE49-F238E27FC236}">
              <a16:creationId xmlns:a16="http://schemas.microsoft.com/office/drawing/2014/main" id="{985F521C-BDAC-4690-9A76-87C2D026D8B2}"/>
            </a:ext>
          </a:extLst>
        </xdr:cNvPr>
        <xdr:cNvSpPr/>
      </xdr:nvSpPr>
      <xdr:spPr>
        <a:xfrm>
          <a:off x="6718035" y="34395"/>
          <a:ext cx="6703750" cy="493712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12</xdr:col>
      <xdr:colOff>127437</xdr:colOff>
      <xdr:row>52</xdr:row>
      <xdr:rowOff>88901</xdr:rowOff>
    </xdr:from>
    <xdr:ext cx="4697681" cy="1316036"/>
    <xdr:pic>
      <xdr:nvPicPr>
        <xdr:cNvPr id="9" name="Immagine 8">
          <a:extLst>
            <a:ext uri="{FF2B5EF4-FFF2-40B4-BE49-F238E27FC236}">
              <a16:creationId xmlns:a16="http://schemas.microsoft.com/office/drawing/2014/main" id="{8E653A5F-8975-499B-A09C-D1B52D18E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2993" y="8743716"/>
          <a:ext cx="4697681" cy="1316036"/>
        </a:xfrm>
        <a:prstGeom prst="rect">
          <a:avLst/>
        </a:prstGeom>
      </xdr:spPr>
    </xdr:pic>
    <xdr:clientData/>
  </xdr:oneCellAnchor>
  <xdr:twoCellAnchor>
    <xdr:from>
      <xdr:col>6</xdr:col>
      <xdr:colOff>158484</xdr:colOff>
      <xdr:row>50</xdr:row>
      <xdr:rowOff>95251</xdr:rowOff>
    </xdr:from>
    <xdr:to>
      <xdr:col>26</xdr:col>
      <xdr:colOff>488683</xdr:colOff>
      <xdr:row>61</xdr:row>
      <xdr:rowOff>80963</xdr:rowOff>
    </xdr:to>
    <xdr:sp macro="" textlink="">
      <xdr:nvSpPr>
        <xdr:cNvPr id="10" name="Rettangolo 6">
          <a:extLst>
            <a:ext uri="{FF2B5EF4-FFF2-40B4-BE49-F238E27FC236}">
              <a16:creationId xmlns:a16="http://schemas.microsoft.com/office/drawing/2014/main" id="{B3132FAB-CDB9-4472-96CC-EBCD8E93486F}"/>
            </a:ext>
          </a:extLst>
        </xdr:cNvPr>
        <xdr:cNvSpPr/>
      </xdr:nvSpPr>
      <xdr:spPr>
        <a:xfrm>
          <a:off x="3787509" y="8191501"/>
          <a:ext cx="11950699" cy="1795462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0</xdr:col>
      <xdr:colOff>558005</xdr:colOff>
      <xdr:row>105</xdr:row>
      <xdr:rowOff>30427</xdr:rowOff>
    </xdr:from>
    <xdr:ext cx="1758570" cy="428184"/>
    <xdr:pic>
      <xdr:nvPicPr>
        <xdr:cNvPr id="11" name="Immagine 10">
          <a:extLst>
            <a:ext uri="{FF2B5EF4-FFF2-40B4-BE49-F238E27FC236}">
              <a16:creationId xmlns:a16="http://schemas.microsoft.com/office/drawing/2014/main" id="{991822CF-8C98-417B-B3CA-9E07D67E71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63171" t="11452" r="5014" b="62251"/>
        <a:stretch/>
      </xdr:blipFill>
      <xdr:spPr>
        <a:xfrm>
          <a:off x="558005" y="17810427"/>
          <a:ext cx="1758570" cy="428184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571664</xdr:colOff>
      <xdr:row>40</xdr:row>
      <xdr:rowOff>85736</xdr:rowOff>
    </xdr:from>
    <xdr:to>
      <xdr:col>16</xdr:col>
      <xdr:colOff>570300</xdr:colOff>
      <xdr:row>50</xdr:row>
      <xdr:rowOff>169333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16B86C00-1792-4395-B9F5-3D0BEB15F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4914" y="6509819"/>
          <a:ext cx="5577252" cy="1671097"/>
        </a:xfrm>
        <a:prstGeom prst="rect">
          <a:avLst/>
        </a:prstGeom>
      </xdr:spPr>
    </xdr:pic>
    <xdr:clientData/>
  </xdr:twoCellAnchor>
  <xdr:twoCellAnchor editAs="oneCell">
    <xdr:from>
      <xdr:col>7</xdr:col>
      <xdr:colOff>136071</xdr:colOff>
      <xdr:row>128</xdr:row>
      <xdr:rowOff>134164</xdr:rowOff>
    </xdr:from>
    <xdr:to>
      <xdr:col>9</xdr:col>
      <xdr:colOff>87885</xdr:colOff>
      <xdr:row>131</xdr:row>
      <xdr:rowOff>99219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76E3A0B0-6A55-4A78-9350-42A906D40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6488" y="20877497"/>
          <a:ext cx="1179480" cy="441305"/>
        </a:xfrm>
        <a:prstGeom prst="rect">
          <a:avLst/>
        </a:prstGeom>
      </xdr:spPr>
    </xdr:pic>
    <xdr:clientData/>
  </xdr:twoCellAnchor>
  <xdr:twoCellAnchor editAs="oneCell">
    <xdr:from>
      <xdr:col>1</xdr:col>
      <xdr:colOff>27215</xdr:colOff>
      <xdr:row>136</xdr:row>
      <xdr:rowOff>24190</xdr:rowOff>
    </xdr:from>
    <xdr:to>
      <xdr:col>4</xdr:col>
      <xdr:colOff>174741</xdr:colOff>
      <xdr:row>139</xdr:row>
      <xdr:rowOff>1636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8CE3A1AA-33BE-4631-A159-769798A6C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048" y="22037523"/>
          <a:ext cx="1868791" cy="452059"/>
        </a:xfrm>
        <a:prstGeom prst="rect">
          <a:avLst/>
        </a:prstGeom>
      </xdr:spPr>
    </xdr:pic>
    <xdr:clientData/>
  </xdr:twoCellAnchor>
  <xdr:twoCellAnchor>
    <xdr:from>
      <xdr:col>11</xdr:col>
      <xdr:colOff>12435</xdr:colOff>
      <xdr:row>0</xdr:row>
      <xdr:rowOff>34395</xdr:rowOff>
    </xdr:from>
    <xdr:to>
      <xdr:col>22</xdr:col>
      <xdr:colOff>10585</xdr:colOff>
      <xdr:row>3</xdr:row>
      <xdr:rowOff>13757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A63A9201-EF94-4B71-936A-EAD6FC8753F5}"/>
            </a:ext>
          </a:extLst>
        </xdr:cNvPr>
        <xdr:cNvSpPr/>
      </xdr:nvSpPr>
      <xdr:spPr>
        <a:xfrm>
          <a:off x="6508485" y="34395"/>
          <a:ext cx="6494200" cy="52228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571500</xdr:colOff>
      <xdr:row>40</xdr:row>
      <xdr:rowOff>42333</xdr:rowOff>
    </xdr:from>
    <xdr:to>
      <xdr:col>27</xdr:col>
      <xdr:colOff>10583</xdr:colOff>
      <xdr:row>51</xdr:row>
      <xdr:rowOff>28045</xdr:rowOff>
    </xdr:to>
    <xdr:sp macro="" textlink="">
      <xdr:nvSpPr>
        <xdr:cNvPr id="8" name="Rettangolo 6">
          <a:extLst>
            <a:ext uri="{FF2B5EF4-FFF2-40B4-BE49-F238E27FC236}">
              <a16:creationId xmlns:a16="http://schemas.microsoft.com/office/drawing/2014/main" id="{62904248-1D57-4650-AEB3-36C93AB1C459}"/>
            </a:ext>
          </a:extLst>
        </xdr:cNvPr>
        <xdr:cNvSpPr/>
      </xdr:nvSpPr>
      <xdr:spPr>
        <a:xfrm>
          <a:off x="4984750" y="6466416"/>
          <a:ext cx="11715750" cy="1763712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17</xdr:col>
      <xdr:colOff>582083</xdr:colOff>
      <xdr:row>40</xdr:row>
      <xdr:rowOff>74080</xdr:rowOff>
    </xdr:from>
    <xdr:to>
      <xdr:col>19</xdr:col>
      <xdr:colOff>423333</xdr:colOff>
      <xdr:row>45</xdr:row>
      <xdr:rowOff>12959</xdr:rowOff>
    </xdr:to>
    <xdr:pic>
      <xdr:nvPicPr>
        <xdr:cNvPr id="12" name="Immagine 11">
          <a:extLst>
            <a:ext uri="{FF2B5EF4-FFF2-40B4-BE49-F238E27FC236}">
              <a16:creationId xmlns:a16="http://schemas.microsoft.com/office/drawing/2014/main" id="{CA6BA6B5-7C95-4F60-AB60-6E04EB8E1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3666" y="6498163"/>
          <a:ext cx="1068917" cy="732629"/>
        </a:xfrm>
        <a:prstGeom prst="rect">
          <a:avLst/>
        </a:prstGeom>
      </xdr:spPr>
    </xdr:pic>
    <xdr:clientData/>
  </xdr:twoCellAnchor>
  <xdr:twoCellAnchor editAs="oneCell">
    <xdr:from>
      <xdr:col>18</xdr:col>
      <xdr:colOff>74086</xdr:colOff>
      <xdr:row>44</xdr:row>
      <xdr:rowOff>148164</xdr:rowOff>
    </xdr:from>
    <xdr:to>
      <xdr:col>21</xdr:col>
      <xdr:colOff>266936</xdr:colOff>
      <xdr:row>47</xdr:row>
      <xdr:rowOff>38097</xdr:rowOff>
    </xdr:to>
    <xdr:pic>
      <xdr:nvPicPr>
        <xdr:cNvPr id="14" name="Immagine 13">
          <a:extLst>
            <a:ext uri="{FF2B5EF4-FFF2-40B4-BE49-F238E27FC236}">
              <a16:creationId xmlns:a16="http://schemas.microsoft.com/office/drawing/2014/main" id="{E8777323-F2E5-4F00-8B49-95C3BAD2D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3" y="7207247"/>
          <a:ext cx="2034350" cy="366183"/>
        </a:xfrm>
        <a:prstGeom prst="rect">
          <a:avLst/>
        </a:prstGeom>
      </xdr:spPr>
    </xdr:pic>
    <xdr:clientData/>
  </xdr:twoCellAnchor>
  <xdr:twoCellAnchor editAs="oneCell">
    <xdr:from>
      <xdr:col>17</xdr:col>
      <xdr:colOff>539755</xdr:colOff>
      <xdr:row>47</xdr:row>
      <xdr:rowOff>60413</xdr:rowOff>
    </xdr:from>
    <xdr:to>
      <xdr:col>21</xdr:col>
      <xdr:colOff>243422</xdr:colOff>
      <xdr:row>50</xdr:row>
      <xdr:rowOff>166154</xdr:rowOff>
    </xdr:to>
    <xdr:pic>
      <xdr:nvPicPr>
        <xdr:cNvPr id="16" name="Immagine 15">
          <a:extLst>
            <a:ext uri="{FF2B5EF4-FFF2-40B4-BE49-F238E27FC236}">
              <a16:creationId xmlns:a16="http://schemas.microsoft.com/office/drawing/2014/main" id="{225AA168-391E-42F2-B7D5-645CE581C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91338" y="7595746"/>
          <a:ext cx="2159000" cy="581991"/>
        </a:xfrm>
        <a:prstGeom prst="rect">
          <a:avLst/>
        </a:prstGeom>
      </xdr:spPr>
    </xdr:pic>
    <xdr:clientData/>
  </xdr:twoCellAnchor>
  <xdr:twoCellAnchor>
    <xdr:from>
      <xdr:col>16</xdr:col>
      <xdr:colOff>423333</xdr:colOff>
      <xdr:row>43</xdr:row>
      <xdr:rowOff>126077</xdr:rowOff>
    </xdr:from>
    <xdr:to>
      <xdr:col>17</xdr:col>
      <xdr:colOff>254000</xdr:colOff>
      <xdr:row>47</xdr:row>
      <xdr:rowOff>23925</xdr:rowOff>
    </xdr:to>
    <xdr:sp macro="" textlink="">
      <xdr:nvSpPr>
        <xdr:cNvPr id="17" name="Segno di addizione 16">
          <a:extLst>
            <a:ext uri="{FF2B5EF4-FFF2-40B4-BE49-F238E27FC236}">
              <a16:creationId xmlns:a16="http://schemas.microsoft.com/office/drawing/2014/main" id="{F26FB0EA-41B3-46E0-BC5D-CA25A980A28A}"/>
            </a:ext>
          </a:extLst>
        </xdr:cNvPr>
        <xdr:cNvSpPr/>
      </xdr:nvSpPr>
      <xdr:spPr>
        <a:xfrm>
          <a:off x="10176105" y="7280180"/>
          <a:ext cx="441509" cy="560457"/>
        </a:xfrm>
        <a:prstGeom prst="mathPlus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25400</xdr:colOff>
      <xdr:row>43</xdr:row>
      <xdr:rowOff>131230</xdr:rowOff>
    </xdr:from>
    <xdr:to>
      <xdr:col>22</xdr:col>
      <xdr:colOff>469900</xdr:colOff>
      <xdr:row>47</xdr:row>
      <xdr:rowOff>35980</xdr:rowOff>
    </xdr:to>
    <xdr:sp macro="" textlink="">
      <xdr:nvSpPr>
        <xdr:cNvPr id="18" name="Segno di addizione 17">
          <a:extLst>
            <a:ext uri="{FF2B5EF4-FFF2-40B4-BE49-F238E27FC236}">
              <a16:creationId xmlns:a16="http://schemas.microsoft.com/office/drawing/2014/main" id="{35F5734C-6987-4B06-8D99-598DE24EF37B}"/>
            </a:ext>
          </a:extLst>
        </xdr:cNvPr>
        <xdr:cNvSpPr/>
      </xdr:nvSpPr>
      <xdr:spPr>
        <a:xfrm>
          <a:off x="13646150" y="7031563"/>
          <a:ext cx="444500" cy="539750"/>
        </a:xfrm>
        <a:prstGeom prst="mathPlus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23</xdr:col>
      <xdr:colOff>42335</xdr:colOff>
      <xdr:row>43</xdr:row>
      <xdr:rowOff>63500</xdr:rowOff>
    </xdr:from>
    <xdr:to>
      <xdr:col>26</xdr:col>
      <xdr:colOff>349251</xdr:colOff>
      <xdr:row>46</xdr:row>
      <xdr:rowOff>74296</xdr:rowOff>
    </xdr:to>
    <xdr:pic>
      <xdr:nvPicPr>
        <xdr:cNvPr id="20" name="Immagine 19">
          <a:extLst>
            <a:ext uri="{FF2B5EF4-FFF2-40B4-BE49-F238E27FC236}">
              <a16:creationId xmlns:a16="http://schemas.microsoft.com/office/drawing/2014/main" id="{21AA5230-D55A-44AD-A468-930601BC5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76918" y="6963833"/>
          <a:ext cx="2148416" cy="487046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98</xdr:row>
      <xdr:rowOff>0</xdr:rowOff>
    </xdr:from>
    <xdr:ext cx="2003883" cy="410103"/>
    <xdr:pic>
      <xdr:nvPicPr>
        <xdr:cNvPr id="21" name="Immagine 20">
          <a:extLst>
            <a:ext uri="{FF2B5EF4-FFF2-40B4-BE49-F238E27FC236}">
              <a16:creationId xmlns:a16="http://schemas.microsoft.com/office/drawing/2014/main" id="{0D88A5D6-0B7C-4D42-8057-3936B1CCA0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63171" t="11452" r="5014" b="62251"/>
        <a:stretch/>
      </xdr:blipFill>
      <xdr:spPr>
        <a:xfrm>
          <a:off x="613833" y="15980833"/>
          <a:ext cx="2003883" cy="410103"/>
        </a:xfrm>
        <a:prstGeom prst="rect">
          <a:avLst/>
        </a:prstGeom>
      </xdr:spPr>
    </xdr:pic>
    <xdr:clientData/>
  </xdr:oneCellAnchor>
  <xdr:twoCellAnchor editAs="oneCell">
    <xdr:from>
      <xdr:col>1</xdr:col>
      <xdr:colOff>82827</xdr:colOff>
      <xdr:row>178</xdr:row>
      <xdr:rowOff>33130</xdr:rowOff>
    </xdr:from>
    <xdr:to>
      <xdr:col>4</xdr:col>
      <xdr:colOff>509978</xdr:colOff>
      <xdr:row>181</xdr:row>
      <xdr:rowOff>43926</xdr:rowOff>
    </xdr:to>
    <xdr:pic>
      <xdr:nvPicPr>
        <xdr:cNvPr id="22" name="Immagine 21">
          <a:extLst>
            <a:ext uri="{FF2B5EF4-FFF2-40B4-BE49-F238E27FC236}">
              <a16:creationId xmlns:a16="http://schemas.microsoft.com/office/drawing/2014/main" id="{62BABB86-2C3E-4070-B049-239FA23DE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669" y="30181826"/>
          <a:ext cx="2145793" cy="507752"/>
        </a:xfrm>
        <a:prstGeom prst="rect">
          <a:avLst/>
        </a:prstGeom>
      </xdr:spPr>
    </xdr:pic>
    <xdr:clientData/>
  </xdr:twoCellAnchor>
  <xdr:oneCellAnchor>
    <xdr:from>
      <xdr:col>0</xdr:col>
      <xdr:colOff>569536</xdr:colOff>
      <xdr:row>216</xdr:row>
      <xdr:rowOff>19954</xdr:rowOff>
    </xdr:from>
    <xdr:ext cx="1673380" cy="458536"/>
    <xdr:pic>
      <xdr:nvPicPr>
        <xdr:cNvPr id="23" name="Immagine 5">
          <a:extLst>
            <a:ext uri="{FF2B5EF4-FFF2-40B4-BE49-F238E27FC236}">
              <a16:creationId xmlns:a16="http://schemas.microsoft.com/office/drawing/2014/main" id="{9546C943-7AB3-4C45-9776-D023EE667A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7444" t="35913" r="15792" b="38323"/>
        <a:stretch/>
      </xdr:blipFill>
      <xdr:spPr>
        <a:xfrm>
          <a:off x="569536" y="34928588"/>
          <a:ext cx="1673380" cy="458536"/>
        </a:xfrm>
        <a:prstGeom prst="rect">
          <a:avLst/>
        </a:prstGeom>
      </xdr:spPr>
    </xdr:pic>
    <xdr:clientData/>
  </xdr:oneCellAnchor>
  <xdr:oneCellAnchor>
    <xdr:from>
      <xdr:col>15</xdr:col>
      <xdr:colOff>57368</xdr:colOff>
      <xdr:row>45</xdr:row>
      <xdr:rowOff>35472</xdr:rowOff>
    </xdr:from>
    <xdr:ext cx="675185" cy="206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sellaDiTesto 23">
              <a:extLst>
                <a:ext uri="{FF2B5EF4-FFF2-40B4-BE49-F238E27FC236}">
                  <a16:creationId xmlns:a16="http://schemas.microsoft.com/office/drawing/2014/main" id="{4AB305A8-13F0-464E-A27E-C619D740F239}"/>
                </a:ext>
              </a:extLst>
            </xdr:cNvPr>
            <xdr:cNvSpPr txBox="1"/>
          </xdr:nvSpPr>
          <xdr:spPr>
            <a:xfrm>
              <a:off x="9078747" y="7474825"/>
              <a:ext cx="675185" cy="20698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ox>
                      <m:box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boxPr>
                      <m:e>
                        <m:argPr>
                          <m:argSz m:val="-1"/>
                        </m:argPr>
                        <m:f>
                          <m:fPr>
                            <m:ctrlPr>
                              <a:rPr lang="it-IT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l-G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t-IT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l-G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𝝆</m:t>
                                </m:r>
                              </m:e>
                              <m:sub>
                                <m:r>
                                  <a:rPr lang="it-IT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𝒎𝒊𝒏</m:t>
                                </m:r>
                              </m:sub>
                            </m:sSub>
                            <m:r>
                              <a:rPr lang="it-IT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it-IT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l-G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𝝆</m:t>
                                </m:r>
                              </m:e>
                              <m:sub>
                                <m:r>
                                  <a:rPr lang="it-IT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𝒎𝒂𝒙</m:t>
                                </m:r>
                              </m:sub>
                            </m:sSub>
                            <m:r>
                              <a:rPr lang="it-IT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r>
                              <a:rPr lang="it-IT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den>
                        </m:f>
                      </m:e>
                    </m:box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4" name="CasellaDiTesto 23">
              <a:extLst>
                <a:ext uri="{FF2B5EF4-FFF2-40B4-BE49-F238E27FC236}">
                  <a16:creationId xmlns:a16="http://schemas.microsoft.com/office/drawing/2014/main" id="{4AB305A8-13F0-464E-A27E-C619D740F239}"/>
                </a:ext>
              </a:extLst>
            </xdr:cNvPr>
            <xdr:cNvSpPr txBox="1"/>
          </xdr:nvSpPr>
          <xdr:spPr>
            <a:xfrm>
              <a:off x="9078747" y="7474825"/>
              <a:ext cx="675185" cy="20698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□(64&amp;</a:t>
              </a:r>
              <a:r>
                <a:rPr lang="it-IT" sz="1100" b="1" i="0">
                  <a:latin typeface="Cambria Math" panose="02040503050406030204" pitchFamily="18" charset="0"/>
                </a:rPr>
                <a:t>(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𝝆〗_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𝒎𝒊𝒏+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𝝆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_𝒎𝒂𝒙)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it-IT" sz="1100" b="1" i="0">
                  <a:latin typeface="Cambria Math" panose="02040503050406030204" pitchFamily="18" charset="0"/>
                </a:rPr>
                <a:t>𝟐</a:t>
              </a:r>
              <a:r>
                <a:rPr lang="it-IT" sz="1100" b="0" i="0">
                  <a:latin typeface="Cambria Math" panose="02040503050406030204" pitchFamily="18" charset="0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184608</xdr:colOff>
      <xdr:row>217</xdr:row>
      <xdr:rowOff>0</xdr:rowOff>
    </xdr:from>
    <xdr:ext cx="675185" cy="206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sellaDiTesto 24">
              <a:extLst>
                <a:ext uri="{FF2B5EF4-FFF2-40B4-BE49-F238E27FC236}">
                  <a16:creationId xmlns:a16="http://schemas.microsoft.com/office/drawing/2014/main" id="{DBE7D64C-8469-4E72-8029-58273264F979}"/>
                </a:ext>
              </a:extLst>
            </xdr:cNvPr>
            <xdr:cNvSpPr txBox="1"/>
          </xdr:nvSpPr>
          <xdr:spPr>
            <a:xfrm>
              <a:off x="1903036" y="35065747"/>
              <a:ext cx="675185" cy="20698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ox>
                      <m:box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boxPr>
                      <m:e>
                        <m:argPr>
                          <m:argSz m:val="-1"/>
                        </m:argPr>
                        <m:f>
                          <m:fPr>
                            <m:ctrlPr>
                              <a:rPr lang="it-IT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l-G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t-IT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l-G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𝝆</m:t>
                                </m:r>
                              </m:e>
                              <m:sub>
                                <m:r>
                                  <a:rPr lang="it-IT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𝒎𝒊𝒏</m:t>
                                </m:r>
                              </m:sub>
                            </m:sSub>
                            <m:r>
                              <a:rPr lang="it-IT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it-IT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l-G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𝝆</m:t>
                                </m:r>
                              </m:e>
                              <m:sub>
                                <m:r>
                                  <a:rPr lang="it-IT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𝒎𝒂𝒙</m:t>
                                </m:r>
                              </m:sub>
                            </m:sSub>
                            <m:r>
                              <a:rPr lang="it-IT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r>
                              <a:rPr lang="it-IT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den>
                        </m:f>
                      </m:e>
                    </m:box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5" name="CasellaDiTesto 24">
              <a:extLst>
                <a:ext uri="{FF2B5EF4-FFF2-40B4-BE49-F238E27FC236}">
                  <a16:creationId xmlns:a16="http://schemas.microsoft.com/office/drawing/2014/main" id="{DBE7D64C-8469-4E72-8029-58273264F979}"/>
                </a:ext>
              </a:extLst>
            </xdr:cNvPr>
            <xdr:cNvSpPr txBox="1"/>
          </xdr:nvSpPr>
          <xdr:spPr>
            <a:xfrm>
              <a:off x="1903036" y="35065747"/>
              <a:ext cx="675185" cy="20698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□(64&amp;</a:t>
              </a:r>
              <a:r>
                <a:rPr lang="it-IT" sz="1100" b="1" i="0">
                  <a:latin typeface="Cambria Math" panose="02040503050406030204" pitchFamily="18" charset="0"/>
                </a:rPr>
                <a:t>(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𝝆〗_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𝒎𝒊𝒏+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𝝆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_𝒎𝒂𝒙)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it-IT" sz="1100" b="1" i="0">
                  <a:latin typeface="Cambria Math" panose="02040503050406030204" pitchFamily="18" charset="0"/>
                </a:rPr>
                <a:t>𝟐</a:t>
              </a:r>
              <a:r>
                <a:rPr lang="it-IT" sz="1100" b="0" i="0">
                  <a:latin typeface="Cambria Math" panose="02040503050406030204" pitchFamily="18" charset="0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8</xdr:col>
      <xdr:colOff>0</xdr:colOff>
      <xdr:row>216</xdr:row>
      <xdr:rowOff>98196</xdr:rowOff>
    </xdr:from>
    <xdr:to>
      <xdr:col>8</xdr:col>
      <xdr:colOff>510619</xdr:colOff>
      <xdr:row>223</xdr:row>
      <xdr:rowOff>117835</xdr:rowOff>
    </xdr:to>
    <xdr:sp macro="" textlink="">
      <xdr:nvSpPr>
        <xdr:cNvPr id="27" name="Parentesi graffa aperta 26">
          <a:extLst>
            <a:ext uri="{FF2B5EF4-FFF2-40B4-BE49-F238E27FC236}">
              <a16:creationId xmlns:a16="http://schemas.microsoft.com/office/drawing/2014/main" id="{E0ECCC35-295F-46F1-8103-CBF694AAA2A9}"/>
            </a:ext>
          </a:extLst>
        </xdr:cNvPr>
        <xdr:cNvSpPr/>
      </xdr:nvSpPr>
      <xdr:spPr>
        <a:xfrm>
          <a:off x="4762500" y="35006830"/>
          <a:ext cx="510619" cy="1119433"/>
        </a:xfrm>
        <a:prstGeom prst="lef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359831</xdr:colOff>
      <xdr:row>73</xdr:row>
      <xdr:rowOff>104775</xdr:rowOff>
    </xdr:from>
    <xdr:to>
      <xdr:col>22</xdr:col>
      <xdr:colOff>10583</xdr:colOff>
      <xdr:row>95</xdr:row>
      <xdr:rowOff>116417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653A187-B215-4B18-A44D-847B7715D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12435</xdr:colOff>
      <xdr:row>0</xdr:row>
      <xdr:rowOff>34395</xdr:rowOff>
    </xdr:from>
    <xdr:to>
      <xdr:col>22</xdr:col>
      <xdr:colOff>10585</xdr:colOff>
      <xdr:row>3</xdr:row>
      <xdr:rowOff>13757</xdr:rowOff>
    </xdr:to>
    <xdr:sp macro="" textlink="">
      <xdr:nvSpPr>
        <xdr:cNvPr id="14" name="Rettangolo 13">
          <a:extLst>
            <a:ext uri="{FF2B5EF4-FFF2-40B4-BE49-F238E27FC236}">
              <a16:creationId xmlns:a16="http://schemas.microsoft.com/office/drawing/2014/main" id="{3F052B9B-2A7B-4565-B4C9-A9ED6651D1D4}"/>
            </a:ext>
          </a:extLst>
        </xdr:cNvPr>
        <xdr:cNvSpPr/>
      </xdr:nvSpPr>
      <xdr:spPr>
        <a:xfrm>
          <a:off x="6660885" y="34395"/>
          <a:ext cx="6751375" cy="493712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577849</xdr:colOff>
      <xdr:row>97</xdr:row>
      <xdr:rowOff>12700</xdr:rowOff>
    </xdr:from>
    <xdr:to>
      <xdr:col>8</xdr:col>
      <xdr:colOff>120649</xdr:colOff>
      <xdr:row>113</xdr:row>
      <xdr:rowOff>114300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B97EC836-8221-4C00-81A0-CDEB7012B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603249</xdr:colOff>
      <xdr:row>96</xdr:row>
      <xdr:rowOff>152400</xdr:rowOff>
    </xdr:from>
    <xdr:to>
      <xdr:col>16</xdr:col>
      <xdr:colOff>298449</xdr:colOff>
      <xdr:row>113</xdr:row>
      <xdr:rowOff>88900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E993B33D-EFF8-4884-AC2D-95FDC3CBD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285748</xdr:colOff>
      <xdr:row>96</xdr:row>
      <xdr:rowOff>152400</xdr:rowOff>
    </xdr:from>
    <xdr:to>
      <xdr:col>24</xdr:col>
      <xdr:colOff>609599</xdr:colOff>
      <xdr:row>113</xdr:row>
      <xdr:rowOff>101600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0B38E238-21C4-4F97-A200-C1EF88C9A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565149</xdr:colOff>
      <xdr:row>96</xdr:row>
      <xdr:rowOff>152400</xdr:rowOff>
    </xdr:from>
    <xdr:to>
      <xdr:col>33</xdr:col>
      <xdr:colOff>260349</xdr:colOff>
      <xdr:row>113</xdr:row>
      <xdr:rowOff>88900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6323D7C9-88A4-446F-8766-100A85A08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234949</xdr:colOff>
      <xdr:row>115</xdr:row>
      <xdr:rowOff>63500</xdr:rowOff>
    </xdr:from>
    <xdr:to>
      <xdr:col>20</xdr:col>
      <xdr:colOff>539749</xdr:colOff>
      <xdr:row>132</xdr:row>
      <xdr:rowOff>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E51092DB-7608-46A0-B180-E21A55AC1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51d505a3225a45a/Documents/RETURNS%20FOA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mmentedCleanproject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S"/>
      <sheetName val="Returns S&amp;P Mib 30 "/>
      <sheetName val="Model Compl"/>
      <sheetName val="Rmax"/>
      <sheetName val="Cardinality Costr"/>
      <sheetName val="Threshold buy Costr"/>
      <sheetName val="Foglio9"/>
      <sheetName val="Foglio13"/>
      <sheetName val="sheet14"/>
      <sheetName val="THRESH ORIZ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S"/>
      <sheetName val="Returns S&amp;P Mib 30 "/>
      <sheetName val="Model Compl"/>
      <sheetName val="Rmin"/>
      <sheetName val="Rmax"/>
      <sheetName val="Car+Buy-in(2005)"/>
      <sheetName val="Returns(2006)"/>
    </sheetNames>
    <sheetDataSet>
      <sheetData sheetId="0"/>
      <sheetData sheetId="1"/>
      <sheetData sheetId="2">
        <row r="129">
          <cell r="B129">
            <v>1.4699746078578246E-2</v>
          </cell>
          <cell r="C129">
            <v>1.6407566603262952E-2</v>
          </cell>
          <cell r="D129">
            <v>1.8115387127947656E-2</v>
          </cell>
          <cell r="E129">
            <v>1.982320765263236E-2</v>
          </cell>
          <cell r="F129">
            <v>2.1531028177317064E-2</v>
          </cell>
          <cell r="G129">
            <v>2.3238848702001769E-2</v>
          </cell>
          <cell r="H129">
            <v>2.4946669226686473E-2</v>
          </cell>
          <cell r="I129">
            <v>2.6654489751371177E-2</v>
          </cell>
          <cell r="J129">
            <v>2.8362310276055881E-2</v>
          </cell>
          <cell r="K129">
            <v>3.0070130800740585E-2</v>
          </cell>
          <cell r="L129">
            <v>3.177795132542529E-2</v>
          </cell>
          <cell r="M129">
            <v>3.3485771850110001E-2</v>
          </cell>
          <cell r="T129">
            <v>1.4699746078578246E-2</v>
          </cell>
          <cell r="U129">
            <v>1.6407566603262952E-2</v>
          </cell>
          <cell r="V129">
            <v>1.8115387127947656E-2</v>
          </cell>
          <cell r="W129">
            <v>1.982320765263236E-2</v>
          </cell>
          <cell r="X129">
            <v>2.1531028177317064E-2</v>
          </cell>
          <cell r="Y129">
            <v>2.3238848702001769E-2</v>
          </cell>
          <cell r="Z129">
            <v>2.4946669226686473E-2</v>
          </cell>
          <cell r="AA129">
            <v>2.6654489751371177E-2</v>
          </cell>
          <cell r="AB129">
            <v>2.8362310276055881E-2</v>
          </cell>
          <cell r="AC129">
            <v>3.0070130800740585E-2</v>
          </cell>
          <cell r="AD129">
            <v>3.177795132542529E-2</v>
          </cell>
          <cell r="AE129">
            <v>3.3485771850110001E-2</v>
          </cell>
        </row>
        <row r="130">
          <cell r="B130">
            <v>-1.5828796436520898E-2</v>
          </cell>
          <cell r="C130">
            <v>-1.9259951448005495E-2</v>
          </cell>
          <cell r="D130">
            <v>-2.3018490063185747E-2</v>
          </cell>
          <cell r="E130">
            <v>-2.734225877103412E-2</v>
          </cell>
          <cell r="F130">
            <v>-3.2171087978058101E-2</v>
          </cell>
          <cell r="G130">
            <v>-3.6999917185082082E-2</v>
          </cell>
          <cell r="H130">
            <v>-4.2560873076203438E-2</v>
          </cell>
          <cell r="I130">
            <v>-4.8388405318352201E-2</v>
          </cell>
          <cell r="J130">
            <v>-5.4478855890490521E-2</v>
          </cell>
          <cell r="K130">
            <v>-6.0619776564665717E-2</v>
          </cell>
          <cell r="L130">
            <v>-6.6760697238840913E-2</v>
          </cell>
          <cell r="M130">
            <v>-0.15176344852155332</v>
          </cell>
          <cell r="T130">
            <v>1.5828796436520898E-2</v>
          </cell>
          <cell r="U130">
            <v>1.9259951448005502E-2</v>
          </cell>
          <cell r="V130">
            <v>2.3018490063185699E-2</v>
          </cell>
          <cell r="W130">
            <v>2.7342258771034099E-2</v>
          </cell>
          <cell r="X130">
            <v>3.2171087978058101E-2</v>
          </cell>
          <cell r="Y130">
            <v>3.6999917185082103E-2</v>
          </cell>
          <cell r="Z130">
            <v>4.2560873076203397E-2</v>
          </cell>
          <cell r="AA130">
            <v>4.8388405318352201E-2</v>
          </cell>
          <cell r="AB130">
            <v>5.44788558904905E-2</v>
          </cell>
          <cell r="AC130">
            <v>6.0619776564665703E-2</v>
          </cell>
          <cell r="AD130">
            <v>6.6760697238840899E-2</v>
          </cell>
          <cell r="AE130">
            <v>0.15176344852155299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1008"/>
  <sheetViews>
    <sheetView topLeftCell="I24" zoomScale="90" zoomScaleNormal="115" workbookViewId="0">
      <selection activeCell="AH56" sqref="AH56"/>
    </sheetView>
  </sheetViews>
  <sheetFormatPr baseColWidth="10" defaultColWidth="14.5" defaultRowHeight="15" customHeight="1" x14ac:dyDescent="0.15"/>
  <cols>
    <col min="2" max="2" width="14.33203125" customWidth="1"/>
    <col min="3" max="11" width="10.6640625" customWidth="1"/>
    <col min="12" max="12" width="12" customWidth="1"/>
    <col min="13" max="32" width="10.6640625" customWidth="1"/>
  </cols>
  <sheetData>
    <row r="1" spans="2:32" ht="19" customHeight="1" x14ac:dyDescent="0.2">
      <c r="J1" s="215" t="s">
        <v>274</v>
      </c>
      <c r="K1" s="215"/>
      <c r="L1" s="215"/>
      <c r="M1" s="215"/>
      <c r="N1" s="215"/>
      <c r="O1" s="215"/>
      <c r="P1" s="215"/>
      <c r="Q1" s="215"/>
      <c r="R1" s="215"/>
      <c r="S1" s="215"/>
      <c r="T1" s="215"/>
    </row>
    <row r="2" spans="2:32" ht="16.5" customHeight="1" x14ac:dyDescent="0.15">
      <c r="D2" s="117"/>
      <c r="E2" s="117"/>
      <c r="F2" s="117"/>
      <c r="G2" s="117"/>
      <c r="H2" s="117"/>
      <c r="I2" s="117"/>
      <c r="J2" s="214" t="s">
        <v>275</v>
      </c>
      <c r="K2" s="214"/>
      <c r="L2" s="214"/>
      <c r="M2" s="214"/>
      <c r="N2" s="214"/>
      <c r="O2" s="214"/>
      <c r="P2" s="214"/>
      <c r="Q2" s="214"/>
      <c r="R2" s="214"/>
      <c r="S2" s="214"/>
      <c r="T2" s="214"/>
    </row>
    <row r="3" spans="2:32" ht="19.5" customHeight="1" x14ac:dyDescent="0.15"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</row>
    <row r="4" spans="2:32" ht="15" customHeight="1" x14ac:dyDescent="0.15">
      <c r="J4" s="1"/>
      <c r="K4" s="1"/>
      <c r="L4" s="1"/>
      <c r="M4" s="1"/>
      <c r="N4" s="1"/>
      <c r="O4" s="1"/>
      <c r="P4" s="1"/>
      <c r="Q4" s="1"/>
      <c r="S4" s="116"/>
      <c r="T4" s="116"/>
    </row>
    <row r="8" spans="2:32" ht="11" customHeight="1" x14ac:dyDescent="0.15">
      <c r="E8" s="57"/>
      <c r="F8" s="57"/>
      <c r="G8" s="57"/>
      <c r="H8" s="57"/>
      <c r="I8" s="57"/>
      <c r="J8" s="57"/>
      <c r="K8" s="57"/>
      <c r="L8" s="57"/>
    </row>
    <row r="9" spans="2:32" ht="12" customHeight="1" x14ac:dyDescent="0.15">
      <c r="B9" s="30" t="s">
        <v>276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2:32" ht="12" customHeight="1" x14ac:dyDescent="0.2">
      <c r="B10" s="2" t="s">
        <v>0</v>
      </c>
    </row>
    <row r="11" spans="2:32" ht="12" customHeight="1" x14ac:dyDescent="0.15"/>
    <row r="12" spans="2:32" ht="12" customHeight="1" x14ac:dyDescent="0.15">
      <c r="B12" s="216" t="s">
        <v>68</v>
      </c>
      <c r="C12" s="217"/>
      <c r="D12" s="218" t="s">
        <v>69</v>
      </c>
      <c r="E12" s="219"/>
      <c r="F12" s="219"/>
      <c r="G12" s="220"/>
    </row>
    <row r="13" spans="2:32" ht="12" customHeight="1" x14ac:dyDescent="0.15">
      <c r="B13" s="221" t="s">
        <v>70</v>
      </c>
      <c r="C13" s="221"/>
      <c r="D13" s="221" t="s">
        <v>71</v>
      </c>
      <c r="E13" s="221"/>
      <c r="F13" s="221"/>
      <c r="G13" s="221"/>
    </row>
    <row r="14" spans="2:32" ht="12" customHeight="1" x14ac:dyDescent="0.15">
      <c r="B14" s="221" t="s">
        <v>72</v>
      </c>
      <c r="C14" s="221"/>
      <c r="D14" s="221" t="s">
        <v>73</v>
      </c>
      <c r="E14" s="221"/>
      <c r="F14" s="221"/>
      <c r="G14" s="221"/>
    </row>
    <row r="15" spans="2:32" ht="12" customHeight="1" x14ac:dyDescent="0.15">
      <c r="B15" s="221" t="s">
        <v>74</v>
      </c>
      <c r="C15" s="221"/>
      <c r="D15" s="221" t="s">
        <v>75</v>
      </c>
      <c r="E15" s="221"/>
      <c r="F15" s="221"/>
      <c r="G15" s="221"/>
    </row>
    <row r="16" spans="2:32" ht="12" customHeight="1" x14ac:dyDescent="0.15">
      <c r="B16" s="221" t="s">
        <v>76</v>
      </c>
      <c r="C16" s="221"/>
      <c r="D16" s="221" t="s">
        <v>77</v>
      </c>
      <c r="E16" s="221"/>
      <c r="F16" s="221"/>
      <c r="G16" s="221"/>
    </row>
    <row r="17" spans="2:7" ht="12" customHeight="1" x14ac:dyDescent="0.15">
      <c r="B17" s="221" t="s">
        <v>78</v>
      </c>
      <c r="C17" s="221"/>
      <c r="D17" s="221" t="s">
        <v>79</v>
      </c>
      <c r="E17" s="221"/>
      <c r="F17" s="221"/>
      <c r="G17" s="221"/>
    </row>
    <row r="18" spans="2:7" ht="12" customHeight="1" x14ac:dyDescent="0.15">
      <c r="B18" s="221" t="s">
        <v>80</v>
      </c>
      <c r="C18" s="221"/>
      <c r="D18" s="221" t="s">
        <v>81</v>
      </c>
      <c r="E18" s="221"/>
      <c r="F18" s="221"/>
      <c r="G18" s="221"/>
    </row>
    <row r="19" spans="2:7" ht="12" customHeight="1" x14ac:dyDescent="0.15">
      <c r="B19" s="222" t="s">
        <v>82</v>
      </c>
      <c r="C19" s="222"/>
      <c r="D19" s="221" t="s">
        <v>83</v>
      </c>
      <c r="E19" s="221"/>
      <c r="F19" s="221"/>
      <c r="G19" s="221"/>
    </row>
    <row r="20" spans="2:7" ht="12" customHeight="1" x14ac:dyDescent="0.15">
      <c r="B20" s="221" t="s">
        <v>84</v>
      </c>
      <c r="C20" s="221"/>
      <c r="D20" s="221" t="s">
        <v>85</v>
      </c>
      <c r="E20" s="221"/>
      <c r="F20" s="221"/>
      <c r="G20" s="221"/>
    </row>
    <row r="21" spans="2:7" ht="12" customHeight="1" x14ac:dyDescent="0.15">
      <c r="B21" s="221" t="s">
        <v>86</v>
      </c>
      <c r="C21" s="221"/>
      <c r="D21" s="221" t="s">
        <v>87</v>
      </c>
      <c r="E21" s="221"/>
      <c r="F21" s="221"/>
      <c r="G21" s="221"/>
    </row>
    <row r="22" spans="2:7" ht="12" customHeight="1" x14ac:dyDescent="0.15">
      <c r="B22" s="221" t="s">
        <v>88</v>
      </c>
      <c r="C22" s="221"/>
      <c r="D22" s="221" t="s">
        <v>89</v>
      </c>
      <c r="E22" s="221"/>
      <c r="F22" s="221"/>
      <c r="G22" s="221"/>
    </row>
    <row r="23" spans="2:7" ht="12" customHeight="1" x14ac:dyDescent="0.15">
      <c r="B23" s="221" t="s">
        <v>90</v>
      </c>
      <c r="C23" s="221"/>
      <c r="D23" s="221" t="s">
        <v>91</v>
      </c>
      <c r="E23" s="221"/>
      <c r="F23" s="221"/>
      <c r="G23" s="221"/>
    </row>
    <row r="24" spans="2:7" ht="12" customHeight="1" x14ac:dyDescent="0.15">
      <c r="B24" s="221" t="s">
        <v>92</v>
      </c>
      <c r="C24" s="221"/>
      <c r="D24" s="221" t="s">
        <v>93</v>
      </c>
      <c r="E24" s="221"/>
      <c r="F24" s="221"/>
      <c r="G24" s="221"/>
    </row>
    <row r="25" spans="2:7" ht="12" customHeight="1" x14ac:dyDescent="0.15">
      <c r="B25" s="221" t="s">
        <v>94</v>
      </c>
      <c r="C25" s="221"/>
      <c r="D25" s="221" t="s">
        <v>95</v>
      </c>
      <c r="E25" s="221"/>
      <c r="F25" s="221"/>
      <c r="G25" s="221"/>
    </row>
    <row r="26" spans="2:7" ht="12" customHeight="1" x14ac:dyDescent="0.15">
      <c r="B26" s="221" t="s">
        <v>96</v>
      </c>
      <c r="C26" s="221"/>
      <c r="D26" s="221" t="s">
        <v>97</v>
      </c>
      <c r="E26" s="221"/>
      <c r="F26" s="221"/>
      <c r="G26" s="221"/>
    </row>
    <row r="27" spans="2:7" ht="12" customHeight="1" x14ac:dyDescent="0.15">
      <c r="B27" s="221" t="s">
        <v>98</v>
      </c>
      <c r="C27" s="221"/>
      <c r="D27" s="221" t="s">
        <v>99</v>
      </c>
      <c r="E27" s="221"/>
      <c r="F27" s="221"/>
      <c r="G27" s="221"/>
    </row>
    <row r="28" spans="2:7" ht="12" customHeight="1" x14ac:dyDescent="0.15">
      <c r="B28" s="221" t="s">
        <v>100</v>
      </c>
      <c r="C28" s="221"/>
      <c r="D28" s="221" t="s">
        <v>101</v>
      </c>
      <c r="E28" s="221"/>
      <c r="F28" s="221"/>
      <c r="G28" s="221"/>
    </row>
    <row r="29" spans="2:7" ht="12" customHeight="1" x14ac:dyDescent="0.15">
      <c r="B29" s="221" t="s">
        <v>102</v>
      </c>
      <c r="C29" s="221"/>
      <c r="D29" s="221" t="s">
        <v>103</v>
      </c>
      <c r="E29" s="221"/>
      <c r="F29" s="221"/>
      <c r="G29" s="221"/>
    </row>
    <row r="30" spans="2:7" ht="12" customHeight="1" x14ac:dyDescent="0.15">
      <c r="B30" s="221" t="s">
        <v>104</v>
      </c>
      <c r="C30" s="221"/>
      <c r="D30" s="221" t="s">
        <v>105</v>
      </c>
      <c r="E30" s="221"/>
      <c r="F30" s="221"/>
      <c r="G30" s="221"/>
    </row>
    <row r="31" spans="2:7" ht="12" customHeight="1" x14ac:dyDescent="0.15">
      <c r="B31" s="221" t="s">
        <v>106</v>
      </c>
      <c r="C31" s="221"/>
      <c r="D31" s="221" t="s">
        <v>107</v>
      </c>
      <c r="E31" s="221"/>
      <c r="F31" s="221"/>
      <c r="G31" s="221"/>
    </row>
    <row r="32" spans="2:7" ht="12" customHeight="1" x14ac:dyDescent="0.15">
      <c r="B32" s="221" t="s">
        <v>108</v>
      </c>
      <c r="C32" s="221"/>
      <c r="D32" s="221" t="s">
        <v>109</v>
      </c>
      <c r="E32" s="221"/>
      <c r="F32" s="221"/>
      <c r="G32" s="221"/>
    </row>
    <row r="33" spans="2:7" ht="12" customHeight="1" x14ac:dyDescent="0.15">
      <c r="B33" s="221" t="s">
        <v>110</v>
      </c>
      <c r="C33" s="221"/>
      <c r="D33" s="221" t="s">
        <v>111</v>
      </c>
      <c r="E33" s="221"/>
      <c r="F33" s="221"/>
      <c r="G33" s="221"/>
    </row>
    <row r="34" spans="2:7" ht="12" customHeight="1" x14ac:dyDescent="0.15">
      <c r="B34" s="221" t="s">
        <v>112</v>
      </c>
      <c r="C34" s="221"/>
      <c r="D34" s="221" t="s">
        <v>113</v>
      </c>
      <c r="E34" s="221"/>
      <c r="F34" s="221"/>
      <c r="G34" s="221"/>
    </row>
    <row r="35" spans="2:7" ht="12" customHeight="1" x14ac:dyDescent="0.15">
      <c r="B35" s="221" t="s">
        <v>114</v>
      </c>
      <c r="C35" s="221"/>
      <c r="D35" s="221" t="s">
        <v>115</v>
      </c>
      <c r="E35" s="221"/>
      <c r="F35" s="221"/>
      <c r="G35" s="221"/>
    </row>
    <row r="36" spans="2:7" ht="12" customHeight="1" x14ac:dyDescent="0.15">
      <c r="B36" s="221" t="s">
        <v>116</v>
      </c>
      <c r="C36" s="221"/>
      <c r="D36" s="221" t="s">
        <v>117</v>
      </c>
      <c r="E36" s="221"/>
      <c r="F36" s="221"/>
      <c r="G36" s="221"/>
    </row>
    <row r="37" spans="2:7" ht="12" customHeight="1" x14ac:dyDescent="0.15">
      <c r="B37" s="221" t="s">
        <v>118</v>
      </c>
      <c r="C37" s="221"/>
      <c r="D37" s="221" t="s">
        <v>119</v>
      </c>
      <c r="E37" s="221"/>
      <c r="F37" s="221"/>
      <c r="G37" s="221"/>
    </row>
    <row r="38" spans="2:7" ht="12" customHeight="1" x14ac:dyDescent="0.15">
      <c r="B38" s="221" t="s">
        <v>120</v>
      </c>
      <c r="C38" s="221"/>
      <c r="D38" s="221" t="s">
        <v>121</v>
      </c>
      <c r="E38" s="221"/>
      <c r="F38" s="221"/>
      <c r="G38" s="221"/>
    </row>
    <row r="39" spans="2:7" ht="12" customHeight="1" x14ac:dyDescent="0.15">
      <c r="B39" s="221" t="s">
        <v>122</v>
      </c>
      <c r="C39" s="221"/>
      <c r="D39" s="221" t="s">
        <v>123</v>
      </c>
      <c r="E39" s="221"/>
      <c r="F39" s="221"/>
      <c r="G39" s="221"/>
    </row>
    <row r="40" spans="2:7" ht="12" customHeight="1" x14ac:dyDescent="0.15">
      <c r="B40" s="221" t="s">
        <v>124</v>
      </c>
      <c r="C40" s="221"/>
      <c r="D40" s="221" t="s">
        <v>125</v>
      </c>
      <c r="E40" s="221"/>
      <c r="F40" s="221"/>
      <c r="G40" s="221"/>
    </row>
    <row r="41" spans="2:7" ht="12" customHeight="1" x14ac:dyDescent="0.15">
      <c r="B41" s="221" t="s">
        <v>126</v>
      </c>
      <c r="C41" s="221"/>
      <c r="D41" s="221" t="s">
        <v>127</v>
      </c>
      <c r="E41" s="221"/>
      <c r="F41" s="221"/>
      <c r="G41" s="221"/>
    </row>
    <row r="42" spans="2:7" ht="12" customHeight="1" x14ac:dyDescent="0.15">
      <c r="B42" s="221" t="s">
        <v>128</v>
      </c>
      <c r="C42" s="221"/>
      <c r="D42" s="221" t="s">
        <v>129</v>
      </c>
      <c r="E42" s="221"/>
      <c r="F42" s="221"/>
      <c r="G42" s="221"/>
    </row>
    <row r="43" spans="2:7" ht="12" customHeight="1" x14ac:dyDescent="0.15">
      <c r="B43" s="221" t="s">
        <v>130</v>
      </c>
      <c r="C43" s="221"/>
      <c r="D43" s="221" t="s">
        <v>131</v>
      </c>
      <c r="E43" s="221"/>
      <c r="F43" s="221"/>
      <c r="G43" s="221"/>
    </row>
    <row r="44" spans="2:7" ht="12" customHeight="1" x14ac:dyDescent="0.15">
      <c r="B44" s="221" t="s">
        <v>132</v>
      </c>
      <c r="C44" s="221"/>
      <c r="D44" s="221" t="s">
        <v>133</v>
      </c>
      <c r="E44" s="221"/>
      <c r="F44" s="221"/>
      <c r="G44" s="221"/>
    </row>
    <row r="45" spans="2:7" ht="12" customHeight="1" x14ac:dyDescent="0.15">
      <c r="B45" s="221" t="s">
        <v>134</v>
      </c>
      <c r="C45" s="221"/>
      <c r="D45" s="221" t="s">
        <v>135</v>
      </c>
      <c r="E45" s="221"/>
      <c r="F45" s="221"/>
      <c r="G45" s="221"/>
    </row>
    <row r="46" spans="2:7" ht="12" customHeight="1" x14ac:dyDescent="0.15">
      <c r="B46" s="221" t="s">
        <v>136</v>
      </c>
      <c r="C46" s="221"/>
      <c r="D46" s="221" t="s">
        <v>137</v>
      </c>
      <c r="E46" s="221"/>
      <c r="F46" s="221"/>
      <c r="G46" s="221"/>
    </row>
    <row r="47" spans="2:7" ht="12" customHeight="1" x14ac:dyDescent="0.15">
      <c r="B47" s="221" t="s">
        <v>138</v>
      </c>
      <c r="C47" s="221"/>
      <c r="D47" s="221" t="s">
        <v>139</v>
      </c>
      <c r="E47" s="221"/>
      <c r="F47" s="221"/>
      <c r="G47" s="221"/>
    </row>
    <row r="48" spans="2:7" ht="12" customHeight="1" x14ac:dyDescent="0.15">
      <c r="B48" s="221" t="s">
        <v>140</v>
      </c>
      <c r="C48" s="221"/>
      <c r="D48" s="221" t="s">
        <v>141</v>
      </c>
      <c r="E48" s="221"/>
      <c r="F48" s="221"/>
      <c r="G48" s="221"/>
    </row>
    <row r="49" spans="2:32" ht="12" customHeight="1" x14ac:dyDescent="0.15">
      <c r="B49" s="221" t="s">
        <v>142</v>
      </c>
      <c r="C49" s="221"/>
      <c r="D49" s="221" t="s">
        <v>143</v>
      </c>
      <c r="E49" s="221"/>
      <c r="F49" s="221"/>
      <c r="G49" s="221"/>
    </row>
    <row r="50" spans="2:32" ht="12" customHeight="1" x14ac:dyDescent="0.15">
      <c r="B50" s="221" t="s">
        <v>144</v>
      </c>
      <c r="C50" s="221"/>
      <c r="D50" s="221" t="s">
        <v>145</v>
      </c>
      <c r="E50" s="221"/>
      <c r="F50" s="221"/>
      <c r="G50" s="221"/>
    </row>
    <row r="51" spans="2:32" ht="12" customHeight="1" x14ac:dyDescent="0.15">
      <c r="B51" s="221" t="s">
        <v>146</v>
      </c>
      <c r="C51" s="221"/>
      <c r="D51" s="221" t="s">
        <v>147</v>
      </c>
      <c r="E51" s="221"/>
      <c r="F51" s="221"/>
      <c r="G51" s="221"/>
    </row>
    <row r="52" spans="2:32" ht="12" customHeight="1" x14ac:dyDescent="0.15">
      <c r="B52" s="221" t="s">
        <v>148</v>
      </c>
      <c r="C52" s="221"/>
      <c r="D52" s="221" t="s">
        <v>149</v>
      </c>
      <c r="E52" s="221"/>
      <c r="F52" s="221"/>
      <c r="G52" s="221"/>
    </row>
    <row r="53" spans="2:32" ht="12" customHeight="1" x14ac:dyDescent="0.15"/>
    <row r="54" spans="2:32" ht="12" customHeight="1" x14ac:dyDescent="0.15"/>
    <row r="55" spans="2:32" ht="12" customHeight="1" x14ac:dyDescent="0.15">
      <c r="B55" s="213" t="s">
        <v>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2" customHeight="1" x14ac:dyDescent="0.15">
      <c r="B56" s="62" t="s">
        <v>2</v>
      </c>
      <c r="C56" s="61" t="s">
        <v>3</v>
      </c>
      <c r="D56" s="58" t="s">
        <v>4</v>
      </c>
      <c r="E56" s="59" t="s">
        <v>5</v>
      </c>
      <c r="F56" s="58" t="s">
        <v>6</v>
      </c>
      <c r="G56" s="59" t="s">
        <v>7</v>
      </c>
      <c r="H56" s="58" t="s">
        <v>8</v>
      </c>
      <c r="I56" s="60" t="s">
        <v>9</v>
      </c>
      <c r="J56" s="58" t="s">
        <v>10</v>
      </c>
      <c r="K56" s="58" t="s">
        <v>11</v>
      </c>
      <c r="L56" s="58" t="s">
        <v>12</v>
      </c>
      <c r="M56" s="58" t="s">
        <v>13</v>
      </c>
      <c r="N56" s="58" t="s">
        <v>14</v>
      </c>
      <c r="O56" s="58" t="s">
        <v>15</v>
      </c>
      <c r="P56" s="58" t="s">
        <v>16</v>
      </c>
      <c r="Q56" s="58" t="s">
        <v>17</v>
      </c>
      <c r="R56" s="58" t="s">
        <v>18</v>
      </c>
      <c r="S56" s="59" t="s">
        <v>19</v>
      </c>
      <c r="T56" s="58" t="s">
        <v>20</v>
      </c>
      <c r="U56" s="58" t="s">
        <v>21</v>
      </c>
      <c r="V56" s="58" t="s">
        <v>22</v>
      </c>
      <c r="W56" s="58" t="s">
        <v>23</v>
      </c>
      <c r="X56" s="58" t="s">
        <v>24</v>
      </c>
      <c r="Y56" s="58" t="s">
        <v>25</v>
      </c>
      <c r="Z56" s="59" t="s">
        <v>26</v>
      </c>
      <c r="AA56" s="58" t="s">
        <v>27</v>
      </c>
      <c r="AB56" s="58" t="s">
        <v>28</v>
      </c>
      <c r="AC56" s="58" t="s">
        <v>29</v>
      </c>
      <c r="AD56" s="58" t="s">
        <v>30</v>
      </c>
      <c r="AE56" s="58" t="s">
        <v>31</v>
      </c>
      <c r="AF56" s="61" t="s">
        <v>32</v>
      </c>
    </row>
    <row r="57" spans="2:32" ht="12" customHeight="1" x14ac:dyDescent="0.15">
      <c r="B57" s="52" t="s">
        <v>33</v>
      </c>
      <c r="C57" s="6">
        <v>1.778975741239883E-2</v>
      </c>
      <c r="D57" s="5">
        <v>3.7968892955169344E-2</v>
      </c>
      <c r="E57" s="5">
        <v>7.0751928590429433E-2</v>
      </c>
      <c r="F57" s="5">
        <v>-3.949142747062216E-3</v>
      </c>
      <c r="G57" s="5">
        <v>-5.818181818181823E-2</v>
      </c>
      <c r="H57" s="5">
        <v>-3.3043478260869542E-2</v>
      </c>
      <c r="I57" s="6">
        <v>3.0478955007256892E-2</v>
      </c>
      <c r="J57" s="5">
        <v>-5.6772908366533724E-2</v>
      </c>
      <c r="K57" s="5">
        <v>7.4273472429210105E-2</v>
      </c>
      <c r="L57" s="5">
        <v>5.9296482412060286E-2</v>
      </c>
      <c r="M57" s="5">
        <v>5.6940671033878031E-2</v>
      </c>
      <c r="N57" s="5">
        <v>5.5084745762711738E-2</v>
      </c>
      <c r="O57" s="5">
        <v>-5.061460592913976E-3</v>
      </c>
      <c r="P57" s="5">
        <v>-1.3761467889908778E-3</v>
      </c>
      <c r="Q57" s="5">
        <v>3.8501560874089596E-2</v>
      </c>
      <c r="R57" s="5">
        <v>4.0920716112531098E-3</v>
      </c>
      <c r="S57" s="5">
        <v>-3.9956411187794926E-3</v>
      </c>
      <c r="T57" s="5">
        <v>-2.3231256599788874E-2</v>
      </c>
      <c r="U57" s="5">
        <v>3.6721660457690333E-2</v>
      </c>
      <c r="V57" s="5">
        <v>-1.8517251991929818E-2</v>
      </c>
      <c r="W57" s="5">
        <v>2.300319488817899E-2</v>
      </c>
      <c r="X57" s="5">
        <v>8.6538461538461404E-3</v>
      </c>
      <c r="Y57" s="5">
        <v>-2.5495376486129435E-2</v>
      </c>
      <c r="Z57" s="5">
        <v>-2.8094820017559287E-2</v>
      </c>
      <c r="AA57" s="5">
        <v>0.13422818791946314</v>
      </c>
      <c r="AB57" s="5">
        <v>-3.5847299813780237E-2</v>
      </c>
      <c r="AC57" s="5">
        <v>3.9152003997287604E-2</v>
      </c>
      <c r="AD57" s="5">
        <v>-3.1417267861298614E-2</v>
      </c>
      <c r="AE57" s="5">
        <v>2.735562310030409E-2</v>
      </c>
      <c r="AF57" s="6">
        <v>-2.7554535017221608E-2</v>
      </c>
    </row>
    <row r="58" spans="2:32" ht="12" customHeight="1" x14ac:dyDescent="0.15">
      <c r="B58" s="52" t="s">
        <v>34</v>
      </c>
      <c r="C58" s="6">
        <v>-2.3834745762711829E-2</v>
      </c>
      <c r="D58" s="5">
        <v>3.305420890260026E-2</v>
      </c>
      <c r="E58" s="5">
        <v>-9.5371514143554968E-3</v>
      </c>
      <c r="F58" s="5">
        <v>-0.10436611546272125</v>
      </c>
      <c r="G58" s="5">
        <v>-8.4942084942084856E-2</v>
      </c>
      <c r="H58" s="5">
        <v>-4.6762589928057575E-2</v>
      </c>
      <c r="I58" s="6">
        <v>4.6478873239436634E-2</v>
      </c>
      <c r="J58" s="5">
        <v>-0.11087645195353756</v>
      </c>
      <c r="K58" s="5">
        <v>5.7866717533424566E-2</v>
      </c>
      <c r="L58" s="5">
        <v>3.4788108791903791E-2</v>
      </c>
      <c r="M58" s="5">
        <v>-2.5385466332795953E-2</v>
      </c>
      <c r="N58" s="5">
        <v>-9.7991967871485855E-2</v>
      </c>
      <c r="O58" s="5">
        <v>-8.3575581395348861E-2</v>
      </c>
      <c r="P58" s="5">
        <v>-4.6853468075333006E-2</v>
      </c>
      <c r="Q58" s="5">
        <v>-4.1082164328657328E-2</v>
      </c>
      <c r="R58" s="5">
        <v>2.0376974019358236E-2</v>
      </c>
      <c r="S58" s="5">
        <v>-6.4916119620714849E-2</v>
      </c>
      <c r="T58" s="5">
        <v>-2.5405405405405344E-2</v>
      </c>
      <c r="U58" s="5">
        <v>-3.5420944558521628E-2</v>
      </c>
      <c r="V58" s="5">
        <v>-0.14065466961657047</v>
      </c>
      <c r="W58" s="5">
        <v>-6.6208619612742173E-2</v>
      </c>
      <c r="X58" s="5">
        <v>-9.4375595805529094E-2</v>
      </c>
      <c r="Y58" s="5">
        <v>-3.7006913379422517E-2</v>
      </c>
      <c r="Z58" s="5">
        <v>-9.9367660343269576E-3</v>
      </c>
      <c r="AA58" s="5">
        <v>6.4431295200525998E-2</v>
      </c>
      <c r="AB58" s="5">
        <v>-0.10622887493964264</v>
      </c>
      <c r="AC58" s="5">
        <v>-9.4106333287539805E-3</v>
      </c>
      <c r="AD58" s="5">
        <v>-7.784718885151358E-2</v>
      </c>
      <c r="AE58" s="5">
        <v>4.9309664694279021E-3</v>
      </c>
      <c r="AF58" s="6">
        <v>-8.3825265643447555E-2</v>
      </c>
    </row>
    <row r="59" spans="2:32" ht="12" customHeight="1" x14ac:dyDescent="0.15">
      <c r="B59" s="52" t="s">
        <v>35</v>
      </c>
      <c r="C59" s="6">
        <v>1.6277807921867139E-3</v>
      </c>
      <c r="D59" s="5">
        <v>1.4931740614334379E-2</v>
      </c>
      <c r="E59" s="5">
        <v>5.8456714858038702E-2</v>
      </c>
      <c r="F59" s="5">
        <v>5.657678084595244E-2</v>
      </c>
      <c r="G59" s="5">
        <v>4.1139240506328986E-2</v>
      </c>
      <c r="H59" s="5">
        <v>4.716981132075472E-2</v>
      </c>
      <c r="I59" s="6">
        <v>6.7294751009421269E-2</v>
      </c>
      <c r="J59" s="5">
        <v>9.7387173396674617E-2</v>
      </c>
      <c r="K59" s="5">
        <v>9.8845977312964212E-3</v>
      </c>
      <c r="L59" s="5">
        <v>3.6674816625916956E-2</v>
      </c>
      <c r="M59" s="5">
        <v>1.7945170223951586E-2</v>
      </c>
      <c r="N59" s="5">
        <v>4.6304541406945642E-2</v>
      </c>
      <c r="O59" s="5">
        <v>1.0309278350515526E-2</v>
      </c>
      <c r="P59" s="5">
        <v>6.0722891566265133E-2</v>
      </c>
      <c r="Q59" s="5">
        <v>2.9258098223615397E-2</v>
      </c>
      <c r="R59" s="5">
        <v>3.9440838741887127E-2</v>
      </c>
      <c r="S59" s="5">
        <v>6.9032761310452398E-2</v>
      </c>
      <c r="T59" s="5">
        <v>1.608430393788126E-2</v>
      </c>
      <c r="U59" s="5">
        <v>2.927088877062271E-2</v>
      </c>
      <c r="V59" s="5">
        <v>8.3824930568225584E-2</v>
      </c>
      <c r="W59" s="5">
        <v>3.9464882943143806E-2</v>
      </c>
      <c r="X59" s="5">
        <v>9.3684210526315856E-2</v>
      </c>
      <c r="Y59" s="5">
        <v>5.9825450450450422E-2</v>
      </c>
      <c r="Z59" s="5">
        <v>0.13868613138686126</v>
      </c>
      <c r="AA59" s="5">
        <v>-3.4589252625077234E-2</v>
      </c>
      <c r="AB59" s="5">
        <v>5.1323608860075594E-2</v>
      </c>
      <c r="AC59" s="5">
        <v>5.4087788641564586E-3</v>
      </c>
      <c r="AD59" s="5">
        <v>-4.0125065138092733E-2</v>
      </c>
      <c r="AE59" s="5">
        <v>4.9067713444553483E-2</v>
      </c>
      <c r="AF59" s="6">
        <v>3.8659793814433312E-3</v>
      </c>
    </row>
    <row r="60" spans="2:32" ht="12" customHeight="1" x14ac:dyDescent="0.15">
      <c r="B60" s="52" t="s">
        <v>36</v>
      </c>
      <c r="C60" s="6">
        <v>-3.3044420368363997E-2</v>
      </c>
      <c r="D60" s="5">
        <v>-2.5220680958385786E-2</v>
      </c>
      <c r="E60" s="5">
        <v>1.4949149195273679E-2</v>
      </c>
      <c r="F60" s="5">
        <v>-1.573716884244945E-2</v>
      </c>
      <c r="G60" s="5">
        <v>-2.127659574468076E-2</v>
      </c>
      <c r="H60" s="5">
        <v>-3.8918918918918854E-2</v>
      </c>
      <c r="I60" s="6">
        <v>-1.5762925598991173E-2</v>
      </c>
      <c r="J60" s="5">
        <v>3.7878787878787838E-2</v>
      </c>
      <c r="K60" s="5">
        <v>7.5153797458080351E-3</v>
      </c>
      <c r="L60" s="5">
        <v>-9.1391509433962938E-3</v>
      </c>
      <c r="M60" s="5">
        <v>-4.2915950860587929E-2</v>
      </c>
      <c r="N60" s="5">
        <v>-2.2978723404255282E-2</v>
      </c>
      <c r="O60" s="5">
        <v>-3.5321821036106836E-2</v>
      </c>
      <c r="P60" s="5">
        <v>-3.4529759200363538E-2</v>
      </c>
      <c r="Q60" s="5">
        <v>3.045685279187933E-3</v>
      </c>
      <c r="R60" s="5">
        <v>-1.392891450528334E-2</v>
      </c>
      <c r="S60" s="5">
        <v>-3.7212696096315195E-2</v>
      </c>
      <c r="T60" s="5">
        <v>-1.5829694323144058E-2</v>
      </c>
      <c r="U60" s="5">
        <v>-2.5336091003102298E-2</v>
      </c>
      <c r="V60" s="5">
        <v>1.1970671853957815E-2</v>
      </c>
      <c r="W60" s="5">
        <v>4.5045045045045227E-3</v>
      </c>
      <c r="X60" s="5">
        <v>-3.272377285851779E-2</v>
      </c>
      <c r="Y60" s="5">
        <v>-6.5081684154602408E-3</v>
      </c>
      <c r="Z60" s="5">
        <v>3.2051282051282076E-2</v>
      </c>
      <c r="AA60" s="5">
        <v>-4.2866282789507354E-2</v>
      </c>
      <c r="AB60" s="5">
        <v>-4.4707091469681444E-2</v>
      </c>
      <c r="AC60" s="5">
        <v>-6.890130353817496E-2</v>
      </c>
      <c r="AD60" s="5">
        <v>-4.8859934853422039E-3</v>
      </c>
      <c r="AE60" s="5">
        <v>-6.3610851262862464E-2</v>
      </c>
      <c r="AF60" s="6">
        <v>-1.412066752246474E-2</v>
      </c>
    </row>
    <row r="61" spans="2:32" ht="12" customHeight="1" x14ac:dyDescent="0.15">
      <c r="B61" s="52" t="s">
        <v>37</v>
      </c>
      <c r="C61" s="6">
        <v>5.0980392156862751E-2</v>
      </c>
      <c r="D61" s="5">
        <v>5.1746442432081688E-3</v>
      </c>
      <c r="E61" s="5">
        <v>3.4250839894672681E-2</v>
      </c>
      <c r="F61" s="5">
        <v>-1.6014742907571336E-2</v>
      </c>
      <c r="G61" s="5">
        <v>9.2132505175983495E-2</v>
      </c>
      <c r="H61" s="5">
        <v>5.9992500937382745E-2</v>
      </c>
      <c r="I61" s="6">
        <v>6.7264573991031432E-2</v>
      </c>
      <c r="J61" s="5">
        <v>7.1949947862356575E-2</v>
      </c>
      <c r="K61" s="5">
        <v>-1.7174158208474344E-2</v>
      </c>
      <c r="L61" s="5">
        <v>-2.9455519190717108E-2</v>
      </c>
      <c r="M61" s="5">
        <v>-5.3896433772479511E-2</v>
      </c>
      <c r="N61" s="5">
        <v>0.20034843205574904</v>
      </c>
      <c r="O61" s="5">
        <v>6.1838893409275966E-2</v>
      </c>
      <c r="P61" s="5">
        <v>4.3764705882352928E-2</v>
      </c>
      <c r="Q61" s="5">
        <v>1.0121457489878326E-3</v>
      </c>
      <c r="R61" s="5">
        <v>6.9654164637116392E-2</v>
      </c>
      <c r="S61" s="5">
        <v>3.9408866995073857E-2</v>
      </c>
      <c r="T61" s="5">
        <v>3.9933444259567324E-2</v>
      </c>
      <c r="U61" s="5">
        <v>6.1007957559681615E-2</v>
      </c>
      <c r="V61" s="5">
        <v>-4.9127606091971109E-2</v>
      </c>
      <c r="W61" s="5">
        <v>-3.2030749519538076E-3</v>
      </c>
      <c r="X61" s="5">
        <v>4.6766169154228737E-2</v>
      </c>
      <c r="Y61" s="5">
        <v>1.7379679144385041E-2</v>
      </c>
      <c r="Z61" s="5">
        <v>0.13975155279503096</v>
      </c>
      <c r="AA61" s="5">
        <v>6.6844919786094832E-4</v>
      </c>
      <c r="AB61" s="5">
        <v>6.5626681011296331E-2</v>
      </c>
      <c r="AC61" s="5">
        <v>2.466666666666658E-2</v>
      </c>
      <c r="AD61" s="5">
        <v>-1.7730496453900672E-2</v>
      </c>
      <c r="AE61" s="5">
        <v>2.0979020979021063E-2</v>
      </c>
      <c r="AF61" s="6">
        <v>5.7291666666666602E-2</v>
      </c>
    </row>
    <row r="62" spans="2:32" ht="12" customHeight="1" x14ac:dyDescent="0.15">
      <c r="B62" s="52" t="s">
        <v>38</v>
      </c>
      <c r="C62" s="6">
        <v>-5.170575692963765E-2</v>
      </c>
      <c r="D62" s="5">
        <v>5.9202059202059315E-2</v>
      </c>
      <c r="E62" s="5">
        <v>4.6404585274697346E-3</v>
      </c>
      <c r="F62" s="5">
        <v>-7.5916644684779697E-2</v>
      </c>
      <c r="G62" s="5">
        <v>-3.1279620853080572E-2</v>
      </c>
      <c r="H62" s="5">
        <v>-1.9808984789529492E-2</v>
      </c>
      <c r="I62" s="6">
        <v>-2.3409363745498232E-2</v>
      </c>
      <c r="J62" s="5">
        <v>-1.9455252918287869E-2</v>
      </c>
      <c r="K62" s="5">
        <v>-3.8030293095533446E-3</v>
      </c>
      <c r="L62" s="5">
        <v>4.8436541998773931E-2</v>
      </c>
      <c r="M62" s="5">
        <v>-0.10269095109227415</v>
      </c>
      <c r="N62" s="5">
        <v>-5.0798258345428109E-2</v>
      </c>
      <c r="O62" s="5">
        <v>-0.10268199233716474</v>
      </c>
      <c r="P62" s="5">
        <v>-8.3408476104598166E-3</v>
      </c>
      <c r="Q62" s="5">
        <v>-8.9989888776542015E-2</v>
      </c>
      <c r="R62" s="5">
        <v>-4.0983606557376982E-3</v>
      </c>
      <c r="S62" s="5">
        <v>2.8436018957346012E-2</v>
      </c>
      <c r="T62" s="5">
        <v>-5.4399999999999976E-2</v>
      </c>
      <c r="U62" s="5">
        <v>-2.8500000000000015E-2</v>
      </c>
      <c r="V62" s="5">
        <v>-2.2975547175679328E-2</v>
      </c>
      <c r="W62" s="5">
        <v>-5.1413881748072028E-3</v>
      </c>
      <c r="X62" s="5">
        <v>-5.4182509505703448E-2</v>
      </c>
      <c r="Y62" s="5">
        <v>-3.5873850197109057E-2</v>
      </c>
      <c r="Z62" s="5">
        <v>-7.0844686648501312E-2</v>
      </c>
      <c r="AA62" s="5">
        <v>5.6780227120908459E-2</v>
      </c>
      <c r="AB62" s="5">
        <v>-4.1393235739525511E-2</v>
      </c>
      <c r="AC62" s="5">
        <v>9.903853104894127E-3</v>
      </c>
      <c r="AD62" s="5">
        <v>-0.14107192446542624</v>
      </c>
      <c r="AE62" s="5">
        <v>-3.424657534246589E-2</v>
      </c>
      <c r="AF62" s="6">
        <v>-2.0935960591132889E-2</v>
      </c>
    </row>
    <row r="63" spans="2:32" ht="12" customHeight="1" x14ac:dyDescent="0.15">
      <c r="B63" s="52" t="s">
        <v>39</v>
      </c>
      <c r="C63" s="6">
        <v>-3.3164699269252383E-2</v>
      </c>
      <c r="D63" s="5">
        <v>-4.0097205346294122E-2</v>
      </c>
      <c r="E63" s="5">
        <v>1.6328874518591434E-2</v>
      </c>
      <c r="F63" s="5">
        <v>-4.9297784882393322E-2</v>
      </c>
      <c r="G63" s="5">
        <v>-6.8493150684931781E-3</v>
      </c>
      <c r="H63" s="5">
        <v>-2.3457235654998271E-2</v>
      </c>
      <c r="I63" s="6">
        <v>-5.4087277197295579E-2</v>
      </c>
      <c r="J63" s="5">
        <v>-2.9761904761904127E-3</v>
      </c>
      <c r="K63" s="5">
        <v>-3.0507470545646093E-2</v>
      </c>
      <c r="L63" s="5">
        <v>-1.6666666666666673E-2</v>
      </c>
      <c r="M63" s="5">
        <v>-8.8031212516920341E-3</v>
      </c>
      <c r="N63" s="5">
        <v>-0.10091743119266057</v>
      </c>
      <c r="O63" s="5">
        <v>-7.002561912894964E-2</v>
      </c>
      <c r="P63" s="5">
        <v>-2.4778358717890508E-2</v>
      </c>
      <c r="Q63" s="5">
        <v>-5.7777777777777733E-2</v>
      </c>
      <c r="R63" s="5">
        <v>2.1490626428897982E-2</v>
      </c>
      <c r="S63" s="5">
        <v>-2.0914569301666072E-2</v>
      </c>
      <c r="T63" s="5">
        <v>-4.9069373942470441E-2</v>
      </c>
      <c r="U63" s="5">
        <v>9.7786927431807152E-3</v>
      </c>
      <c r="V63" s="5">
        <v>-4.4067324526500043E-2</v>
      </c>
      <c r="W63" s="5">
        <v>-2.9069767441860534E-2</v>
      </c>
      <c r="X63" s="5">
        <v>-3.8190954773869253E-2</v>
      </c>
      <c r="Y63" s="5">
        <v>-3.1075371405206546E-2</v>
      </c>
      <c r="Z63" s="5">
        <v>4.9853372434017572E-2</v>
      </c>
      <c r="AA63" s="5">
        <v>9.9241466498103684E-2</v>
      </c>
      <c r="AB63" s="5">
        <v>-3.2122169562927828E-2</v>
      </c>
      <c r="AC63" s="5">
        <v>3.5075161059412982E-2</v>
      </c>
      <c r="AD63" s="5">
        <v>-0.10184287099903003</v>
      </c>
      <c r="AE63" s="5">
        <v>-3.0395136778114855E-3</v>
      </c>
      <c r="AF63" s="6">
        <v>-8.8050314465409167E-3</v>
      </c>
    </row>
    <row r="64" spans="2:32" ht="12" customHeight="1" x14ac:dyDescent="0.15">
      <c r="B64" s="52" t="s">
        <v>40</v>
      </c>
      <c r="C64" s="6">
        <v>8.197674418604653E-2</v>
      </c>
      <c r="D64" s="5">
        <v>-3.4177215189873364E-2</v>
      </c>
      <c r="E64" s="5">
        <v>4.3949564864914789E-2</v>
      </c>
      <c r="F64" s="5">
        <v>-8.2720312265425505E-2</v>
      </c>
      <c r="G64" s="5">
        <v>0</v>
      </c>
      <c r="H64" s="5">
        <v>4.4345898004434697E-2</v>
      </c>
      <c r="I64" s="6">
        <v>4.4184535412605565E-2</v>
      </c>
      <c r="J64" s="5">
        <v>0.17810945273631831</v>
      </c>
      <c r="K64" s="5">
        <v>3.4624393224481437E-2</v>
      </c>
      <c r="L64" s="5">
        <v>7.2554267023490854E-2</v>
      </c>
      <c r="M64" s="5">
        <v>3.7296112349841771E-4</v>
      </c>
      <c r="N64" s="5">
        <v>-1.360544217687076E-2</v>
      </c>
      <c r="O64" s="5">
        <v>4.4077134986225772E-2</v>
      </c>
      <c r="P64" s="5">
        <v>3.2167832167832228E-2</v>
      </c>
      <c r="Q64" s="5">
        <v>5.3066037735848968E-2</v>
      </c>
      <c r="R64" s="5">
        <v>6.7591763652641079E-2</v>
      </c>
      <c r="S64" s="5">
        <v>4.0188269370021699E-2</v>
      </c>
      <c r="T64" s="5">
        <v>8.3036773428232638E-2</v>
      </c>
      <c r="U64" s="5">
        <v>8.2568807339449407E-2</v>
      </c>
      <c r="V64" s="5">
        <v>-1.2299943807363302E-2</v>
      </c>
      <c r="W64" s="5">
        <v>1.7298735861610098E-2</v>
      </c>
      <c r="X64" s="5">
        <v>-9.4043887147335272E-3</v>
      </c>
      <c r="Y64" s="5">
        <v>4.0230693487129092E-2</v>
      </c>
      <c r="Z64" s="5">
        <v>5.0279329608938467E-2</v>
      </c>
      <c r="AA64" s="5">
        <v>3.9677975848188482E-2</v>
      </c>
      <c r="AB64" s="5">
        <v>-1.0881392818280702E-2</v>
      </c>
      <c r="AC64" s="5">
        <v>5.2835408022130034E-2</v>
      </c>
      <c r="AD64" s="5">
        <v>3.5997120230374407E-4</v>
      </c>
      <c r="AE64" s="5">
        <v>1.1178861788617829E-2</v>
      </c>
      <c r="AF64" s="6">
        <v>3.0456852791878087E-2</v>
      </c>
    </row>
    <row r="65" spans="2:32" ht="12" customHeight="1" x14ac:dyDescent="0.15">
      <c r="B65" s="52" t="s">
        <v>41</v>
      </c>
      <c r="C65" s="6">
        <v>-4.7286405158517451E-3</v>
      </c>
      <c r="D65" s="5">
        <v>8.213193534294401E-3</v>
      </c>
      <c r="E65" s="5">
        <v>-2.323816471446491E-3</v>
      </c>
      <c r="F65" s="5">
        <v>6.3273322422258527E-2</v>
      </c>
      <c r="G65" s="5">
        <v>8.7684729064039291E-2</v>
      </c>
      <c r="H65" s="5">
        <v>-1.5569709837225805E-2</v>
      </c>
      <c r="I65" s="6">
        <v>1.1823273179838287E-2</v>
      </c>
      <c r="J65" s="5">
        <v>1.6047297297297255E-2</v>
      </c>
      <c r="K65" s="5">
        <v>7.3001082712687473E-2</v>
      </c>
      <c r="L65" s="5">
        <v>-1.0535070695869213E-2</v>
      </c>
      <c r="M65" s="5">
        <v>8.1031134666552151E-2</v>
      </c>
      <c r="N65" s="5">
        <v>-1.9568965517241407E-2</v>
      </c>
      <c r="O65" s="5">
        <v>9.322779243623576E-2</v>
      </c>
      <c r="P65" s="5">
        <v>5.2393857271906055E-2</v>
      </c>
      <c r="Q65" s="5">
        <v>-6.0470324748040219E-2</v>
      </c>
      <c r="R65" s="5">
        <v>7.1278825995806346E-3</v>
      </c>
      <c r="S65" s="5">
        <v>8.3536373129132757E-3</v>
      </c>
      <c r="T65" s="5">
        <v>-2.0262869660460075E-2</v>
      </c>
      <c r="U65" s="5">
        <v>2.2645951035781625E-2</v>
      </c>
      <c r="V65" s="5">
        <v>2.0965906696447368E-2</v>
      </c>
      <c r="W65" s="5">
        <v>1.7658600392413432E-2</v>
      </c>
      <c r="X65" s="5">
        <v>-1.1603375527426288E-2</v>
      </c>
      <c r="Y65" s="5">
        <v>5.2332657200811296E-2</v>
      </c>
      <c r="Z65" s="5">
        <v>6.6489361702128606E-3</v>
      </c>
      <c r="AA65" s="5">
        <v>-8.8495575221229201E-4</v>
      </c>
      <c r="AB65" s="5">
        <v>9.4774477447744726E-2</v>
      </c>
      <c r="AC65" s="5">
        <v>2.4467945349448243E-2</v>
      </c>
      <c r="AD65" s="5">
        <v>3.9330694494422454E-2</v>
      </c>
      <c r="AE65" s="5">
        <v>5.1256281407035337E-2</v>
      </c>
      <c r="AF65" s="6">
        <v>3.571428571428583E-2</v>
      </c>
    </row>
    <row r="66" spans="2:32" ht="12" customHeight="1" x14ac:dyDescent="0.15">
      <c r="B66" s="52" t="s">
        <v>42</v>
      </c>
      <c r="C66" s="6">
        <v>4.2112082928411057E-3</v>
      </c>
      <c r="D66" s="5">
        <v>1.871912644076619E-2</v>
      </c>
      <c r="E66" s="5">
        <v>6.810784036229818E-2</v>
      </c>
      <c r="F66" s="5">
        <v>0.13751808638364679</v>
      </c>
      <c r="G66" s="5">
        <v>0.11141304347826092</v>
      </c>
      <c r="H66" s="5">
        <v>3.6664270309130109E-2</v>
      </c>
      <c r="I66" s="6">
        <v>6.0270602706026861E-2</v>
      </c>
      <c r="J66" s="5">
        <v>-1.9950124688279322E-2</v>
      </c>
      <c r="K66" s="5">
        <v>-6.2530577299412483E-3</v>
      </c>
      <c r="L66" s="5">
        <v>3.4743625665452568E-2</v>
      </c>
      <c r="M66" s="5">
        <v>4.3263373883183784E-2</v>
      </c>
      <c r="N66" s="5">
        <v>-1.6090741229227101E-2</v>
      </c>
      <c r="O66" s="5">
        <v>3.8616251005631569E-2</v>
      </c>
      <c r="P66" s="5">
        <v>-5.3648068669527897E-3</v>
      </c>
      <c r="Q66" s="5">
        <v>-4.7675804529202529E-3</v>
      </c>
      <c r="R66" s="5">
        <v>-5.3705245628642762E-2</v>
      </c>
      <c r="S66" s="5">
        <v>1.4497756299620357E-2</v>
      </c>
      <c r="T66" s="5">
        <v>1.6769144773616584E-2</v>
      </c>
      <c r="U66" s="5">
        <v>2.2558814050918229E-3</v>
      </c>
      <c r="V66" s="5">
        <v>5.9727983819371278E-2</v>
      </c>
      <c r="W66" s="5">
        <v>3.791773778920296E-2</v>
      </c>
      <c r="X66" s="5">
        <v>5.1227321237993645E-2</v>
      </c>
      <c r="Y66" s="5">
        <v>0.1015163197121562</v>
      </c>
      <c r="Z66" s="5">
        <v>4.2272126816380366E-2</v>
      </c>
      <c r="AA66" s="5">
        <v>-1.4614703277236456E-2</v>
      </c>
      <c r="AB66" s="5">
        <v>3.652715671004373E-2</v>
      </c>
      <c r="AC66" s="5">
        <v>1.0034302567883784E-2</v>
      </c>
      <c r="AD66" s="5">
        <v>4.7328878579094999E-2</v>
      </c>
      <c r="AE66" s="5">
        <v>0.10803059273422552</v>
      </c>
      <c r="AF66" s="6">
        <v>-1.4268727705113079E-2</v>
      </c>
    </row>
    <row r="67" spans="2:32" ht="12" customHeight="1" x14ac:dyDescent="0.15">
      <c r="B67" s="52" t="s">
        <v>43</v>
      </c>
      <c r="C67" s="6">
        <v>0.10376344086021504</v>
      </c>
      <c r="D67" s="5">
        <v>4.5937898766482271E-2</v>
      </c>
      <c r="E67" s="5">
        <v>7.5474510583325091E-2</v>
      </c>
      <c r="F67" s="5">
        <v>2.97699594046009E-2</v>
      </c>
      <c r="G67" s="5">
        <v>6.3569682151589341E-2</v>
      </c>
      <c r="H67" s="5">
        <v>3.7101248266296821E-2</v>
      </c>
      <c r="I67" s="6">
        <v>5.3364269141531424E-2</v>
      </c>
      <c r="J67" s="5">
        <v>0.14503816793893137</v>
      </c>
      <c r="K67" s="5">
        <v>8.2262804043139112E-2</v>
      </c>
      <c r="L67" s="5">
        <v>-2.7078256160303661E-3</v>
      </c>
      <c r="M67" s="5">
        <v>-5.7767313546423178E-2</v>
      </c>
      <c r="N67" s="5">
        <v>5.1831992850759616E-2</v>
      </c>
      <c r="O67" s="5">
        <v>3.0983733539891586E-2</v>
      </c>
      <c r="P67" s="5">
        <v>7.6806903991369899E-2</v>
      </c>
      <c r="Q67" s="5">
        <v>6.3473053892215706E-2</v>
      </c>
      <c r="R67" s="5">
        <v>4.0915090189177286E-2</v>
      </c>
      <c r="S67" s="5">
        <v>2.0415107179312619E-2</v>
      </c>
      <c r="T67" s="5">
        <v>2.418911489829564E-2</v>
      </c>
      <c r="U67" s="5">
        <v>9.4166283876894838E-2</v>
      </c>
      <c r="V67" s="5">
        <v>1.150992268292224E-2</v>
      </c>
      <c r="W67" s="5">
        <v>4.8916408668730822E-2</v>
      </c>
      <c r="X67" s="5">
        <v>6.8020304568527909E-2</v>
      </c>
      <c r="Y67" s="5">
        <v>3.2431171255249705E-2</v>
      </c>
      <c r="Z67" s="5">
        <v>8.6185044359949378E-2</v>
      </c>
      <c r="AA67" s="5">
        <v>-6.1797752808988443E-3</v>
      </c>
      <c r="AB67" s="5">
        <v>2.6175472612700083E-2</v>
      </c>
      <c r="AC67" s="5">
        <v>6.3448232082777875E-2</v>
      </c>
      <c r="AD67" s="5">
        <v>-6.0165289256198358E-2</v>
      </c>
      <c r="AE67" s="5">
        <v>3.710094909404657E-2</v>
      </c>
      <c r="AF67" s="6">
        <v>1.9300361881785303E-2</v>
      </c>
    </row>
    <row r="68" spans="2:32" ht="12" customHeight="1" x14ac:dyDescent="0.15">
      <c r="B68" s="52" t="s">
        <v>44</v>
      </c>
      <c r="C68" s="6">
        <v>1.2664393570384706E-2</v>
      </c>
      <c r="D68" s="5">
        <v>-3.6600244001626621E-3</v>
      </c>
      <c r="E68" s="5">
        <v>0.12084905418238764</v>
      </c>
      <c r="F68" s="5">
        <v>9.8212877792378431E-2</v>
      </c>
      <c r="G68" s="5">
        <v>4.1379310344827516E-2</v>
      </c>
      <c r="H68" s="5">
        <v>-1.4376462721497818E-2</v>
      </c>
      <c r="I68" s="6">
        <v>3.9922907488986865E-2</v>
      </c>
      <c r="J68" s="5">
        <v>2.7022222222222274E-2</v>
      </c>
      <c r="K68" s="5">
        <v>-3.7955249765445009E-3</v>
      </c>
      <c r="L68" s="5">
        <v>1.1403746945424972E-2</v>
      </c>
      <c r="M68" s="5">
        <v>-0.12791337489588325</v>
      </c>
      <c r="N68" s="5">
        <v>7.9439252336448649E-2</v>
      </c>
      <c r="O68" s="5">
        <v>7.475582268970693E-2</v>
      </c>
      <c r="P68" s="5">
        <v>1.7631737126828344E-2</v>
      </c>
      <c r="Q68" s="5">
        <v>2.6463963963963898E-2</v>
      </c>
      <c r="R68" s="5">
        <v>9.2138630600169052E-2</v>
      </c>
      <c r="S68" s="5">
        <v>0.11070356785595212</v>
      </c>
      <c r="T68" s="5">
        <v>0.14492753623188404</v>
      </c>
      <c r="U68" s="5">
        <v>9.1099916036943659E-2</v>
      </c>
      <c r="V68" s="5">
        <v>7.7245947090761935E-2</v>
      </c>
      <c r="W68" s="5">
        <v>1.0920897284533573E-2</v>
      </c>
      <c r="X68" s="5">
        <v>-5.5627376425855551E-2</v>
      </c>
      <c r="Y68" s="5">
        <v>9.4011299435028187E-2</v>
      </c>
      <c r="Z68" s="5">
        <v>3.8226371061843678E-2</v>
      </c>
      <c r="AA68" s="5">
        <v>9.4120972300734823E-2</v>
      </c>
      <c r="AB68" s="5">
        <v>1.2281530467642797E-2</v>
      </c>
      <c r="AC68" s="5">
        <v>6.4915684226234963E-2</v>
      </c>
      <c r="AD68" s="5">
        <v>-9.4266619767850848E-2</v>
      </c>
      <c r="AE68" s="5">
        <v>1.4542429284525888E-2</v>
      </c>
      <c r="AF68" s="6">
        <v>2.674556213017825E-3</v>
      </c>
    </row>
    <row r="69" spans="2:32" ht="12" customHeight="1" x14ac:dyDescent="0.15">
      <c r="B69" s="52" t="s">
        <v>45</v>
      </c>
      <c r="C69" s="6">
        <v>-1.2506012506012411E-2</v>
      </c>
      <c r="D69" s="5">
        <v>-3.2653061224489827E-2</v>
      </c>
      <c r="E69" s="5">
        <v>-5.4701919421837789E-2</v>
      </c>
      <c r="F69" s="5">
        <v>-5.2624021824969482E-2</v>
      </c>
      <c r="G69" s="5">
        <v>-3.6423841059602592E-2</v>
      </c>
      <c r="H69" s="5">
        <v>6.4450474898236527E-3</v>
      </c>
      <c r="I69" s="6">
        <v>-6.3542494042891709E-3</v>
      </c>
      <c r="J69" s="5">
        <v>0.11035139345681144</v>
      </c>
      <c r="K69" s="5">
        <v>9.7176044178711712E-3</v>
      </c>
      <c r="L69" s="5">
        <v>5.7181208053691347E-2</v>
      </c>
      <c r="M69" s="5">
        <v>0.151945518534812</v>
      </c>
      <c r="N69" s="5">
        <v>-0.11019283746556477</v>
      </c>
      <c r="O69" s="5">
        <v>8.5634393568682257E-2</v>
      </c>
      <c r="P69" s="5">
        <v>-5.1191179366016542E-3</v>
      </c>
      <c r="Q69" s="5">
        <v>6.7756445419637906E-2</v>
      </c>
      <c r="R69" s="5">
        <v>3.5990712074303398E-2</v>
      </c>
      <c r="S69" s="5">
        <v>-4.2329630741519172E-2</v>
      </c>
      <c r="T69" s="5">
        <v>-2.8129395218002215E-3</v>
      </c>
      <c r="U69" s="5">
        <v>-1.5005771450557794E-2</v>
      </c>
      <c r="V69" s="5">
        <v>-2.5951742627345845E-2</v>
      </c>
      <c r="W69" s="5">
        <v>-1.5766423357664209E-2</v>
      </c>
      <c r="X69" s="5">
        <v>3.426339735072681E-2</v>
      </c>
      <c r="Y69" s="5">
        <v>8.0561867382772465E-3</v>
      </c>
      <c r="Z69" s="5">
        <v>-4.8619852544506466E-2</v>
      </c>
      <c r="AA69" s="5">
        <v>5.3474554378713519E-2</v>
      </c>
      <c r="AB69" s="5">
        <v>2.7998133457769549E-2</v>
      </c>
      <c r="AC69" s="5">
        <v>-3.1866591928251156E-2</v>
      </c>
      <c r="AD69" s="5">
        <v>4.8932038834951515E-2</v>
      </c>
      <c r="AE69" s="5">
        <v>-3.7720995834290096E-2</v>
      </c>
      <c r="AF69" s="6">
        <v>3.9232348983782993E-2</v>
      </c>
    </row>
    <row r="70" spans="2:32" ht="12" customHeight="1" x14ac:dyDescent="0.15">
      <c r="B70" s="52" t="s">
        <v>46</v>
      </c>
      <c r="C70" s="6">
        <v>-2.1432050657574343E-2</v>
      </c>
      <c r="D70" s="5">
        <v>-2.362869198312231E-2</v>
      </c>
      <c r="E70" s="5">
        <v>-4.3279409698502441E-2</v>
      </c>
      <c r="F70" s="5">
        <v>-5.7088006466606486E-3</v>
      </c>
      <c r="G70" s="5">
        <v>0.12638411607483768</v>
      </c>
      <c r="H70" s="5">
        <v>-2.8311425682507697E-2</v>
      </c>
      <c r="I70" s="6">
        <v>-2.3714361843858261E-2</v>
      </c>
      <c r="J70" s="5">
        <v>4.7756385272949238E-2</v>
      </c>
      <c r="K70" s="5">
        <v>1.5107405313736636E-2</v>
      </c>
      <c r="L70" s="5">
        <v>1.955307262569822E-2</v>
      </c>
      <c r="M70" s="5">
        <v>-5.9726992470057236E-2</v>
      </c>
      <c r="N70" s="5">
        <v>-7.9610791685094974E-3</v>
      </c>
      <c r="O70" s="5">
        <v>6.7611075338055654E-3</v>
      </c>
      <c r="P70" s="5">
        <v>-1.3259449831783133E-2</v>
      </c>
      <c r="Q70" s="5">
        <v>-3.8797443643014129E-2</v>
      </c>
      <c r="R70" s="5">
        <v>-3.2125513634665648E-2</v>
      </c>
      <c r="S70" s="5">
        <v>-1.2852664576802513E-2</v>
      </c>
      <c r="T70" s="5">
        <v>4.4193700047014638E-2</v>
      </c>
      <c r="U70" s="5">
        <v>4.6484374999999911E-2</v>
      </c>
      <c r="V70" s="5">
        <v>-4.743293331865385E-2</v>
      </c>
      <c r="W70" s="5">
        <v>-2.1358647285671873E-2</v>
      </c>
      <c r="X70" s="5">
        <v>1.3586110246029248E-2</v>
      </c>
      <c r="Y70" s="5">
        <v>-1.8749999999999999E-2</v>
      </c>
      <c r="Z70" s="5">
        <v>-2.0555227406970234E-3</v>
      </c>
      <c r="AA70" s="5">
        <v>-4.0706228543403722E-2</v>
      </c>
      <c r="AB70" s="5">
        <v>9.6232410349523262E-2</v>
      </c>
      <c r="AC70" s="5">
        <v>-2.1827866716845709E-2</v>
      </c>
      <c r="AD70" s="5">
        <v>-4.8130322102924866E-2</v>
      </c>
      <c r="AE70" s="5">
        <v>-3.4086648259875878E-3</v>
      </c>
      <c r="AF70" s="6">
        <v>3.0936967632027381E-2</v>
      </c>
    </row>
    <row r="71" spans="2:32" ht="12" customHeight="1" x14ac:dyDescent="0.15">
      <c r="B71" s="52" t="s">
        <v>47</v>
      </c>
      <c r="C71" s="6">
        <v>-8.4868093578894882E-2</v>
      </c>
      <c r="D71" s="5">
        <v>-5.6179775280898903E-2</v>
      </c>
      <c r="E71" s="5">
        <v>1.799767053223272E-2</v>
      </c>
      <c r="F71" s="5">
        <v>2.0019307961993742E-2</v>
      </c>
      <c r="G71" s="5">
        <v>0</v>
      </c>
      <c r="H71" s="5">
        <v>-1.1099549080818479E-2</v>
      </c>
      <c r="I71" s="6">
        <v>-8.460698689956335E-2</v>
      </c>
      <c r="J71" s="5">
        <v>2.6336019838809746E-2</v>
      </c>
      <c r="K71" s="5">
        <v>-6.0838936919628975E-3</v>
      </c>
      <c r="L71" s="5">
        <v>-2.9389788293897878E-2</v>
      </c>
      <c r="M71" s="5">
        <v>-8.2145366998094924E-2</v>
      </c>
      <c r="N71" s="5">
        <v>-8.4262148907712914E-2</v>
      </c>
      <c r="O71" s="5">
        <v>-8.5065558042852582E-2</v>
      </c>
      <c r="P71" s="5">
        <v>-4.7533092659446399E-2</v>
      </c>
      <c r="Q71" s="5">
        <v>-5.158738642437196E-2</v>
      </c>
      <c r="R71" s="5">
        <v>-2.9718255499807007E-2</v>
      </c>
      <c r="S71" s="5">
        <v>-2.2546840266751265E-2</v>
      </c>
      <c r="T71" s="5">
        <v>-9.6352994146780752E-2</v>
      </c>
      <c r="U71" s="5">
        <v>-5.1138484509145113E-2</v>
      </c>
      <c r="V71" s="5">
        <v>-5.2626509737445364E-2</v>
      </c>
      <c r="W71" s="5">
        <v>-2.8796605031827911E-2</v>
      </c>
      <c r="X71" s="5">
        <v>4.3207742827514627E-2</v>
      </c>
      <c r="Y71" s="5">
        <v>-8.1340712122794159E-2</v>
      </c>
      <c r="Z71" s="5">
        <v>0.13286613949524134</v>
      </c>
      <c r="AA71" s="5">
        <v>-8.9468302658485266E-3</v>
      </c>
      <c r="AB71" s="5">
        <v>-5.3830227743271106E-2</v>
      </c>
      <c r="AC71" s="5">
        <v>1.2755630530646175E-2</v>
      </c>
      <c r="AD71" s="5">
        <v>-0.15480357837417349</v>
      </c>
      <c r="AE71" s="5">
        <v>-0.10729555015904514</v>
      </c>
      <c r="AF71" s="6">
        <v>-4.5145085597197501E-2</v>
      </c>
    </row>
    <row r="72" spans="2:32" ht="12" customHeight="1" x14ac:dyDescent="0.15">
      <c r="B72" s="52" t="s">
        <v>48</v>
      </c>
      <c r="C72" s="6">
        <v>-5.2760402502039831E-2</v>
      </c>
      <c r="D72" s="5">
        <v>3.3882783882783811E-2</v>
      </c>
      <c r="E72" s="5">
        <v>3.6826448583253804E-2</v>
      </c>
      <c r="F72" s="5">
        <v>2.1917808219177881E-3</v>
      </c>
      <c r="G72" s="5">
        <v>0.11762711864406776</v>
      </c>
      <c r="H72" s="5">
        <v>3.297088740792696E-2</v>
      </c>
      <c r="I72" s="6">
        <v>8.0202742993440601E-2</v>
      </c>
      <c r="J72" s="5">
        <v>2.9622828424384531E-2</v>
      </c>
      <c r="K72" s="5">
        <v>-3.4037427162706357E-3</v>
      </c>
      <c r="L72" s="5">
        <v>6.5178342314600957E-2</v>
      </c>
      <c r="M72" s="5">
        <v>1.9135538301644536E-2</v>
      </c>
      <c r="N72" s="5">
        <v>6.767283349561834E-2</v>
      </c>
      <c r="O72" s="5">
        <v>3.5651869975533018E-2</v>
      </c>
      <c r="P72" s="5">
        <v>4.1271846704569397E-2</v>
      </c>
      <c r="Q72" s="5">
        <v>4.5647175510572034E-2</v>
      </c>
      <c r="R72" s="5">
        <v>-1.1933174224344127E-3</v>
      </c>
      <c r="S72" s="5">
        <v>9.6166341780376891E-2</v>
      </c>
      <c r="T72" s="5">
        <v>-4.5590433482810118E-2</v>
      </c>
      <c r="U72" s="5">
        <v>0.11605035405192758</v>
      </c>
      <c r="V72" s="5">
        <v>4.1540432280758814E-2</v>
      </c>
      <c r="W72" s="5">
        <v>-2.0911360799001192E-2</v>
      </c>
      <c r="X72" s="5">
        <v>7.3190486709373517E-2</v>
      </c>
      <c r="Y72" s="5">
        <v>1.8413275744487374E-2</v>
      </c>
      <c r="Z72" s="5">
        <v>0.20741901776384528</v>
      </c>
      <c r="AA72" s="5">
        <v>6.0098013928295023E-2</v>
      </c>
      <c r="AB72" s="5">
        <v>-1.2253829321663069E-2</v>
      </c>
      <c r="AC72" s="5">
        <v>-2.8638223261251467E-3</v>
      </c>
      <c r="AD72" s="5">
        <v>0.15646571560055217</v>
      </c>
      <c r="AE72" s="5">
        <v>1.4176245210728961E-3</v>
      </c>
      <c r="AF72" s="6">
        <v>-2.9442983063362443E-2</v>
      </c>
    </row>
    <row r="73" spans="2:32" ht="12" customHeight="1" x14ac:dyDescent="0.15">
      <c r="B73" s="52" t="s">
        <v>49</v>
      </c>
      <c r="C73" s="6">
        <v>3.1007751937984447E-2</v>
      </c>
      <c r="D73" s="5">
        <v>-3.498671390611157E-2</v>
      </c>
      <c r="E73" s="5">
        <v>3.9308726796432242E-2</v>
      </c>
      <c r="F73" s="5">
        <v>-2.5498285203041853E-2</v>
      </c>
      <c r="G73" s="5">
        <v>-8.1892629663329088E-3</v>
      </c>
      <c r="H73" s="5">
        <v>-4.4482173174872623E-2</v>
      </c>
      <c r="I73" s="6">
        <v>2.5393320452663588E-2</v>
      </c>
      <c r="J73" s="5">
        <v>7.9177715720554681E-2</v>
      </c>
      <c r="K73" s="5">
        <v>-1.7090893758169589E-2</v>
      </c>
      <c r="L73" s="5">
        <v>2.4572392194651967E-2</v>
      </c>
      <c r="M73" s="5">
        <v>1.0306510126546254E-2</v>
      </c>
      <c r="N73" s="5">
        <v>9.3935248518011799E-2</v>
      </c>
      <c r="O73" s="5">
        <v>3.982450219372257E-2</v>
      </c>
      <c r="P73" s="5">
        <v>4.2871587462082861E-2</v>
      </c>
      <c r="Q73" s="5">
        <v>-2.8564037338047358E-2</v>
      </c>
      <c r="R73" s="5">
        <v>2.9470330545599444E-2</v>
      </c>
      <c r="S73" s="5">
        <v>1.5411973918197866E-2</v>
      </c>
      <c r="T73" s="5">
        <v>1.6444792482380458E-2</v>
      </c>
      <c r="U73" s="5">
        <v>8.9531194924215685E-2</v>
      </c>
      <c r="V73" s="5">
        <v>-4.8024363579571121E-3</v>
      </c>
      <c r="W73" s="5">
        <v>4.1440867070449156E-3</v>
      </c>
      <c r="X73" s="5">
        <v>-4.4596912521443528E-4</v>
      </c>
      <c r="Y73" s="5">
        <v>-4.207589285714293E-2</v>
      </c>
      <c r="Z73" s="5">
        <v>-1.5577672003461681E-2</v>
      </c>
      <c r="AA73" s="5">
        <v>8.5158150851581502E-2</v>
      </c>
      <c r="AB73" s="5">
        <v>7.0890562693841442E-3</v>
      </c>
      <c r="AC73" s="5">
        <v>1.5210128362933088E-2</v>
      </c>
      <c r="AD73" s="5">
        <v>5.7302029446876297E-2</v>
      </c>
      <c r="AE73" s="5">
        <v>-9.5267245667062569E-3</v>
      </c>
      <c r="AF73" s="6">
        <v>3.3593267081926725E-2</v>
      </c>
    </row>
    <row r="74" spans="2:32" ht="12" customHeight="1" x14ac:dyDescent="0.15">
      <c r="B74" s="52" t="s">
        <v>50</v>
      </c>
      <c r="C74" s="6">
        <v>5.5694792536897804E-2</v>
      </c>
      <c r="D74" s="5">
        <v>7.2051399724644347E-2</v>
      </c>
      <c r="E74" s="5">
        <v>-5.1491090388698993E-2</v>
      </c>
      <c r="F74" s="5">
        <v>7.1738243394879095E-2</v>
      </c>
      <c r="G74" s="5">
        <v>-5.198776758409838E-3</v>
      </c>
      <c r="H74" s="5">
        <v>4.6908315565031992E-2</v>
      </c>
      <c r="I74" s="6">
        <v>4.2261103633916566E-2</v>
      </c>
      <c r="J74" s="5">
        <v>4.6774088329310376E-2</v>
      </c>
      <c r="K74" s="5">
        <v>-1.8074442680851587E-2</v>
      </c>
      <c r="L74" s="5">
        <v>9.7578180108158913E-2</v>
      </c>
      <c r="M74" s="5">
        <v>-1.1168350872828919E-3</v>
      </c>
      <c r="N74" s="5">
        <v>0.16423509795748234</v>
      </c>
      <c r="O74" s="5">
        <v>-2.4667315806556251E-2</v>
      </c>
      <c r="P74" s="5">
        <v>4.4211751018033763E-2</v>
      </c>
      <c r="Q74" s="5">
        <v>7.822555590075897E-2</v>
      </c>
      <c r="R74" s="5">
        <v>3.3655705996131428E-2</v>
      </c>
      <c r="S74" s="5">
        <v>0.10974897840046717</v>
      </c>
      <c r="T74" s="5">
        <v>3.389830508474577E-2</v>
      </c>
      <c r="U74" s="5">
        <v>1.9087673891944351E-2</v>
      </c>
      <c r="V74" s="5">
        <v>4.9727333359488368E-2</v>
      </c>
      <c r="W74" s="5">
        <v>0.06</v>
      </c>
      <c r="X74" s="5">
        <v>7.7255722963928977E-2</v>
      </c>
      <c r="Y74" s="5">
        <v>1.5146219270651302E-2</v>
      </c>
      <c r="Z74" s="5">
        <v>5.93406593406594E-2</v>
      </c>
      <c r="AA74" s="5">
        <v>0.1</v>
      </c>
      <c r="AB74" s="5">
        <v>5.015398152221736E-2</v>
      </c>
      <c r="AC74" s="5">
        <v>2.5172483473340758E-2</v>
      </c>
      <c r="AD74" s="5">
        <v>6.9251035001881817E-2</v>
      </c>
      <c r="AE74" s="5">
        <v>3.8627935723114994E-2</v>
      </c>
      <c r="AF74" s="6">
        <v>4.3013225991949252E-3</v>
      </c>
    </row>
    <row r="75" spans="2:32" ht="12" customHeight="1" x14ac:dyDescent="0.15">
      <c r="B75" s="52" t="s">
        <v>51</v>
      </c>
      <c r="C75" s="6">
        <v>-3.3236613030862519E-2</v>
      </c>
      <c r="D75" s="5">
        <v>-2.8681506849314989E-2</v>
      </c>
      <c r="E75" s="5">
        <v>3.098809535397572E-2</v>
      </c>
      <c r="F75" s="5">
        <v>-3.0933967876264106E-2</v>
      </c>
      <c r="G75" s="5">
        <v>1.2296341838303061E-2</v>
      </c>
      <c r="H75" s="5">
        <v>-1.1880515953835758E-2</v>
      </c>
      <c r="I75" s="6">
        <v>-3.6415289256198261E-2</v>
      </c>
      <c r="J75" s="5">
        <v>-5.5050064398188478E-2</v>
      </c>
      <c r="K75" s="5">
        <v>1.8407141504900231E-2</v>
      </c>
      <c r="L75" s="5">
        <v>2.5921165381319642E-2</v>
      </c>
      <c r="M75" s="5">
        <v>-2.5322475182785388E-2</v>
      </c>
      <c r="N75" s="5">
        <v>2.2914428929466543E-2</v>
      </c>
      <c r="O75" s="5">
        <v>9.983361064891871E-3</v>
      </c>
      <c r="P75" s="5">
        <v>-5.6453110492107689E-2</v>
      </c>
      <c r="Q75" s="5">
        <v>-4.552658118426732E-2</v>
      </c>
      <c r="R75" s="5">
        <v>-1.8338323353293356E-2</v>
      </c>
      <c r="S75" s="5">
        <v>-1.7885323513940024E-2</v>
      </c>
      <c r="T75" s="5">
        <v>-4.2225534028811377E-3</v>
      </c>
      <c r="U75" s="5">
        <v>2.5396825396824855E-3</v>
      </c>
      <c r="V75" s="5">
        <v>-3.724328667800348E-2</v>
      </c>
      <c r="W75" s="5">
        <v>-9.883198562443794E-3</v>
      </c>
      <c r="X75" s="5">
        <v>9.5577927870524569E-3</v>
      </c>
      <c r="Y75" s="5">
        <v>-7.8732927809020997E-2</v>
      </c>
      <c r="Z75" s="5">
        <v>-6.7219917012448172E-2</v>
      </c>
      <c r="AA75" s="5">
        <v>0.11169995923359145</v>
      </c>
      <c r="AB75" s="5">
        <v>-2.5136154168412292E-2</v>
      </c>
      <c r="AC75" s="5">
        <v>-8.5602455438852712E-3</v>
      </c>
      <c r="AD75" s="5">
        <v>-6.1950017599436871E-2</v>
      </c>
      <c r="AE75" s="5">
        <v>-5.3034811068134589E-2</v>
      </c>
      <c r="AF75" s="6">
        <v>5.7555769318858419E-2</v>
      </c>
    </row>
    <row r="76" spans="2:32" ht="12" customHeight="1" x14ac:dyDescent="0.15">
      <c r="B76" s="52" t="s">
        <v>52</v>
      </c>
      <c r="C76" s="6">
        <v>0.12032742155525249</v>
      </c>
      <c r="D76" s="5">
        <v>3.7461436756280206E-2</v>
      </c>
      <c r="E76" s="5">
        <v>-4.8953656890097343E-3</v>
      </c>
      <c r="F76" s="5">
        <v>0.17033763044812764</v>
      </c>
      <c r="G76" s="5">
        <v>3.0671120558760947E-2</v>
      </c>
      <c r="H76" s="5">
        <v>7.9010649261422219E-2</v>
      </c>
      <c r="I76" s="6">
        <v>1.8761726078799325E-3</v>
      </c>
      <c r="J76" s="5">
        <v>5.2761167780507735E-4</v>
      </c>
      <c r="K76" s="5">
        <v>-4.1754250496903395E-3</v>
      </c>
      <c r="L76" s="5">
        <v>3.1948214658592634E-2</v>
      </c>
      <c r="M76" s="5">
        <v>6.8897620644891452E-2</v>
      </c>
      <c r="N76" s="5">
        <v>3.8151907595379765E-2</v>
      </c>
      <c r="O76" s="5">
        <v>8.896210873146608E-2</v>
      </c>
      <c r="P76" s="5">
        <v>3.1883487502460096E-2</v>
      </c>
      <c r="Q76" s="5">
        <v>1.3477088948787061E-2</v>
      </c>
      <c r="R76" s="5">
        <v>-1.1056042699199357E-2</v>
      </c>
      <c r="S76" s="5">
        <v>0.11114086770219599</v>
      </c>
      <c r="T76" s="5">
        <v>-1.7959590920429182E-2</v>
      </c>
      <c r="U76" s="5">
        <v>3.7365421152628239E-2</v>
      </c>
      <c r="V76" s="5">
        <v>9.2682453416149072E-2</v>
      </c>
      <c r="W76" s="5">
        <v>6.957047791893432E-3</v>
      </c>
      <c r="X76" s="5">
        <v>0.1688336278717496</v>
      </c>
      <c r="Y76" s="5">
        <v>0.10090943067148384</v>
      </c>
      <c r="Z76" s="5">
        <v>-0.1116548042704627</v>
      </c>
      <c r="AA76" s="5">
        <v>2.9336266960029361E-2</v>
      </c>
      <c r="AB76" s="5">
        <v>0.11087236785560817</v>
      </c>
      <c r="AC76" s="5">
        <v>8.1257632991564591E-2</v>
      </c>
      <c r="AD76" s="5">
        <v>7.2045028142589188E-2</v>
      </c>
      <c r="AE76" s="5">
        <v>6.2838740083261388E-2</v>
      </c>
      <c r="AF76" s="6">
        <v>1.4878180833784657E-2</v>
      </c>
    </row>
    <row r="77" spans="2:32" ht="12" customHeight="1" x14ac:dyDescent="0.15">
      <c r="B77" s="52" t="s">
        <v>53</v>
      </c>
      <c r="C77" s="6">
        <v>-6.3565513882123698E-2</v>
      </c>
      <c r="D77" s="5">
        <v>-3.2285471537807905E-2</v>
      </c>
      <c r="E77" s="5">
        <v>-0.11004478263344644</v>
      </c>
      <c r="F77" s="5">
        <v>-5.5578867861189193E-2</v>
      </c>
      <c r="G77" s="5">
        <v>-6.3936358279316388E-2</v>
      </c>
      <c r="H77" s="5">
        <v>-2.1649156319643415E-2</v>
      </c>
      <c r="I77" s="6">
        <v>-5.4842161583734728E-2</v>
      </c>
      <c r="J77" s="5">
        <v>-4.4493759887502128E-2</v>
      </c>
      <c r="K77" s="5">
        <v>-6.2822188078861585E-2</v>
      </c>
      <c r="L77" s="5">
        <v>-9.8543099959530644E-2</v>
      </c>
      <c r="M77" s="5">
        <v>1.7456345551416702E-2</v>
      </c>
      <c r="N77" s="5">
        <v>-8.6648685097774791E-2</v>
      </c>
      <c r="O77" s="5">
        <v>-8.2602118003025637E-2</v>
      </c>
      <c r="P77" s="5">
        <v>-5.4548922372687381E-2</v>
      </c>
      <c r="Q77" s="5">
        <v>-5.6914893617021289E-2</v>
      </c>
      <c r="R77" s="5">
        <v>5.011565150346943E-2</v>
      </c>
      <c r="S77" s="5">
        <v>-2.8440588093516503E-2</v>
      </c>
      <c r="T77" s="5">
        <v>-7.0104140208280374E-2</v>
      </c>
      <c r="U77" s="5">
        <v>-9.8595848595848509E-2</v>
      </c>
      <c r="V77" s="5">
        <v>-7.6951771915800729E-2</v>
      </c>
      <c r="W77" s="5">
        <v>-6.7888254731150441E-2</v>
      </c>
      <c r="X77" s="5">
        <v>2.49473513688643E-2</v>
      </c>
      <c r="Y77" s="5">
        <v>-0.16204594319339141</v>
      </c>
      <c r="Z77" s="5">
        <v>-0.13370055082623927</v>
      </c>
      <c r="AA77" s="5">
        <v>-0.15176344852155332</v>
      </c>
      <c r="AB77" s="5">
        <v>-7.1566731141199283E-2</v>
      </c>
      <c r="AC77" s="5">
        <v>-5.8418702390333581E-2</v>
      </c>
      <c r="AD77" s="5">
        <v>-3.9901995099755005E-2</v>
      </c>
      <c r="AE77" s="5">
        <v>-0.1071613332347942</v>
      </c>
      <c r="AF77" s="6">
        <v>-4.2678502838121423E-3</v>
      </c>
    </row>
    <row r="78" spans="2:32" ht="12" customHeight="1" x14ac:dyDescent="0.15">
      <c r="B78" s="52" t="s">
        <v>54</v>
      </c>
      <c r="C78" s="6">
        <v>3.8751625487646157E-2</v>
      </c>
      <c r="D78" s="5">
        <v>0</v>
      </c>
      <c r="E78" s="5">
        <v>2.5325294910953554E-2</v>
      </c>
      <c r="F78" s="5">
        <v>3.2479505920511929E-2</v>
      </c>
      <c r="G78" s="5">
        <v>4.501101668240489E-2</v>
      </c>
      <c r="H78" s="5">
        <v>6.9964204360559779E-2</v>
      </c>
      <c r="I78" s="6">
        <v>-7.3591848287573739E-3</v>
      </c>
      <c r="J78" s="5">
        <v>9.6580587301952292E-2</v>
      </c>
      <c r="K78" s="5">
        <v>2.6185150001532129E-2</v>
      </c>
      <c r="L78" s="5">
        <v>3.4792368125701557E-2</v>
      </c>
      <c r="M78" s="5">
        <v>5.0151407529253525E-2</v>
      </c>
      <c r="N78" s="5">
        <v>1.698043558508678E-2</v>
      </c>
      <c r="O78" s="5">
        <v>3.7928759894459055E-2</v>
      </c>
      <c r="P78" s="5">
        <v>6.6572523703853081E-2</v>
      </c>
      <c r="Q78" s="5">
        <v>-3.1878172588832535E-2</v>
      </c>
      <c r="R78" s="5">
        <v>5.2863436123348068E-2</v>
      </c>
      <c r="S78" s="5">
        <v>4.068469362441083E-2</v>
      </c>
      <c r="T78" s="5">
        <v>-2.1305654192843516E-2</v>
      </c>
      <c r="U78" s="5">
        <v>1.727057229935652E-2</v>
      </c>
      <c r="V78" s="5">
        <v>2.0841752785635902E-2</v>
      </c>
      <c r="W78" s="5">
        <v>9.6680631646792504E-3</v>
      </c>
      <c r="X78" s="5">
        <v>7.4416521784943013E-2</v>
      </c>
      <c r="Y78" s="5">
        <v>1.9176232275489521E-2</v>
      </c>
      <c r="Z78" s="5">
        <v>-1.8797687861271811E-2</v>
      </c>
      <c r="AA78" s="5">
        <v>9.5758084838303281E-2</v>
      </c>
      <c r="AB78" s="5">
        <v>7.2916666666666671E-2</v>
      </c>
      <c r="AC78" s="5">
        <v>1.8412096189253243E-3</v>
      </c>
      <c r="AD78" s="5">
        <v>8.9682829019321939E-2</v>
      </c>
      <c r="AE78" s="5">
        <v>-1.3947520900587726E-2</v>
      </c>
      <c r="AF78" s="6">
        <v>0.12993442201362995</v>
      </c>
    </row>
    <row r="79" spans="2:32" ht="12" customHeight="1" x14ac:dyDescent="0.15">
      <c r="B79" s="52" t="s">
        <v>55</v>
      </c>
      <c r="C79" s="6">
        <v>4.3064596895342991E-2</v>
      </c>
      <c r="D79" s="5">
        <v>1.5364354697102628E-2</v>
      </c>
      <c r="E79" s="5">
        <v>5.1468676891084066E-2</v>
      </c>
      <c r="F79" s="5">
        <v>-1.2910166756320519E-2</v>
      </c>
      <c r="G79" s="5">
        <v>0.11144578313252998</v>
      </c>
      <c r="H79" s="5">
        <v>3.8321167883211618E-2</v>
      </c>
      <c r="I79" s="6">
        <v>7.5278015397775899E-2</v>
      </c>
      <c r="J79" s="5">
        <v>2.491244993394431E-2</v>
      </c>
      <c r="K79" s="5">
        <v>-1.0451661067562434E-2</v>
      </c>
      <c r="L79" s="5">
        <v>1.6268980477223426E-2</v>
      </c>
      <c r="M79" s="5">
        <v>-2.7398688422878108E-2</v>
      </c>
      <c r="N79" s="5">
        <v>6.7513611615244981E-2</v>
      </c>
      <c r="O79" s="5">
        <v>3.8449316809660024E-2</v>
      </c>
      <c r="P79" s="5">
        <v>0.11745791564214113</v>
      </c>
      <c r="Q79" s="5">
        <v>3.4978560775540672E-2</v>
      </c>
      <c r="R79" s="5">
        <v>9.832635983263599E-2</v>
      </c>
      <c r="S79" s="5">
        <v>2.1930870083432526E-2</v>
      </c>
      <c r="T79" s="5">
        <v>-5.5819145967055605E-4</v>
      </c>
      <c r="U79" s="5">
        <v>6.8575233022636559E-2</v>
      </c>
      <c r="V79" s="5">
        <v>4.3905289748520135E-2</v>
      </c>
      <c r="W79" s="5">
        <v>1.5959144589850211E-3</v>
      </c>
      <c r="X79" s="5">
        <v>-3.73893642582196E-2</v>
      </c>
      <c r="Y79" s="5">
        <v>2.4910560487610874E-2</v>
      </c>
      <c r="Z79" s="5">
        <v>-5.2407097579941914E-2</v>
      </c>
      <c r="AA79" s="5">
        <v>6.1326178612495265E-2</v>
      </c>
      <c r="AB79" s="5">
        <v>2.7184466019417448E-2</v>
      </c>
      <c r="AC79" s="5">
        <v>-3.5475607039429646E-2</v>
      </c>
      <c r="AD79" s="5">
        <v>1.5389762462362021E-2</v>
      </c>
      <c r="AE79" s="5">
        <v>3.3074501573977004E-2</v>
      </c>
      <c r="AF79" s="6">
        <v>0.10241820768136559</v>
      </c>
    </row>
    <row r="80" spans="2:32" ht="12" customHeight="1" x14ac:dyDescent="0.15">
      <c r="B80" s="52" t="s">
        <v>56</v>
      </c>
      <c r="C80" s="6">
        <v>-2.5924147863658147E-2</v>
      </c>
      <c r="D80" s="5">
        <v>5.2313013402507602E-2</v>
      </c>
      <c r="E80" s="5">
        <v>2.9171817058096405E-2</v>
      </c>
      <c r="F80" s="5">
        <v>6.0752043596730178E-2</v>
      </c>
      <c r="G80" s="5">
        <v>9.5392953929539379E-2</v>
      </c>
      <c r="H80" s="5">
        <v>0.11159929701230235</v>
      </c>
      <c r="I80" s="6">
        <v>8.7509944311853164E-3</v>
      </c>
      <c r="J80" s="5">
        <v>8.6956521739130391E-2</v>
      </c>
      <c r="K80" s="5">
        <v>4.9792531120331822E-2</v>
      </c>
      <c r="L80" s="5">
        <v>6.1472785485592214E-2</v>
      </c>
      <c r="M80" s="5">
        <v>3.127124227434825E-2</v>
      </c>
      <c r="N80" s="5">
        <v>9.7245834750085108E-2</v>
      </c>
      <c r="O80" s="5">
        <v>9.8837209302325493E-2</v>
      </c>
      <c r="P80" s="5">
        <v>-3.6899119837508459E-2</v>
      </c>
      <c r="Q80" s="5">
        <v>-1.4928061603584541E-2</v>
      </c>
      <c r="R80" s="5">
        <v>-5.0793650793650837E-3</v>
      </c>
      <c r="S80" s="5">
        <v>2.3326335432703855E-3</v>
      </c>
      <c r="T80" s="5">
        <v>7.5397933538117717E-2</v>
      </c>
      <c r="U80" s="5">
        <v>-1.8380062305295944E-2</v>
      </c>
      <c r="V80" s="5">
        <v>0.14898419864559823</v>
      </c>
      <c r="W80" s="5">
        <v>5.0987890376035742E-3</v>
      </c>
      <c r="X80" s="5">
        <v>-2.852631042738551E-3</v>
      </c>
      <c r="Y80" s="5">
        <v>3.4001292824822227E-2</v>
      </c>
      <c r="Z80" s="5">
        <v>4.6626712754581849E-2</v>
      </c>
      <c r="AA80" s="5">
        <v>0.18634886240520043</v>
      </c>
      <c r="AB80" s="5">
        <v>1.2854442344045364E-2</v>
      </c>
      <c r="AC80" s="5">
        <v>2.8870027137825535E-2</v>
      </c>
      <c r="AD80" s="5">
        <v>0</v>
      </c>
      <c r="AE80" s="5">
        <v>-6.0984032828180282E-2</v>
      </c>
      <c r="AF80" s="6">
        <v>1.1182795698924799E-2</v>
      </c>
    </row>
    <row r="81" spans="2:32" ht="12" customHeight="1" x14ac:dyDescent="0.15">
      <c r="B81" s="52" t="s">
        <v>57</v>
      </c>
      <c r="C81" s="6">
        <v>2.1685559388861572E-2</v>
      </c>
      <c r="D81" s="5">
        <v>1.0271158586688579E-2</v>
      </c>
      <c r="E81" s="5">
        <v>2.7624309392265158E-2</v>
      </c>
      <c r="F81" s="5">
        <v>4.2394476182647592E-2</v>
      </c>
      <c r="G81" s="5">
        <v>5.0470064324591765E-2</v>
      </c>
      <c r="H81" s="5">
        <v>5.9552042160737756E-2</v>
      </c>
      <c r="I81" s="6">
        <v>5.2576235541535225E-2</v>
      </c>
      <c r="J81" s="5">
        <v>0.19294117647058831</v>
      </c>
      <c r="K81" s="5">
        <v>1.4372978799857242E-3</v>
      </c>
      <c r="L81" s="5">
        <v>-3.5592197868489765E-2</v>
      </c>
      <c r="M81" s="5">
        <v>1.1025394660453816E-2</v>
      </c>
      <c r="N81" s="5">
        <v>0.12271459559962793</v>
      </c>
      <c r="O81" s="5">
        <v>2.7290448343080035E-2</v>
      </c>
      <c r="P81" s="5">
        <v>5.8347978910369074E-2</v>
      </c>
      <c r="Q81" s="5">
        <v>-1.3417142857142851E-2</v>
      </c>
      <c r="R81" s="5">
        <v>9.604339502233572E-2</v>
      </c>
      <c r="S81" s="5">
        <v>0.10146613916686059</v>
      </c>
      <c r="T81" s="5">
        <v>2.778499091145158E-2</v>
      </c>
      <c r="U81" s="5">
        <v>0.11107584893684533</v>
      </c>
      <c r="V81" s="5">
        <v>9.5874263261296708E-2</v>
      </c>
      <c r="W81" s="5">
        <v>8.8776157260621793E-3</v>
      </c>
      <c r="X81" s="5">
        <v>0.11077905491698595</v>
      </c>
      <c r="Y81" s="5">
        <v>-8.7521880470117618E-3</v>
      </c>
      <c r="Z81" s="5">
        <v>-4.3670404865994994E-2</v>
      </c>
      <c r="AA81" s="5">
        <v>8.5540334855403202E-2</v>
      </c>
      <c r="AB81" s="5">
        <v>0.10600970511384845</v>
      </c>
      <c r="AC81" s="5">
        <v>3.4345361692575294E-2</v>
      </c>
      <c r="AD81" s="5">
        <v>-6.1614497528830345E-2</v>
      </c>
      <c r="AE81" s="5">
        <v>-2.5917272412599449E-2</v>
      </c>
      <c r="AF81" s="6">
        <v>4.3385793279455527E-2</v>
      </c>
    </row>
    <row r="82" spans="2:32" ht="12" customHeight="1" x14ac:dyDescent="0.15">
      <c r="B82" s="52" t="s">
        <v>58</v>
      </c>
      <c r="C82" s="6">
        <v>-5.13748191027497E-2</v>
      </c>
      <c r="D82" s="5">
        <v>-4.8800325335502642E-3</v>
      </c>
      <c r="E82" s="5">
        <v>-4.6984572230013975E-2</v>
      </c>
      <c r="F82" s="5">
        <v>-6.0620995564317423E-2</v>
      </c>
      <c r="G82" s="5">
        <v>-7.9604333490343918E-2</v>
      </c>
      <c r="H82" s="5">
        <v>8.3312608803780192E-2</v>
      </c>
      <c r="I82" s="6">
        <v>-8.4915084915084E-3</v>
      </c>
      <c r="J82" s="5">
        <v>8.2051282051281982E-2</v>
      </c>
      <c r="K82" s="5">
        <v>4.664513814137029E-3</v>
      </c>
      <c r="L82" s="5">
        <v>-2.0642201834862428E-2</v>
      </c>
      <c r="M82" s="5">
        <v>4.1765086433869378E-2</v>
      </c>
      <c r="N82" s="5">
        <v>0.14766767871929345</v>
      </c>
      <c r="O82" s="5">
        <v>1.680672268907556E-2</v>
      </c>
      <c r="P82" s="5">
        <v>3.0056459647957529E-2</v>
      </c>
      <c r="Q82" s="5">
        <v>-8.8038366193267977E-4</v>
      </c>
      <c r="R82" s="5">
        <v>0.14963609898107716</v>
      </c>
      <c r="S82" s="5">
        <v>-3.7396999788717432E-2</v>
      </c>
      <c r="T82" s="5">
        <v>-1.6927741283476547E-2</v>
      </c>
      <c r="U82" s="5">
        <v>1.2567837760639956E-2</v>
      </c>
      <c r="V82" s="5">
        <v>-6.0236643958408019E-2</v>
      </c>
      <c r="W82" s="5">
        <v>1.4770584538026363E-2</v>
      </c>
      <c r="X82" s="5">
        <v>7.1285671580012325E-2</v>
      </c>
      <c r="Y82" s="5">
        <v>-6.6851664984863418E-3</v>
      </c>
      <c r="Z82" s="5">
        <v>9.2248447204968873E-2</v>
      </c>
      <c r="AA82" s="5">
        <v>7.1508693213684929E-2</v>
      </c>
      <c r="AB82" s="5">
        <v>-2.0249746878163591E-3</v>
      </c>
      <c r="AC82" s="5">
        <v>-1.0145949758558917E-2</v>
      </c>
      <c r="AD82" s="5">
        <v>7.4087078651685373E-2</v>
      </c>
      <c r="AE82" s="5">
        <v>6.8849109403455691E-2</v>
      </c>
      <c r="AF82" s="6">
        <v>-2.4459845087647834E-2</v>
      </c>
    </row>
    <row r="83" spans="2:32" ht="12" customHeight="1" x14ac:dyDescent="0.15">
      <c r="B83" s="52" t="s">
        <v>59</v>
      </c>
      <c r="C83" s="6">
        <v>-2.0086448004068121E-2</v>
      </c>
      <c r="D83" s="5">
        <v>5.6395586432366272E-2</v>
      </c>
      <c r="E83" s="5">
        <v>0.19376992886926656</v>
      </c>
      <c r="F83" s="5">
        <v>5.4984260230850415E-3</v>
      </c>
      <c r="G83" s="5">
        <v>2.9682702149437148E-2</v>
      </c>
      <c r="H83" s="5">
        <v>2.7318640955004539E-2</v>
      </c>
      <c r="I83" s="6">
        <v>-6.045340050377883E-3</v>
      </c>
      <c r="J83" s="5">
        <v>6.5621582209259835E-3</v>
      </c>
      <c r="K83" s="5">
        <v>-2.0357142857142869E-2</v>
      </c>
      <c r="L83" s="5">
        <v>3.278688524590162E-2</v>
      </c>
      <c r="M83" s="5">
        <v>-5.1035243032990105E-2</v>
      </c>
      <c r="N83" s="5">
        <v>7.647907647907648E-2</v>
      </c>
      <c r="O83" s="5">
        <v>1.3596374300186754E-2</v>
      </c>
      <c r="P83" s="5">
        <v>-3.9980654522005547E-2</v>
      </c>
      <c r="Q83" s="5">
        <v>1.9710144927536224E-2</v>
      </c>
      <c r="R83" s="5">
        <v>5.8242593061534488E-2</v>
      </c>
      <c r="S83" s="5">
        <v>3.6874451273046525E-2</v>
      </c>
      <c r="T83" s="5">
        <v>3.1611410948342432E-2</v>
      </c>
      <c r="U83" s="5">
        <v>-2.990126939351205E-2</v>
      </c>
      <c r="V83" s="5">
        <v>-4.5402518122853917E-2</v>
      </c>
      <c r="W83" s="5">
        <v>-5.8841746670795208E-3</v>
      </c>
      <c r="X83" s="5">
        <v>1.1548286002533055E-2</v>
      </c>
      <c r="Y83" s="5">
        <v>-1.6253968253968156E-2</v>
      </c>
      <c r="Z83" s="5">
        <v>2.5475968427995485E-3</v>
      </c>
      <c r="AA83" s="5">
        <v>4.0303585448835361E-2</v>
      </c>
      <c r="AB83" s="5">
        <v>8.1163341224213207E-3</v>
      </c>
      <c r="AC83" s="5">
        <v>-2.5021925016443746E-2</v>
      </c>
      <c r="AD83" s="5">
        <v>-4.5766590389015975E-2</v>
      </c>
      <c r="AE83" s="5">
        <v>-7.4845198021859266E-2</v>
      </c>
      <c r="AF83" s="6">
        <v>0</v>
      </c>
    </row>
    <row r="84" spans="2:32" ht="12" customHeight="1" x14ac:dyDescent="0.15">
      <c r="B84" s="52" t="s">
        <v>60</v>
      </c>
      <c r="C84" s="6">
        <v>-5.7861961598339305E-2</v>
      </c>
      <c r="D84" s="5">
        <v>-5.3771760154738897E-2</v>
      </c>
      <c r="E84" s="5">
        <v>-6.8830901993014199E-2</v>
      </c>
      <c r="F84" s="5">
        <v>-0.11295708799465685</v>
      </c>
      <c r="G84" s="5">
        <v>-3.1560636182902661E-2</v>
      </c>
      <c r="H84" s="5">
        <v>-4.5810055865921726E-2</v>
      </c>
      <c r="I84" s="6">
        <v>-0.10897110998479484</v>
      </c>
      <c r="J84" s="5">
        <v>-6.7366896052154998E-2</v>
      </c>
      <c r="K84" s="5">
        <v>1.5311702515494047E-2</v>
      </c>
      <c r="L84" s="5">
        <v>-3.2982890125747302E-2</v>
      </c>
      <c r="M84" s="5">
        <v>-3.5477038972238729E-2</v>
      </c>
      <c r="N84" s="5">
        <v>-6.6577301161751493E-2</v>
      </c>
      <c r="O84" s="5">
        <v>-5.7601262493424635E-2</v>
      </c>
      <c r="P84" s="5">
        <v>-4.752308984047017E-2</v>
      </c>
      <c r="Q84" s="5">
        <v>-0.10517339397384876</v>
      </c>
      <c r="R84" s="5">
        <v>-9.4520220148360756E-2</v>
      </c>
      <c r="S84" s="5">
        <v>-0.10520745131244705</v>
      </c>
      <c r="T84" s="5">
        <v>-9.6910812157448942E-2</v>
      </c>
      <c r="U84" s="5">
        <v>-8.6943879034603141E-2</v>
      </c>
      <c r="V84" s="5">
        <v>-0.1191047162270184</v>
      </c>
      <c r="W84" s="5">
        <v>-0.11713395638629288</v>
      </c>
      <c r="X84" s="5">
        <v>-4.0042440318302543E-2</v>
      </c>
      <c r="Y84" s="5">
        <v>-3.8337420937137032E-2</v>
      </c>
      <c r="Z84" s="5">
        <v>1.1344299489506281E-3</v>
      </c>
      <c r="AA84" s="5">
        <v>-8.1006289308176077E-2</v>
      </c>
      <c r="AB84" s="5">
        <v>-6.1053337806105348E-2</v>
      </c>
      <c r="AC84" s="5">
        <v>-3.1960646521433628E-2</v>
      </c>
      <c r="AD84" s="5">
        <v>-0.13086673518328196</v>
      </c>
      <c r="AE84" s="5">
        <v>-1.7967837570748376E-2</v>
      </c>
      <c r="AF84" s="6">
        <v>-7.5219389887170801E-3</v>
      </c>
    </row>
    <row r="85" spans="2:32" ht="12" customHeight="1" x14ac:dyDescent="0.15">
      <c r="B85" s="52" t="s">
        <v>61</v>
      </c>
      <c r="C85" s="6">
        <v>-2.340952905535669E-2</v>
      </c>
      <c r="D85" s="5">
        <v>-1.7579721995094017E-2</v>
      </c>
      <c r="E85" s="5">
        <v>-2.9346866725507466E-2</v>
      </c>
      <c r="F85" s="5">
        <v>7.1458823529411783E-2</v>
      </c>
      <c r="G85" s="5">
        <v>2.4377726456248468E-2</v>
      </c>
      <c r="H85" s="5">
        <v>-1.9437939110070381E-2</v>
      </c>
      <c r="I85" s="6">
        <v>5.4038680318545182E-3</v>
      </c>
      <c r="J85" s="5">
        <v>-1.5533980582523941E-3</v>
      </c>
      <c r="K85" s="5">
        <v>-3.0879712746858273E-2</v>
      </c>
      <c r="L85" s="5">
        <v>-1.9185674696226788E-2</v>
      </c>
      <c r="M85" s="5">
        <v>-0.1181429938885208</v>
      </c>
      <c r="N85" s="5">
        <v>-6.7017711823839426E-3</v>
      </c>
      <c r="O85" s="5">
        <v>-2.9025955902874663E-2</v>
      </c>
      <c r="P85" s="5">
        <v>3.7023977433004382E-3</v>
      </c>
      <c r="Q85" s="5">
        <v>6.259212198221098E-2</v>
      </c>
      <c r="R85" s="5">
        <v>4.6775898520084458E-2</v>
      </c>
      <c r="S85" s="5">
        <v>3.0754672344451253E-3</v>
      </c>
      <c r="T85" s="5">
        <v>1.5999999999999952E-2</v>
      </c>
      <c r="U85" s="5">
        <v>-2.4203821656050895E-2</v>
      </c>
      <c r="V85" s="5">
        <v>-6.3520871143375943E-3</v>
      </c>
      <c r="W85" s="5">
        <v>6.669019054340157E-2</v>
      </c>
      <c r="X85" s="5">
        <v>4.0320084884389311E-2</v>
      </c>
      <c r="Y85" s="5">
        <v>-9.033557046979869E-2</v>
      </c>
      <c r="Z85" s="5">
        <v>-9.291784702549559E-2</v>
      </c>
      <c r="AA85" s="5">
        <v>-2.7374760470845878E-2</v>
      </c>
      <c r="AB85" s="5">
        <v>-1.1432654519471123E-2</v>
      </c>
      <c r="AC85" s="5">
        <v>-1.1034322550670845E-3</v>
      </c>
      <c r="AD85" s="5">
        <v>-8.2774931020891153E-3</v>
      </c>
      <c r="AE85" s="5">
        <v>-4.5741469215990248E-3</v>
      </c>
      <c r="AF85" s="6">
        <v>3.4526315789473697E-2</v>
      </c>
    </row>
    <row r="86" spans="2:32" ht="12" customHeight="1" x14ac:dyDescent="0.15">
      <c r="B86" s="52" t="s">
        <v>62</v>
      </c>
      <c r="C86" s="6">
        <v>3.9763113367174183E-2</v>
      </c>
      <c r="D86" s="5">
        <v>2.2055763628797236E-2</v>
      </c>
      <c r="E86" s="5">
        <v>-5.910434189588659E-3</v>
      </c>
      <c r="F86" s="5">
        <v>9.0058633638579591E-2</v>
      </c>
      <c r="G86" s="5">
        <v>-1.4278557114228464E-2</v>
      </c>
      <c r="H86" s="5">
        <v>6.5918318605206722E-2</v>
      </c>
      <c r="I86" s="6">
        <v>7.2418670438472277E-2</v>
      </c>
      <c r="J86" s="5">
        <v>2.0225593154414606E-2</v>
      </c>
      <c r="K86" s="5">
        <v>2.2971470915153797E-2</v>
      </c>
      <c r="L86" s="5">
        <v>4.3903499239295873E-2</v>
      </c>
      <c r="M86" s="5">
        <v>-0.10788687369908925</v>
      </c>
      <c r="N86" s="5">
        <v>6.9879518072289121E-2</v>
      </c>
      <c r="O86" s="5">
        <v>-2.7594136246047739E-2</v>
      </c>
      <c r="P86" s="5">
        <v>-1.580888810820303E-2</v>
      </c>
      <c r="Q86" s="5">
        <v>-6.8878100112406138E-3</v>
      </c>
      <c r="R86" s="5">
        <v>-1.5652612976521017E-2</v>
      </c>
      <c r="S86" s="5">
        <v>2.0990566037735862E-2</v>
      </c>
      <c r="T86" s="5">
        <v>-3.3668205267444878E-2</v>
      </c>
      <c r="U86" s="5">
        <v>3.8838120104438566E-2</v>
      </c>
      <c r="V86" s="5">
        <v>-5.9360730593606857E-3</v>
      </c>
      <c r="W86" s="5">
        <v>8.2699305325835259E-3</v>
      </c>
      <c r="X86" s="5">
        <v>1.6148909948578579E-3</v>
      </c>
      <c r="Y86" s="5">
        <v>-3.0101814962372693E-2</v>
      </c>
      <c r="Z86" s="5">
        <v>-6.2161149281698969E-2</v>
      </c>
      <c r="AA86" s="5">
        <v>1.6324233042499248E-2</v>
      </c>
      <c r="AB86" s="5">
        <v>7.9508492952655892E-3</v>
      </c>
      <c r="AC86" s="5">
        <v>5.4883720930232582E-2</v>
      </c>
      <c r="AD86" s="5">
        <v>-7.432432432432437E-2</v>
      </c>
      <c r="AE86" s="5">
        <v>-3.10173697270473E-2</v>
      </c>
      <c r="AF86" s="6">
        <v>-1.8722018722018757E-2</v>
      </c>
    </row>
    <row r="87" spans="2:32" ht="12" customHeight="1" x14ac:dyDescent="0.15">
      <c r="B87" s="52" t="s">
        <v>63</v>
      </c>
      <c r="C87" s="6">
        <v>2.4952535937076262E-2</v>
      </c>
      <c r="D87" s="5">
        <v>-3.7052117263843658E-2</v>
      </c>
      <c r="E87" s="5">
        <v>1.3263206037045632E-2</v>
      </c>
      <c r="F87" s="5">
        <v>9.8110318707442263E-3</v>
      </c>
      <c r="G87" s="5">
        <v>0.10648030495552725</v>
      </c>
      <c r="H87" s="5">
        <v>4.0779744566435135E-2</v>
      </c>
      <c r="I87" s="6">
        <v>3.2709047744658458E-2</v>
      </c>
      <c r="J87" s="5">
        <v>3.6980556614563433E-2</v>
      </c>
      <c r="K87" s="5">
        <v>1.0141253169141657E-2</v>
      </c>
      <c r="L87" s="5">
        <v>-4.1640641265876088E-3</v>
      </c>
      <c r="M87" s="5">
        <v>4.1315269602190015E-3</v>
      </c>
      <c r="N87" s="5">
        <v>9.4594594594594981E-3</v>
      </c>
      <c r="O87" s="5">
        <v>2.0691693762932395E-2</v>
      </c>
      <c r="P87" s="5">
        <v>5.1757986792789548E-2</v>
      </c>
      <c r="Q87" s="5">
        <v>-2.8898254063813796E-4</v>
      </c>
      <c r="R87" s="5">
        <v>-1.0259040779687062E-2</v>
      </c>
      <c r="S87" s="5">
        <v>4.3659043659043675E-2</v>
      </c>
      <c r="T87" s="5">
        <v>1.5734756954200482E-2</v>
      </c>
      <c r="U87" s="5">
        <v>7.2573044297832304E-2</v>
      </c>
      <c r="V87" s="5">
        <v>3.3073036288470317E-2</v>
      </c>
      <c r="W87" s="5">
        <v>-1.0170603674540641E-2</v>
      </c>
      <c r="X87" s="5">
        <v>6.8734354448640126E-3</v>
      </c>
      <c r="Y87" s="5">
        <v>3.7121557888331019E-2</v>
      </c>
      <c r="Z87" s="5">
        <v>-6.6254628766284032E-2</v>
      </c>
      <c r="AA87" s="5">
        <v>-2.9908612572694497E-2</v>
      </c>
      <c r="AB87" s="5">
        <v>0.17569021154535672</v>
      </c>
      <c r="AC87" s="5">
        <v>7.5782627865960805E-3</v>
      </c>
      <c r="AD87" s="5">
        <v>0.10476599398883647</v>
      </c>
      <c r="AE87" s="5">
        <v>2.6082420448617711E-2</v>
      </c>
      <c r="AF87" s="6">
        <v>3.4010783907092508E-2</v>
      </c>
    </row>
    <row r="88" spans="2:32" ht="12" customHeight="1" x14ac:dyDescent="0.15">
      <c r="B88" s="52" t="s">
        <v>64</v>
      </c>
      <c r="C88" s="6">
        <v>-2.3815824292140741E-2</v>
      </c>
      <c r="D88" s="5">
        <v>6.2156448202959937E-2</v>
      </c>
      <c r="E88" s="5">
        <v>5.5969307154141203E-2</v>
      </c>
      <c r="F88" s="5">
        <v>9.9750623441394377E-4</v>
      </c>
      <c r="G88" s="5">
        <v>-3.9963252181901748E-2</v>
      </c>
      <c r="H88" s="5">
        <v>-6.3293864370290734E-2</v>
      </c>
      <c r="I88" s="6">
        <v>2.7330779054916994E-2</v>
      </c>
      <c r="J88" s="5">
        <v>-3.8602941176470618E-2</v>
      </c>
      <c r="K88" s="5">
        <v>3.2986733596270995E-2</v>
      </c>
      <c r="L88" s="5">
        <v>-2.383441354798245E-2</v>
      </c>
      <c r="M88" s="5">
        <v>0.17917170163682294</v>
      </c>
      <c r="N88" s="5">
        <v>0.12315930388219552</v>
      </c>
      <c r="O88" s="5">
        <v>2.1430640023168315E-2</v>
      </c>
      <c r="P88" s="5">
        <v>3.3938571186153546E-3</v>
      </c>
      <c r="Q88" s="5">
        <v>-3.3435309421145136E-2</v>
      </c>
      <c r="R88" s="5">
        <v>3.3428349313293575E-2</v>
      </c>
      <c r="S88" s="5">
        <v>2.9880478087649435E-2</v>
      </c>
      <c r="T88" s="5">
        <v>-6.085753803596116E-2</v>
      </c>
      <c r="U88" s="5">
        <v>7.322788517867604E-3</v>
      </c>
      <c r="V88" s="5">
        <v>4.0017785682525661E-2</v>
      </c>
      <c r="W88" s="5">
        <v>-3.0493868080875095E-2</v>
      </c>
      <c r="X88" s="5">
        <v>9.4812692259070262E-3</v>
      </c>
      <c r="Y88" s="5">
        <v>-7.1879125715124184E-3</v>
      </c>
      <c r="Z88" s="5">
        <v>4.4222539229671967E-2</v>
      </c>
      <c r="AA88" s="5">
        <v>-2.3408506994005145E-2</v>
      </c>
      <c r="AB88" s="5">
        <v>1.7688319609637033E-2</v>
      </c>
      <c r="AC88" s="5">
        <v>4.7835243278724411E-2</v>
      </c>
      <c r="AD88" s="5">
        <v>6.1406917994558816E-2</v>
      </c>
      <c r="AE88" s="5">
        <v>3.350741784905497E-2</v>
      </c>
      <c r="AF88" s="6">
        <v>4.9739269955876533E-2</v>
      </c>
    </row>
    <row r="89" spans="2:32" ht="12" customHeight="1" x14ac:dyDescent="0.15">
      <c r="B89" s="52" t="s">
        <v>65</v>
      </c>
      <c r="C89" s="6">
        <v>5.4215234480889897E-3</v>
      </c>
      <c r="D89" s="5">
        <v>6.96656050955414E-2</v>
      </c>
      <c r="E89" s="5">
        <v>-1.1968369309681605E-2</v>
      </c>
      <c r="F89" s="5">
        <v>-1.5445939212755293E-2</v>
      </c>
      <c r="G89" s="5">
        <v>0.10861244019138772</v>
      </c>
      <c r="H89" s="5">
        <v>-3.0797517811997157E-2</v>
      </c>
      <c r="I89" s="6">
        <v>8.5529587270014862E-2</v>
      </c>
      <c r="J89" s="5">
        <v>6.0420650095602366E-2</v>
      </c>
      <c r="K89" s="5">
        <v>4.2346407497396821E-2</v>
      </c>
      <c r="L89" s="5">
        <v>1.19940029985008E-2</v>
      </c>
      <c r="M89" s="5">
        <v>9.408788838637934E-2</v>
      </c>
      <c r="N89" s="5">
        <v>9.9324592769169634E-2</v>
      </c>
      <c r="O89" s="5">
        <v>6.6345335979585945E-2</v>
      </c>
      <c r="P89" s="5">
        <v>5.1073904955183422E-2</v>
      </c>
      <c r="Q89" s="5">
        <v>-1.5875389408099766E-2</v>
      </c>
      <c r="R89" s="5">
        <v>4.3630892678033974E-2</v>
      </c>
      <c r="S89" s="5">
        <v>4.4272512357618789E-2</v>
      </c>
      <c r="T89" s="5">
        <v>3.6818851251840937E-2</v>
      </c>
      <c r="U89" s="5">
        <v>5.8447223029950507E-2</v>
      </c>
      <c r="V89" s="5">
        <v>5.7289439931594688E-2</v>
      </c>
      <c r="W89" s="5">
        <v>4.7179487179487146E-2</v>
      </c>
      <c r="X89" s="5">
        <v>3.9238604107529858E-3</v>
      </c>
      <c r="Y89" s="5">
        <v>5.8953900709219929E-2</v>
      </c>
      <c r="Z89" s="5">
        <v>-7.8415300546448557E-3</v>
      </c>
      <c r="AA89" s="5">
        <v>8.0093539900613908E-2</v>
      </c>
      <c r="AB89" s="5">
        <v>4.1953850764159598E-3</v>
      </c>
      <c r="AC89" s="5">
        <v>4.0457297974525019E-2</v>
      </c>
      <c r="AD89" s="5">
        <v>-8.0556572683998118E-3</v>
      </c>
      <c r="AE89" s="5">
        <v>5.8179053751900391E-2</v>
      </c>
      <c r="AF89" s="6">
        <v>-6.8781047000383358E-3</v>
      </c>
    </row>
    <row r="90" spans="2:32" ht="12" customHeight="1" x14ac:dyDescent="0.15">
      <c r="B90" s="52" t="s">
        <v>66</v>
      </c>
      <c r="C90" s="6">
        <v>3.3971420868158478E-2</v>
      </c>
      <c r="D90" s="5">
        <v>-1.4886490509862378E-2</v>
      </c>
      <c r="E90" s="5">
        <v>1.1897036556348784E-2</v>
      </c>
      <c r="F90" s="5">
        <v>6.3360323886639432E-3</v>
      </c>
      <c r="G90" s="5">
        <v>5.7833405265429426E-2</v>
      </c>
      <c r="H90" s="5">
        <v>5.2169788949489888E-3</v>
      </c>
      <c r="I90" s="6">
        <v>-2.1988089784699814E-2</v>
      </c>
      <c r="J90" s="5">
        <v>4.6880634691669311E-3</v>
      </c>
      <c r="K90" s="5">
        <v>2.3976023976023938E-2</v>
      </c>
      <c r="L90" s="5">
        <v>4.910052910052911E-2</v>
      </c>
      <c r="M90" s="5">
        <v>1.7288091859114812E-2</v>
      </c>
      <c r="N90" s="5">
        <v>1.3733285146367871E-2</v>
      </c>
      <c r="O90" s="5">
        <v>-4.2541877160328792E-3</v>
      </c>
      <c r="P90" s="5">
        <v>5.9855189058728976E-2</v>
      </c>
      <c r="Q90" s="5">
        <v>3.005976499189628E-2</v>
      </c>
      <c r="R90" s="5">
        <v>-1.4656415185007196E-2</v>
      </c>
      <c r="S90" s="5">
        <v>-5.6801811072237189E-2</v>
      </c>
      <c r="T90" s="5">
        <v>1.9034090909090754E-2</v>
      </c>
      <c r="U90" s="5">
        <v>-8.5164835164833839E-3</v>
      </c>
      <c r="V90" s="5">
        <v>-2.2644561261625503E-2</v>
      </c>
      <c r="W90" s="5">
        <v>-9.7943192948090341E-3</v>
      </c>
      <c r="X90" s="5">
        <v>3.8877338877338755E-3</v>
      </c>
      <c r="Y90" s="5">
        <v>1.7441049253523029E-2</v>
      </c>
      <c r="Z90" s="5">
        <v>2.7538347148404791E-3</v>
      </c>
      <c r="AA90" s="5">
        <v>3.0852503382949946E-2</v>
      </c>
      <c r="AB90" s="5">
        <v>-3.5810205908683216E-3</v>
      </c>
      <c r="AC90" s="5">
        <v>4.7990567457729172E-2</v>
      </c>
      <c r="AD90" s="5">
        <v>9.5976375046143061E-3</v>
      </c>
      <c r="AE90" s="5">
        <v>-3.063854963445032E-2</v>
      </c>
      <c r="AF90" s="6">
        <v>2.3085802231628426E-3</v>
      </c>
    </row>
    <row r="91" spans="2:32" ht="12" customHeight="1" x14ac:dyDescent="0.15">
      <c r="B91" s="52" t="s">
        <v>67</v>
      </c>
      <c r="C91" s="8">
        <v>5.2933507170795334E-2</v>
      </c>
      <c r="D91" s="7">
        <v>5.1378919531545129E-2</v>
      </c>
      <c r="E91" s="7">
        <v>-6.8619067977768289E-2</v>
      </c>
      <c r="F91" s="7">
        <v>5.2702512421296914E-3</v>
      </c>
      <c r="G91" s="7">
        <v>7.180742554059559E-2</v>
      </c>
      <c r="H91" s="7">
        <v>2.4062278839348809E-2</v>
      </c>
      <c r="I91" s="8">
        <v>6.5573770491801874E-3</v>
      </c>
      <c r="J91" s="7">
        <v>2.8356066044508226E-2</v>
      </c>
      <c r="K91" s="7">
        <v>1.7560975609756072E-2</v>
      </c>
      <c r="L91" s="7">
        <v>2.9453298365947164E-2</v>
      </c>
      <c r="M91" s="7">
        <v>9.9175649968294324E-2</v>
      </c>
      <c r="N91" s="7">
        <v>3.0303030303030228E-2</v>
      </c>
      <c r="O91" s="7">
        <v>9.7730307076101364E-2</v>
      </c>
      <c r="P91" s="7">
        <v>1.2448762714437425E-2</v>
      </c>
      <c r="Q91" s="7">
        <v>1.4456054087277135E-2</v>
      </c>
      <c r="R91" s="7">
        <v>4.2672518897829803E-2</v>
      </c>
      <c r="S91" s="7">
        <v>1.8110408029674847E-2</v>
      </c>
      <c r="T91" s="7">
        <v>2.7878449958182723E-3</v>
      </c>
      <c r="U91" s="7">
        <v>-8.8667220836796973E-3</v>
      </c>
      <c r="V91" s="7">
        <v>2.234174596607361E-2</v>
      </c>
      <c r="W91" s="7">
        <v>3.9235080778107528E-2</v>
      </c>
      <c r="X91" s="7">
        <v>1.631909209518094E-2</v>
      </c>
      <c r="Y91" s="7">
        <v>3.8535381239714776E-2</v>
      </c>
      <c r="Z91" s="7">
        <v>4.2896767637931418E-2</v>
      </c>
      <c r="AA91" s="7">
        <v>3.7280126017327241E-2</v>
      </c>
      <c r="AB91" s="7">
        <v>5.690326445043422E-2</v>
      </c>
      <c r="AC91" s="7">
        <v>2.7839616995810855E-2</v>
      </c>
      <c r="AD91" s="7">
        <v>2.7787934186471588E-2</v>
      </c>
      <c r="AE91" s="7">
        <v>-3.313279274566244E-3</v>
      </c>
      <c r="AF91" s="8">
        <v>2.0729366602687108E-2</v>
      </c>
    </row>
    <row r="92" spans="2:32" ht="12" customHeight="1" x14ac:dyDescent="0.15"/>
    <row r="93" spans="2:32" ht="12" customHeight="1" x14ac:dyDescent="0.15"/>
    <row r="94" spans="2:32" ht="12" customHeight="1" x14ac:dyDescent="0.15"/>
    <row r="95" spans="2:32" ht="12" customHeight="1" x14ac:dyDescent="0.15"/>
    <row r="96" spans="2:32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  <row r="1001" ht="12" customHeight="1" x14ac:dyDescent="0.15"/>
    <row r="1002" ht="12" customHeight="1" x14ac:dyDescent="0.15"/>
    <row r="1003" ht="12" customHeight="1" x14ac:dyDescent="0.15"/>
    <row r="1004" ht="12" customHeight="1" x14ac:dyDescent="0.15"/>
    <row r="1005" ht="12" customHeight="1" x14ac:dyDescent="0.15"/>
    <row r="1006" ht="12" customHeight="1" x14ac:dyDescent="0.15"/>
    <row r="1007" ht="12" customHeight="1" x14ac:dyDescent="0.15"/>
    <row r="1008" ht="12" customHeight="1" x14ac:dyDescent="0.15"/>
  </sheetData>
  <mergeCells count="84">
    <mergeCell ref="D48:G48"/>
    <mergeCell ref="D49:G49"/>
    <mergeCell ref="D50:G50"/>
    <mergeCell ref="D51:G51"/>
    <mergeCell ref="D52:G52"/>
    <mergeCell ref="D47:G47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35:G35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B52:C52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40:C40"/>
    <mergeCell ref="B29:C29"/>
    <mergeCell ref="B30:C30"/>
    <mergeCell ref="B31:C31"/>
    <mergeCell ref="B32:C32"/>
    <mergeCell ref="B33:C33"/>
    <mergeCell ref="B34:C34"/>
    <mergeCell ref="B35:C35"/>
    <mergeCell ref="B36:C36"/>
    <mergeCell ref="B38:C38"/>
    <mergeCell ref="B37:C37"/>
    <mergeCell ref="B39:C39"/>
    <mergeCell ref="B28:C28"/>
    <mergeCell ref="D19:G19"/>
    <mergeCell ref="D20:G20"/>
    <mergeCell ref="D21:G21"/>
    <mergeCell ref="D22:G22"/>
    <mergeCell ref="D23:G23"/>
    <mergeCell ref="B23:C23"/>
    <mergeCell ref="B24:C24"/>
    <mergeCell ref="B25:C25"/>
    <mergeCell ref="B26:C26"/>
    <mergeCell ref="B27:C27"/>
    <mergeCell ref="B19:C19"/>
    <mergeCell ref="B20:C20"/>
    <mergeCell ref="B22:C22"/>
    <mergeCell ref="D13:G13"/>
    <mergeCell ref="D14:G14"/>
    <mergeCell ref="D15:G15"/>
    <mergeCell ref="D16:G16"/>
    <mergeCell ref="D17:G17"/>
    <mergeCell ref="D18:G18"/>
    <mergeCell ref="B21:C21"/>
    <mergeCell ref="B13:C13"/>
    <mergeCell ref="B14:C14"/>
    <mergeCell ref="B16:C16"/>
    <mergeCell ref="B17:C17"/>
    <mergeCell ref="B15:C15"/>
    <mergeCell ref="J2:T3"/>
    <mergeCell ref="J1:T1"/>
    <mergeCell ref="B12:C12"/>
    <mergeCell ref="D12:G12"/>
    <mergeCell ref="B18:C18"/>
  </mergeCells>
  <pageMargins left="0.75" right="0.75" top="1" bottom="1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69E1-B2E0-40BA-B5D3-8CF59C3FA57C}">
  <dimension ref="A1:AF167"/>
  <sheetViews>
    <sheetView topLeftCell="A132" zoomScale="90" zoomScaleNormal="90" workbookViewId="0">
      <selection activeCell="B44" sqref="B44:AF44"/>
    </sheetView>
  </sheetViews>
  <sheetFormatPr baseColWidth="10" defaultColWidth="8.6640625" defaultRowHeight="13" x14ac:dyDescent="0.15"/>
  <cols>
    <col min="2" max="2" width="10.83203125" customWidth="1"/>
  </cols>
  <sheetData>
    <row r="1" spans="2:32" x14ac:dyDescent="0.15">
      <c r="J1" s="92"/>
      <c r="K1" s="92"/>
      <c r="L1" s="214" t="s">
        <v>235</v>
      </c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92"/>
      <c r="X1" s="92"/>
      <c r="Y1" s="92"/>
    </row>
    <row r="2" spans="2:32" x14ac:dyDescent="0.15"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</row>
    <row r="3" spans="2:32" x14ac:dyDescent="0.15"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</row>
    <row r="4" spans="2:32" x14ac:dyDescent="0.15">
      <c r="B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x14ac:dyDescent="0.15">
      <c r="B5" s="10" t="s">
        <v>150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x14ac:dyDescent="0.15">
      <c r="B6" s="56" t="s">
        <v>151</v>
      </c>
      <c r="C6" s="54" t="s">
        <v>3</v>
      </c>
      <c r="D6" s="51" t="s">
        <v>4</v>
      </c>
      <c r="E6" s="50" t="s">
        <v>5</v>
      </c>
      <c r="F6" s="51" t="s">
        <v>6</v>
      </c>
      <c r="G6" s="50" t="s">
        <v>7</v>
      </c>
      <c r="H6" s="51" t="s">
        <v>8</v>
      </c>
      <c r="I6" s="55" t="s">
        <v>9</v>
      </c>
      <c r="J6" s="51" t="s">
        <v>10</v>
      </c>
      <c r="K6" s="51" t="s">
        <v>11</v>
      </c>
      <c r="L6" s="51" t="s">
        <v>12</v>
      </c>
      <c r="M6" s="51" t="s">
        <v>13</v>
      </c>
      <c r="N6" s="51" t="s">
        <v>14</v>
      </c>
      <c r="O6" s="51" t="s">
        <v>15</v>
      </c>
      <c r="P6" s="51" t="s">
        <v>16</v>
      </c>
      <c r="Q6" s="51" t="s">
        <v>17</v>
      </c>
      <c r="R6" s="51" t="s">
        <v>18</v>
      </c>
      <c r="S6" s="50" t="s">
        <v>19</v>
      </c>
      <c r="T6" s="51" t="s">
        <v>20</v>
      </c>
      <c r="U6" s="51" t="s">
        <v>21</v>
      </c>
      <c r="V6" s="51" t="s">
        <v>22</v>
      </c>
      <c r="W6" s="51" t="s">
        <v>23</v>
      </c>
      <c r="X6" s="51" t="s">
        <v>24</v>
      </c>
      <c r="Y6" s="51" t="s">
        <v>25</v>
      </c>
      <c r="Z6" s="50" t="s">
        <v>26</v>
      </c>
      <c r="AA6" s="51" t="s">
        <v>27</v>
      </c>
      <c r="AB6" s="51" t="s">
        <v>28</v>
      </c>
      <c r="AC6" s="51" t="s">
        <v>29</v>
      </c>
      <c r="AD6" s="51" t="s">
        <v>30</v>
      </c>
      <c r="AE6" s="51" t="s">
        <v>31</v>
      </c>
      <c r="AF6" s="54" t="s">
        <v>32</v>
      </c>
    </row>
    <row r="7" spans="2:32" x14ac:dyDescent="0.15">
      <c r="B7" s="53" t="s">
        <v>152</v>
      </c>
      <c r="C7" s="4"/>
      <c r="D7" s="3"/>
      <c r="E7" s="3"/>
      <c r="F7" s="3"/>
      <c r="G7" s="3"/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4"/>
    </row>
    <row r="8" spans="2:32" x14ac:dyDescent="0.15">
      <c r="B8" s="52" t="s">
        <v>33</v>
      </c>
      <c r="C8" s="6">
        <v>1.778975741239883E-2</v>
      </c>
      <c r="D8" s="5">
        <v>3.7968892955169344E-2</v>
      </c>
      <c r="E8" s="5">
        <v>7.0751928590429433E-2</v>
      </c>
      <c r="F8" s="5">
        <v>-3.949142747062216E-3</v>
      </c>
      <c r="G8" s="5">
        <v>-5.818181818181823E-2</v>
      </c>
      <c r="H8" s="5">
        <v>-3.3043478260869542E-2</v>
      </c>
      <c r="I8" s="6">
        <v>3.0478955007256892E-2</v>
      </c>
      <c r="J8" s="5">
        <v>-5.6772908366533724E-2</v>
      </c>
      <c r="K8" s="5">
        <v>7.4273472429210105E-2</v>
      </c>
      <c r="L8" s="5">
        <v>5.9296482412060286E-2</v>
      </c>
      <c r="M8" s="5">
        <v>5.6940671033878031E-2</v>
      </c>
      <c r="N8" s="5">
        <v>5.5084745762711738E-2</v>
      </c>
      <c r="O8" s="5">
        <v>-5.061460592913976E-3</v>
      </c>
      <c r="P8" s="5">
        <v>-1.3761467889908778E-3</v>
      </c>
      <c r="Q8" s="5">
        <v>3.8501560874089596E-2</v>
      </c>
      <c r="R8" s="5">
        <v>4.0920716112531098E-3</v>
      </c>
      <c r="S8" s="5">
        <v>-3.9956411187794926E-3</v>
      </c>
      <c r="T8" s="5">
        <v>-2.3231256599788874E-2</v>
      </c>
      <c r="U8" s="5">
        <v>3.6721660457690333E-2</v>
      </c>
      <c r="V8" s="5">
        <v>-1.8517251991929818E-2</v>
      </c>
      <c r="W8" s="5">
        <v>2.300319488817899E-2</v>
      </c>
      <c r="X8" s="5">
        <v>8.6538461538461404E-3</v>
      </c>
      <c r="Y8" s="5">
        <v>-2.5495376486129435E-2</v>
      </c>
      <c r="Z8" s="5">
        <v>-2.8094820017559287E-2</v>
      </c>
      <c r="AA8" s="5">
        <v>0.13422818791946314</v>
      </c>
      <c r="AB8" s="5">
        <v>-3.5847299813780237E-2</v>
      </c>
      <c r="AC8" s="5">
        <v>3.9152003997287604E-2</v>
      </c>
      <c r="AD8" s="5">
        <v>-3.1417267861298614E-2</v>
      </c>
      <c r="AE8" s="5">
        <v>2.735562310030409E-2</v>
      </c>
      <c r="AF8" s="6">
        <v>-2.7554535017221608E-2</v>
      </c>
    </row>
    <row r="9" spans="2:32" x14ac:dyDescent="0.15">
      <c r="B9" s="52" t="s">
        <v>34</v>
      </c>
      <c r="C9" s="6">
        <v>-2.3834745762711829E-2</v>
      </c>
      <c r="D9" s="5">
        <v>3.305420890260026E-2</v>
      </c>
      <c r="E9" s="5">
        <v>-9.5371514143554968E-3</v>
      </c>
      <c r="F9" s="5">
        <v>-0.10436611546272125</v>
      </c>
      <c r="G9" s="5">
        <v>-8.4942084942084856E-2</v>
      </c>
      <c r="H9" s="5">
        <v>-4.6762589928057575E-2</v>
      </c>
      <c r="I9" s="6">
        <v>4.6478873239436634E-2</v>
      </c>
      <c r="J9" s="5">
        <v>-0.11087645195353756</v>
      </c>
      <c r="K9" s="5">
        <v>5.7866717533424566E-2</v>
      </c>
      <c r="L9" s="5">
        <v>3.4788108791903791E-2</v>
      </c>
      <c r="M9" s="5">
        <v>-2.5385466332795953E-2</v>
      </c>
      <c r="N9" s="5">
        <v>-9.7991967871485855E-2</v>
      </c>
      <c r="O9" s="5">
        <v>-8.3575581395348861E-2</v>
      </c>
      <c r="P9" s="5">
        <v>-4.6853468075333006E-2</v>
      </c>
      <c r="Q9" s="5">
        <v>-4.1082164328657328E-2</v>
      </c>
      <c r="R9" s="5">
        <v>2.0376974019358236E-2</v>
      </c>
      <c r="S9" s="5">
        <v>-6.4916119620714849E-2</v>
      </c>
      <c r="T9" s="5">
        <v>-2.5405405405405344E-2</v>
      </c>
      <c r="U9" s="5">
        <v>-3.5420944558521628E-2</v>
      </c>
      <c r="V9" s="5">
        <v>-0.14065466961657047</v>
      </c>
      <c r="W9" s="5">
        <v>-6.6208619612742173E-2</v>
      </c>
      <c r="X9" s="5">
        <v>-9.4375595805529094E-2</v>
      </c>
      <c r="Y9" s="5">
        <v>-3.7006913379422517E-2</v>
      </c>
      <c r="Z9" s="5">
        <v>-9.9367660343269576E-3</v>
      </c>
      <c r="AA9" s="5">
        <v>6.4431295200525998E-2</v>
      </c>
      <c r="AB9" s="5">
        <v>-0.10622887493964264</v>
      </c>
      <c r="AC9" s="5">
        <v>-9.4106333287539805E-3</v>
      </c>
      <c r="AD9" s="5">
        <v>-7.784718885151358E-2</v>
      </c>
      <c r="AE9" s="5">
        <v>4.9309664694279021E-3</v>
      </c>
      <c r="AF9" s="6">
        <v>-8.3825265643447555E-2</v>
      </c>
    </row>
    <row r="10" spans="2:32" x14ac:dyDescent="0.15">
      <c r="B10" s="52" t="s">
        <v>35</v>
      </c>
      <c r="C10" s="6">
        <v>1.6277807921867139E-3</v>
      </c>
      <c r="D10" s="5">
        <v>1.4931740614334379E-2</v>
      </c>
      <c r="E10" s="5">
        <v>5.8456714858038702E-2</v>
      </c>
      <c r="F10" s="5">
        <v>5.657678084595244E-2</v>
      </c>
      <c r="G10" s="5">
        <v>4.1139240506328986E-2</v>
      </c>
      <c r="H10" s="5">
        <v>4.716981132075472E-2</v>
      </c>
      <c r="I10" s="6">
        <v>6.7294751009421269E-2</v>
      </c>
      <c r="J10" s="5">
        <v>9.7387173396674617E-2</v>
      </c>
      <c r="K10" s="5">
        <v>9.8845977312964212E-3</v>
      </c>
      <c r="L10" s="5">
        <v>3.6674816625916956E-2</v>
      </c>
      <c r="M10" s="5">
        <v>1.7945170223951586E-2</v>
      </c>
      <c r="N10" s="5">
        <v>4.6304541406945642E-2</v>
      </c>
      <c r="O10" s="5">
        <v>1.0309278350515526E-2</v>
      </c>
      <c r="P10" s="5">
        <v>6.0722891566265133E-2</v>
      </c>
      <c r="Q10" s="5">
        <v>2.9258098223615397E-2</v>
      </c>
      <c r="R10" s="5">
        <v>3.9440838741887127E-2</v>
      </c>
      <c r="S10" s="5">
        <v>6.9032761310452398E-2</v>
      </c>
      <c r="T10" s="5">
        <v>1.608430393788126E-2</v>
      </c>
      <c r="U10" s="5">
        <v>2.927088877062271E-2</v>
      </c>
      <c r="V10" s="5">
        <v>8.3824930568225584E-2</v>
      </c>
      <c r="W10" s="5">
        <v>3.9464882943143806E-2</v>
      </c>
      <c r="X10" s="5">
        <v>9.3684210526315856E-2</v>
      </c>
      <c r="Y10" s="5">
        <v>5.9825450450450422E-2</v>
      </c>
      <c r="Z10" s="5">
        <v>0.13868613138686126</v>
      </c>
      <c r="AA10" s="5">
        <v>-3.4589252625077234E-2</v>
      </c>
      <c r="AB10" s="5">
        <v>5.1323608860075594E-2</v>
      </c>
      <c r="AC10" s="5">
        <v>5.4087788641564586E-3</v>
      </c>
      <c r="AD10" s="5">
        <v>-4.0125065138092733E-2</v>
      </c>
      <c r="AE10" s="5">
        <v>4.9067713444553483E-2</v>
      </c>
      <c r="AF10" s="6">
        <v>3.8659793814433312E-3</v>
      </c>
    </row>
    <row r="11" spans="2:32" x14ac:dyDescent="0.15">
      <c r="B11" s="52" t="s">
        <v>36</v>
      </c>
      <c r="C11" s="6">
        <v>-3.3044420368363997E-2</v>
      </c>
      <c r="D11" s="5">
        <v>-2.5220680958385786E-2</v>
      </c>
      <c r="E11" s="5">
        <v>1.4949149195273679E-2</v>
      </c>
      <c r="F11" s="5">
        <v>-1.573716884244945E-2</v>
      </c>
      <c r="G11" s="5">
        <v>-2.127659574468076E-2</v>
      </c>
      <c r="H11" s="5">
        <v>-3.8918918918918854E-2</v>
      </c>
      <c r="I11" s="6">
        <v>-1.5762925598991173E-2</v>
      </c>
      <c r="J11" s="5">
        <v>3.7878787878787838E-2</v>
      </c>
      <c r="K11" s="5">
        <v>7.5153797458080351E-3</v>
      </c>
      <c r="L11" s="5">
        <v>-9.1391509433962938E-3</v>
      </c>
      <c r="M11" s="5">
        <v>-4.2915950860587929E-2</v>
      </c>
      <c r="N11" s="5">
        <v>-2.2978723404255282E-2</v>
      </c>
      <c r="O11" s="5">
        <v>-3.5321821036106836E-2</v>
      </c>
      <c r="P11" s="5">
        <v>-3.4529759200363538E-2</v>
      </c>
      <c r="Q11" s="5">
        <v>3.045685279187933E-3</v>
      </c>
      <c r="R11" s="5">
        <v>-1.392891450528334E-2</v>
      </c>
      <c r="S11" s="5">
        <v>-3.7212696096315195E-2</v>
      </c>
      <c r="T11" s="5">
        <v>-1.5829694323144058E-2</v>
      </c>
      <c r="U11" s="5">
        <v>-2.5336091003102298E-2</v>
      </c>
      <c r="V11" s="5">
        <v>1.1970671853957815E-2</v>
      </c>
      <c r="W11" s="5">
        <v>4.5045045045045227E-3</v>
      </c>
      <c r="X11" s="5">
        <v>-3.272377285851779E-2</v>
      </c>
      <c r="Y11" s="5">
        <v>-6.5081684154602408E-3</v>
      </c>
      <c r="Z11" s="5">
        <v>3.2051282051282076E-2</v>
      </c>
      <c r="AA11" s="5">
        <v>-4.2866282789507354E-2</v>
      </c>
      <c r="AB11" s="5">
        <v>-4.4707091469681444E-2</v>
      </c>
      <c r="AC11" s="5">
        <v>-6.890130353817496E-2</v>
      </c>
      <c r="AD11" s="5">
        <v>-4.8859934853422039E-3</v>
      </c>
      <c r="AE11" s="5">
        <v>-6.3610851262862464E-2</v>
      </c>
      <c r="AF11" s="6">
        <v>-1.412066752246474E-2</v>
      </c>
    </row>
    <row r="12" spans="2:32" x14ac:dyDescent="0.15">
      <c r="B12" s="52" t="s">
        <v>37</v>
      </c>
      <c r="C12" s="6">
        <v>5.0980392156862751E-2</v>
      </c>
      <c r="D12" s="5">
        <v>5.1746442432081688E-3</v>
      </c>
      <c r="E12" s="5">
        <v>3.4250839894672681E-2</v>
      </c>
      <c r="F12" s="5">
        <v>-1.6014742907571336E-2</v>
      </c>
      <c r="G12" s="5">
        <v>9.2132505175983495E-2</v>
      </c>
      <c r="H12" s="5">
        <v>5.9992500937382745E-2</v>
      </c>
      <c r="I12" s="6">
        <v>6.7264573991031432E-2</v>
      </c>
      <c r="J12" s="5">
        <v>7.1949947862356575E-2</v>
      </c>
      <c r="K12" s="5">
        <v>-1.7174158208474344E-2</v>
      </c>
      <c r="L12" s="5">
        <v>-2.9455519190717108E-2</v>
      </c>
      <c r="M12" s="5">
        <v>-5.3896433772479511E-2</v>
      </c>
      <c r="N12" s="5">
        <v>0.20034843205574904</v>
      </c>
      <c r="O12" s="5">
        <v>6.1838893409275966E-2</v>
      </c>
      <c r="P12" s="5">
        <v>4.3764705882352928E-2</v>
      </c>
      <c r="Q12" s="5">
        <v>1.0121457489878326E-3</v>
      </c>
      <c r="R12" s="5">
        <v>6.9654164637116392E-2</v>
      </c>
      <c r="S12" s="5">
        <v>3.9408866995073857E-2</v>
      </c>
      <c r="T12" s="5">
        <v>3.9933444259567324E-2</v>
      </c>
      <c r="U12" s="5">
        <v>6.1007957559681615E-2</v>
      </c>
      <c r="V12" s="5">
        <v>-4.9127606091971109E-2</v>
      </c>
      <c r="W12" s="5">
        <v>-3.2030749519538076E-3</v>
      </c>
      <c r="X12" s="5">
        <v>4.6766169154228737E-2</v>
      </c>
      <c r="Y12" s="5">
        <v>1.7379679144385041E-2</v>
      </c>
      <c r="Z12" s="5">
        <v>0.13975155279503096</v>
      </c>
      <c r="AA12" s="5">
        <v>6.6844919786094832E-4</v>
      </c>
      <c r="AB12" s="5">
        <v>6.5626681011296331E-2</v>
      </c>
      <c r="AC12" s="5">
        <v>2.466666666666658E-2</v>
      </c>
      <c r="AD12" s="5">
        <v>-1.7730496453900672E-2</v>
      </c>
      <c r="AE12" s="5">
        <v>2.0979020979021063E-2</v>
      </c>
      <c r="AF12" s="6">
        <v>5.7291666666666602E-2</v>
      </c>
    </row>
    <row r="13" spans="2:32" x14ac:dyDescent="0.15">
      <c r="B13" s="52" t="s">
        <v>38</v>
      </c>
      <c r="C13" s="6">
        <v>-5.170575692963765E-2</v>
      </c>
      <c r="D13" s="5">
        <v>5.9202059202059315E-2</v>
      </c>
      <c r="E13" s="5">
        <v>4.6404585274697346E-3</v>
      </c>
      <c r="F13" s="5">
        <v>-7.5916644684779697E-2</v>
      </c>
      <c r="G13" s="5">
        <v>-3.1279620853080572E-2</v>
      </c>
      <c r="H13" s="5">
        <v>-1.9808984789529492E-2</v>
      </c>
      <c r="I13" s="6">
        <v>-2.3409363745498232E-2</v>
      </c>
      <c r="J13" s="5">
        <v>-1.9455252918287869E-2</v>
      </c>
      <c r="K13" s="5">
        <v>-3.8030293095533446E-3</v>
      </c>
      <c r="L13" s="5">
        <v>4.8436541998773931E-2</v>
      </c>
      <c r="M13" s="5">
        <v>-0.10269095109227415</v>
      </c>
      <c r="N13" s="5">
        <v>-5.0798258345428109E-2</v>
      </c>
      <c r="O13" s="5">
        <v>-0.10268199233716474</v>
      </c>
      <c r="P13" s="5">
        <v>-8.3408476104598166E-3</v>
      </c>
      <c r="Q13" s="5">
        <v>-8.9989888776542015E-2</v>
      </c>
      <c r="R13" s="5">
        <v>-4.0983606557376982E-3</v>
      </c>
      <c r="S13" s="5">
        <v>2.8436018957346012E-2</v>
      </c>
      <c r="T13" s="5">
        <v>-5.4399999999999976E-2</v>
      </c>
      <c r="U13" s="5">
        <v>-2.8500000000000015E-2</v>
      </c>
      <c r="V13" s="5">
        <v>-2.2975547175679328E-2</v>
      </c>
      <c r="W13" s="5">
        <v>-5.1413881748072028E-3</v>
      </c>
      <c r="X13" s="5">
        <v>-5.4182509505703448E-2</v>
      </c>
      <c r="Y13" s="5">
        <v>-3.5873850197109057E-2</v>
      </c>
      <c r="Z13" s="5">
        <v>-7.0844686648501312E-2</v>
      </c>
      <c r="AA13" s="5">
        <v>5.6780227120908459E-2</v>
      </c>
      <c r="AB13" s="5">
        <v>-4.1393235739525511E-2</v>
      </c>
      <c r="AC13" s="5">
        <v>9.903853104894127E-3</v>
      </c>
      <c r="AD13" s="5">
        <v>-0.14107192446542624</v>
      </c>
      <c r="AE13" s="5">
        <v>-3.424657534246589E-2</v>
      </c>
      <c r="AF13" s="6">
        <v>-2.0935960591132889E-2</v>
      </c>
    </row>
    <row r="14" spans="2:32" x14ac:dyDescent="0.15">
      <c r="B14" s="52" t="s">
        <v>39</v>
      </c>
      <c r="C14" s="6">
        <v>-3.3164699269252383E-2</v>
      </c>
      <c r="D14" s="5">
        <v>-4.0097205346294122E-2</v>
      </c>
      <c r="E14" s="5">
        <v>1.6328874518591434E-2</v>
      </c>
      <c r="F14" s="5">
        <v>-4.9297784882393322E-2</v>
      </c>
      <c r="G14" s="5">
        <v>-6.8493150684931781E-3</v>
      </c>
      <c r="H14" s="5">
        <v>-2.3457235654998271E-2</v>
      </c>
      <c r="I14" s="6">
        <v>-5.4087277197295579E-2</v>
      </c>
      <c r="J14" s="5">
        <v>-2.9761904761904127E-3</v>
      </c>
      <c r="K14" s="5">
        <v>-3.0507470545646093E-2</v>
      </c>
      <c r="L14" s="5">
        <v>-1.6666666666666673E-2</v>
      </c>
      <c r="M14" s="5">
        <v>-8.8031212516920341E-3</v>
      </c>
      <c r="N14" s="5">
        <v>-0.10091743119266057</v>
      </c>
      <c r="O14" s="5">
        <v>-7.002561912894964E-2</v>
      </c>
      <c r="P14" s="5">
        <v>-2.4778358717890508E-2</v>
      </c>
      <c r="Q14" s="5">
        <v>-5.7777777777777733E-2</v>
      </c>
      <c r="R14" s="5">
        <v>2.1490626428897982E-2</v>
      </c>
      <c r="S14" s="5">
        <v>-2.0914569301666072E-2</v>
      </c>
      <c r="T14" s="5">
        <v>-4.9069373942470441E-2</v>
      </c>
      <c r="U14" s="5">
        <v>9.7786927431807152E-3</v>
      </c>
      <c r="V14" s="5">
        <v>-4.4067324526500043E-2</v>
      </c>
      <c r="W14" s="5">
        <v>-2.9069767441860534E-2</v>
      </c>
      <c r="X14" s="5">
        <v>-3.8190954773869253E-2</v>
      </c>
      <c r="Y14" s="5">
        <v>-3.1075371405206546E-2</v>
      </c>
      <c r="Z14" s="5">
        <v>4.9853372434017572E-2</v>
      </c>
      <c r="AA14" s="5">
        <v>9.9241466498103684E-2</v>
      </c>
      <c r="AB14" s="5">
        <v>-3.2122169562927828E-2</v>
      </c>
      <c r="AC14" s="5">
        <v>3.5075161059412982E-2</v>
      </c>
      <c r="AD14" s="5">
        <v>-0.10184287099903003</v>
      </c>
      <c r="AE14" s="5">
        <v>-3.0395136778114855E-3</v>
      </c>
      <c r="AF14" s="6">
        <v>-8.8050314465409167E-3</v>
      </c>
    </row>
    <row r="15" spans="2:32" x14ac:dyDescent="0.15">
      <c r="B15" s="52" t="s">
        <v>40</v>
      </c>
      <c r="C15" s="6">
        <v>8.197674418604653E-2</v>
      </c>
      <c r="D15" s="5">
        <v>-3.4177215189873364E-2</v>
      </c>
      <c r="E15" s="5">
        <v>4.3949564864914789E-2</v>
      </c>
      <c r="F15" s="5">
        <v>-8.2720312265425505E-2</v>
      </c>
      <c r="G15" s="5">
        <v>0</v>
      </c>
      <c r="H15" s="5">
        <v>4.4345898004434697E-2</v>
      </c>
      <c r="I15" s="6">
        <v>4.4184535412605565E-2</v>
      </c>
      <c r="J15" s="5">
        <v>0.17810945273631831</v>
      </c>
      <c r="K15" s="5">
        <v>3.4624393224481437E-2</v>
      </c>
      <c r="L15" s="5">
        <v>7.2554267023490854E-2</v>
      </c>
      <c r="M15" s="5">
        <v>3.7296112349841771E-4</v>
      </c>
      <c r="N15" s="5">
        <v>-1.360544217687076E-2</v>
      </c>
      <c r="O15" s="5">
        <v>4.4077134986225772E-2</v>
      </c>
      <c r="P15" s="5">
        <v>3.2167832167832228E-2</v>
      </c>
      <c r="Q15" s="5">
        <v>5.3066037735848968E-2</v>
      </c>
      <c r="R15" s="5">
        <v>6.7591763652641079E-2</v>
      </c>
      <c r="S15" s="5">
        <v>4.0188269370021699E-2</v>
      </c>
      <c r="T15" s="5">
        <v>8.3036773428232638E-2</v>
      </c>
      <c r="U15" s="5">
        <v>8.2568807339449407E-2</v>
      </c>
      <c r="V15" s="5">
        <v>-1.2299943807363302E-2</v>
      </c>
      <c r="W15" s="5">
        <v>1.7298735861610098E-2</v>
      </c>
      <c r="X15" s="5">
        <v>-9.4043887147335272E-3</v>
      </c>
      <c r="Y15" s="5">
        <v>4.0230693487129092E-2</v>
      </c>
      <c r="Z15" s="5">
        <v>5.0279329608938467E-2</v>
      </c>
      <c r="AA15" s="5">
        <v>3.9677975848188482E-2</v>
      </c>
      <c r="AB15" s="5">
        <v>-1.0881392818280702E-2</v>
      </c>
      <c r="AC15" s="5">
        <v>5.2835408022130034E-2</v>
      </c>
      <c r="AD15" s="5">
        <v>3.5997120230374407E-4</v>
      </c>
      <c r="AE15" s="5">
        <v>1.1178861788617829E-2</v>
      </c>
      <c r="AF15" s="6">
        <v>3.0456852791878087E-2</v>
      </c>
    </row>
    <row r="16" spans="2:32" x14ac:dyDescent="0.15">
      <c r="B16" s="52" t="s">
        <v>41</v>
      </c>
      <c r="C16" s="6">
        <v>-4.7286405158517451E-3</v>
      </c>
      <c r="D16" s="5">
        <v>8.213193534294401E-3</v>
      </c>
      <c r="E16" s="5">
        <v>-2.323816471446491E-3</v>
      </c>
      <c r="F16" s="5">
        <v>6.3273322422258527E-2</v>
      </c>
      <c r="G16" s="5">
        <v>8.7684729064039291E-2</v>
      </c>
      <c r="H16" s="5">
        <v>-1.5569709837225805E-2</v>
      </c>
      <c r="I16" s="6">
        <v>1.1823273179838287E-2</v>
      </c>
      <c r="J16" s="5">
        <v>1.6047297297297255E-2</v>
      </c>
      <c r="K16" s="5">
        <v>7.3001082712687473E-2</v>
      </c>
      <c r="L16" s="5">
        <v>-1.0535070695869213E-2</v>
      </c>
      <c r="M16" s="5">
        <v>8.1031134666552151E-2</v>
      </c>
      <c r="N16" s="5">
        <v>-1.9568965517241407E-2</v>
      </c>
      <c r="O16" s="5">
        <v>9.322779243623576E-2</v>
      </c>
      <c r="P16" s="5">
        <v>5.2393857271906055E-2</v>
      </c>
      <c r="Q16" s="5">
        <v>-6.0470324748040219E-2</v>
      </c>
      <c r="R16" s="5">
        <v>7.1278825995806346E-3</v>
      </c>
      <c r="S16" s="5">
        <v>8.3536373129132757E-3</v>
      </c>
      <c r="T16" s="5">
        <v>-2.0262869660460075E-2</v>
      </c>
      <c r="U16" s="5">
        <v>2.2645951035781625E-2</v>
      </c>
      <c r="V16" s="5">
        <v>2.0965906696447368E-2</v>
      </c>
      <c r="W16" s="5">
        <v>1.7658600392413432E-2</v>
      </c>
      <c r="X16" s="5">
        <v>-1.1603375527426288E-2</v>
      </c>
      <c r="Y16" s="5">
        <v>5.2332657200811296E-2</v>
      </c>
      <c r="Z16" s="5">
        <v>6.6489361702128606E-3</v>
      </c>
      <c r="AA16" s="5">
        <v>-8.8495575221229201E-4</v>
      </c>
      <c r="AB16" s="5">
        <v>9.4774477447744726E-2</v>
      </c>
      <c r="AC16" s="5">
        <v>2.4467945349448243E-2</v>
      </c>
      <c r="AD16" s="5">
        <v>3.9330694494422454E-2</v>
      </c>
      <c r="AE16" s="5">
        <v>5.1256281407035337E-2</v>
      </c>
      <c r="AF16" s="6">
        <v>3.571428571428583E-2</v>
      </c>
    </row>
    <row r="17" spans="2:32" x14ac:dyDescent="0.15">
      <c r="B17" s="52" t="s">
        <v>42</v>
      </c>
      <c r="C17" s="6">
        <v>4.2112082928411057E-3</v>
      </c>
      <c r="D17" s="5">
        <v>1.871912644076619E-2</v>
      </c>
      <c r="E17" s="5">
        <v>6.810784036229818E-2</v>
      </c>
      <c r="F17" s="5">
        <v>0.13751808638364679</v>
      </c>
      <c r="G17" s="5">
        <v>0.11141304347826092</v>
      </c>
      <c r="H17" s="5">
        <v>3.6664270309130109E-2</v>
      </c>
      <c r="I17" s="6">
        <v>6.0270602706026861E-2</v>
      </c>
      <c r="J17" s="5">
        <v>-1.9950124688279322E-2</v>
      </c>
      <c r="K17" s="5">
        <v>-6.2530577299412483E-3</v>
      </c>
      <c r="L17" s="5">
        <v>3.4743625665452568E-2</v>
      </c>
      <c r="M17" s="5">
        <v>4.3263373883183784E-2</v>
      </c>
      <c r="N17" s="5">
        <v>-1.6090741229227101E-2</v>
      </c>
      <c r="O17" s="5">
        <v>3.8616251005631569E-2</v>
      </c>
      <c r="P17" s="5">
        <v>-5.3648068669527897E-3</v>
      </c>
      <c r="Q17" s="5">
        <v>-4.7675804529202529E-3</v>
      </c>
      <c r="R17" s="5">
        <v>-5.3705245628642762E-2</v>
      </c>
      <c r="S17" s="5">
        <v>1.4497756299620357E-2</v>
      </c>
      <c r="T17" s="5">
        <v>1.6769144773616584E-2</v>
      </c>
      <c r="U17" s="5">
        <v>2.2558814050918229E-3</v>
      </c>
      <c r="V17" s="5">
        <v>5.9727983819371278E-2</v>
      </c>
      <c r="W17" s="5">
        <v>3.791773778920296E-2</v>
      </c>
      <c r="X17" s="5">
        <v>5.1227321237993645E-2</v>
      </c>
      <c r="Y17" s="5">
        <v>0.1015163197121562</v>
      </c>
      <c r="Z17" s="5">
        <v>4.2272126816380366E-2</v>
      </c>
      <c r="AA17" s="5">
        <v>-1.4614703277236456E-2</v>
      </c>
      <c r="AB17" s="5">
        <v>3.652715671004373E-2</v>
      </c>
      <c r="AC17" s="5">
        <v>1.0034302567883784E-2</v>
      </c>
      <c r="AD17" s="5">
        <v>4.7328878579094999E-2</v>
      </c>
      <c r="AE17" s="5">
        <v>0.10803059273422552</v>
      </c>
      <c r="AF17" s="6">
        <v>-1.4268727705113079E-2</v>
      </c>
    </row>
    <row r="18" spans="2:32" x14ac:dyDescent="0.15">
      <c r="B18" s="52" t="s">
        <v>43</v>
      </c>
      <c r="C18" s="6">
        <v>0.10376344086021504</v>
      </c>
      <c r="D18" s="5">
        <v>4.5937898766482271E-2</v>
      </c>
      <c r="E18" s="5">
        <v>7.5474510583325091E-2</v>
      </c>
      <c r="F18" s="5">
        <v>2.97699594046009E-2</v>
      </c>
      <c r="G18" s="5">
        <v>6.3569682151589341E-2</v>
      </c>
      <c r="H18" s="5">
        <v>3.7101248266296821E-2</v>
      </c>
      <c r="I18" s="6">
        <v>5.3364269141531424E-2</v>
      </c>
      <c r="J18" s="5">
        <v>0.14503816793893137</v>
      </c>
      <c r="K18" s="5">
        <v>8.2262804043139112E-2</v>
      </c>
      <c r="L18" s="5">
        <v>-2.7078256160303661E-3</v>
      </c>
      <c r="M18" s="5">
        <v>-5.7767313546423178E-2</v>
      </c>
      <c r="N18" s="5">
        <v>5.1831992850759616E-2</v>
      </c>
      <c r="O18" s="5">
        <v>3.0983733539891586E-2</v>
      </c>
      <c r="P18" s="5">
        <v>7.6806903991369899E-2</v>
      </c>
      <c r="Q18" s="5">
        <v>6.3473053892215706E-2</v>
      </c>
      <c r="R18" s="5">
        <v>4.0915090189177286E-2</v>
      </c>
      <c r="S18" s="5">
        <v>2.0415107179312619E-2</v>
      </c>
      <c r="T18" s="5">
        <v>2.418911489829564E-2</v>
      </c>
      <c r="U18" s="5">
        <v>9.4166283876894838E-2</v>
      </c>
      <c r="V18" s="5">
        <v>1.150992268292224E-2</v>
      </c>
      <c r="W18" s="5">
        <v>4.8916408668730822E-2</v>
      </c>
      <c r="X18" s="5">
        <v>6.8020304568527909E-2</v>
      </c>
      <c r="Y18" s="5">
        <v>3.2431171255249705E-2</v>
      </c>
      <c r="Z18" s="5">
        <v>8.6185044359949378E-2</v>
      </c>
      <c r="AA18" s="5">
        <v>-6.1797752808988443E-3</v>
      </c>
      <c r="AB18" s="5">
        <v>2.6175472612700083E-2</v>
      </c>
      <c r="AC18" s="5">
        <v>6.3448232082777875E-2</v>
      </c>
      <c r="AD18" s="5">
        <v>-6.0165289256198358E-2</v>
      </c>
      <c r="AE18" s="5">
        <v>3.710094909404657E-2</v>
      </c>
      <c r="AF18" s="6">
        <v>1.9300361881785303E-2</v>
      </c>
    </row>
    <row r="19" spans="2:32" x14ac:dyDescent="0.15">
      <c r="B19" s="52" t="s">
        <v>44</v>
      </c>
      <c r="C19" s="6">
        <v>1.2664393570384706E-2</v>
      </c>
      <c r="D19" s="5">
        <v>-3.6600244001626621E-3</v>
      </c>
      <c r="E19" s="5">
        <v>0.12084905418238764</v>
      </c>
      <c r="F19" s="5">
        <v>9.8212877792378431E-2</v>
      </c>
      <c r="G19" s="5">
        <v>4.1379310344827516E-2</v>
      </c>
      <c r="H19" s="5">
        <v>-1.4376462721497818E-2</v>
      </c>
      <c r="I19" s="6">
        <v>3.9922907488986865E-2</v>
      </c>
      <c r="J19" s="5">
        <v>2.7022222222222274E-2</v>
      </c>
      <c r="K19" s="5">
        <v>-3.7955249765445009E-3</v>
      </c>
      <c r="L19" s="5">
        <v>1.1403746945424972E-2</v>
      </c>
      <c r="M19" s="5">
        <v>-0.12791337489588325</v>
      </c>
      <c r="N19" s="5">
        <v>7.9439252336448649E-2</v>
      </c>
      <c r="O19" s="5">
        <v>7.475582268970693E-2</v>
      </c>
      <c r="P19" s="5">
        <v>1.7631737126828344E-2</v>
      </c>
      <c r="Q19" s="5">
        <v>2.6463963963963898E-2</v>
      </c>
      <c r="R19" s="5">
        <v>9.2138630600169052E-2</v>
      </c>
      <c r="S19" s="5">
        <v>0.11070356785595212</v>
      </c>
      <c r="T19" s="5">
        <v>0.14492753623188404</v>
      </c>
      <c r="U19" s="5">
        <v>9.1099916036943659E-2</v>
      </c>
      <c r="V19" s="5">
        <v>7.7245947090761935E-2</v>
      </c>
      <c r="W19" s="5">
        <v>1.0920897284533573E-2</v>
      </c>
      <c r="X19" s="5">
        <v>-5.5627376425855551E-2</v>
      </c>
      <c r="Y19" s="5">
        <v>9.4011299435028187E-2</v>
      </c>
      <c r="Z19" s="5">
        <v>3.8226371061843678E-2</v>
      </c>
      <c r="AA19" s="5">
        <v>9.4120972300734823E-2</v>
      </c>
      <c r="AB19" s="5">
        <v>1.2281530467642797E-2</v>
      </c>
      <c r="AC19" s="5">
        <v>6.4915684226234963E-2</v>
      </c>
      <c r="AD19" s="5">
        <v>-9.4266619767850848E-2</v>
      </c>
      <c r="AE19" s="5">
        <v>1.4542429284525888E-2</v>
      </c>
      <c r="AF19" s="6">
        <v>2.674556213017825E-3</v>
      </c>
    </row>
    <row r="20" spans="2:32" x14ac:dyDescent="0.15">
      <c r="B20" s="52" t="s">
        <v>45</v>
      </c>
      <c r="C20" s="6">
        <v>-1.2506012506012411E-2</v>
      </c>
      <c r="D20" s="5">
        <v>-3.2653061224489827E-2</v>
      </c>
      <c r="E20" s="5">
        <v>-5.4701919421837789E-2</v>
      </c>
      <c r="F20" s="5">
        <v>-5.2624021824969482E-2</v>
      </c>
      <c r="G20" s="5">
        <v>-3.6423841059602592E-2</v>
      </c>
      <c r="H20" s="5">
        <v>6.4450474898236527E-3</v>
      </c>
      <c r="I20" s="6">
        <v>-6.3542494042891709E-3</v>
      </c>
      <c r="J20" s="5">
        <v>0.11035139345681144</v>
      </c>
      <c r="K20" s="5">
        <v>9.7176044178711712E-3</v>
      </c>
      <c r="L20" s="5">
        <v>5.7181208053691347E-2</v>
      </c>
      <c r="M20" s="5">
        <v>0.151945518534812</v>
      </c>
      <c r="N20" s="5">
        <v>-0.11019283746556477</v>
      </c>
      <c r="O20" s="5">
        <v>8.5634393568682257E-2</v>
      </c>
      <c r="P20" s="5">
        <v>-5.1191179366016542E-3</v>
      </c>
      <c r="Q20" s="5">
        <v>6.7756445419637906E-2</v>
      </c>
      <c r="R20" s="5">
        <v>3.5990712074303398E-2</v>
      </c>
      <c r="S20" s="5">
        <v>-4.2329630741519172E-2</v>
      </c>
      <c r="T20" s="5">
        <v>-2.8129395218002215E-3</v>
      </c>
      <c r="U20" s="5">
        <v>-1.5005771450557794E-2</v>
      </c>
      <c r="V20" s="5">
        <v>-2.5951742627345845E-2</v>
      </c>
      <c r="W20" s="5">
        <v>-1.5766423357664209E-2</v>
      </c>
      <c r="X20" s="5">
        <v>3.426339735072681E-2</v>
      </c>
      <c r="Y20" s="5">
        <v>8.0561867382772465E-3</v>
      </c>
      <c r="Z20" s="5">
        <v>-4.8619852544506466E-2</v>
      </c>
      <c r="AA20" s="5">
        <v>5.3474554378713519E-2</v>
      </c>
      <c r="AB20" s="5">
        <v>2.7998133457769549E-2</v>
      </c>
      <c r="AC20" s="5">
        <v>-3.1866591928251156E-2</v>
      </c>
      <c r="AD20" s="5">
        <v>4.8932038834951515E-2</v>
      </c>
      <c r="AE20" s="5">
        <v>-3.7720995834290096E-2</v>
      </c>
      <c r="AF20" s="6">
        <v>3.9232348983782993E-2</v>
      </c>
    </row>
    <row r="21" spans="2:32" x14ac:dyDescent="0.15">
      <c r="B21" s="52" t="s">
        <v>46</v>
      </c>
      <c r="C21" s="6">
        <v>-2.1432050657574343E-2</v>
      </c>
      <c r="D21" s="5">
        <v>-2.362869198312231E-2</v>
      </c>
      <c r="E21" s="5">
        <v>-4.3279409698502441E-2</v>
      </c>
      <c r="F21" s="5">
        <v>-5.7088006466606486E-3</v>
      </c>
      <c r="G21" s="5">
        <v>0.12638411607483768</v>
      </c>
      <c r="H21" s="5">
        <v>-2.8311425682507697E-2</v>
      </c>
      <c r="I21" s="6">
        <v>-2.3714361843858261E-2</v>
      </c>
      <c r="J21" s="5">
        <v>4.7756385272949238E-2</v>
      </c>
      <c r="K21" s="5">
        <v>1.5107405313736636E-2</v>
      </c>
      <c r="L21" s="5">
        <v>1.955307262569822E-2</v>
      </c>
      <c r="M21" s="5">
        <v>-5.9726992470057236E-2</v>
      </c>
      <c r="N21" s="5">
        <v>-7.9610791685094974E-3</v>
      </c>
      <c r="O21" s="5">
        <v>6.7611075338055654E-3</v>
      </c>
      <c r="P21" s="5">
        <v>-1.3259449831783133E-2</v>
      </c>
      <c r="Q21" s="5">
        <v>-3.8797443643014129E-2</v>
      </c>
      <c r="R21" s="5">
        <v>-3.2125513634665648E-2</v>
      </c>
      <c r="S21" s="5">
        <v>-1.2852664576802513E-2</v>
      </c>
      <c r="T21" s="5">
        <v>4.4193700047014638E-2</v>
      </c>
      <c r="U21" s="5">
        <v>4.6484374999999911E-2</v>
      </c>
      <c r="V21" s="5">
        <v>-4.743293331865385E-2</v>
      </c>
      <c r="W21" s="5">
        <v>-2.1358647285671873E-2</v>
      </c>
      <c r="X21" s="5">
        <v>1.3586110246029248E-2</v>
      </c>
      <c r="Y21" s="5">
        <v>-1.8749999999999999E-2</v>
      </c>
      <c r="Z21" s="5">
        <v>-2.0555227406970234E-3</v>
      </c>
      <c r="AA21" s="5">
        <v>-4.0706228543403722E-2</v>
      </c>
      <c r="AB21" s="5">
        <v>9.6232410349523262E-2</v>
      </c>
      <c r="AC21" s="5">
        <v>-2.1827866716845709E-2</v>
      </c>
      <c r="AD21" s="5">
        <v>-4.8130322102924866E-2</v>
      </c>
      <c r="AE21" s="5">
        <v>-3.4086648259875878E-3</v>
      </c>
      <c r="AF21" s="6">
        <v>3.0936967632027381E-2</v>
      </c>
    </row>
    <row r="22" spans="2:32" x14ac:dyDescent="0.15">
      <c r="B22" s="52" t="s">
        <v>47</v>
      </c>
      <c r="C22" s="6">
        <v>-8.4868093578894882E-2</v>
      </c>
      <c r="D22" s="5">
        <v>-5.6179775280898903E-2</v>
      </c>
      <c r="E22" s="5">
        <v>1.799767053223272E-2</v>
      </c>
      <c r="F22" s="5">
        <v>2.0019307961993742E-2</v>
      </c>
      <c r="G22" s="5">
        <v>0</v>
      </c>
      <c r="H22" s="5">
        <v>-1.1099549080818479E-2</v>
      </c>
      <c r="I22" s="6">
        <v>-8.460698689956335E-2</v>
      </c>
      <c r="J22" s="5">
        <v>2.6336019838809746E-2</v>
      </c>
      <c r="K22" s="5">
        <v>-6.0838936919628975E-3</v>
      </c>
      <c r="L22" s="5">
        <v>-2.9389788293897878E-2</v>
      </c>
      <c r="M22" s="5">
        <v>-8.2145366998094924E-2</v>
      </c>
      <c r="N22" s="5">
        <v>-8.4262148907712914E-2</v>
      </c>
      <c r="O22" s="5">
        <v>-8.5065558042852582E-2</v>
      </c>
      <c r="P22" s="5">
        <v>-4.7533092659446399E-2</v>
      </c>
      <c r="Q22" s="5">
        <v>-5.158738642437196E-2</v>
      </c>
      <c r="R22" s="5">
        <v>-2.9718255499807007E-2</v>
      </c>
      <c r="S22" s="5">
        <v>-2.2546840266751265E-2</v>
      </c>
      <c r="T22" s="5">
        <v>-9.6352994146780752E-2</v>
      </c>
      <c r="U22" s="5">
        <v>-5.1138484509145113E-2</v>
      </c>
      <c r="V22" s="5">
        <v>-5.2626509737445364E-2</v>
      </c>
      <c r="W22" s="5">
        <v>-2.8796605031827911E-2</v>
      </c>
      <c r="X22" s="5">
        <v>4.3207742827514627E-2</v>
      </c>
      <c r="Y22" s="5">
        <v>-8.1340712122794159E-2</v>
      </c>
      <c r="Z22" s="5">
        <v>0.13286613949524134</v>
      </c>
      <c r="AA22" s="5">
        <v>-8.9468302658485266E-3</v>
      </c>
      <c r="AB22" s="5">
        <v>-5.3830227743271106E-2</v>
      </c>
      <c r="AC22" s="5">
        <v>1.2755630530646175E-2</v>
      </c>
      <c r="AD22" s="5">
        <v>-0.15480357837417349</v>
      </c>
      <c r="AE22" s="5">
        <v>-0.10729555015904514</v>
      </c>
      <c r="AF22" s="6">
        <v>-4.5145085597197501E-2</v>
      </c>
    </row>
    <row r="23" spans="2:32" x14ac:dyDescent="0.15">
      <c r="B23" s="52" t="s">
        <v>48</v>
      </c>
      <c r="C23" s="6">
        <v>-5.2760402502039831E-2</v>
      </c>
      <c r="D23" s="5">
        <v>3.3882783882783811E-2</v>
      </c>
      <c r="E23" s="5">
        <v>3.6826448583253804E-2</v>
      </c>
      <c r="F23" s="5">
        <v>2.1917808219177881E-3</v>
      </c>
      <c r="G23" s="5">
        <v>0.11762711864406776</v>
      </c>
      <c r="H23" s="5">
        <v>3.297088740792696E-2</v>
      </c>
      <c r="I23" s="6">
        <v>8.0202742993440601E-2</v>
      </c>
      <c r="J23" s="5">
        <v>2.9622828424384531E-2</v>
      </c>
      <c r="K23" s="5">
        <v>-3.4037427162706357E-3</v>
      </c>
      <c r="L23" s="5">
        <v>6.5178342314600957E-2</v>
      </c>
      <c r="M23" s="5">
        <v>1.9135538301644536E-2</v>
      </c>
      <c r="N23" s="5">
        <v>6.767283349561834E-2</v>
      </c>
      <c r="O23" s="5">
        <v>3.5651869975533018E-2</v>
      </c>
      <c r="P23" s="5">
        <v>4.1271846704569397E-2</v>
      </c>
      <c r="Q23" s="5">
        <v>4.5647175510572034E-2</v>
      </c>
      <c r="R23" s="5">
        <v>-1.1933174224344127E-3</v>
      </c>
      <c r="S23" s="5">
        <v>9.6166341780376891E-2</v>
      </c>
      <c r="T23" s="5">
        <v>-4.5590433482810118E-2</v>
      </c>
      <c r="U23" s="5">
        <v>0.11605035405192758</v>
      </c>
      <c r="V23" s="5">
        <v>4.1540432280758814E-2</v>
      </c>
      <c r="W23" s="5">
        <v>-2.0911360799001192E-2</v>
      </c>
      <c r="X23" s="5">
        <v>7.3190486709373517E-2</v>
      </c>
      <c r="Y23" s="5">
        <v>1.8413275744487374E-2</v>
      </c>
      <c r="Z23" s="5">
        <v>0.20741901776384528</v>
      </c>
      <c r="AA23" s="5">
        <v>6.0098013928295023E-2</v>
      </c>
      <c r="AB23" s="5">
        <v>-1.2253829321663069E-2</v>
      </c>
      <c r="AC23" s="5">
        <v>-2.8638223261251467E-3</v>
      </c>
      <c r="AD23" s="5">
        <v>0.15646571560055217</v>
      </c>
      <c r="AE23" s="5">
        <v>1.4176245210728961E-3</v>
      </c>
      <c r="AF23" s="6">
        <v>-2.9442983063362443E-2</v>
      </c>
    </row>
    <row r="24" spans="2:32" x14ac:dyDescent="0.15">
      <c r="B24" s="52" t="s">
        <v>49</v>
      </c>
      <c r="C24" s="6">
        <v>3.1007751937984447E-2</v>
      </c>
      <c r="D24" s="5">
        <v>-3.498671390611157E-2</v>
      </c>
      <c r="E24" s="5">
        <v>3.9308726796432242E-2</v>
      </c>
      <c r="F24" s="5">
        <v>-2.5498285203041853E-2</v>
      </c>
      <c r="G24" s="5">
        <v>-8.1892629663329088E-3</v>
      </c>
      <c r="H24" s="5">
        <v>-4.4482173174872623E-2</v>
      </c>
      <c r="I24" s="6">
        <v>2.5393320452663588E-2</v>
      </c>
      <c r="J24" s="5">
        <v>7.9177715720554681E-2</v>
      </c>
      <c r="K24" s="5">
        <v>-1.7090893758169589E-2</v>
      </c>
      <c r="L24" s="5">
        <v>2.4572392194651967E-2</v>
      </c>
      <c r="M24" s="5">
        <v>1.0306510126546254E-2</v>
      </c>
      <c r="N24" s="5">
        <v>9.3935248518011799E-2</v>
      </c>
      <c r="O24" s="5">
        <v>3.982450219372257E-2</v>
      </c>
      <c r="P24" s="5">
        <v>4.2871587462082861E-2</v>
      </c>
      <c r="Q24" s="5">
        <v>-2.8564037338047358E-2</v>
      </c>
      <c r="R24" s="5">
        <v>2.9470330545599444E-2</v>
      </c>
      <c r="S24" s="5">
        <v>1.5411973918197866E-2</v>
      </c>
      <c r="T24" s="5">
        <v>1.6444792482380458E-2</v>
      </c>
      <c r="U24" s="5">
        <v>8.9531194924215685E-2</v>
      </c>
      <c r="V24" s="5">
        <v>-4.8024363579571121E-3</v>
      </c>
      <c r="W24" s="5">
        <v>4.1440867070449156E-3</v>
      </c>
      <c r="X24" s="5">
        <v>-4.4596912521443528E-4</v>
      </c>
      <c r="Y24" s="5">
        <v>-4.207589285714293E-2</v>
      </c>
      <c r="Z24" s="5">
        <v>-1.5577672003461681E-2</v>
      </c>
      <c r="AA24" s="5">
        <v>8.5158150851581502E-2</v>
      </c>
      <c r="AB24" s="5">
        <v>7.0890562693841442E-3</v>
      </c>
      <c r="AC24" s="5">
        <v>1.5210128362933088E-2</v>
      </c>
      <c r="AD24" s="5">
        <v>5.7302029446876297E-2</v>
      </c>
      <c r="AE24" s="5">
        <v>-9.5267245667062569E-3</v>
      </c>
      <c r="AF24" s="6">
        <v>3.3593267081926725E-2</v>
      </c>
    </row>
    <row r="25" spans="2:32" x14ac:dyDescent="0.15">
      <c r="B25" s="52" t="s">
        <v>50</v>
      </c>
      <c r="C25" s="6">
        <v>5.5694792536897804E-2</v>
      </c>
      <c r="D25" s="5">
        <v>7.2051399724644347E-2</v>
      </c>
      <c r="E25" s="5">
        <v>-5.1491090388698993E-2</v>
      </c>
      <c r="F25" s="5">
        <v>7.1738243394879095E-2</v>
      </c>
      <c r="G25" s="5">
        <v>-5.198776758409838E-3</v>
      </c>
      <c r="H25" s="5">
        <v>4.6908315565031992E-2</v>
      </c>
      <c r="I25" s="6">
        <v>4.2261103633916566E-2</v>
      </c>
      <c r="J25" s="5">
        <v>4.6774088329310376E-2</v>
      </c>
      <c r="K25" s="5">
        <v>-1.8074442680851587E-2</v>
      </c>
      <c r="L25" s="5">
        <v>9.7578180108158913E-2</v>
      </c>
      <c r="M25" s="5">
        <v>-1.1168350872828919E-3</v>
      </c>
      <c r="N25" s="5">
        <v>0.16423509795748234</v>
      </c>
      <c r="O25" s="5">
        <v>-2.4667315806556251E-2</v>
      </c>
      <c r="P25" s="5">
        <v>4.4211751018033763E-2</v>
      </c>
      <c r="Q25" s="5">
        <v>7.822555590075897E-2</v>
      </c>
      <c r="R25" s="5">
        <v>3.3655705996131428E-2</v>
      </c>
      <c r="S25" s="5">
        <v>0.10974897840046717</v>
      </c>
      <c r="T25" s="5">
        <v>3.389830508474577E-2</v>
      </c>
      <c r="U25" s="5">
        <v>1.9087673891944351E-2</v>
      </c>
      <c r="V25" s="5">
        <v>4.9727333359488368E-2</v>
      </c>
      <c r="W25" s="5">
        <v>0.06</v>
      </c>
      <c r="X25" s="5">
        <v>7.7255722963928977E-2</v>
      </c>
      <c r="Y25" s="5">
        <v>1.5146219270651302E-2</v>
      </c>
      <c r="Z25" s="5">
        <v>5.93406593406594E-2</v>
      </c>
      <c r="AA25" s="5">
        <v>0.1</v>
      </c>
      <c r="AB25" s="5">
        <v>5.015398152221736E-2</v>
      </c>
      <c r="AC25" s="5">
        <v>2.5172483473340758E-2</v>
      </c>
      <c r="AD25" s="5">
        <v>6.9251035001881817E-2</v>
      </c>
      <c r="AE25" s="5">
        <v>3.8627935723114994E-2</v>
      </c>
      <c r="AF25" s="6">
        <v>4.3013225991949252E-3</v>
      </c>
    </row>
    <row r="26" spans="2:32" x14ac:dyDescent="0.15">
      <c r="B26" s="52" t="s">
        <v>51</v>
      </c>
      <c r="C26" s="6">
        <v>-3.3236613030862519E-2</v>
      </c>
      <c r="D26" s="5">
        <v>-2.8681506849314989E-2</v>
      </c>
      <c r="E26" s="5">
        <v>3.098809535397572E-2</v>
      </c>
      <c r="F26" s="5">
        <v>-3.0933967876264106E-2</v>
      </c>
      <c r="G26" s="5">
        <v>1.2296341838303061E-2</v>
      </c>
      <c r="H26" s="5">
        <v>-1.1880515953835758E-2</v>
      </c>
      <c r="I26" s="6">
        <v>-3.6415289256198261E-2</v>
      </c>
      <c r="J26" s="5">
        <v>-5.5050064398188478E-2</v>
      </c>
      <c r="K26" s="5">
        <v>1.8407141504900231E-2</v>
      </c>
      <c r="L26" s="5">
        <v>2.5921165381319642E-2</v>
      </c>
      <c r="M26" s="5">
        <v>-2.5322475182785388E-2</v>
      </c>
      <c r="N26" s="5">
        <v>2.2914428929466543E-2</v>
      </c>
      <c r="O26" s="5">
        <v>9.983361064891871E-3</v>
      </c>
      <c r="P26" s="5">
        <v>-5.6453110492107689E-2</v>
      </c>
      <c r="Q26" s="5">
        <v>-4.552658118426732E-2</v>
      </c>
      <c r="R26" s="5">
        <v>-1.8338323353293356E-2</v>
      </c>
      <c r="S26" s="5">
        <v>-1.7885323513940024E-2</v>
      </c>
      <c r="T26" s="5">
        <v>-4.2225534028811377E-3</v>
      </c>
      <c r="U26" s="5">
        <v>2.5396825396824855E-3</v>
      </c>
      <c r="V26" s="5">
        <v>-3.724328667800348E-2</v>
      </c>
      <c r="W26" s="5">
        <v>-9.883198562443794E-3</v>
      </c>
      <c r="X26" s="5">
        <v>9.5577927870524569E-3</v>
      </c>
      <c r="Y26" s="5">
        <v>-7.8732927809020997E-2</v>
      </c>
      <c r="Z26" s="5">
        <v>-6.7219917012448172E-2</v>
      </c>
      <c r="AA26" s="5">
        <v>0.11169995923359145</v>
      </c>
      <c r="AB26" s="5">
        <v>-2.5136154168412292E-2</v>
      </c>
      <c r="AC26" s="5">
        <v>-8.5602455438852712E-3</v>
      </c>
      <c r="AD26" s="5">
        <v>-6.1950017599436871E-2</v>
      </c>
      <c r="AE26" s="5">
        <v>-5.3034811068134589E-2</v>
      </c>
      <c r="AF26" s="6">
        <v>5.7555769318858419E-2</v>
      </c>
    </row>
    <row r="27" spans="2:32" x14ac:dyDescent="0.15">
      <c r="B27" s="52" t="s">
        <v>52</v>
      </c>
      <c r="C27" s="6">
        <v>0.12032742155525249</v>
      </c>
      <c r="D27" s="5">
        <v>3.7461436756280206E-2</v>
      </c>
      <c r="E27" s="5">
        <v>-4.8953656890097343E-3</v>
      </c>
      <c r="F27" s="5">
        <v>0.17033763044812764</v>
      </c>
      <c r="G27" s="5">
        <v>3.0671120558760947E-2</v>
      </c>
      <c r="H27" s="5">
        <v>7.9010649261422219E-2</v>
      </c>
      <c r="I27" s="6">
        <v>1.8761726078799325E-3</v>
      </c>
      <c r="J27" s="5">
        <v>5.2761167780507735E-4</v>
      </c>
      <c r="K27" s="5">
        <v>-4.1754250496903395E-3</v>
      </c>
      <c r="L27" s="5">
        <v>3.1948214658592634E-2</v>
      </c>
      <c r="M27" s="5">
        <v>6.8897620644891452E-2</v>
      </c>
      <c r="N27" s="5">
        <v>3.8151907595379765E-2</v>
      </c>
      <c r="O27" s="5">
        <v>8.896210873146608E-2</v>
      </c>
      <c r="P27" s="5">
        <v>3.1883487502460096E-2</v>
      </c>
      <c r="Q27" s="5">
        <v>1.3477088948787061E-2</v>
      </c>
      <c r="R27" s="5">
        <v>-1.1056042699199357E-2</v>
      </c>
      <c r="S27" s="5">
        <v>0.11114086770219599</v>
      </c>
      <c r="T27" s="5">
        <v>-1.7959590920429182E-2</v>
      </c>
      <c r="U27" s="5">
        <v>3.7365421152628239E-2</v>
      </c>
      <c r="V27" s="5">
        <v>9.2682453416149099E-2</v>
      </c>
      <c r="W27" s="5">
        <v>6.957047791893432E-3</v>
      </c>
      <c r="X27" s="5">
        <v>0.1688336278717496</v>
      </c>
      <c r="Y27" s="5">
        <v>0.10090943067148384</v>
      </c>
      <c r="Z27" s="5">
        <v>-0.1116548042704627</v>
      </c>
      <c r="AA27" s="5">
        <v>2.9336266960029361E-2</v>
      </c>
      <c r="AB27" s="5">
        <v>0.11087236785560817</v>
      </c>
      <c r="AC27" s="5">
        <v>8.1257632991564591E-2</v>
      </c>
      <c r="AD27" s="5">
        <v>7.2045028142589188E-2</v>
      </c>
      <c r="AE27" s="5">
        <v>6.2838740083261388E-2</v>
      </c>
      <c r="AF27" s="6">
        <v>1.4878180833784657E-2</v>
      </c>
    </row>
    <row r="28" spans="2:32" x14ac:dyDescent="0.15">
      <c r="B28" s="52" t="s">
        <v>53</v>
      </c>
      <c r="C28" s="6">
        <v>-6.3565513882123698E-2</v>
      </c>
      <c r="D28" s="5">
        <v>-3.2285471537807905E-2</v>
      </c>
      <c r="E28" s="5">
        <v>-0.11004478263344644</v>
      </c>
      <c r="F28" s="5">
        <v>-5.5578867861189193E-2</v>
      </c>
      <c r="G28" s="5">
        <v>-6.3936358279316388E-2</v>
      </c>
      <c r="H28" s="5">
        <v>-2.1649156319643415E-2</v>
      </c>
      <c r="I28" s="6">
        <v>-5.4842161583734728E-2</v>
      </c>
      <c r="J28" s="5">
        <v>-4.4493759887502128E-2</v>
      </c>
      <c r="K28" s="5">
        <v>-6.2822188078861585E-2</v>
      </c>
      <c r="L28" s="5">
        <v>-9.8543099959530644E-2</v>
      </c>
      <c r="M28" s="5">
        <v>1.7456345551416702E-2</v>
      </c>
      <c r="N28" s="5">
        <v>-8.6648685097774791E-2</v>
      </c>
      <c r="O28" s="5">
        <v>-8.2602118003025637E-2</v>
      </c>
      <c r="P28" s="5">
        <v>-5.4548922372687381E-2</v>
      </c>
      <c r="Q28" s="5">
        <v>-5.6914893617021289E-2</v>
      </c>
      <c r="R28" s="5">
        <v>5.011565150346943E-2</v>
      </c>
      <c r="S28" s="5">
        <v>-2.8440588093516503E-2</v>
      </c>
      <c r="T28" s="5">
        <v>-7.0104140208280374E-2</v>
      </c>
      <c r="U28" s="5">
        <v>-9.8595848595848509E-2</v>
      </c>
      <c r="V28" s="5">
        <v>-7.6951771915800729E-2</v>
      </c>
      <c r="W28" s="5">
        <v>-6.7888254731150441E-2</v>
      </c>
      <c r="X28" s="5">
        <v>2.49473513688643E-2</v>
      </c>
      <c r="Y28" s="5">
        <v>-0.16204594319339141</v>
      </c>
      <c r="Z28" s="5">
        <v>-0.13370055082623927</v>
      </c>
      <c r="AA28" s="5">
        <v>-0.15176344852155332</v>
      </c>
      <c r="AB28" s="5">
        <v>-7.1566731141199283E-2</v>
      </c>
      <c r="AC28" s="5">
        <v>-5.8418702390333581E-2</v>
      </c>
      <c r="AD28" s="5">
        <v>-3.9901995099755005E-2</v>
      </c>
      <c r="AE28" s="5">
        <v>-0.1071613332347942</v>
      </c>
      <c r="AF28" s="6">
        <v>-4.2678502838121423E-3</v>
      </c>
    </row>
    <row r="29" spans="2:32" x14ac:dyDescent="0.15">
      <c r="B29" s="52" t="s">
        <v>54</v>
      </c>
      <c r="C29" s="6">
        <v>3.8751625487646157E-2</v>
      </c>
      <c r="D29" s="5">
        <v>0</v>
      </c>
      <c r="E29" s="5">
        <v>2.5325294910953554E-2</v>
      </c>
      <c r="F29" s="5">
        <v>3.2479505920511929E-2</v>
      </c>
      <c r="G29" s="5">
        <v>4.501101668240489E-2</v>
      </c>
      <c r="H29" s="5">
        <v>6.9964204360559779E-2</v>
      </c>
      <c r="I29" s="6">
        <v>-7.3591848287573739E-3</v>
      </c>
      <c r="J29" s="5">
        <v>9.6580587301952292E-2</v>
      </c>
      <c r="K29" s="5">
        <v>2.6185150001532129E-2</v>
      </c>
      <c r="L29" s="5">
        <v>3.4792368125701557E-2</v>
      </c>
      <c r="M29" s="5">
        <v>5.0151407529253525E-2</v>
      </c>
      <c r="N29" s="5">
        <v>1.698043558508678E-2</v>
      </c>
      <c r="O29" s="5">
        <v>3.7928759894459055E-2</v>
      </c>
      <c r="P29" s="5">
        <v>6.6572523703853081E-2</v>
      </c>
      <c r="Q29" s="5">
        <v>-3.1878172588832535E-2</v>
      </c>
      <c r="R29" s="5">
        <v>5.2863436123348068E-2</v>
      </c>
      <c r="S29" s="5">
        <v>4.068469362441083E-2</v>
      </c>
      <c r="T29" s="5">
        <v>-2.1305654192843516E-2</v>
      </c>
      <c r="U29" s="5">
        <v>1.727057229935652E-2</v>
      </c>
      <c r="V29" s="5">
        <v>2.0841752785635902E-2</v>
      </c>
      <c r="W29" s="5">
        <v>9.6680631646792504E-3</v>
      </c>
      <c r="X29" s="5">
        <v>7.4416521784943013E-2</v>
      </c>
      <c r="Y29" s="5">
        <v>1.9176232275489521E-2</v>
      </c>
      <c r="Z29" s="5">
        <v>-1.8797687861271811E-2</v>
      </c>
      <c r="AA29" s="5">
        <v>9.5758084838303281E-2</v>
      </c>
      <c r="AB29" s="5">
        <v>7.2916666666666671E-2</v>
      </c>
      <c r="AC29" s="5">
        <v>1.8412096189253243E-3</v>
      </c>
      <c r="AD29" s="5">
        <v>8.9682829019321939E-2</v>
      </c>
      <c r="AE29" s="5">
        <v>-1.3947520900587726E-2</v>
      </c>
      <c r="AF29" s="6">
        <v>0.12993442201362995</v>
      </c>
    </row>
    <row r="30" spans="2:32" x14ac:dyDescent="0.15">
      <c r="B30" s="52" t="s">
        <v>55</v>
      </c>
      <c r="C30" s="6">
        <v>4.3064596895342991E-2</v>
      </c>
      <c r="D30" s="5">
        <v>1.5364354697102628E-2</v>
      </c>
      <c r="E30" s="5">
        <v>5.1468676891084066E-2</v>
      </c>
      <c r="F30" s="5">
        <v>-1.2910166756320519E-2</v>
      </c>
      <c r="G30" s="5">
        <v>0.11144578313252998</v>
      </c>
      <c r="H30" s="5">
        <v>3.8321167883211618E-2</v>
      </c>
      <c r="I30" s="6">
        <v>7.5278015397775899E-2</v>
      </c>
      <c r="J30" s="5">
        <v>2.491244993394431E-2</v>
      </c>
      <c r="K30" s="5">
        <v>-1.0451661067562434E-2</v>
      </c>
      <c r="L30" s="5">
        <v>1.6268980477223426E-2</v>
      </c>
      <c r="M30" s="5">
        <v>-2.7398688422878108E-2</v>
      </c>
      <c r="N30" s="5">
        <v>6.7513611615244981E-2</v>
      </c>
      <c r="O30" s="5">
        <v>3.8449316809660024E-2</v>
      </c>
      <c r="P30" s="5">
        <v>0.11745791564214113</v>
      </c>
      <c r="Q30" s="5">
        <v>3.4978560775540672E-2</v>
      </c>
      <c r="R30" s="5">
        <v>9.832635983263599E-2</v>
      </c>
      <c r="S30" s="5">
        <v>2.1930870083432526E-2</v>
      </c>
      <c r="T30" s="5">
        <v>-5.5819145967055605E-4</v>
      </c>
      <c r="U30" s="5">
        <v>6.8575233022636559E-2</v>
      </c>
      <c r="V30" s="5">
        <v>4.3905289748520135E-2</v>
      </c>
      <c r="W30" s="5">
        <v>1.5959144589850211E-3</v>
      </c>
      <c r="X30" s="5">
        <v>-3.73893642582196E-2</v>
      </c>
      <c r="Y30" s="5">
        <v>2.4910560487610874E-2</v>
      </c>
      <c r="Z30" s="5">
        <v>-5.2407097579941914E-2</v>
      </c>
      <c r="AA30" s="5">
        <v>6.1326178612495265E-2</v>
      </c>
      <c r="AB30" s="5">
        <v>2.7184466019417448E-2</v>
      </c>
      <c r="AC30" s="5">
        <v>-3.5475607039429646E-2</v>
      </c>
      <c r="AD30" s="5">
        <v>1.5389762462362021E-2</v>
      </c>
      <c r="AE30" s="5">
        <v>3.3074501573977004E-2</v>
      </c>
      <c r="AF30" s="6">
        <v>0.10241820768136559</v>
      </c>
    </row>
    <row r="31" spans="2:32" x14ac:dyDescent="0.15">
      <c r="B31" s="52" t="s">
        <v>56</v>
      </c>
      <c r="C31" s="6">
        <v>-2.5924147863658147E-2</v>
      </c>
      <c r="D31" s="5">
        <v>5.2313013402507602E-2</v>
      </c>
      <c r="E31" s="5">
        <v>2.9171817058096405E-2</v>
      </c>
      <c r="F31" s="5">
        <v>6.0752043596730178E-2</v>
      </c>
      <c r="G31" s="5">
        <v>9.5392953929539379E-2</v>
      </c>
      <c r="H31" s="5">
        <v>0.11159929701230235</v>
      </c>
      <c r="I31" s="6">
        <v>8.7509944311853164E-3</v>
      </c>
      <c r="J31" s="5">
        <v>8.6956521739130391E-2</v>
      </c>
      <c r="K31" s="5">
        <v>4.9792531120331822E-2</v>
      </c>
      <c r="L31" s="5">
        <v>6.1472785485592214E-2</v>
      </c>
      <c r="M31" s="5">
        <v>3.127124227434825E-2</v>
      </c>
      <c r="N31" s="5">
        <v>9.7245834750085108E-2</v>
      </c>
      <c r="O31" s="5">
        <v>9.8837209302325493E-2</v>
      </c>
      <c r="P31" s="5">
        <v>-3.6899119837508459E-2</v>
      </c>
      <c r="Q31" s="5">
        <v>-1.4928061603584541E-2</v>
      </c>
      <c r="R31" s="5">
        <v>-5.0793650793650837E-3</v>
      </c>
      <c r="S31" s="5">
        <v>2.3326335432703855E-3</v>
      </c>
      <c r="T31" s="5">
        <v>7.5397933538117717E-2</v>
      </c>
      <c r="U31" s="5">
        <v>-1.8380062305295944E-2</v>
      </c>
      <c r="V31" s="5">
        <v>0.14898419864559823</v>
      </c>
      <c r="W31" s="5">
        <v>5.0987890376035742E-3</v>
      </c>
      <c r="X31" s="5">
        <v>-2.852631042738551E-3</v>
      </c>
      <c r="Y31" s="5">
        <v>3.4001292824822227E-2</v>
      </c>
      <c r="Z31" s="5">
        <v>4.6626712754581849E-2</v>
      </c>
      <c r="AA31" s="5">
        <v>0.18634886240520043</v>
      </c>
      <c r="AB31" s="5">
        <v>1.2854442344045364E-2</v>
      </c>
      <c r="AC31" s="5">
        <v>2.8870027137825535E-2</v>
      </c>
      <c r="AD31" s="5">
        <v>0</v>
      </c>
      <c r="AE31" s="5">
        <v>-6.0984032828180282E-2</v>
      </c>
      <c r="AF31" s="6">
        <v>1.1182795698924799E-2</v>
      </c>
    </row>
    <row r="32" spans="2:32" x14ac:dyDescent="0.15">
      <c r="B32" s="52" t="s">
        <v>57</v>
      </c>
      <c r="C32" s="6">
        <v>2.1685559388861572E-2</v>
      </c>
      <c r="D32" s="5">
        <v>1.0271158586688579E-2</v>
      </c>
      <c r="E32" s="5">
        <v>2.7624309392265158E-2</v>
      </c>
      <c r="F32" s="5">
        <v>4.2394476182647592E-2</v>
      </c>
      <c r="G32" s="5">
        <v>5.0470064324591765E-2</v>
      </c>
      <c r="H32" s="5">
        <v>5.9552042160737756E-2</v>
      </c>
      <c r="I32" s="6">
        <v>5.2576235541535225E-2</v>
      </c>
      <c r="J32" s="5">
        <v>0.19294117647058831</v>
      </c>
      <c r="K32" s="5">
        <v>1.4372978799857242E-3</v>
      </c>
      <c r="L32" s="5">
        <v>-3.5592197868489765E-2</v>
      </c>
      <c r="M32" s="5">
        <v>1.1025394660453816E-2</v>
      </c>
      <c r="N32" s="5">
        <v>0.12271459559962793</v>
      </c>
      <c r="O32" s="5">
        <v>2.7290448343080035E-2</v>
      </c>
      <c r="P32" s="5">
        <v>5.8347978910369074E-2</v>
      </c>
      <c r="Q32" s="5">
        <v>-1.3417142857142851E-2</v>
      </c>
      <c r="R32" s="5">
        <v>9.604339502233572E-2</v>
      </c>
      <c r="S32" s="5">
        <v>0.10146613916686059</v>
      </c>
      <c r="T32" s="5">
        <v>2.778499091145158E-2</v>
      </c>
      <c r="U32" s="5">
        <v>0.11107584893684533</v>
      </c>
      <c r="V32" s="5">
        <v>9.5874263261296708E-2</v>
      </c>
      <c r="W32" s="5">
        <v>8.8776157260621793E-3</v>
      </c>
      <c r="X32" s="5">
        <v>0.11077905491698595</v>
      </c>
      <c r="Y32" s="5">
        <v>-8.7521880470117618E-3</v>
      </c>
      <c r="Z32" s="5">
        <v>-4.3670404865994994E-2</v>
      </c>
      <c r="AA32" s="5">
        <v>8.5540334855403202E-2</v>
      </c>
      <c r="AB32" s="5">
        <v>0.10600970511384845</v>
      </c>
      <c r="AC32" s="5">
        <v>3.4345361692575294E-2</v>
      </c>
      <c r="AD32" s="5">
        <v>-6.1614497528830345E-2</v>
      </c>
      <c r="AE32" s="5">
        <v>-2.5917272412599449E-2</v>
      </c>
      <c r="AF32" s="6">
        <v>4.3385793279455527E-2</v>
      </c>
    </row>
    <row r="33" spans="2:32" x14ac:dyDescent="0.15">
      <c r="B33" s="52" t="s">
        <v>58</v>
      </c>
      <c r="C33" s="6">
        <v>-5.13748191027497E-2</v>
      </c>
      <c r="D33" s="5">
        <v>-4.8800325335502642E-3</v>
      </c>
      <c r="E33" s="5">
        <v>-4.6984572230013975E-2</v>
      </c>
      <c r="F33" s="5">
        <v>-6.0620995564317423E-2</v>
      </c>
      <c r="G33" s="5">
        <v>-7.9604333490343918E-2</v>
      </c>
      <c r="H33" s="5">
        <v>8.3312608803780192E-2</v>
      </c>
      <c r="I33" s="6">
        <v>-8.4915084915084E-3</v>
      </c>
      <c r="J33" s="5">
        <v>8.2051282051281982E-2</v>
      </c>
      <c r="K33" s="5">
        <v>4.664513814137029E-3</v>
      </c>
      <c r="L33" s="5">
        <v>-2.0642201834862428E-2</v>
      </c>
      <c r="M33" s="5">
        <v>4.1765086433869378E-2</v>
      </c>
      <c r="N33" s="5">
        <v>0.14766767871929345</v>
      </c>
      <c r="O33" s="5">
        <v>1.680672268907556E-2</v>
      </c>
      <c r="P33" s="5">
        <v>3.0056459647957529E-2</v>
      </c>
      <c r="Q33" s="5">
        <v>-8.8038366193267977E-4</v>
      </c>
      <c r="R33" s="5">
        <v>0.14963609898107716</v>
      </c>
      <c r="S33" s="5">
        <v>-3.7396999788717432E-2</v>
      </c>
      <c r="T33" s="5">
        <v>-1.6927741283476547E-2</v>
      </c>
      <c r="U33" s="5">
        <v>1.2567837760639956E-2</v>
      </c>
      <c r="V33" s="5">
        <v>-6.0236643958408019E-2</v>
      </c>
      <c r="W33" s="5">
        <v>1.4770584538026363E-2</v>
      </c>
      <c r="X33" s="5">
        <v>7.1285671580012325E-2</v>
      </c>
      <c r="Y33" s="5">
        <v>-6.6851664984863418E-3</v>
      </c>
      <c r="Z33" s="5">
        <v>9.2248447204968873E-2</v>
      </c>
      <c r="AA33" s="5">
        <v>7.1508693213684929E-2</v>
      </c>
      <c r="AB33" s="5">
        <v>-2.0249746878163591E-3</v>
      </c>
      <c r="AC33" s="5">
        <v>-1.0145949758558917E-2</v>
      </c>
      <c r="AD33" s="5">
        <v>7.4087078651685373E-2</v>
      </c>
      <c r="AE33" s="5">
        <v>6.8849109403455691E-2</v>
      </c>
      <c r="AF33" s="6">
        <v>-2.4459845087647834E-2</v>
      </c>
    </row>
    <row r="34" spans="2:32" x14ac:dyDescent="0.15">
      <c r="B34" s="52" t="s">
        <v>59</v>
      </c>
      <c r="C34" s="6">
        <v>-2.0086448004068121E-2</v>
      </c>
      <c r="D34" s="5">
        <v>5.6395586432366272E-2</v>
      </c>
      <c r="E34" s="5">
        <v>0.19376992886926656</v>
      </c>
      <c r="F34" s="5">
        <v>5.4984260230850415E-3</v>
      </c>
      <c r="G34" s="5">
        <v>2.9682702149437148E-2</v>
      </c>
      <c r="H34" s="5">
        <v>2.7318640955004539E-2</v>
      </c>
      <c r="I34" s="6">
        <v>-6.045340050377883E-3</v>
      </c>
      <c r="J34" s="5">
        <v>6.5621582209259835E-3</v>
      </c>
      <c r="K34" s="5">
        <v>-2.0357142857142869E-2</v>
      </c>
      <c r="L34" s="5">
        <v>3.278688524590162E-2</v>
      </c>
      <c r="M34" s="5">
        <v>-5.1035243032990105E-2</v>
      </c>
      <c r="N34" s="5">
        <v>7.647907647907648E-2</v>
      </c>
      <c r="O34" s="5">
        <v>1.3596374300186754E-2</v>
      </c>
      <c r="P34" s="5">
        <v>-3.9980654522005547E-2</v>
      </c>
      <c r="Q34" s="5">
        <v>1.9710144927536224E-2</v>
      </c>
      <c r="R34" s="5">
        <v>5.8242593061534488E-2</v>
      </c>
      <c r="S34" s="5">
        <v>3.6874451273046525E-2</v>
      </c>
      <c r="T34" s="5">
        <v>3.1611410948342432E-2</v>
      </c>
      <c r="U34" s="5">
        <v>-2.990126939351205E-2</v>
      </c>
      <c r="V34" s="5">
        <v>-4.5402518122853917E-2</v>
      </c>
      <c r="W34" s="5">
        <v>-5.8841746670795208E-3</v>
      </c>
      <c r="X34" s="5">
        <v>1.1548286002533055E-2</v>
      </c>
      <c r="Y34" s="5">
        <v>-1.6253968253968156E-2</v>
      </c>
      <c r="Z34" s="5">
        <v>2.5475968427995485E-3</v>
      </c>
      <c r="AA34" s="5">
        <v>4.0303585448835361E-2</v>
      </c>
      <c r="AB34" s="5">
        <v>8.1163341224213207E-3</v>
      </c>
      <c r="AC34" s="5">
        <v>-2.5021925016443746E-2</v>
      </c>
      <c r="AD34" s="5">
        <v>-4.5766590389015975E-2</v>
      </c>
      <c r="AE34" s="5">
        <v>-7.4845198021859266E-2</v>
      </c>
      <c r="AF34" s="6">
        <v>0</v>
      </c>
    </row>
    <row r="35" spans="2:32" x14ac:dyDescent="0.15">
      <c r="B35" s="52" t="s">
        <v>60</v>
      </c>
      <c r="C35" s="6">
        <v>-5.7861961598339305E-2</v>
      </c>
      <c r="D35" s="5">
        <v>-5.3771760154738897E-2</v>
      </c>
      <c r="E35" s="5">
        <v>-6.8830901993014199E-2</v>
      </c>
      <c r="F35" s="5">
        <v>-0.11295708799465685</v>
      </c>
      <c r="G35" s="5">
        <v>-3.1560636182902661E-2</v>
      </c>
      <c r="H35" s="5">
        <v>-4.5810055865921726E-2</v>
      </c>
      <c r="I35" s="6">
        <v>-0.10897110998479484</v>
      </c>
      <c r="J35" s="5">
        <v>-6.7366896052154998E-2</v>
      </c>
      <c r="K35" s="5">
        <v>1.5311702515494047E-2</v>
      </c>
      <c r="L35" s="5">
        <v>-3.2982890125747302E-2</v>
      </c>
      <c r="M35" s="5">
        <v>-3.5477038972238729E-2</v>
      </c>
      <c r="N35" s="5">
        <v>-6.6577301161751493E-2</v>
      </c>
      <c r="O35" s="5">
        <v>-5.7601262493424635E-2</v>
      </c>
      <c r="P35" s="5">
        <v>-4.752308984047017E-2</v>
      </c>
      <c r="Q35" s="5">
        <v>-0.10517339397384876</v>
      </c>
      <c r="R35" s="5">
        <v>-9.4520220148360756E-2</v>
      </c>
      <c r="S35" s="5">
        <v>-0.10520745131244705</v>
      </c>
      <c r="T35" s="5">
        <v>-9.6910812157448942E-2</v>
      </c>
      <c r="U35" s="5">
        <v>-8.6943879034603141E-2</v>
      </c>
      <c r="V35" s="5">
        <v>-0.1191047162270184</v>
      </c>
      <c r="W35" s="5">
        <v>-0.11713395638629288</v>
      </c>
      <c r="X35" s="5">
        <v>-4.0042440318302543E-2</v>
      </c>
      <c r="Y35" s="5">
        <v>-3.8337420937137032E-2</v>
      </c>
      <c r="Z35" s="5">
        <v>1.1344299489506281E-3</v>
      </c>
      <c r="AA35" s="5">
        <v>-8.1006289308176077E-2</v>
      </c>
      <c r="AB35" s="5">
        <v>-6.1053337806105348E-2</v>
      </c>
      <c r="AC35" s="5">
        <v>-3.1960646521433628E-2</v>
      </c>
      <c r="AD35" s="5">
        <v>-0.13086673518328196</v>
      </c>
      <c r="AE35" s="5">
        <v>-1.7967837570748376E-2</v>
      </c>
      <c r="AF35" s="6">
        <v>-7.5219389887170801E-3</v>
      </c>
    </row>
    <row r="36" spans="2:32" x14ac:dyDescent="0.15">
      <c r="B36" s="52" t="s">
        <v>61</v>
      </c>
      <c r="C36" s="6">
        <v>-2.340952905535669E-2</v>
      </c>
      <c r="D36" s="5">
        <v>-1.7579721995094017E-2</v>
      </c>
      <c r="E36" s="5">
        <v>-2.9346866725507466E-2</v>
      </c>
      <c r="F36" s="5">
        <v>7.1458823529411783E-2</v>
      </c>
      <c r="G36" s="5">
        <v>2.4377726456248468E-2</v>
      </c>
      <c r="H36" s="5">
        <v>-1.9437939110070381E-2</v>
      </c>
      <c r="I36" s="6">
        <v>5.4038680318545182E-3</v>
      </c>
      <c r="J36" s="5">
        <v>-1.5533980582523941E-3</v>
      </c>
      <c r="K36" s="5">
        <v>-3.0879712746858273E-2</v>
      </c>
      <c r="L36" s="5">
        <v>-1.9185674696226788E-2</v>
      </c>
      <c r="M36" s="5">
        <v>-0.1181429938885208</v>
      </c>
      <c r="N36" s="5">
        <v>-6.7017711823839426E-3</v>
      </c>
      <c r="O36" s="5">
        <v>-2.9025955902874663E-2</v>
      </c>
      <c r="P36" s="5">
        <v>3.7023977433004382E-3</v>
      </c>
      <c r="Q36" s="5">
        <v>6.259212198221098E-2</v>
      </c>
      <c r="R36" s="5">
        <v>4.6775898520084458E-2</v>
      </c>
      <c r="S36" s="5">
        <v>3.0754672344451253E-3</v>
      </c>
      <c r="T36" s="5">
        <v>1.5999999999999952E-2</v>
      </c>
      <c r="U36" s="5">
        <v>-2.4203821656050895E-2</v>
      </c>
      <c r="V36" s="5">
        <v>-6.3520871143375943E-3</v>
      </c>
      <c r="W36" s="5">
        <v>6.669019054340157E-2</v>
      </c>
      <c r="X36" s="5">
        <v>4.0320084884389311E-2</v>
      </c>
      <c r="Y36" s="5">
        <v>-9.033557046979869E-2</v>
      </c>
      <c r="Z36" s="5">
        <v>-9.291784702549559E-2</v>
      </c>
      <c r="AA36" s="5">
        <v>-2.7374760470845878E-2</v>
      </c>
      <c r="AB36" s="5">
        <v>-1.1432654519471123E-2</v>
      </c>
      <c r="AC36" s="5">
        <v>-1.1034322550670845E-3</v>
      </c>
      <c r="AD36" s="5">
        <v>-8.2774931020891153E-3</v>
      </c>
      <c r="AE36" s="5">
        <v>-4.5741469215990248E-3</v>
      </c>
      <c r="AF36" s="6">
        <v>3.4526315789473697E-2</v>
      </c>
    </row>
    <row r="37" spans="2:32" x14ac:dyDescent="0.15">
      <c r="B37" s="52" t="s">
        <v>62</v>
      </c>
      <c r="C37" s="6">
        <v>3.9763113367174183E-2</v>
      </c>
      <c r="D37" s="5">
        <v>2.2055763628797236E-2</v>
      </c>
      <c r="E37" s="5">
        <v>-5.910434189588659E-3</v>
      </c>
      <c r="F37" s="5">
        <v>9.0058633638579591E-2</v>
      </c>
      <c r="G37" s="5">
        <v>-1.4278557114228464E-2</v>
      </c>
      <c r="H37" s="5">
        <v>6.5918318605206722E-2</v>
      </c>
      <c r="I37" s="6">
        <v>7.2418670438472277E-2</v>
      </c>
      <c r="J37" s="5">
        <v>2.0225593154414606E-2</v>
      </c>
      <c r="K37" s="5">
        <v>2.2971470915153797E-2</v>
      </c>
      <c r="L37" s="5">
        <v>4.3903499239295873E-2</v>
      </c>
      <c r="M37" s="5">
        <v>-0.10788687369908925</v>
      </c>
      <c r="N37" s="5">
        <v>6.9879518072289121E-2</v>
      </c>
      <c r="O37" s="5">
        <v>-2.7594136246047739E-2</v>
      </c>
      <c r="P37" s="5">
        <v>-1.580888810820303E-2</v>
      </c>
      <c r="Q37" s="5">
        <v>-6.8878100112406138E-3</v>
      </c>
      <c r="R37" s="5">
        <v>-1.5652612976521017E-2</v>
      </c>
      <c r="S37" s="5">
        <v>2.0990566037735862E-2</v>
      </c>
      <c r="T37" s="5">
        <v>-3.3668205267444878E-2</v>
      </c>
      <c r="U37" s="5">
        <v>3.8838120104438566E-2</v>
      </c>
      <c r="V37" s="5">
        <v>-5.9360730593606857E-3</v>
      </c>
      <c r="W37" s="5">
        <v>8.2699305325835259E-3</v>
      </c>
      <c r="X37" s="5">
        <v>1.6148909948578579E-3</v>
      </c>
      <c r="Y37" s="5">
        <v>-3.0101814962372693E-2</v>
      </c>
      <c r="Z37" s="5">
        <v>-6.2161149281698969E-2</v>
      </c>
      <c r="AA37" s="5">
        <v>1.6324233042499248E-2</v>
      </c>
      <c r="AB37" s="5">
        <v>7.9508492952655892E-3</v>
      </c>
      <c r="AC37" s="5">
        <v>5.4883720930232582E-2</v>
      </c>
      <c r="AD37" s="5">
        <v>-7.432432432432437E-2</v>
      </c>
      <c r="AE37" s="5">
        <v>-3.10173697270473E-2</v>
      </c>
      <c r="AF37" s="6">
        <v>-1.8722018722018757E-2</v>
      </c>
    </row>
    <row r="38" spans="2:32" x14ac:dyDescent="0.15">
      <c r="B38" s="52" t="s">
        <v>63</v>
      </c>
      <c r="C38" s="6">
        <v>2.4952535937076262E-2</v>
      </c>
      <c r="D38" s="5">
        <v>-3.7052117263843658E-2</v>
      </c>
      <c r="E38" s="5">
        <v>1.3263206037045632E-2</v>
      </c>
      <c r="F38" s="5">
        <v>9.8110318707442263E-3</v>
      </c>
      <c r="G38" s="5">
        <v>0.10648030495552725</v>
      </c>
      <c r="H38" s="5">
        <v>4.0779744566435135E-2</v>
      </c>
      <c r="I38" s="6">
        <v>3.2709047744658458E-2</v>
      </c>
      <c r="J38" s="5">
        <v>3.6980556614563433E-2</v>
      </c>
      <c r="K38" s="5">
        <v>1.0141253169141657E-2</v>
      </c>
      <c r="L38" s="5">
        <v>-4.1640641265876088E-3</v>
      </c>
      <c r="M38" s="5">
        <v>4.1315269602190015E-3</v>
      </c>
      <c r="N38" s="5">
        <v>9.4594594594594981E-3</v>
      </c>
      <c r="O38" s="5">
        <v>2.0691693762932395E-2</v>
      </c>
      <c r="P38" s="5">
        <v>5.1757986792789548E-2</v>
      </c>
      <c r="Q38" s="5">
        <v>-2.8898254063813796E-4</v>
      </c>
      <c r="R38" s="5">
        <v>-1.0259040779687062E-2</v>
      </c>
      <c r="S38" s="5">
        <v>4.3659043659043675E-2</v>
      </c>
      <c r="T38" s="5">
        <v>1.5734756954200482E-2</v>
      </c>
      <c r="U38" s="5">
        <v>7.2573044297832304E-2</v>
      </c>
      <c r="V38" s="5">
        <v>3.3073036288470317E-2</v>
      </c>
      <c r="W38" s="5">
        <v>-1.0170603674540641E-2</v>
      </c>
      <c r="X38" s="5">
        <v>6.8734354448640126E-3</v>
      </c>
      <c r="Y38" s="5">
        <v>3.7121557888331019E-2</v>
      </c>
      <c r="Z38" s="5">
        <v>-6.6254628766284032E-2</v>
      </c>
      <c r="AA38" s="5">
        <v>-2.9908612572694497E-2</v>
      </c>
      <c r="AB38" s="5">
        <v>0.17569021154535672</v>
      </c>
      <c r="AC38" s="5">
        <v>7.5782627865960805E-3</v>
      </c>
      <c r="AD38" s="5">
        <v>0.10476599398883647</v>
      </c>
      <c r="AE38" s="5">
        <v>2.6082420448617711E-2</v>
      </c>
      <c r="AF38" s="6">
        <v>3.4010783907092508E-2</v>
      </c>
    </row>
    <row r="39" spans="2:32" x14ac:dyDescent="0.15">
      <c r="B39" s="52" t="s">
        <v>64</v>
      </c>
      <c r="C39" s="6">
        <v>-2.3815824292140741E-2</v>
      </c>
      <c r="D39" s="5">
        <v>6.2156448202959937E-2</v>
      </c>
      <c r="E39" s="5">
        <v>5.5969307154141203E-2</v>
      </c>
      <c r="F39" s="5">
        <v>9.9750623441394377E-4</v>
      </c>
      <c r="G39" s="5">
        <v>-3.9963252181901748E-2</v>
      </c>
      <c r="H39" s="5">
        <v>-6.3293864370290734E-2</v>
      </c>
      <c r="I39" s="6">
        <v>2.7330779054916994E-2</v>
      </c>
      <c r="J39" s="5">
        <v>-3.8602941176470618E-2</v>
      </c>
      <c r="K39" s="5">
        <v>3.2986733596270995E-2</v>
      </c>
      <c r="L39" s="5">
        <v>-2.383441354798245E-2</v>
      </c>
      <c r="M39" s="5">
        <v>0.17917170163682294</v>
      </c>
      <c r="N39" s="5">
        <v>0.12315930388219552</v>
      </c>
      <c r="O39" s="5">
        <v>2.1430640023168315E-2</v>
      </c>
      <c r="P39" s="5">
        <v>3.3938571186153546E-3</v>
      </c>
      <c r="Q39" s="5">
        <v>-3.3435309421145136E-2</v>
      </c>
      <c r="R39" s="5">
        <v>3.3428349313293575E-2</v>
      </c>
      <c r="S39" s="5">
        <v>2.9880478087649435E-2</v>
      </c>
      <c r="T39" s="5">
        <v>-6.085753803596116E-2</v>
      </c>
      <c r="U39" s="5">
        <v>7.322788517867604E-3</v>
      </c>
      <c r="V39" s="5">
        <v>4.0017785682525661E-2</v>
      </c>
      <c r="W39" s="5">
        <v>-3.0493868080875095E-2</v>
      </c>
      <c r="X39" s="5">
        <v>9.4812692259070262E-3</v>
      </c>
      <c r="Y39" s="5">
        <v>-7.1879125715124184E-3</v>
      </c>
      <c r="Z39" s="5">
        <v>4.4222539229671967E-2</v>
      </c>
      <c r="AA39" s="5">
        <v>-2.3408506994005145E-2</v>
      </c>
      <c r="AB39" s="5">
        <v>1.7688319609637033E-2</v>
      </c>
      <c r="AC39" s="5">
        <v>4.7835243278724411E-2</v>
      </c>
      <c r="AD39" s="5">
        <v>6.1406917994558816E-2</v>
      </c>
      <c r="AE39" s="5">
        <v>3.350741784905497E-2</v>
      </c>
      <c r="AF39" s="6">
        <v>4.9739269955876533E-2</v>
      </c>
    </row>
    <row r="40" spans="2:32" x14ac:dyDescent="0.15">
      <c r="B40" s="52" t="s">
        <v>65</v>
      </c>
      <c r="C40" s="6">
        <v>5.4215234480889897E-3</v>
      </c>
      <c r="D40" s="5">
        <v>6.96656050955414E-2</v>
      </c>
      <c r="E40" s="5">
        <v>-1.1968369309681605E-2</v>
      </c>
      <c r="F40" s="5">
        <v>-1.5445939212755293E-2</v>
      </c>
      <c r="G40" s="5">
        <v>0.10861244019138772</v>
      </c>
      <c r="H40" s="5">
        <v>-3.0797517811997157E-2</v>
      </c>
      <c r="I40" s="6">
        <v>8.5529587270014862E-2</v>
      </c>
      <c r="J40" s="5">
        <v>6.0420650095602366E-2</v>
      </c>
      <c r="K40" s="5">
        <v>4.2346407497396821E-2</v>
      </c>
      <c r="L40" s="5">
        <v>1.19940029985008E-2</v>
      </c>
      <c r="M40" s="5">
        <v>9.408788838637934E-2</v>
      </c>
      <c r="N40" s="5">
        <v>9.9324592769169634E-2</v>
      </c>
      <c r="O40" s="5">
        <v>6.6345335979585945E-2</v>
      </c>
      <c r="P40" s="5">
        <v>5.1073904955183422E-2</v>
      </c>
      <c r="Q40" s="5">
        <v>-1.5875389408099766E-2</v>
      </c>
      <c r="R40" s="5">
        <v>4.3630892678033974E-2</v>
      </c>
      <c r="S40" s="5">
        <v>4.4272512357618789E-2</v>
      </c>
      <c r="T40" s="5">
        <v>3.6818851251840937E-2</v>
      </c>
      <c r="U40" s="5">
        <v>5.8447223029950507E-2</v>
      </c>
      <c r="V40" s="5">
        <v>5.7289439931594688E-2</v>
      </c>
      <c r="W40" s="5">
        <v>4.7179487179487146E-2</v>
      </c>
      <c r="X40" s="5">
        <v>3.9238604107529858E-3</v>
      </c>
      <c r="Y40" s="5">
        <v>5.8953900709219929E-2</v>
      </c>
      <c r="Z40" s="5">
        <v>-7.8415300546448557E-3</v>
      </c>
      <c r="AA40" s="5">
        <v>8.0093539900613908E-2</v>
      </c>
      <c r="AB40" s="5">
        <v>4.1953850764159598E-3</v>
      </c>
      <c r="AC40" s="5">
        <v>4.0457297974525019E-2</v>
      </c>
      <c r="AD40" s="5">
        <v>-8.0556572683998118E-3</v>
      </c>
      <c r="AE40" s="5">
        <v>5.8179053751900391E-2</v>
      </c>
      <c r="AF40" s="6">
        <v>-6.8781047000383358E-3</v>
      </c>
    </row>
    <row r="41" spans="2:32" x14ac:dyDescent="0.15">
      <c r="B41" s="52" t="s">
        <v>66</v>
      </c>
      <c r="C41" s="6">
        <v>3.3971420868158478E-2</v>
      </c>
      <c r="D41" s="5">
        <v>-1.4886490509862378E-2</v>
      </c>
      <c r="E41" s="5">
        <v>1.1897036556348784E-2</v>
      </c>
      <c r="F41" s="5">
        <v>6.3360323886639432E-3</v>
      </c>
      <c r="G41" s="5">
        <v>5.7833405265429426E-2</v>
      </c>
      <c r="H41" s="5">
        <v>5.2169788949489888E-3</v>
      </c>
      <c r="I41" s="6">
        <v>-2.1988089784699814E-2</v>
      </c>
      <c r="J41" s="5">
        <v>4.6880634691669311E-3</v>
      </c>
      <c r="K41" s="5">
        <v>2.3976023976023938E-2</v>
      </c>
      <c r="L41" s="5">
        <v>4.910052910052911E-2</v>
      </c>
      <c r="M41" s="5">
        <v>1.7288091859114812E-2</v>
      </c>
      <c r="N41" s="5">
        <v>1.3733285146367871E-2</v>
      </c>
      <c r="O41" s="5">
        <v>-4.2541877160328792E-3</v>
      </c>
      <c r="P41" s="5">
        <v>5.9855189058728976E-2</v>
      </c>
      <c r="Q41" s="5">
        <v>3.005976499189628E-2</v>
      </c>
      <c r="R41" s="5">
        <v>-1.4656415185007196E-2</v>
      </c>
      <c r="S41" s="5">
        <v>-5.6801811072237189E-2</v>
      </c>
      <c r="T41" s="5">
        <v>1.9034090909090754E-2</v>
      </c>
      <c r="U41" s="5">
        <v>-8.5164835164833839E-3</v>
      </c>
      <c r="V41" s="5">
        <v>-2.2644561261625503E-2</v>
      </c>
      <c r="W41" s="5">
        <v>-9.7943192948090341E-3</v>
      </c>
      <c r="X41" s="5">
        <v>3.8877338877338755E-3</v>
      </c>
      <c r="Y41" s="5">
        <v>1.7441049253523029E-2</v>
      </c>
      <c r="Z41" s="5">
        <v>2.7538347148404791E-3</v>
      </c>
      <c r="AA41" s="5">
        <v>3.0852503382949946E-2</v>
      </c>
      <c r="AB41" s="5">
        <v>-3.5810205908683216E-3</v>
      </c>
      <c r="AC41" s="5">
        <v>4.7990567457729172E-2</v>
      </c>
      <c r="AD41" s="5">
        <v>9.5976375046143061E-3</v>
      </c>
      <c r="AE41" s="5">
        <v>-3.063854963445032E-2</v>
      </c>
      <c r="AF41" s="6">
        <v>2.3085802231628426E-3</v>
      </c>
    </row>
    <row r="42" spans="2:32" x14ac:dyDescent="0.15">
      <c r="B42" s="52" t="s">
        <v>67</v>
      </c>
      <c r="C42" s="8">
        <v>5.2933507170795334E-2</v>
      </c>
      <c r="D42" s="7">
        <v>5.1378919531545129E-2</v>
      </c>
      <c r="E42" s="7">
        <v>-6.8619067977768289E-2</v>
      </c>
      <c r="F42" s="7">
        <v>5.2702512421296914E-3</v>
      </c>
      <c r="G42" s="7">
        <v>7.180742554059559E-2</v>
      </c>
      <c r="H42" s="7">
        <v>2.4062278839348809E-2</v>
      </c>
      <c r="I42" s="8">
        <v>6.5573770491801874E-3</v>
      </c>
      <c r="J42" s="7">
        <v>2.8356066044508226E-2</v>
      </c>
      <c r="K42" s="7">
        <v>1.7560975609756072E-2</v>
      </c>
      <c r="L42" s="7">
        <v>2.9453298365947164E-2</v>
      </c>
      <c r="M42" s="7">
        <v>9.9175649968294324E-2</v>
      </c>
      <c r="N42" s="7">
        <v>3.0303030303030228E-2</v>
      </c>
      <c r="O42" s="7">
        <v>9.7730307076101364E-2</v>
      </c>
      <c r="P42" s="7">
        <v>1.2448762714437425E-2</v>
      </c>
      <c r="Q42" s="7">
        <v>1.4456054087277135E-2</v>
      </c>
      <c r="R42" s="7">
        <v>4.2672518897829803E-2</v>
      </c>
      <c r="S42" s="7">
        <v>1.8110408029674847E-2</v>
      </c>
      <c r="T42" s="7">
        <v>2.7878449958182723E-3</v>
      </c>
      <c r="U42" s="7">
        <v>-8.8667220836796973E-3</v>
      </c>
      <c r="V42" s="7">
        <v>2.234174596607361E-2</v>
      </c>
      <c r="W42" s="7">
        <v>3.9235080778107528E-2</v>
      </c>
      <c r="X42" s="7">
        <v>1.631909209518094E-2</v>
      </c>
      <c r="Y42" s="7">
        <v>3.8535381239714776E-2</v>
      </c>
      <c r="Z42" s="7">
        <v>4.2896767637931418E-2</v>
      </c>
      <c r="AA42" s="7">
        <v>3.7280126017327241E-2</v>
      </c>
      <c r="AB42" s="7">
        <v>5.690326445043422E-2</v>
      </c>
      <c r="AC42" s="7">
        <v>2.7839616995810855E-2</v>
      </c>
      <c r="AD42" s="7">
        <v>2.7787934186471588E-2</v>
      </c>
      <c r="AE42" s="7">
        <v>-3.313279274566244E-3</v>
      </c>
      <c r="AF42" s="8">
        <v>2.0729366602687108E-2</v>
      </c>
    </row>
    <row r="44" spans="2:32" x14ac:dyDescent="0.15">
      <c r="B44" s="30" t="s">
        <v>153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2:32" x14ac:dyDescent="0.15">
      <c r="B45" s="10"/>
      <c r="C45" s="232" t="s">
        <v>154</v>
      </c>
      <c r="D45" s="232"/>
      <c r="E45" s="232"/>
      <c r="F45" s="232"/>
      <c r="G45" s="232"/>
      <c r="H45" s="231" t="s">
        <v>155</v>
      </c>
      <c r="I45" s="231"/>
      <c r="J45" s="231"/>
      <c r="K45" s="231"/>
      <c r="L45" s="231"/>
      <c r="M45" s="231"/>
      <c r="N45" s="231"/>
    </row>
    <row r="46" spans="2:32" x14ac:dyDescent="0.15">
      <c r="B46" s="10"/>
      <c r="C46" s="36"/>
      <c r="D46" s="36"/>
      <c r="E46" s="36"/>
      <c r="F46" s="36"/>
      <c r="G46" s="36"/>
      <c r="H46" s="22"/>
    </row>
    <row r="47" spans="2:32" x14ac:dyDescent="0.15">
      <c r="B47" s="9"/>
      <c r="C47" s="51" t="s">
        <v>3</v>
      </c>
      <c r="D47" s="51" t="s">
        <v>4</v>
      </c>
      <c r="E47" s="50" t="s">
        <v>5</v>
      </c>
      <c r="F47" s="51" t="s">
        <v>6</v>
      </c>
      <c r="G47" s="50" t="s">
        <v>7</v>
      </c>
      <c r="H47" s="47" t="s">
        <v>8</v>
      </c>
      <c r="I47" s="49" t="s">
        <v>9</v>
      </c>
      <c r="J47" s="47" t="s">
        <v>10</v>
      </c>
      <c r="K47" s="47" t="s">
        <v>11</v>
      </c>
      <c r="L47" s="47" t="s">
        <v>12</v>
      </c>
      <c r="M47" s="47" t="s">
        <v>13</v>
      </c>
      <c r="N47" s="47" t="s">
        <v>14</v>
      </c>
      <c r="O47" s="47" t="s">
        <v>15</v>
      </c>
      <c r="P47" s="47" t="s">
        <v>16</v>
      </c>
      <c r="Q47" s="47" t="s">
        <v>17</v>
      </c>
      <c r="R47" s="47" t="s">
        <v>18</v>
      </c>
      <c r="S47" s="48" t="s">
        <v>19</v>
      </c>
      <c r="T47" s="47" t="s">
        <v>20</v>
      </c>
      <c r="U47" s="47" t="s">
        <v>21</v>
      </c>
      <c r="V47" s="47" t="s">
        <v>22</v>
      </c>
      <c r="W47" s="47" t="s">
        <v>23</v>
      </c>
      <c r="X47" s="47" t="s">
        <v>24</v>
      </c>
      <c r="Y47" s="47" t="s">
        <v>25</v>
      </c>
      <c r="Z47" s="48" t="s">
        <v>26</v>
      </c>
      <c r="AA47" s="47" t="s">
        <v>27</v>
      </c>
      <c r="AB47" s="47" t="s">
        <v>28</v>
      </c>
      <c r="AC47" s="47" t="s">
        <v>29</v>
      </c>
      <c r="AD47" s="47" t="s">
        <v>30</v>
      </c>
      <c r="AE47" s="47" t="s">
        <v>31</v>
      </c>
      <c r="AF47" s="46" t="s">
        <v>32</v>
      </c>
    </row>
    <row r="48" spans="2:32" x14ac:dyDescent="0.15">
      <c r="B48" s="9"/>
      <c r="C48" s="11">
        <f t="shared" ref="C48:AF48" si="0">AVERAGE(C8:C42)</f>
        <v>3.5219396269878965E-3</v>
      </c>
      <c r="D48" s="11">
        <f t="shared" si="0"/>
        <v>7.6130790133308798E-3</v>
      </c>
      <c r="E48" s="11">
        <f t="shared" si="0"/>
        <v>1.5241020159132163E-2</v>
      </c>
      <c r="F48" s="11">
        <f t="shared" si="0"/>
        <v>7.2689907248598582E-3</v>
      </c>
      <c r="G48" s="31">
        <f t="shared" si="0"/>
        <v>2.6963616504042703E-2</v>
      </c>
      <c r="H48" s="32">
        <f t="shared" si="0"/>
        <v>1.2798695233219559E-2</v>
      </c>
      <c r="I48" s="32">
        <f t="shared" si="0"/>
        <v>1.3866365918687498E-2</v>
      </c>
      <c r="J48" s="32">
        <f t="shared" si="0"/>
        <v>3.2501605976396987E-2</v>
      </c>
      <c r="K48" s="32">
        <f t="shared" si="0"/>
        <v>1.1290351866692841E-2</v>
      </c>
      <c r="L48" s="32">
        <f t="shared" si="0"/>
        <v>1.6193255722069266E-2</v>
      </c>
      <c r="M48" s="32">
        <f t="shared" si="0"/>
        <v>1.9353632655159118E-3</v>
      </c>
      <c r="N48" s="32">
        <f t="shared" si="0"/>
        <v>2.8859530016246668E-2</v>
      </c>
      <c r="O48" s="32">
        <f t="shared" si="0"/>
        <v>1.2921601398996027E-2</v>
      </c>
      <c r="P48" s="32">
        <f t="shared" si="0"/>
        <v>1.3143564117722075E-2</v>
      </c>
      <c r="Q48" s="32">
        <f t="shared" si="0"/>
        <v>-3.3291218884285152E-3</v>
      </c>
      <c r="R48" s="32">
        <f t="shared" si="0"/>
        <v>2.3695667356050089E-2</v>
      </c>
      <c r="S48" s="32">
        <f t="shared" si="0"/>
        <v>1.6465173562163208E-2</v>
      </c>
      <c r="T48" s="32">
        <f t="shared" si="0"/>
        <v>-3.0921141024616207E-4</v>
      </c>
      <c r="U48" s="32">
        <f t="shared" si="0"/>
        <v>1.9898172304242914E-2</v>
      </c>
      <c r="V48" s="32">
        <f t="shared" si="0"/>
        <v>3.4055848711135196E-3</v>
      </c>
      <c r="W48" s="32">
        <f t="shared" si="0"/>
        <v>8.7049973535635453E-4</v>
      </c>
      <c r="X48" s="32">
        <f t="shared" si="0"/>
        <v>1.962301733252006E-2</v>
      </c>
      <c r="Y48" s="32">
        <f t="shared" si="0"/>
        <v>1.5380902909387622E-3</v>
      </c>
      <c r="Z48" s="32">
        <f t="shared" si="0"/>
        <v>1.0978724402413499E-2</v>
      </c>
      <c r="AA48" s="32">
        <f t="shared" si="0"/>
        <v>3.3485771850110001E-2</v>
      </c>
      <c r="AB48" s="32">
        <f t="shared" si="0"/>
        <v>1.5900157899567689E-2</v>
      </c>
      <c r="AC48" s="32">
        <f t="shared" si="0"/>
        <v>1.2868242651686247E-2</v>
      </c>
      <c r="AD48" s="32">
        <f t="shared" si="0"/>
        <v>-9.4088680611532118E-3</v>
      </c>
      <c r="AE48" s="32">
        <f t="shared" si="0"/>
        <v>-1.0065995887863703E-3</v>
      </c>
      <c r="AF48" s="32">
        <f t="shared" si="0"/>
        <v>1.2916830853760162E-2</v>
      </c>
    </row>
    <row r="50" spans="2:32" x14ac:dyDescent="0.15">
      <c r="B50" s="94" t="s">
        <v>230</v>
      </c>
      <c r="C50" s="95"/>
      <c r="D50" s="95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</row>
    <row r="52" spans="2:32" ht="14" x14ac:dyDescent="0.15">
      <c r="B52" s="45"/>
      <c r="C52" s="45"/>
      <c r="D52" s="45"/>
      <c r="J52" s="97" t="s">
        <v>156</v>
      </c>
      <c r="K52" s="96"/>
      <c r="L52" s="96"/>
      <c r="M52" s="96"/>
      <c r="N52" s="96"/>
      <c r="O52" s="96"/>
      <c r="P52" s="96"/>
      <c r="Q52" s="96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4" spans="2:32" x14ac:dyDescent="0.15">
      <c r="T54" s="223" t="s">
        <v>243</v>
      </c>
      <c r="U54" s="223"/>
      <c r="V54" s="223"/>
      <c r="W54" s="223"/>
    </row>
    <row r="55" spans="2:32" ht="12.75" customHeight="1" x14ac:dyDescent="0.15">
      <c r="T55" s="223"/>
      <c r="U55" s="223"/>
      <c r="V55" s="223"/>
      <c r="W55" s="223"/>
    </row>
    <row r="56" spans="2:32" x14ac:dyDescent="0.15">
      <c r="T56" s="223"/>
      <c r="U56" s="223"/>
      <c r="V56" s="223"/>
      <c r="W56" s="223"/>
    </row>
    <row r="57" spans="2:32" x14ac:dyDescent="0.15">
      <c r="T57" s="223"/>
      <c r="U57" s="223"/>
      <c r="V57" s="223"/>
      <c r="W57" s="223"/>
    </row>
    <row r="59" spans="2:32" x14ac:dyDescent="0.15">
      <c r="P59" s="14"/>
      <c r="Q59" s="14"/>
      <c r="R59" s="14"/>
      <c r="S59" s="14"/>
    </row>
    <row r="60" spans="2:32" x14ac:dyDescent="0.15">
      <c r="P60" s="14"/>
      <c r="Q60" s="14"/>
      <c r="R60" s="14"/>
      <c r="S60" s="14"/>
    </row>
    <row r="65" spans="2:32" x14ac:dyDescent="0.15">
      <c r="B65" s="15" t="s">
        <v>157</v>
      </c>
    </row>
    <row r="66" spans="2:32" x14ac:dyDescent="0.15">
      <c r="B66" s="99" t="s">
        <v>158</v>
      </c>
      <c r="C66" s="99"/>
      <c r="D66" s="99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</row>
    <row r="67" spans="2:32" x14ac:dyDescent="0.15">
      <c r="B67" s="21"/>
    </row>
    <row r="68" spans="2:32" x14ac:dyDescent="0.15">
      <c r="B68" s="114" t="s">
        <v>151</v>
      </c>
      <c r="C68" s="115" t="s">
        <v>159</v>
      </c>
      <c r="E68" s="234" t="s">
        <v>160</v>
      </c>
      <c r="F68" s="235"/>
      <c r="AB68" s="14"/>
    </row>
    <row r="69" spans="2:32" ht="14" thickBot="1" x14ac:dyDescent="0.2">
      <c r="B69" s="19" t="str">
        <f t="array" ref="B69:B98">TRANSPOSE(C6:AF6)</f>
        <v>AL</v>
      </c>
      <c r="C69" s="98">
        <v>0</v>
      </c>
      <c r="E69" s="235"/>
      <c r="F69" s="235"/>
    </row>
    <row r="70" spans="2:32" ht="14" thickBot="1" x14ac:dyDescent="0.2">
      <c r="B70" s="19" t="str">
        <v xml:space="preserve">AGL </v>
      </c>
      <c r="C70" s="98">
        <v>2.0384731337159218E-5</v>
      </c>
      <c r="E70" s="235"/>
      <c r="F70" s="235"/>
    </row>
    <row r="71" spans="2:32" ht="14" thickBot="1" x14ac:dyDescent="0.2">
      <c r="B71" s="19" t="str">
        <v>AUTO</v>
      </c>
      <c r="C71" s="98">
        <v>0</v>
      </c>
      <c r="E71" s="235"/>
      <c r="F71" s="235"/>
    </row>
    <row r="72" spans="2:32" ht="14" thickBot="1" x14ac:dyDescent="0.2">
      <c r="B72" s="19" t="str">
        <v>BFI</v>
      </c>
      <c r="C72" s="98">
        <v>0</v>
      </c>
    </row>
    <row r="73" spans="2:32" ht="14" thickBot="1" x14ac:dyDescent="0.2">
      <c r="B73" s="19" t="str">
        <v xml:space="preserve">BPM </v>
      </c>
      <c r="C73" s="98">
        <v>0</v>
      </c>
    </row>
    <row r="74" spans="2:32" ht="14" thickBot="1" x14ac:dyDescent="0.2">
      <c r="B74" s="19" t="str">
        <v>BPVN</v>
      </c>
      <c r="C74" s="98">
        <v>0</v>
      </c>
    </row>
    <row r="75" spans="2:32" ht="14" thickBot="1" x14ac:dyDescent="0.2">
      <c r="B75" s="19" t="str">
        <v>BUL</v>
      </c>
      <c r="C75" s="98">
        <v>0</v>
      </c>
    </row>
    <row r="76" spans="2:32" ht="14" thickBot="1" x14ac:dyDescent="0.2">
      <c r="B76" s="19" t="str">
        <v>CAP</v>
      </c>
      <c r="C76" s="98">
        <v>0</v>
      </c>
      <c r="K76" s="33"/>
    </row>
    <row r="77" spans="2:32" ht="14" thickBot="1" x14ac:dyDescent="0.2">
      <c r="B77" s="19" t="str">
        <v>ENEL</v>
      </c>
      <c r="C77" s="122">
        <v>0.37649565338438595</v>
      </c>
    </row>
    <row r="78" spans="2:32" ht="14" thickBot="1" x14ac:dyDescent="0.2">
      <c r="B78" s="19" t="str">
        <v>ENI</v>
      </c>
      <c r="C78" s="98">
        <v>0</v>
      </c>
    </row>
    <row r="79" spans="2:32" ht="14" thickBot="1" x14ac:dyDescent="0.2">
      <c r="B79" s="19" t="str">
        <v>FWB</v>
      </c>
      <c r="C79" s="98">
        <v>0</v>
      </c>
    </row>
    <row r="80" spans="2:32" ht="14" thickBot="1" x14ac:dyDescent="0.2">
      <c r="B80" s="19" t="str">
        <v>F</v>
      </c>
      <c r="C80" s="98">
        <v>0</v>
      </c>
    </row>
    <row r="81" spans="2:7" ht="14" thickBot="1" x14ac:dyDescent="0.2">
      <c r="B81" s="19" t="str">
        <v>FNC</v>
      </c>
      <c r="C81" s="98">
        <v>0</v>
      </c>
    </row>
    <row r="82" spans="2:7" ht="14" thickBot="1" x14ac:dyDescent="0.2">
      <c r="B82" s="19" t="str">
        <v>G</v>
      </c>
      <c r="C82" s="98">
        <v>0</v>
      </c>
    </row>
    <row r="83" spans="2:7" ht="14" thickBot="1" x14ac:dyDescent="0.2">
      <c r="B83" s="19" t="str">
        <v>ES</v>
      </c>
      <c r="C83" s="98">
        <v>0</v>
      </c>
    </row>
    <row r="84" spans="2:7" ht="14" thickBot="1" x14ac:dyDescent="0.2">
      <c r="B84" s="19" t="str">
        <v>IT</v>
      </c>
      <c r="C84" s="122">
        <v>0.14121039304384789</v>
      </c>
    </row>
    <row r="85" spans="2:7" ht="14" thickBot="1" x14ac:dyDescent="0.2">
      <c r="B85" s="19" t="str">
        <v>LUX</v>
      </c>
      <c r="C85" s="98">
        <v>0</v>
      </c>
    </row>
    <row r="86" spans="2:7" ht="14" thickBot="1" x14ac:dyDescent="0.2">
      <c r="B86" s="19" t="str">
        <v>MS</v>
      </c>
      <c r="C86" s="98">
        <v>0</v>
      </c>
    </row>
    <row r="87" spans="2:7" ht="14" thickBot="1" x14ac:dyDescent="0.2">
      <c r="B87" s="19" t="str">
        <v>MB</v>
      </c>
      <c r="C87" s="98">
        <v>0</v>
      </c>
    </row>
    <row r="88" spans="2:7" ht="14" thickBot="1" x14ac:dyDescent="0.2">
      <c r="B88" s="19" t="str">
        <v>MED</v>
      </c>
      <c r="C88" s="98">
        <v>0</v>
      </c>
      <c r="G88" s="25"/>
    </row>
    <row r="89" spans="2:7" ht="14" thickBot="1" x14ac:dyDescent="0.2">
      <c r="B89" s="19" t="str">
        <v>MN</v>
      </c>
      <c r="C89" s="98">
        <v>0</v>
      </c>
    </row>
    <row r="90" spans="2:7" ht="14" thickBot="1" x14ac:dyDescent="0.2">
      <c r="B90" s="19" t="str">
        <v>BMPS</v>
      </c>
      <c r="C90" s="122">
        <v>0.12886546493328827</v>
      </c>
    </row>
    <row r="91" spans="2:7" ht="14" thickBot="1" x14ac:dyDescent="0.2">
      <c r="B91" s="19" t="str">
        <v>PC</v>
      </c>
      <c r="C91" s="98">
        <v>0</v>
      </c>
    </row>
    <row r="92" spans="2:7" ht="14" thickBot="1" x14ac:dyDescent="0.2">
      <c r="B92" s="19" t="str">
        <v>RCS</v>
      </c>
      <c r="C92" s="98">
        <v>0</v>
      </c>
    </row>
    <row r="93" spans="2:7" ht="14" thickBot="1" x14ac:dyDescent="0.2">
      <c r="B93" s="19" t="str">
        <v>SPM</v>
      </c>
      <c r="C93" s="98">
        <v>0</v>
      </c>
    </row>
    <row r="94" spans="2:7" ht="14" thickBot="1" x14ac:dyDescent="0.2">
      <c r="B94" s="19" t="str">
        <v>SPI</v>
      </c>
      <c r="C94" s="98">
        <v>0</v>
      </c>
    </row>
    <row r="95" spans="2:7" ht="14" thickBot="1" x14ac:dyDescent="0.2">
      <c r="B95" s="19" t="str">
        <v>SRG</v>
      </c>
      <c r="C95" s="122">
        <v>1.7896720890580996E-2</v>
      </c>
    </row>
    <row r="96" spans="2:7" ht="14" thickBot="1" x14ac:dyDescent="0.2">
      <c r="B96" s="19" t="str">
        <v>STM</v>
      </c>
      <c r="C96" s="98">
        <v>0</v>
      </c>
    </row>
    <row r="97" spans="1:32" ht="14" thickBot="1" x14ac:dyDescent="0.2">
      <c r="B97" s="19" t="str">
        <v>TIT</v>
      </c>
      <c r="C97" s="98">
        <v>0</v>
      </c>
    </row>
    <row r="98" spans="1:32" ht="14" thickBot="1" x14ac:dyDescent="0.2">
      <c r="B98" s="19" t="str">
        <v>UC</v>
      </c>
      <c r="C98" s="122">
        <v>0.33551138301655969</v>
      </c>
      <c r="F98" s="15"/>
    </row>
    <row r="99" spans="1:32" x14ac:dyDescent="0.15">
      <c r="B99" s="14"/>
      <c r="C99" s="25"/>
    </row>
    <row r="100" spans="1:32" x14ac:dyDescent="0.15">
      <c r="B100" s="15" t="s">
        <v>161</v>
      </c>
    </row>
    <row r="101" spans="1:32" x14ac:dyDescent="0.15">
      <c r="B101" s="233" t="s">
        <v>162</v>
      </c>
      <c r="C101" s="233"/>
      <c r="D101" s="23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</row>
    <row r="103" spans="1:32" ht="12.75" customHeight="1" x14ac:dyDescent="0.15">
      <c r="B103" s="100"/>
      <c r="C103" s="101" t="s">
        <v>163</v>
      </c>
      <c r="D103" s="102"/>
      <c r="E103" s="103" t="s">
        <v>164</v>
      </c>
      <c r="G103" s="230" t="s">
        <v>233</v>
      </c>
      <c r="H103" s="230"/>
      <c r="I103" s="230"/>
      <c r="J103" s="230"/>
      <c r="K103" s="230"/>
    </row>
    <row r="104" spans="1:32" x14ac:dyDescent="0.15">
      <c r="B104" s="104" t="s">
        <v>165</v>
      </c>
      <c r="C104" s="105">
        <f>SUM(C69:C98)</f>
        <v>0.99999999999999989</v>
      </c>
      <c r="D104" s="102" t="s">
        <v>166</v>
      </c>
      <c r="E104" s="102">
        <v>1</v>
      </c>
      <c r="G104" s="230"/>
      <c r="H104" s="230"/>
      <c r="I104" s="230"/>
      <c r="J104" s="230"/>
      <c r="K104" s="230"/>
    </row>
    <row r="106" spans="1:32" x14ac:dyDescent="0.15">
      <c r="A106" s="90"/>
      <c r="B106" s="108" t="s">
        <v>167</v>
      </c>
      <c r="C106" s="83"/>
      <c r="D106" s="8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</row>
    <row r="110" spans="1:32" ht="14" thickBot="1" x14ac:dyDescent="0.2">
      <c r="B110" s="107">
        <f t="shared" ref="B110:B144" si="1">SUM(($C$69*C8),($C$70*D8),($C$71*E8),($C$72*F8),($C$73*G8),($C$74*H8),($C$75*I8),($C$76*J8),($C$77*K8),($C$78*L8),($C$79*M8),($C$80*N8),($C$81*O8),($C$82*P8),($C$83*Q8),($C$84*R8),($C$85*S8),($C$86*T8),($C$87*U8),($C$88*V8),($C$89*W8),($C$90*X8),($C$91*Y8),($C$92*Z8),($C$93*AA8),($C$94*AB8),($C$95*AC8),($C$96*AD8),($C$97*AE8),($C$98*AF8))</f>
        <v>2.1113270801549969E-2</v>
      </c>
      <c r="C110" s="106" t="s">
        <v>168</v>
      </c>
      <c r="D110" s="102">
        <f t="shared" ref="D110:D144" si="2">$D$157</f>
        <v>-1.5839318729655827E-2</v>
      </c>
    </row>
    <row r="111" spans="1:32" ht="14" thickBot="1" x14ac:dyDescent="0.2">
      <c r="B111" s="107">
        <f t="shared" si="1"/>
        <v>-1.578982337924522E-2</v>
      </c>
      <c r="C111" s="106" t="s">
        <v>168</v>
      </c>
      <c r="D111" s="102">
        <f t="shared" si="2"/>
        <v>-1.5839318729655827E-2</v>
      </c>
    </row>
    <row r="112" spans="1:32" ht="14" thickBot="1" x14ac:dyDescent="0.2">
      <c r="B112" s="107">
        <f t="shared" si="1"/>
        <v>2.2757807642581975E-2</v>
      </c>
      <c r="C112" s="106" t="s">
        <v>168</v>
      </c>
      <c r="D112" s="102">
        <f t="shared" si="2"/>
        <v>-1.5839318729655827E-2</v>
      </c>
      <c r="T112" s="14"/>
    </row>
    <row r="113" spans="2:22" ht="14" thickBot="1" x14ac:dyDescent="0.2">
      <c r="B113" s="107">
        <f t="shared" si="1"/>
        <v>-9.3256300927242082E-3</v>
      </c>
      <c r="C113" s="106" t="s">
        <v>168</v>
      </c>
      <c r="D113" s="102">
        <f t="shared" si="2"/>
        <v>-1.5839318729655827E-2</v>
      </c>
    </row>
    <row r="114" spans="2:22" ht="14" thickBot="1" x14ac:dyDescent="0.2">
      <c r="B114" s="107">
        <f t="shared" si="1"/>
        <v>2.9060004431754261E-2</v>
      </c>
      <c r="C114" s="106" t="s">
        <v>168</v>
      </c>
      <c r="D114" s="102">
        <f t="shared" si="2"/>
        <v>-1.5839318729655827E-2</v>
      </c>
    </row>
    <row r="115" spans="2:22" ht="14" thickBot="1" x14ac:dyDescent="0.2">
      <c r="B115" s="107">
        <f t="shared" si="1"/>
        <v>-1.5838609182357348E-2</v>
      </c>
      <c r="C115" s="106" t="s">
        <v>168</v>
      </c>
      <c r="D115" s="102">
        <f t="shared" si="2"/>
        <v>-1.5839318729655827E-2</v>
      </c>
    </row>
    <row r="116" spans="2:22" ht="14" thickBot="1" x14ac:dyDescent="0.2">
      <c r="B116" s="107">
        <f t="shared" si="1"/>
        <v>-1.5700000675804699E-2</v>
      </c>
      <c r="C116" s="106" t="s">
        <v>168</v>
      </c>
      <c r="D116" s="102">
        <f t="shared" si="2"/>
        <v>-1.5839318729655827E-2</v>
      </c>
      <c r="K116" s="14"/>
    </row>
    <row r="117" spans="2:22" ht="14" thickBot="1" x14ac:dyDescent="0.2">
      <c r="B117" s="107">
        <f t="shared" si="1"/>
        <v>3.2532196797565173E-2</v>
      </c>
      <c r="C117" s="106" t="s">
        <v>168</v>
      </c>
      <c r="D117" s="102">
        <f t="shared" si="2"/>
        <v>-1.5839318729655827E-2</v>
      </c>
    </row>
    <row r="118" spans="2:22" ht="14" thickBot="1" x14ac:dyDescent="0.2">
      <c r="B118" s="107">
        <f t="shared" si="1"/>
        <v>3.9416459860878009E-2</v>
      </c>
      <c r="C118" s="106" t="s">
        <v>168</v>
      </c>
      <c r="D118" s="102">
        <f t="shared" si="2"/>
        <v>-1.5839318729655827E-2</v>
      </c>
    </row>
    <row r="119" spans="2:22" ht="14" thickBot="1" x14ac:dyDescent="0.2">
      <c r="B119" s="107">
        <f t="shared" si="1"/>
        <v>-7.9439132002773645E-3</v>
      </c>
      <c r="C119" s="106" t="s">
        <v>168</v>
      </c>
      <c r="D119" s="102">
        <f t="shared" si="2"/>
        <v>-1.5839318729655827E-2</v>
      </c>
      <c r="N119" s="14"/>
    </row>
    <row r="120" spans="2:22" ht="14" thickBot="1" x14ac:dyDescent="0.2">
      <c r="B120" s="107">
        <f t="shared" si="1"/>
        <v>5.3126635137607507E-2</v>
      </c>
      <c r="C120" s="106" t="s">
        <v>168</v>
      </c>
      <c r="D120" s="102">
        <f t="shared" si="2"/>
        <v>-1.5839318729655827E-2</v>
      </c>
      <c r="K120" s="14"/>
    </row>
    <row r="121" spans="2:22" ht="14" thickBot="1" x14ac:dyDescent="0.2">
      <c r="B121" s="107">
        <f t="shared" si="1"/>
        <v>6.4725331868430661E-3</v>
      </c>
      <c r="C121" s="106" t="s">
        <v>168</v>
      </c>
      <c r="D121" s="102">
        <f t="shared" si="2"/>
        <v>-1.5839318729655827E-2</v>
      </c>
    </row>
    <row r="122" spans="2:22" ht="14" thickBot="1" x14ac:dyDescent="0.2">
      <c r="B122" s="107">
        <f t="shared" si="1"/>
        <v>2.5748193593556158E-2</v>
      </c>
      <c r="C122" s="106" t="s">
        <v>168</v>
      </c>
      <c r="D122" s="102">
        <f t="shared" si="2"/>
        <v>-1.5839318729655827E-2</v>
      </c>
      <c r="L122" s="34"/>
    </row>
    <row r="123" spans="2:22" ht="14" thickBot="1" x14ac:dyDescent="0.2">
      <c r="B123" s="107">
        <f t="shared" si="1"/>
        <v>1.2890772334694793E-2</v>
      </c>
      <c r="C123" s="106" t="s">
        <v>168</v>
      </c>
      <c r="D123" s="102">
        <f t="shared" si="2"/>
        <v>-1.5839318729655827E-2</v>
      </c>
    </row>
    <row r="124" spans="2:22" ht="14" thickBot="1" x14ac:dyDescent="0.2">
      <c r="B124" s="107">
        <f t="shared" si="1"/>
        <v>-1.5838651557548371E-2</v>
      </c>
      <c r="C124" s="106" t="s">
        <v>168</v>
      </c>
      <c r="D124" s="102">
        <f t="shared" si="2"/>
        <v>-1.5839318729655827E-2</v>
      </c>
    </row>
    <row r="125" spans="2:22" ht="14" thickBot="1" x14ac:dyDescent="0.2">
      <c r="B125" s="107">
        <f t="shared" si="1"/>
        <v>-1.9472953667919665E-3</v>
      </c>
      <c r="C125" s="106" t="s">
        <v>168</v>
      </c>
      <c r="D125" s="102">
        <f t="shared" si="2"/>
        <v>-1.5839318729655827E-2</v>
      </c>
    </row>
    <row r="126" spans="2:22" ht="14" thickBot="1" x14ac:dyDescent="0.2">
      <c r="B126" s="107">
        <f t="shared" si="1"/>
        <v>9.2118214543642617E-3</v>
      </c>
      <c r="C126" s="106" t="s">
        <v>168</v>
      </c>
      <c r="D126" s="102">
        <f t="shared" si="2"/>
        <v>-1.5839318729655827E-2</v>
      </c>
    </row>
    <row r="127" spans="2:22" ht="14" thickBot="1" x14ac:dyDescent="0.2">
      <c r="B127" s="107">
        <f t="shared" si="1"/>
        <v>9.7982973770273478E-3</v>
      </c>
      <c r="C127" s="106" t="s">
        <v>168</v>
      </c>
      <c r="D127" s="102">
        <f t="shared" si="2"/>
        <v>-1.5839318729655827E-2</v>
      </c>
      <c r="K127" s="14"/>
    </row>
    <row r="128" spans="2:22" ht="14" thickBot="1" x14ac:dyDescent="0.2">
      <c r="B128" s="107">
        <f t="shared" si="1"/>
        <v>2.4729147105269113E-2</v>
      </c>
      <c r="C128" s="106" t="s">
        <v>168</v>
      </c>
      <c r="D128" s="102">
        <f t="shared" si="2"/>
        <v>-1.5839318729655827E-2</v>
      </c>
      <c r="K128" s="14"/>
      <c r="M128" s="28"/>
      <c r="N128" s="28"/>
      <c r="O128" s="28"/>
      <c r="P128" s="28"/>
      <c r="Q128" s="28"/>
      <c r="R128" s="28"/>
      <c r="S128" s="28"/>
      <c r="T128" s="28"/>
      <c r="U128" s="28"/>
      <c r="V128" s="86"/>
    </row>
    <row r="129" spans="2:22" ht="14" thickBot="1" x14ac:dyDescent="0.2">
      <c r="B129" s="107">
        <f t="shared" si="1"/>
        <v>2.5070374282279227E-2</v>
      </c>
      <c r="C129" s="106" t="s">
        <v>168</v>
      </c>
      <c r="D129" s="102">
        <f t="shared" si="2"/>
        <v>-1.5839318729655827E-2</v>
      </c>
      <c r="M129" s="43"/>
      <c r="N129" s="43"/>
      <c r="O129" s="43"/>
      <c r="P129" s="43"/>
      <c r="Q129" s="43"/>
      <c r="R129" s="43"/>
      <c r="S129" s="43"/>
      <c r="T129" s="43"/>
      <c r="U129" s="43"/>
      <c r="V129" s="43"/>
    </row>
    <row r="130" spans="2:22" ht="14" thickBot="1" x14ac:dyDescent="0.2">
      <c r="B130" s="107">
        <f t="shared" si="1"/>
        <v>-1.5838651561694082E-2</v>
      </c>
      <c r="C130" s="106" t="s">
        <v>168</v>
      </c>
      <c r="D130" s="102">
        <f t="shared" si="2"/>
        <v>-1.5839318729655827E-2</v>
      </c>
      <c r="K130" s="14"/>
    </row>
    <row r="131" spans="2:22" ht="14" thickBot="1" x14ac:dyDescent="0.2">
      <c r="B131" s="107">
        <f t="shared" si="1"/>
        <v>7.0540610675857429E-2</v>
      </c>
      <c r="C131" s="106" t="s">
        <v>168</v>
      </c>
      <c r="D131" s="102">
        <f t="shared" si="2"/>
        <v>-1.5839318729655827E-2</v>
      </c>
    </row>
    <row r="132" spans="2:22" ht="14" thickBot="1" x14ac:dyDescent="0.2">
      <c r="B132" s="107">
        <f t="shared" si="1"/>
        <v>3.8859391813144011E-2</v>
      </c>
      <c r="C132" s="106" t="s">
        <v>168</v>
      </c>
      <c r="D132" s="102">
        <f t="shared" si="2"/>
        <v>-1.5839318729655827E-2</v>
      </c>
    </row>
    <row r="133" spans="2:22" ht="14" thickBot="1" x14ac:dyDescent="0.2">
      <c r="B133" s="107">
        <f t="shared" si="1"/>
        <v>2.1931507228386431E-2</v>
      </c>
      <c r="C133" s="106" t="s">
        <v>168</v>
      </c>
      <c r="D133" s="102">
        <f t="shared" si="2"/>
        <v>-1.5839318729655827E-2</v>
      </c>
    </row>
    <row r="134" spans="2:22" ht="14" thickBot="1" x14ac:dyDescent="0.2">
      <c r="B134" s="107">
        <f t="shared" si="1"/>
        <v>4.3550362614917522E-2</v>
      </c>
      <c r="C134" s="106" t="s">
        <v>168</v>
      </c>
      <c r="D134" s="102">
        <f t="shared" si="2"/>
        <v>-1.5839318729655827E-2</v>
      </c>
    </row>
    <row r="135" spans="2:22" ht="14" thickBot="1" x14ac:dyDescent="0.2">
      <c r="B135" s="107">
        <f t="shared" si="1"/>
        <v>2.3684367575201603E-2</v>
      </c>
      <c r="C135" s="106" t="s">
        <v>168</v>
      </c>
      <c r="D135" s="102">
        <f t="shared" si="2"/>
        <v>-1.5839318729655827E-2</v>
      </c>
    </row>
    <row r="136" spans="2:22" ht="14" thickBot="1" x14ac:dyDescent="0.2">
      <c r="B136" s="107">
        <f t="shared" si="1"/>
        <v>1.6015981026855752E-3</v>
      </c>
      <c r="C136" s="106" t="s">
        <v>168</v>
      </c>
      <c r="D136" s="102">
        <f t="shared" si="2"/>
        <v>-1.5839318729655827E-2</v>
      </c>
    </row>
    <row r="137" spans="2:22" ht="14" thickBot="1" x14ac:dyDescent="0.2">
      <c r="B137" s="107">
        <f t="shared" si="1"/>
        <v>-1.5839318729655827E-2</v>
      </c>
      <c r="C137" s="106" t="s">
        <v>168</v>
      </c>
      <c r="D137" s="102">
        <f t="shared" si="2"/>
        <v>-1.5839318729655827E-2</v>
      </c>
      <c r="L137" s="86"/>
    </row>
    <row r="138" spans="2:22" ht="14" thickBot="1" x14ac:dyDescent="0.2">
      <c r="B138" s="107">
        <f t="shared" si="1"/>
        <v>1.1738897656818539E-2</v>
      </c>
      <c r="C138" s="106" t="s">
        <v>168</v>
      </c>
      <c r="D138" s="102">
        <f t="shared" si="2"/>
        <v>-1.5839318729655827E-2</v>
      </c>
      <c r="L138" s="43"/>
    </row>
    <row r="139" spans="2:22" ht="14" thickBot="1" x14ac:dyDescent="0.2">
      <c r="B139" s="107">
        <f t="shared" si="1"/>
        <v>1.3476888411469027E-3</v>
      </c>
      <c r="C139" s="106" t="s">
        <v>168</v>
      </c>
      <c r="D139" s="102">
        <f t="shared" si="2"/>
        <v>-1.5839318729655827E-2</v>
      </c>
    </row>
    <row r="140" spans="2:22" ht="14" thickBot="1" x14ac:dyDescent="0.2">
      <c r="B140" s="107">
        <f t="shared" si="1"/>
        <v>1.4801078914208583E-2</v>
      </c>
      <c r="C140" s="106" t="s">
        <v>168</v>
      </c>
      <c r="D140" s="102">
        <f t="shared" si="2"/>
        <v>-1.5839318729655827E-2</v>
      </c>
    </row>
    <row r="141" spans="2:22" ht="14" thickBot="1" x14ac:dyDescent="0.2">
      <c r="B141" s="107">
        <f t="shared" si="1"/>
        <v>3.5907052623956152E-2</v>
      </c>
      <c r="C141" s="106" t="s">
        <v>168</v>
      </c>
      <c r="D141" s="102">
        <f t="shared" si="2"/>
        <v>-1.5839318729655827E-2</v>
      </c>
    </row>
    <row r="142" spans="2:22" ht="14" thickBot="1" x14ac:dyDescent="0.2">
      <c r="B142" s="107">
        <f t="shared" si="1"/>
        <v>2.1027814623335899E-2</v>
      </c>
      <c r="C142" s="106" t="s">
        <v>168</v>
      </c>
      <c r="D142" s="102">
        <f t="shared" si="2"/>
        <v>-1.5839318729655827E-2</v>
      </c>
    </row>
    <row r="143" spans="2:22" ht="14" thickBot="1" x14ac:dyDescent="0.2">
      <c r="B143" s="107">
        <f t="shared" si="1"/>
        <v>9.0913505760438981E-3</v>
      </c>
      <c r="C143" s="106" t="s">
        <v>168</v>
      </c>
      <c r="D143" s="102">
        <f t="shared" si="2"/>
        <v>-1.5839318729655827E-2</v>
      </c>
    </row>
    <row r="144" spans="2:22" ht="14" thickBot="1" x14ac:dyDescent="0.2">
      <c r="B144" s="107">
        <f t="shared" si="1"/>
        <v>2.2194625200601174E-2</v>
      </c>
      <c r="C144" s="106" t="s">
        <v>168</v>
      </c>
      <c r="D144" s="102">
        <f t="shared" si="2"/>
        <v>-1.5839318729655827E-2</v>
      </c>
    </row>
    <row r="146" spans="2:32" x14ac:dyDescent="0.15">
      <c r="B146" s="15" t="s">
        <v>169</v>
      </c>
    </row>
    <row r="147" spans="2:32" ht="12.5" customHeight="1" x14ac:dyDescent="0.15">
      <c r="B147" s="94" t="s">
        <v>231</v>
      </c>
      <c r="C147" s="94"/>
      <c r="D147" s="94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</row>
    <row r="148" spans="2:32" ht="12.5" customHeight="1" x14ac:dyDescent="0.15"/>
    <row r="149" spans="2:32" x14ac:dyDescent="0.15">
      <c r="B149" s="102" t="s">
        <v>170</v>
      </c>
      <c r="C149" s="109">
        <f>MIN(B110:B144)</f>
        <v>-1.5839318729655827E-2</v>
      </c>
      <c r="E149" s="224" t="s">
        <v>234</v>
      </c>
      <c r="F149" s="225"/>
      <c r="G149" s="226"/>
    </row>
    <row r="150" spans="2:32" x14ac:dyDescent="0.15">
      <c r="E150" s="227"/>
      <c r="F150" s="228"/>
      <c r="G150" s="229"/>
    </row>
    <row r="151" spans="2:32" x14ac:dyDescent="0.15">
      <c r="B151" s="18"/>
      <c r="C151" s="15"/>
      <c r="F151" s="42"/>
    </row>
    <row r="152" spans="2:32" x14ac:dyDescent="0.15">
      <c r="B152" s="18"/>
      <c r="C152" s="15"/>
      <c r="F152" s="42"/>
    </row>
    <row r="153" spans="2:32" x14ac:dyDescent="0.15">
      <c r="B153" s="18"/>
      <c r="C153" s="15"/>
      <c r="F153" s="110"/>
    </row>
    <row r="154" spans="2:32" x14ac:dyDescent="0.15">
      <c r="B154" s="15" t="s">
        <v>171</v>
      </c>
    </row>
    <row r="155" spans="2:32" x14ac:dyDescent="0.15">
      <c r="B155" s="40" t="s">
        <v>172</v>
      </c>
      <c r="C155" s="39"/>
      <c r="D155" s="39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</row>
    <row r="156" spans="2:32" x14ac:dyDescent="0.15">
      <c r="B156" s="38"/>
      <c r="C156" s="37"/>
      <c r="D156" s="37"/>
      <c r="G156" s="84"/>
    </row>
    <row r="157" spans="2:32" x14ac:dyDescent="0.15">
      <c r="B157" s="112" t="s">
        <v>232</v>
      </c>
      <c r="C157" s="111" t="s">
        <v>166</v>
      </c>
      <c r="D157" s="113">
        <f>C149</f>
        <v>-1.5839318729655827E-2</v>
      </c>
      <c r="F157" s="84"/>
      <c r="H157" s="84"/>
    </row>
    <row r="158" spans="2:32" ht="12.75" customHeight="1" x14ac:dyDescent="0.15">
      <c r="F158" s="84"/>
      <c r="H158" s="84"/>
    </row>
    <row r="160" spans="2:32" x14ac:dyDescent="0.15">
      <c r="F160" s="84"/>
      <c r="H160" s="84"/>
    </row>
    <row r="163" spans="2:29" x14ac:dyDescent="0.15">
      <c r="AC163" s="41"/>
    </row>
    <row r="164" spans="2:29" x14ac:dyDescent="0.15">
      <c r="C164" s="14"/>
      <c r="AC164" s="41"/>
    </row>
    <row r="165" spans="2:29" x14ac:dyDescent="0.15">
      <c r="B165" s="14"/>
      <c r="D165" s="14"/>
      <c r="AC165" s="41"/>
    </row>
    <row r="166" spans="2:29" x14ac:dyDescent="0.15">
      <c r="AC166" s="41"/>
    </row>
    <row r="167" spans="2:29" x14ac:dyDescent="0.15">
      <c r="AC167" s="41"/>
    </row>
  </sheetData>
  <mergeCells count="8">
    <mergeCell ref="L1:V3"/>
    <mergeCell ref="B101:D101"/>
    <mergeCell ref="E68:F71"/>
    <mergeCell ref="T54:W57"/>
    <mergeCell ref="E149:G150"/>
    <mergeCell ref="G103:K104"/>
    <mergeCell ref="H45:N45"/>
    <mergeCell ref="C45:G45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2A52-9018-42AB-9B92-2692EF0ECD72}">
  <dimension ref="B1:AG135"/>
  <sheetViews>
    <sheetView topLeftCell="A59" zoomScale="90" zoomScaleNormal="70" workbookViewId="0">
      <selection activeCell="C1" sqref="C1:V4"/>
    </sheetView>
  </sheetViews>
  <sheetFormatPr baseColWidth="10" defaultColWidth="8.83203125" defaultRowHeight="13" x14ac:dyDescent="0.15"/>
  <cols>
    <col min="22" max="22" width="9.1640625" customWidth="1"/>
  </cols>
  <sheetData>
    <row r="1" spans="2:32" ht="15" customHeight="1" x14ac:dyDescent="0.15">
      <c r="L1" s="214" t="s">
        <v>236</v>
      </c>
      <c r="M1" s="214"/>
      <c r="N1" s="214"/>
      <c r="O1" s="214"/>
      <c r="P1" s="214"/>
      <c r="Q1" s="214"/>
      <c r="R1" s="214"/>
      <c r="S1" s="214"/>
      <c r="T1" s="214"/>
      <c r="U1" s="214"/>
      <c r="V1" s="214"/>
    </row>
    <row r="2" spans="2:32" ht="12.75" customHeight="1" x14ac:dyDescent="0.15">
      <c r="F2" s="117"/>
      <c r="G2" s="117"/>
      <c r="H2" s="117"/>
      <c r="I2" s="117"/>
      <c r="J2" s="117"/>
      <c r="K2" s="117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116"/>
      <c r="X2" s="116"/>
      <c r="Y2" s="116"/>
      <c r="Z2" s="116"/>
      <c r="AA2" s="116"/>
      <c r="AB2" s="116"/>
      <c r="AC2" s="116"/>
      <c r="AD2" s="116"/>
      <c r="AE2" s="116"/>
      <c r="AF2" s="92"/>
    </row>
    <row r="3" spans="2:32" ht="12.75" customHeight="1" x14ac:dyDescent="0.15"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116"/>
      <c r="X3" s="116"/>
      <c r="Y3" s="116"/>
      <c r="Z3" s="116"/>
      <c r="AA3" s="116"/>
      <c r="AB3" s="116"/>
      <c r="AC3" s="116"/>
      <c r="AD3" s="116"/>
      <c r="AE3" s="116"/>
    </row>
    <row r="4" spans="2:32" ht="12.75" customHeight="1" x14ac:dyDescent="0.15">
      <c r="L4" s="1"/>
      <c r="M4" s="1"/>
      <c r="N4" s="1"/>
      <c r="O4" s="1"/>
      <c r="P4" s="1"/>
      <c r="Q4" s="1"/>
      <c r="R4" s="1"/>
      <c r="S4" s="1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</row>
    <row r="5" spans="2:32" x14ac:dyDescent="0.15">
      <c r="B5" s="97" t="s">
        <v>150</v>
      </c>
      <c r="C5" s="97"/>
      <c r="D5" s="97"/>
      <c r="E5" s="97"/>
      <c r="F5" s="97"/>
      <c r="G5" s="97"/>
      <c r="H5" s="97"/>
      <c r="I5" s="97"/>
      <c r="J5" s="97"/>
      <c r="K5" s="9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x14ac:dyDescent="0.15">
      <c r="B6" s="68" t="s">
        <v>151</v>
      </c>
      <c r="C6" s="61" t="s">
        <v>3</v>
      </c>
      <c r="D6" s="58" t="s">
        <v>4</v>
      </c>
      <c r="E6" s="59" t="s">
        <v>5</v>
      </c>
      <c r="F6" s="58" t="s">
        <v>6</v>
      </c>
      <c r="G6" s="59" t="s">
        <v>7</v>
      </c>
      <c r="H6" s="58" t="s">
        <v>8</v>
      </c>
      <c r="I6" s="60" t="s">
        <v>9</v>
      </c>
      <c r="J6" s="58" t="s">
        <v>10</v>
      </c>
      <c r="K6" s="58" t="s">
        <v>11</v>
      </c>
      <c r="L6" s="58" t="s">
        <v>12</v>
      </c>
      <c r="M6" s="58" t="s">
        <v>13</v>
      </c>
      <c r="N6" s="58" t="s">
        <v>14</v>
      </c>
      <c r="O6" s="58" t="s">
        <v>15</v>
      </c>
      <c r="P6" s="58" t="s">
        <v>16</v>
      </c>
      <c r="Q6" s="58" t="s">
        <v>17</v>
      </c>
      <c r="R6" s="58" t="s">
        <v>18</v>
      </c>
      <c r="S6" s="59" t="s">
        <v>19</v>
      </c>
      <c r="T6" s="58" t="s">
        <v>20</v>
      </c>
      <c r="U6" s="58" t="s">
        <v>21</v>
      </c>
      <c r="V6" s="58" t="s">
        <v>22</v>
      </c>
      <c r="W6" s="58" t="s">
        <v>23</v>
      </c>
      <c r="X6" s="58" t="s">
        <v>24</v>
      </c>
      <c r="Y6" s="58" t="s">
        <v>25</v>
      </c>
      <c r="Z6" s="59" t="s">
        <v>26</v>
      </c>
      <c r="AA6" s="58" t="s">
        <v>27</v>
      </c>
      <c r="AB6" s="58" t="s">
        <v>28</v>
      </c>
      <c r="AC6" s="58" t="s">
        <v>29</v>
      </c>
      <c r="AD6" s="58" t="s">
        <v>30</v>
      </c>
      <c r="AE6" s="58" t="s">
        <v>31</v>
      </c>
      <c r="AF6" s="61" t="s">
        <v>32</v>
      </c>
    </row>
    <row r="7" spans="2:32" x14ac:dyDescent="0.15">
      <c r="B7" s="62" t="s">
        <v>173</v>
      </c>
      <c r="C7" s="4"/>
      <c r="D7" s="3"/>
      <c r="E7" s="3"/>
      <c r="F7" s="3"/>
      <c r="G7" s="3"/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4"/>
    </row>
    <row r="8" spans="2:32" x14ac:dyDescent="0.15">
      <c r="B8" s="52" t="s">
        <v>33</v>
      </c>
      <c r="C8" s="6">
        <v>1.778975741239883E-2</v>
      </c>
      <c r="D8" s="5">
        <v>3.7968892955169344E-2</v>
      </c>
      <c r="E8" s="5">
        <v>7.0751928590429433E-2</v>
      </c>
      <c r="F8" s="5">
        <v>-3.949142747062216E-3</v>
      </c>
      <c r="G8" s="5">
        <v>-5.818181818181823E-2</v>
      </c>
      <c r="H8" s="5">
        <v>-3.3043478260869542E-2</v>
      </c>
      <c r="I8" s="6">
        <v>3.0478955007256892E-2</v>
      </c>
      <c r="J8" s="5">
        <v>-5.6772908366533724E-2</v>
      </c>
      <c r="K8" s="5">
        <v>7.4273472429210105E-2</v>
      </c>
      <c r="L8" s="5">
        <v>5.9296482412060286E-2</v>
      </c>
      <c r="M8" s="5">
        <v>5.6940671033878031E-2</v>
      </c>
      <c r="N8" s="5">
        <v>5.5084745762711738E-2</v>
      </c>
      <c r="O8" s="5">
        <v>-5.061460592913976E-3</v>
      </c>
      <c r="P8" s="5">
        <v>-1.3761467889908778E-3</v>
      </c>
      <c r="Q8" s="5">
        <v>3.8501560874089596E-2</v>
      </c>
      <c r="R8" s="5">
        <v>4.0920716112531098E-3</v>
      </c>
      <c r="S8" s="5">
        <v>-3.9956411187794926E-3</v>
      </c>
      <c r="T8" s="5">
        <v>-2.3231256599788874E-2</v>
      </c>
      <c r="U8" s="5">
        <v>3.6721660457690333E-2</v>
      </c>
      <c r="V8" s="5">
        <v>-1.8517251991929818E-2</v>
      </c>
      <c r="W8" s="5">
        <v>2.300319488817899E-2</v>
      </c>
      <c r="X8" s="5">
        <v>8.6538461538461404E-3</v>
      </c>
      <c r="Y8" s="5">
        <v>-2.5495376486129435E-2</v>
      </c>
      <c r="Z8" s="5">
        <v>-2.8094820017559287E-2</v>
      </c>
      <c r="AA8" s="5">
        <v>0.13422818791946314</v>
      </c>
      <c r="AB8" s="5">
        <v>-3.5847299813780237E-2</v>
      </c>
      <c r="AC8" s="5">
        <v>3.9152003997287604E-2</v>
      </c>
      <c r="AD8" s="5">
        <v>-3.1417267861298614E-2</v>
      </c>
      <c r="AE8" s="5">
        <v>2.735562310030409E-2</v>
      </c>
      <c r="AF8" s="6">
        <v>-2.7554535017221608E-2</v>
      </c>
    </row>
    <row r="9" spans="2:32" x14ac:dyDescent="0.15">
      <c r="B9" s="52" t="s">
        <v>34</v>
      </c>
      <c r="C9" s="6">
        <v>-2.3834745762711829E-2</v>
      </c>
      <c r="D9" s="5">
        <v>3.305420890260026E-2</v>
      </c>
      <c r="E9" s="5">
        <v>-9.5371514143554968E-3</v>
      </c>
      <c r="F9" s="5">
        <v>-0.10436611546272125</v>
      </c>
      <c r="G9" s="5">
        <v>-8.4942084942084856E-2</v>
      </c>
      <c r="H9" s="5">
        <v>-4.6762589928057575E-2</v>
      </c>
      <c r="I9" s="6">
        <v>4.6478873239436634E-2</v>
      </c>
      <c r="J9" s="5">
        <v>-0.11087645195353756</v>
      </c>
      <c r="K9" s="5">
        <v>5.7866717533424566E-2</v>
      </c>
      <c r="L9" s="5">
        <v>3.4788108791903791E-2</v>
      </c>
      <c r="M9" s="5">
        <v>-2.5385466332795953E-2</v>
      </c>
      <c r="N9" s="5">
        <v>-9.7991967871485855E-2</v>
      </c>
      <c r="O9" s="5">
        <v>-8.3575581395348861E-2</v>
      </c>
      <c r="P9" s="5">
        <v>-4.6853468075333006E-2</v>
      </c>
      <c r="Q9" s="5">
        <v>-4.1082164328657328E-2</v>
      </c>
      <c r="R9" s="5">
        <v>2.0376974019358236E-2</v>
      </c>
      <c r="S9" s="5">
        <v>-6.4916119620714849E-2</v>
      </c>
      <c r="T9" s="5">
        <v>-2.5405405405405344E-2</v>
      </c>
      <c r="U9" s="5">
        <v>-3.5420944558521628E-2</v>
      </c>
      <c r="V9" s="5">
        <v>-0.14065466961657047</v>
      </c>
      <c r="W9" s="5">
        <v>-6.6208619612742173E-2</v>
      </c>
      <c r="X9" s="5">
        <v>-9.4375595805529094E-2</v>
      </c>
      <c r="Y9" s="5">
        <v>-3.7006913379422517E-2</v>
      </c>
      <c r="Z9" s="5">
        <v>-9.9367660343269576E-3</v>
      </c>
      <c r="AA9" s="5">
        <v>6.4431295200525998E-2</v>
      </c>
      <c r="AB9" s="5">
        <v>-0.10622887493964264</v>
      </c>
      <c r="AC9" s="5">
        <v>-9.4106333287539805E-3</v>
      </c>
      <c r="AD9" s="5">
        <v>-7.784718885151358E-2</v>
      </c>
      <c r="AE9" s="5">
        <v>4.9309664694279021E-3</v>
      </c>
      <c r="AF9" s="6">
        <v>-8.3825265643447555E-2</v>
      </c>
    </row>
    <row r="10" spans="2:32" x14ac:dyDescent="0.15">
      <c r="B10" s="52" t="s">
        <v>35</v>
      </c>
      <c r="C10" s="6">
        <v>1.6277807921867139E-3</v>
      </c>
      <c r="D10" s="5">
        <v>1.4931740614334379E-2</v>
      </c>
      <c r="E10" s="5">
        <v>5.8456714858038702E-2</v>
      </c>
      <c r="F10" s="5">
        <v>5.657678084595244E-2</v>
      </c>
      <c r="G10" s="5">
        <v>4.1139240506328986E-2</v>
      </c>
      <c r="H10" s="5">
        <v>4.716981132075472E-2</v>
      </c>
      <c r="I10" s="6">
        <v>6.7294751009421269E-2</v>
      </c>
      <c r="J10" s="5">
        <v>9.7387173396674617E-2</v>
      </c>
      <c r="K10" s="5">
        <v>9.8845977312964212E-3</v>
      </c>
      <c r="L10" s="5">
        <v>3.6674816625916956E-2</v>
      </c>
      <c r="M10" s="5">
        <v>1.7945170223951586E-2</v>
      </c>
      <c r="N10" s="5">
        <v>4.6304541406945642E-2</v>
      </c>
      <c r="O10" s="5">
        <v>1.0309278350515526E-2</v>
      </c>
      <c r="P10" s="5">
        <v>6.0722891566265133E-2</v>
      </c>
      <c r="Q10" s="5">
        <v>2.9258098223615397E-2</v>
      </c>
      <c r="R10" s="5">
        <v>3.9440838741887127E-2</v>
      </c>
      <c r="S10" s="5">
        <v>6.9032761310452398E-2</v>
      </c>
      <c r="T10" s="5">
        <v>1.608430393788126E-2</v>
      </c>
      <c r="U10" s="5">
        <v>2.927088877062271E-2</v>
      </c>
      <c r="V10" s="5">
        <v>8.3824930568225584E-2</v>
      </c>
      <c r="W10" s="5">
        <v>3.9464882943143806E-2</v>
      </c>
      <c r="X10" s="5">
        <v>9.3684210526315856E-2</v>
      </c>
      <c r="Y10" s="5">
        <v>5.9825450450450422E-2</v>
      </c>
      <c r="Z10" s="5">
        <v>0.13868613138686126</v>
      </c>
      <c r="AA10" s="5">
        <v>-3.4589252625077234E-2</v>
      </c>
      <c r="AB10" s="5">
        <v>5.1323608860075594E-2</v>
      </c>
      <c r="AC10" s="5">
        <v>5.4087788641564586E-3</v>
      </c>
      <c r="AD10" s="5">
        <v>-4.0125065138092733E-2</v>
      </c>
      <c r="AE10" s="5">
        <v>4.9067713444553483E-2</v>
      </c>
      <c r="AF10" s="6">
        <v>3.8659793814433312E-3</v>
      </c>
    </row>
    <row r="11" spans="2:32" x14ac:dyDescent="0.15">
      <c r="B11" s="52" t="s">
        <v>36</v>
      </c>
      <c r="C11" s="6">
        <v>-3.3044420368363997E-2</v>
      </c>
      <c r="D11" s="5">
        <v>-2.5220680958385786E-2</v>
      </c>
      <c r="E11" s="5">
        <v>1.4949149195273679E-2</v>
      </c>
      <c r="F11" s="5">
        <v>-1.573716884244945E-2</v>
      </c>
      <c r="G11" s="5">
        <v>-2.127659574468076E-2</v>
      </c>
      <c r="H11" s="5">
        <v>-3.8918918918918854E-2</v>
      </c>
      <c r="I11" s="6">
        <v>-1.5762925598991173E-2</v>
      </c>
      <c r="J11" s="5">
        <v>3.7878787878787838E-2</v>
      </c>
      <c r="K11" s="5">
        <v>7.5153797458080351E-3</v>
      </c>
      <c r="L11" s="5">
        <v>-9.1391509433962938E-3</v>
      </c>
      <c r="M11" s="5">
        <v>-4.2915950860587929E-2</v>
      </c>
      <c r="N11" s="5">
        <v>-2.2978723404255282E-2</v>
      </c>
      <c r="O11" s="5">
        <v>-3.5321821036106836E-2</v>
      </c>
      <c r="P11" s="5">
        <v>-3.4529759200363538E-2</v>
      </c>
      <c r="Q11" s="5">
        <v>3.045685279187933E-3</v>
      </c>
      <c r="R11" s="5">
        <v>-1.392891450528334E-2</v>
      </c>
      <c r="S11" s="5">
        <v>-3.7212696096315195E-2</v>
      </c>
      <c r="T11" s="5">
        <v>-1.5829694323144058E-2</v>
      </c>
      <c r="U11" s="5">
        <v>-2.5336091003102298E-2</v>
      </c>
      <c r="V11" s="5">
        <v>1.1970671853957815E-2</v>
      </c>
      <c r="W11" s="5">
        <v>4.5045045045045227E-3</v>
      </c>
      <c r="X11" s="5">
        <v>-3.272377285851779E-2</v>
      </c>
      <c r="Y11" s="5">
        <v>-6.5081684154602408E-3</v>
      </c>
      <c r="Z11" s="5">
        <v>3.2051282051282076E-2</v>
      </c>
      <c r="AA11" s="5">
        <v>-4.2866282789507354E-2</v>
      </c>
      <c r="AB11" s="5">
        <v>-4.4707091469681444E-2</v>
      </c>
      <c r="AC11" s="5">
        <v>-6.890130353817496E-2</v>
      </c>
      <c r="AD11" s="5">
        <v>-4.8859934853422039E-3</v>
      </c>
      <c r="AE11" s="5">
        <v>-6.3610851262862464E-2</v>
      </c>
      <c r="AF11" s="6">
        <v>-1.412066752246474E-2</v>
      </c>
    </row>
    <row r="12" spans="2:32" x14ac:dyDescent="0.15">
      <c r="B12" s="52" t="s">
        <v>37</v>
      </c>
      <c r="C12" s="6">
        <v>5.0980392156862751E-2</v>
      </c>
      <c r="D12" s="5">
        <v>5.1746442432081688E-3</v>
      </c>
      <c r="E12" s="5">
        <v>3.4250839894672681E-2</v>
      </c>
      <c r="F12" s="5">
        <v>-1.6014742907571336E-2</v>
      </c>
      <c r="G12" s="5">
        <v>9.2132505175983495E-2</v>
      </c>
      <c r="H12" s="5">
        <v>5.9992500937382745E-2</v>
      </c>
      <c r="I12" s="6">
        <v>6.7264573991031432E-2</v>
      </c>
      <c r="J12" s="5">
        <v>7.1949947862356575E-2</v>
      </c>
      <c r="K12" s="5">
        <v>-1.7174158208474344E-2</v>
      </c>
      <c r="L12" s="5">
        <v>-2.9455519190717108E-2</v>
      </c>
      <c r="M12" s="5">
        <v>-5.3896433772479511E-2</v>
      </c>
      <c r="N12" s="5">
        <v>0.20034843205574904</v>
      </c>
      <c r="O12" s="5">
        <v>6.1838893409275966E-2</v>
      </c>
      <c r="P12" s="5">
        <v>4.3764705882352928E-2</v>
      </c>
      <c r="Q12" s="5">
        <v>1.0121457489878326E-3</v>
      </c>
      <c r="R12" s="5">
        <v>6.9654164637116392E-2</v>
      </c>
      <c r="S12" s="5">
        <v>3.9408866995073857E-2</v>
      </c>
      <c r="T12" s="5">
        <v>3.9933444259567324E-2</v>
      </c>
      <c r="U12" s="5">
        <v>6.1007957559681615E-2</v>
      </c>
      <c r="V12" s="5">
        <v>-4.9127606091971109E-2</v>
      </c>
      <c r="W12" s="5">
        <v>-3.2030749519538076E-3</v>
      </c>
      <c r="X12" s="5">
        <v>4.6766169154228737E-2</v>
      </c>
      <c r="Y12" s="5">
        <v>1.7379679144385041E-2</v>
      </c>
      <c r="Z12" s="5">
        <v>0.13975155279503096</v>
      </c>
      <c r="AA12" s="5">
        <v>6.6844919786094832E-4</v>
      </c>
      <c r="AB12" s="5">
        <v>6.5626681011296331E-2</v>
      </c>
      <c r="AC12" s="5">
        <v>2.466666666666658E-2</v>
      </c>
      <c r="AD12" s="5">
        <v>-1.7730496453900672E-2</v>
      </c>
      <c r="AE12" s="5">
        <v>2.0979020979021063E-2</v>
      </c>
      <c r="AF12" s="6">
        <v>5.7291666666666602E-2</v>
      </c>
    </row>
    <row r="13" spans="2:32" x14ac:dyDescent="0.15">
      <c r="B13" s="52" t="s">
        <v>38</v>
      </c>
      <c r="C13" s="6">
        <v>-5.170575692963765E-2</v>
      </c>
      <c r="D13" s="5">
        <v>5.9202059202059315E-2</v>
      </c>
      <c r="E13" s="5">
        <v>4.6404585274697346E-3</v>
      </c>
      <c r="F13" s="5">
        <v>-7.5916644684779697E-2</v>
      </c>
      <c r="G13" s="5">
        <v>-3.1279620853080572E-2</v>
      </c>
      <c r="H13" s="5">
        <v>-1.9808984789529492E-2</v>
      </c>
      <c r="I13" s="6">
        <v>-2.3409363745498232E-2</v>
      </c>
      <c r="J13" s="5">
        <v>-1.9455252918287869E-2</v>
      </c>
      <c r="K13" s="5">
        <v>-3.8030293095533446E-3</v>
      </c>
      <c r="L13" s="5">
        <v>4.8436541998773931E-2</v>
      </c>
      <c r="M13" s="5">
        <v>-0.10269095109227415</v>
      </c>
      <c r="N13" s="5">
        <v>-5.0798258345428109E-2</v>
      </c>
      <c r="O13" s="5">
        <v>-0.10268199233716474</v>
      </c>
      <c r="P13" s="5">
        <v>-8.3408476104598166E-3</v>
      </c>
      <c r="Q13" s="5">
        <v>-8.9989888776542015E-2</v>
      </c>
      <c r="R13" s="5">
        <v>-4.0983606557376982E-3</v>
      </c>
      <c r="S13" s="5">
        <v>2.8436018957346012E-2</v>
      </c>
      <c r="T13" s="5">
        <v>-5.4399999999999976E-2</v>
      </c>
      <c r="U13" s="5">
        <v>-2.8500000000000015E-2</v>
      </c>
      <c r="V13" s="5">
        <v>-2.2975547175679328E-2</v>
      </c>
      <c r="W13" s="5">
        <v>-5.1413881748072028E-3</v>
      </c>
      <c r="X13" s="5">
        <v>-5.4182509505703448E-2</v>
      </c>
      <c r="Y13" s="5">
        <v>-3.5873850197109057E-2</v>
      </c>
      <c r="Z13" s="5">
        <v>-7.0844686648501312E-2</v>
      </c>
      <c r="AA13" s="5">
        <v>5.6780227120908459E-2</v>
      </c>
      <c r="AB13" s="5">
        <v>-4.1393235739525511E-2</v>
      </c>
      <c r="AC13" s="5">
        <v>9.903853104894127E-3</v>
      </c>
      <c r="AD13" s="5">
        <v>-0.14107192446542624</v>
      </c>
      <c r="AE13" s="5">
        <v>-3.424657534246589E-2</v>
      </c>
      <c r="AF13" s="6">
        <v>-2.0935960591132889E-2</v>
      </c>
    </row>
    <row r="14" spans="2:32" x14ac:dyDescent="0.15">
      <c r="B14" s="52" t="s">
        <v>39</v>
      </c>
      <c r="C14" s="6">
        <v>-3.3164699269252383E-2</v>
      </c>
      <c r="D14" s="5">
        <v>-4.0097205346294122E-2</v>
      </c>
      <c r="E14" s="5">
        <v>1.6328874518591434E-2</v>
      </c>
      <c r="F14" s="5">
        <v>-4.9297784882393322E-2</v>
      </c>
      <c r="G14" s="5">
        <v>-6.8493150684931781E-3</v>
      </c>
      <c r="H14" s="5">
        <v>-2.3457235654998271E-2</v>
      </c>
      <c r="I14" s="6">
        <v>-5.4087277197295579E-2</v>
      </c>
      <c r="J14" s="5">
        <v>-2.9761904761904127E-3</v>
      </c>
      <c r="K14" s="5">
        <v>-3.0507470545646093E-2</v>
      </c>
      <c r="L14" s="5">
        <v>-1.6666666666666673E-2</v>
      </c>
      <c r="M14" s="5">
        <v>-8.8031212516920341E-3</v>
      </c>
      <c r="N14" s="5">
        <v>-0.10091743119266057</v>
      </c>
      <c r="O14" s="5">
        <v>-7.002561912894964E-2</v>
      </c>
      <c r="P14" s="5">
        <v>-2.4778358717890508E-2</v>
      </c>
      <c r="Q14" s="5">
        <v>-5.7777777777777733E-2</v>
      </c>
      <c r="R14" s="5">
        <v>2.1490626428897982E-2</v>
      </c>
      <c r="S14" s="5">
        <v>-2.0914569301666072E-2</v>
      </c>
      <c r="T14" s="5">
        <v>-4.9069373942470441E-2</v>
      </c>
      <c r="U14" s="5">
        <v>9.7786927431807152E-3</v>
      </c>
      <c r="V14" s="5">
        <v>-4.4067324526500043E-2</v>
      </c>
      <c r="W14" s="5">
        <v>-2.9069767441860534E-2</v>
      </c>
      <c r="X14" s="5">
        <v>-3.8190954773869253E-2</v>
      </c>
      <c r="Y14" s="5">
        <v>-3.1075371405206546E-2</v>
      </c>
      <c r="Z14" s="5">
        <v>4.9853372434017572E-2</v>
      </c>
      <c r="AA14" s="5">
        <v>9.9241466498103684E-2</v>
      </c>
      <c r="AB14" s="5">
        <v>-3.2122169562927828E-2</v>
      </c>
      <c r="AC14" s="5">
        <v>3.5075161059412982E-2</v>
      </c>
      <c r="AD14" s="5">
        <v>-0.10184287099903003</v>
      </c>
      <c r="AE14" s="5">
        <v>-3.0395136778114855E-3</v>
      </c>
      <c r="AF14" s="6">
        <v>-8.8050314465409167E-3</v>
      </c>
    </row>
    <row r="15" spans="2:32" x14ac:dyDescent="0.15">
      <c r="B15" s="52" t="s">
        <v>40</v>
      </c>
      <c r="C15" s="6">
        <v>8.197674418604653E-2</v>
      </c>
      <c r="D15" s="5">
        <v>-3.4177215189873364E-2</v>
      </c>
      <c r="E15" s="5">
        <v>4.3949564864914789E-2</v>
      </c>
      <c r="F15" s="5">
        <v>-8.2720312265425505E-2</v>
      </c>
      <c r="G15" s="5">
        <v>0</v>
      </c>
      <c r="H15" s="5">
        <v>4.4345898004434697E-2</v>
      </c>
      <c r="I15" s="6">
        <v>4.4184535412605565E-2</v>
      </c>
      <c r="J15" s="5">
        <v>0.17810945273631831</v>
      </c>
      <c r="K15" s="5">
        <v>3.4624393224481437E-2</v>
      </c>
      <c r="L15" s="5">
        <v>7.2554267023490854E-2</v>
      </c>
      <c r="M15" s="5">
        <v>3.7296112349841771E-4</v>
      </c>
      <c r="N15" s="5">
        <v>-1.360544217687076E-2</v>
      </c>
      <c r="O15" s="5">
        <v>4.4077134986225772E-2</v>
      </c>
      <c r="P15" s="5">
        <v>3.2167832167832228E-2</v>
      </c>
      <c r="Q15" s="5">
        <v>5.3066037735848968E-2</v>
      </c>
      <c r="R15" s="5">
        <v>6.7591763652641079E-2</v>
      </c>
      <c r="S15" s="5">
        <v>4.0188269370021699E-2</v>
      </c>
      <c r="T15" s="5">
        <v>8.3036773428232638E-2</v>
      </c>
      <c r="U15" s="5">
        <v>8.2568807339449407E-2</v>
      </c>
      <c r="V15" s="5">
        <v>-1.2299943807363302E-2</v>
      </c>
      <c r="W15" s="5">
        <v>1.7298735861610098E-2</v>
      </c>
      <c r="X15" s="5">
        <v>-9.4043887147335272E-3</v>
      </c>
      <c r="Y15" s="5">
        <v>4.0230693487129092E-2</v>
      </c>
      <c r="Z15" s="5">
        <v>5.0279329608938467E-2</v>
      </c>
      <c r="AA15" s="5">
        <v>3.9677975848188482E-2</v>
      </c>
      <c r="AB15" s="5">
        <v>-1.0881392818280702E-2</v>
      </c>
      <c r="AC15" s="5">
        <v>5.2835408022130034E-2</v>
      </c>
      <c r="AD15" s="5">
        <v>3.5997120230374407E-4</v>
      </c>
      <c r="AE15" s="5">
        <v>1.1178861788617829E-2</v>
      </c>
      <c r="AF15" s="6">
        <v>3.0456852791878087E-2</v>
      </c>
    </row>
    <row r="16" spans="2:32" x14ac:dyDescent="0.15">
      <c r="B16" s="52" t="s">
        <v>41</v>
      </c>
      <c r="C16" s="6">
        <v>-4.7286405158517451E-3</v>
      </c>
      <c r="D16" s="5">
        <v>8.213193534294401E-3</v>
      </c>
      <c r="E16" s="5">
        <v>-2.323816471446491E-3</v>
      </c>
      <c r="F16" s="5">
        <v>6.3273322422258527E-2</v>
      </c>
      <c r="G16" s="5">
        <v>8.7684729064039291E-2</v>
      </c>
      <c r="H16" s="5">
        <v>-1.5569709837225805E-2</v>
      </c>
      <c r="I16" s="6">
        <v>1.1823273179838287E-2</v>
      </c>
      <c r="J16" s="5">
        <v>1.6047297297297255E-2</v>
      </c>
      <c r="K16" s="5">
        <v>7.3001082712687473E-2</v>
      </c>
      <c r="L16" s="5">
        <v>-1.0535070695869213E-2</v>
      </c>
      <c r="M16" s="5">
        <v>8.1031134666552151E-2</v>
      </c>
      <c r="N16" s="5">
        <v>-1.9568965517241407E-2</v>
      </c>
      <c r="O16" s="5">
        <v>9.322779243623576E-2</v>
      </c>
      <c r="P16" s="5">
        <v>5.2393857271906055E-2</v>
      </c>
      <c r="Q16" s="5">
        <v>-6.0470324748040219E-2</v>
      </c>
      <c r="R16" s="5">
        <v>7.1278825995806346E-3</v>
      </c>
      <c r="S16" s="5">
        <v>8.3536373129132757E-3</v>
      </c>
      <c r="T16" s="5">
        <v>-2.0262869660460075E-2</v>
      </c>
      <c r="U16" s="5">
        <v>2.2645951035781625E-2</v>
      </c>
      <c r="V16" s="5">
        <v>2.0965906696447368E-2</v>
      </c>
      <c r="W16" s="5">
        <v>1.7658600392413432E-2</v>
      </c>
      <c r="X16" s="5">
        <v>-1.1603375527426288E-2</v>
      </c>
      <c r="Y16" s="5">
        <v>5.2332657200811296E-2</v>
      </c>
      <c r="Z16" s="5">
        <v>6.6489361702128606E-3</v>
      </c>
      <c r="AA16" s="5">
        <v>-8.8495575221229201E-4</v>
      </c>
      <c r="AB16" s="5">
        <v>9.4774477447744726E-2</v>
      </c>
      <c r="AC16" s="5">
        <v>2.4467945349448243E-2</v>
      </c>
      <c r="AD16" s="5">
        <v>3.9330694494422454E-2</v>
      </c>
      <c r="AE16" s="5">
        <v>5.1256281407035337E-2</v>
      </c>
      <c r="AF16" s="6">
        <v>3.571428571428583E-2</v>
      </c>
    </row>
    <row r="17" spans="2:32" x14ac:dyDescent="0.15">
      <c r="B17" s="52" t="s">
        <v>42</v>
      </c>
      <c r="C17" s="6">
        <v>4.2112082928411057E-3</v>
      </c>
      <c r="D17" s="5">
        <v>1.871912644076619E-2</v>
      </c>
      <c r="E17" s="5">
        <v>6.810784036229818E-2</v>
      </c>
      <c r="F17" s="5">
        <v>0.13751808638364679</v>
      </c>
      <c r="G17" s="5">
        <v>0.11141304347826092</v>
      </c>
      <c r="H17" s="5">
        <v>3.6664270309130109E-2</v>
      </c>
      <c r="I17" s="6">
        <v>6.0270602706026861E-2</v>
      </c>
      <c r="J17" s="5">
        <v>-1.9950124688279322E-2</v>
      </c>
      <c r="K17" s="5">
        <v>-6.2530577299412483E-3</v>
      </c>
      <c r="L17" s="5">
        <v>3.4743625665452568E-2</v>
      </c>
      <c r="M17" s="5">
        <v>4.3263373883183784E-2</v>
      </c>
      <c r="N17" s="5">
        <v>-1.6090741229227101E-2</v>
      </c>
      <c r="O17" s="5">
        <v>3.8616251005631569E-2</v>
      </c>
      <c r="P17" s="5">
        <v>-5.3648068669527897E-3</v>
      </c>
      <c r="Q17" s="5">
        <v>-4.7675804529202529E-3</v>
      </c>
      <c r="R17" s="5">
        <v>-5.3705245628642762E-2</v>
      </c>
      <c r="S17" s="5">
        <v>1.4497756299620357E-2</v>
      </c>
      <c r="T17" s="5">
        <v>1.6769144773616584E-2</v>
      </c>
      <c r="U17" s="5">
        <v>2.2558814050918229E-3</v>
      </c>
      <c r="V17" s="5">
        <v>5.9727983819371278E-2</v>
      </c>
      <c r="W17" s="5">
        <v>3.791773778920296E-2</v>
      </c>
      <c r="X17" s="5">
        <v>5.1227321237993645E-2</v>
      </c>
      <c r="Y17" s="5">
        <v>0.1015163197121562</v>
      </c>
      <c r="Z17" s="5">
        <v>4.2272126816380366E-2</v>
      </c>
      <c r="AA17" s="5">
        <v>-1.4614703277236456E-2</v>
      </c>
      <c r="AB17" s="5">
        <v>3.652715671004373E-2</v>
      </c>
      <c r="AC17" s="5">
        <v>1.0034302567883784E-2</v>
      </c>
      <c r="AD17" s="5">
        <v>4.7328878579094999E-2</v>
      </c>
      <c r="AE17" s="5">
        <v>0.10803059273422552</v>
      </c>
      <c r="AF17" s="6">
        <v>-1.4268727705113079E-2</v>
      </c>
    </row>
    <row r="18" spans="2:32" x14ac:dyDescent="0.15">
      <c r="B18" s="52" t="s">
        <v>43</v>
      </c>
      <c r="C18" s="6">
        <v>0.10376344086021504</v>
      </c>
      <c r="D18" s="5">
        <v>4.5937898766482271E-2</v>
      </c>
      <c r="E18" s="5">
        <v>7.5474510583325091E-2</v>
      </c>
      <c r="F18" s="5">
        <v>2.97699594046009E-2</v>
      </c>
      <c r="G18" s="5">
        <v>6.3569682151589341E-2</v>
      </c>
      <c r="H18" s="5">
        <v>3.7101248266296821E-2</v>
      </c>
      <c r="I18" s="6">
        <v>5.3364269141531424E-2</v>
      </c>
      <c r="J18" s="5">
        <v>0.14503816793893137</v>
      </c>
      <c r="K18" s="5">
        <v>8.2262804043139112E-2</v>
      </c>
      <c r="L18" s="5">
        <v>-2.7078256160303661E-3</v>
      </c>
      <c r="M18" s="5">
        <v>-5.7767313546423178E-2</v>
      </c>
      <c r="N18" s="5">
        <v>5.1831992850759616E-2</v>
      </c>
      <c r="O18" s="5">
        <v>3.0983733539891586E-2</v>
      </c>
      <c r="P18" s="5">
        <v>7.6806903991369899E-2</v>
      </c>
      <c r="Q18" s="5">
        <v>6.3473053892215706E-2</v>
      </c>
      <c r="R18" s="5">
        <v>4.0915090189177286E-2</v>
      </c>
      <c r="S18" s="5">
        <v>2.0415107179312619E-2</v>
      </c>
      <c r="T18" s="5">
        <v>2.418911489829564E-2</v>
      </c>
      <c r="U18" s="5">
        <v>9.4166283876894838E-2</v>
      </c>
      <c r="V18" s="5">
        <v>1.150992268292224E-2</v>
      </c>
      <c r="W18" s="5">
        <v>4.8916408668730822E-2</v>
      </c>
      <c r="X18" s="5">
        <v>6.8020304568527909E-2</v>
      </c>
      <c r="Y18" s="5">
        <v>3.2431171255249705E-2</v>
      </c>
      <c r="Z18" s="5">
        <v>8.6185044359949378E-2</v>
      </c>
      <c r="AA18" s="5">
        <v>-6.1797752808988443E-3</v>
      </c>
      <c r="AB18" s="5">
        <v>2.6175472612700083E-2</v>
      </c>
      <c r="AC18" s="5">
        <v>6.3448232082777875E-2</v>
      </c>
      <c r="AD18" s="5">
        <v>-6.0165289256198358E-2</v>
      </c>
      <c r="AE18" s="5">
        <v>3.710094909404657E-2</v>
      </c>
      <c r="AF18" s="6">
        <v>1.9300361881785303E-2</v>
      </c>
    </row>
    <row r="19" spans="2:32" x14ac:dyDescent="0.15">
      <c r="B19" s="52" t="s">
        <v>44</v>
      </c>
      <c r="C19" s="6">
        <v>1.2664393570384706E-2</v>
      </c>
      <c r="D19" s="5">
        <v>-3.6600244001626621E-3</v>
      </c>
      <c r="E19" s="5">
        <v>0.12084905418238764</v>
      </c>
      <c r="F19" s="5">
        <v>9.8212877792378431E-2</v>
      </c>
      <c r="G19" s="5">
        <v>4.1379310344827516E-2</v>
      </c>
      <c r="H19" s="5">
        <v>-1.4376462721497818E-2</v>
      </c>
      <c r="I19" s="6">
        <v>3.9922907488986865E-2</v>
      </c>
      <c r="J19" s="5">
        <v>2.7022222222222274E-2</v>
      </c>
      <c r="K19" s="5">
        <v>-3.7955249765445009E-3</v>
      </c>
      <c r="L19" s="5">
        <v>1.1403746945424972E-2</v>
      </c>
      <c r="M19" s="5">
        <v>-0.12791337489588325</v>
      </c>
      <c r="N19" s="5">
        <v>7.9439252336448649E-2</v>
      </c>
      <c r="O19" s="5">
        <v>7.475582268970693E-2</v>
      </c>
      <c r="P19" s="5">
        <v>1.7631737126828344E-2</v>
      </c>
      <c r="Q19" s="5">
        <v>2.6463963963963898E-2</v>
      </c>
      <c r="R19" s="5">
        <v>9.2138630600169052E-2</v>
      </c>
      <c r="S19" s="5">
        <v>0.11070356785595212</v>
      </c>
      <c r="T19" s="5">
        <v>0.14492753623188404</v>
      </c>
      <c r="U19" s="5">
        <v>9.1099916036943659E-2</v>
      </c>
      <c r="V19" s="5">
        <v>7.7245947090761935E-2</v>
      </c>
      <c r="W19" s="5">
        <v>1.0920897284533573E-2</v>
      </c>
      <c r="X19" s="5">
        <v>-5.5627376425855551E-2</v>
      </c>
      <c r="Y19" s="5">
        <v>9.4011299435028187E-2</v>
      </c>
      <c r="Z19" s="5">
        <v>3.8226371061843678E-2</v>
      </c>
      <c r="AA19" s="5">
        <v>9.4120972300734823E-2</v>
      </c>
      <c r="AB19" s="5">
        <v>1.2281530467642797E-2</v>
      </c>
      <c r="AC19" s="5">
        <v>6.4915684226234963E-2</v>
      </c>
      <c r="AD19" s="5">
        <v>-9.4266619767850848E-2</v>
      </c>
      <c r="AE19" s="5">
        <v>1.4542429284525888E-2</v>
      </c>
      <c r="AF19" s="6">
        <v>2.674556213017825E-3</v>
      </c>
    </row>
    <row r="20" spans="2:32" x14ac:dyDescent="0.15">
      <c r="B20" s="52" t="s">
        <v>45</v>
      </c>
      <c r="C20" s="6">
        <v>-1.2506012506012411E-2</v>
      </c>
      <c r="D20" s="5">
        <v>-3.2653061224489827E-2</v>
      </c>
      <c r="E20" s="5">
        <v>-5.4701919421837789E-2</v>
      </c>
      <c r="F20" s="5">
        <v>-5.2624021824969482E-2</v>
      </c>
      <c r="G20" s="5">
        <v>-3.6423841059602592E-2</v>
      </c>
      <c r="H20" s="5">
        <v>6.4450474898236527E-3</v>
      </c>
      <c r="I20" s="6">
        <v>-6.3542494042891709E-3</v>
      </c>
      <c r="J20" s="5">
        <v>0.11035139345681144</v>
      </c>
      <c r="K20" s="5">
        <v>9.7176044178711712E-3</v>
      </c>
      <c r="L20" s="5">
        <v>5.7181208053691347E-2</v>
      </c>
      <c r="M20" s="5">
        <v>0.151945518534812</v>
      </c>
      <c r="N20" s="5">
        <v>-0.11019283746556477</v>
      </c>
      <c r="O20" s="5">
        <v>8.5634393568682257E-2</v>
      </c>
      <c r="P20" s="5">
        <v>-5.1191179366016542E-3</v>
      </c>
      <c r="Q20" s="5">
        <v>6.7756445419637906E-2</v>
      </c>
      <c r="R20" s="5">
        <v>3.5990712074303398E-2</v>
      </c>
      <c r="S20" s="5">
        <v>-4.2329630741519172E-2</v>
      </c>
      <c r="T20" s="5">
        <v>-2.8129395218002215E-3</v>
      </c>
      <c r="U20" s="5">
        <v>-1.5005771450557794E-2</v>
      </c>
      <c r="V20" s="5">
        <v>-2.5951742627345845E-2</v>
      </c>
      <c r="W20" s="5">
        <v>-1.5766423357664209E-2</v>
      </c>
      <c r="X20" s="5">
        <v>3.426339735072681E-2</v>
      </c>
      <c r="Y20" s="5">
        <v>8.0561867382772465E-3</v>
      </c>
      <c r="Z20" s="5">
        <v>-4.8619852544506466E-2</v>
      </c>
      <c r="AA20" s="5">
        <v>5.3474554378713519E-2</v>
      </c>
      <c r="AB20" s="5">
        <v>2.7998133457769549E-2</v>
      </c>
      <c r="AC20" s="5">
        <v>-3.1866591928251156E-2</v>
      </c>
      <c r="AD20" s="5">
        <v>4.8932038834951515E-2</v>
      </c>
      <c r="AE20" s="5">
        <v>-3.7720995834290096E-2</v>
      </c>
      <c r="AF20" s="6">
        <v>3.9232348983782993E-2</v>
      </c>
    </row>
    <row r="21" spans="2:32" x14ac:dyDescent="0.15">
      <c r="B21" s="52" t="s">
        <v>46</v>
      </c>
      <c r="C21" s="6">
        <v>-2.1432050657574343E-2</v>
      </c>
      <c r="D21" s="5">
        <v>-2.362869198312231E-2</v>
      </c>
      <c r="E21" s="5">
        <v>-4.3279409698502441E-2</v>
      </c>
      <c r="F21" s="5">
        <v>-5.7088006466606486E-3</v>
      </c>
      <c r="G21" s="5">
        <v>0.12638411607483768</v>
      </c>
      <c r="H21" s="5">
        <v>-2.8311425682507697E-2</v>
      </c>
      <c r="I21" s="6">
        <v>-2.3714361843858261E-2</v>
      </c>
      <c r="J21" s="5">
        <v>4.7756385272949238E-2</v>
      </c>
      <c r="K21" s="5">
        <v>1.5107405313736636E-2</v>
      </c>
      <c r="L21" s="5">
        <v>1.955307262569822E-2</v>
      </c>
      <c r="M21" s="5">
        <v>-5.9726992470057236E-2</v>
      </c>
      <c r="N21" s="5">
        <v>-7.9610791685094974E-3</v>
      </c>
      <c r="O21" s="5">
        <v>6.7611075338055654E-3</v>
      </c>
      <c r="P21" s="5">
        <v>-1.3259449831783133E-2</v>
      </c>
      <c r="Q21" s="5">
        <v>-3.8797443643014129E-2</v>
      </c>
      <c r="R21" s="5">
        <v>-3.2125513634665648E-2</v>
      </c>
      <c r="S21" s="5">
        <v>-1.2852664576802513E-2</v>
      </c>
      <c r="T21" s="5">
        <v>4.4193700047014638E-2</v>
      </c>
      <c r="U21" s="5">
        <v>4.6484374999999911E-2</v>
      </c>
      <c r="V21" s="5">
        <v>-4.743293331865385E-2</v>
      </c>
      <c r="W21" s="5">
        <v>-2.1358647285671873E-2</v>
      </c>
      <c r="X21" s="5">
        <v>1.3586110246029248E-2</v>
      </c>
      <c r="Y21" s="5">
        <v>-1.8749999999999999E-2</v>
      </c>
      <c r="Z21" s="5">
        <v>-2.0555227406970234E-3</v>
      </c>
      <c r="AA21" s="5">
        <v>-4.0706228543403722E-2</v>
      </c>
      <c r="AB21" s="5">
        <v>9.6232410349523262E-2</v>
      </c>
      <c r="AC21" s="5">
        <v>-2.1827866716845709E-2</v>
      </c>
      <c r="AD21" s="5">
        <v>-4.8130322102924866E-2</v>
      </c>
      <c r="AE21" s="5">
        <v>-3.4086648259875878E-3</v>
      </c>
      <c r="AF21" s="6">
        <v>3.0936967632027381E-2</v>
      </c>
    </row>
    <row r="22" spans="2:32" x14ac:dyDescent="0.15">
      <c r="B22" s="52" t="s">
        <v>47</v>
      </c>
      <c r="C22" s="6">
        <v>-8.4868093578894882E-2</v>
      </c>
      <c r="D22" s="5">
        <v>-5.6179775280898903E-2</v>
      </c>
      <c r="E22" s="5">
        <v>1.799767053223272E-2</v>
      </c>
      <c r="F22" s="5">
        <v>2.0019307961993742E-2</v>
      </c>
      <c r="G22" s="5">
        <v>0</v>
      </c>
      <c r="H22" s="5">
        <v>-1.1099549080818479E-2</v>
      </c>
      <c r="I22" s="6">
        <v>-8.460698689956335E-2</v>
      </c>
      <c r="J22" s="5">
        <v>2.6336019838809746E-2</v>
      </c>
      <c r="K22" s="5">
        <v>-6.0838936919628975E-3</v>
      </c>
      <c r="L22" s="5">
        <v>-2.9389788293897878E-2</v>
      </c>
      <c r="M22" s="5">
        <v>-8.2145366998094924E-2</v>
      </c>
      <c r="N22" s="5">
        <v>-8.4262148907712914E-2</v>
      </c>
      <c r="O22" s="5">
        <v>-8.5065558042852582E-2</v>
      </c>
      <c r="P22" s="5">
        <v>-4.7533092659446399E-2</v>
      </c>
      <c r="Q22" s="5">
        <v>-5.158738642437196E-2</v>
      </c>
      <c r="R22" s="5">
        <v>-2.9718255499807007E-2</v>
      </c>
      <c r="S22" s="5">
        <v>-2.2546840266751265E-2</v>
      </c>
      <c r="T22" s="5">
        <v>-9.6352994146780752E-2</v>
      </c>
      <c r="U22" s="5">
        <v>-5.1138484509145113E-2</v>
      </c>
      <c r="V22" s="5">
        <v>-5.2626509737445364E-2</v>
      </c>
      <c r="W22" s="5">
        <v>-2.8796605031827911E-2</v>
      </c>
      <c r="X22" s="5">
        <v>4.3207742827514627E-2</v>
      </c>
      <c r="Y22" s="5">
        <v>-8.1340712122794159E-2</v>
      </c>
      <c r="Z22" s="5">
        <v>0.13286613949524134</v>
      </c>
      <c r="AA22" s="5">
        <v>-8.9468302658485266E-3</v>
      </c>
      <c r="AB22" s="5">
        <v>-5.3830227743271106E-2</v>
      </c>
      <c r="AC22" s="5">
        <v>1.2755630530646175E-2</v>
      </c>
      <c r="AD22" s="5">
        <v>-0.15480357837417349</v>
      </c>
      <c r="AE22" s="5">
        <v>-0.10729555015904514</v>
      </c>
      <c r="AF22" s="6">
        <v>-4.5145085597197501E-2</v>
      </c>
    </row>
    <row r="23" spans="2:32" x14ac:dyDescent="0.15">
      <c r="B23" s="52" t="s">
        <v>48</v>
      </c>
      <c r="C23" s="6">
        <v>-5.2760402502039831E-2</v>
      </c>
      <c r="D23" s="5">
        <v>3.3882783882783811E-2</v>
      </c>
      <c r="E23" s="5">
        <v>3.6826448583253804E-2</v>
      </c>
      <c r="F23" s="5">
        <v>2.1917808219177881E-3</v>
      </c>
      <c r="G23" s="5">
        <v>0.11762711864406776</v>
      </c>
      <c r="H23" s="5">
        <v>3.297088740792696E-2</v>
      </c>
      <c r="I23" s="6">
        <v>8.0202742993440601E-2</v>
      </c>
      <c r="J23" s="5">
        <v>2.9622828424384531E-2</v>
      </c>
      <c r="K23" s="5">
        <v>-3.4037427162706357E-3</v>
      </c>
      <c r="L23" s="5">
        <v>6.5178342314600957E-2</v>
      </c>
      <c r="M23" s="5">
        <v>1.9135538301644536E-2</v>
      </c>
      <c r="N23" s="5">
        <v>6.767283349561834E-2</v>
      </c>
      <c r="O23" s="5">
        <v>3.5651869975533018E-2</v>
      </c>
      <c r="P23" s="5">
        <v>4.1271846704569397E-2</v>
      </c>
      <c r="Q23" s="5">
        <v>4.5647175510572034E-2</v>
      </c>
      <c r="R23" s="5">
        <v>-1.1933174224344127E-3</v>
      </c>
      <c r="S23" s="5">
        <v>9.6166341780376891E-2</v>
      </c>
      <c r="T23" s="5">
        <v>-4.5590433482810118E-2</v>
      </c>
      <c r="U23" s="5">
        <v>0.11605035405192758</v>
      </c>
      <c r="V23" s="5">
        <v>4.1540432280758814E-2</v>
      </c>
      <c r="W23" s="5">
        <v>-2.0911360799001192E-2</v>
      </c>
      <c r="X23" s="5">
        <v>7.3190486709373517E-2</v>
      </c>
      <c r="Y23" s="5">
        <v>1.8413275744487374E-2</v>
      </c>
      <c r="Z23" s="5">
        <v>0.20741901776384528</v>
      </c>
      <c r="AA23" s="5">
        <v>6.0098013928295023E-2</v>
      </c>
      <c r="AB23" s="5">
        <v>-1.2253829321663069E-2</v>
      </c>
      <c r="AC23" s="5">
        <v>-2.8638223261251467E-3</v>
      </c>
      <c r="AD23" s="5">
        <v>0.15646571560055217</v>
      </c>
      <c r="AE23" s="5">
        <v>1.4176245210728961E-3</v>
      </c>
      <c r="AF23" s="6">
        <v>-2.9442983063362443E-2</v>
      </c>
    </row>
    <row r="24" spans="2:32" x14ac:dyDescent="0.15">
      <c r="B24" s="52" t="s">
        <v>49</v>
      </c>
      <c r="C24" s="6">
        <v>3.1007751937984447E-2</v>
      </c>
      <c r="D24" s="5">
        <v>-3.498671390611157E-2</v>
      </c>
      <c r="E24" s="5">
        <v>3.9308726796432242E-2</v>
      </c>
      <c r="F24" s="5">
        <v>-2.5498285203041853E-2</v>
      </c>
      <c r="G24" s="5">
        <v>-8.1892629663329088E-3</v>
      </c>
      <c r="H24" s="5">
        <v>-4.4482173174872623E-2</v>
      </c>
      <c r="I24" s="6">
        <v>2.5393320452663588E-2</v>
      </c>
      <c r="J24" s="5">
        <v>7.9177715720554681E-2</v>
      </c>
      <c r="K24" s="5">
        <v>-1.7090893758169589E-2</v>
      </c>
      <c r="L24" s="5">
        <v>2.4572392194651967E-2</v>
      </c>
      <c r="M24" s="5">
        <v>1.0306510126546254E-2</v>
      </c>
      <c r="N24" s="5">
        <v>9.3935248518011799E-2</v>
      </c>
      <c r="O24" s="5">
        <v>3.982450219372257E-2</v>
      </c>
      <c r="P24" s="5">
        <v>4.2871587462082861E-2</v>
      </c>
      <c r="Q24" s="5">
        <v>-2.8564037338047358E-2</v>
      </c>
      <c r="R24" s="5">
        <v>2.9470330545599444E-2</v>
      </c>
      <c r="S24" s="5">
        <v>1.5411973918197866E-2</v>
      </c>
      <c r="T24" s="5">
        <v>1.6444792482380458E-2</v>
      </c>
      <c r="U24" s="5">
        <v>8.9531194924215685E-2</v>
      </c>
      <c r="V24" s="5">
        <v>-4.8024363579571121E-3</v>
      </c>
      <c r="W24" s="5">
        <v>4.1440867070449156E-3</v>
      </c>
      <c r="X24" s="5">
        <v>-4.4596912521443528E-4</v>
      </c>
      <c r="Y24" s="5">
        <v>-4.207589285714293E-2</v>
      </c>
      <c r="Z24" s="5">
        <v>-1.5577672003461681E-2</v>
      </c>
      <c r="AA24" s="5">
        <v>8.5158150851581502E-2</v>
      </c>
      <c r="AB24" s="5">
        <v>7.0890562693841442E-3</v>
      </c>
      <c r="AC24" s="5">
        <v>1.5210128362933088E-2</v>
      </c>
      <c r="AD24" s="5">
        <v>5.7302029446876297E-2</v>
      </c>
      <c r="AE24" s="5">
        <v>-9.5267245667062569E-3</v>
      </c>
      <c r="AF24" s="6">
        <v>3.3593267081926725E-2</v>
      </c>
    </row>
    <row r="25" spans="2:32" x14ac:dyDescent="0.15">
      <c r="B25" s="52" t="s">
        <v>50</v>
      </c>
      <c r="C25" s="6">
        <v>5.5694792536897804E-2</v>
      </c>
      <c r="D25" s="5">
        <v>7.2051399724644347E-2</v>
      </c>
      <c r="E25" s="5">
        <v>-5.1491090388698993E-2</v>
      </c>
      <c r="F25" s="5">
        <v>7.1738243394879095E-2</v>
      </c>
      <c r="G25" s="5">
        <v>-5.198776758409838E-3</v>
      </c>
      <c r="H25" s="5">
        <v>4.6908315565031992E-2</v>
      </c>
      <c r="I25" s="6">
        <v>4.2261103633916566E-2</v>
      </c>
      <c r="J25" s="5">
        <v>4.6774088329310376E-2</v>
      </c>
      <c r="K25" s="5">
        <v>-1.8074442680851587E-2</v>
      </c>
      <c r="L25" s="5">
        <v>9.7578180108158913E-2</v>
      </c>
      <c r="M25" s="5">
        <v>-1.1168350872828919E-3</v>
      </c>
      <c r="N25" s="5">
        <v>0.16423509795748234</v>
      </c>
      <c r="O25" s="5">
        <v>-2.4667315806556251E-2</v>
      </c>
      <c r="P25" s="5">
        <v>4.4211751018033763E-2</v>
      </c>
      <c r="Q25" s="5">
        <v>7.822555590075897E-2</v>
      </c>
      <c r="R25" s="5">
        <v>3.3655705996131428E-2</v>
      </c>
      <c r="S25" s="5">
        <v>0.10974897840046717</v>
      </c>
      <c r="T25" s="5">
        <v>3.389830508474577E-2</v>
      </c>
      <c r="U25" s="5">
        <v>1.9087673891944351E-2</v>
      </c>
      <c r="V25" s="5">
        <v>4.9727333359488368E-2</v>
      </c>
      <c r="W25" s="5">
        <v>0.06</v>
      </c>
      <c r="X25" s="5">
        <v>7.7255722963928977E-2</v>
      </c>
      <c r="Y25" s="5">
        <v>1.5146219270651302E-2</v>
      </c>
      <c r="Z25" s="5">
        <v>5.93406593406594E-2</v>
      </c>
      <c r="AA25" s="5">
        <v>0.1</v>
      </c>
      <c r="AB25" s="5">
        <v>5.015398152221736E-2</v>
      </c>
      <c r="AC25" s="5">
        <v>2.5172483473340758E-2</v>
      </c>
      <c r="AD25" s="5">
        <v>6.9251035001881817E-2</v>
      </c>
      <c r="AE25" s="5">
        <v>3.8627935723114994E-2</v>
      </c>
      <c r="AF25" s="6">
        <v>4.3013225991949252E-3</v>
      </c>
    </row>
    <row r="26" spans="2:32" x14ac:dyDescent="0.15">
      <c r="B26" s="52" t="s">
        <v>51</v>
      </c>
      <c r="C26" s="6">
        <v>-3.3236613030862519E-2</v>
      </c>
      <c r="D26" s="5">
        <v>-2.8681506849314989E-2</v>
      </c>
      <c r="E26" s="5">
        <v>3.098809535397572E-2</v>
      </c>
      <c r="F26" s="5">
        <v>-3.0933967876264106E-2</v>
      </c>
      <c r="G26" s="5">
        <v>1.2296341838303061E-2</v>
      </c>
      <c r="H26" s="5">
        <v>-1.1880515953835758E-2</v>
      </c>
      <c r="I26" s="6">
        <v>-3.6415289256198261E-2</v>
      </c>
      <c r="J26" s="5">
        <v>-5.5050064398188478E-2</v>
      </c>
      <c r="K26" s="5">
        <v>1.8407141504900231E-2</v>
      </c>
      <c r="L26" s="5">
        <v>2.5921165381319642E-2</v>
      </c>
      <c r="M26" s="5">
        <v>-2.5322475182785388E-2</v>
      </c>
      <c r="N26" s="5">
        <v>2.2914428929466543E-2</v>
      </c>
      <c r="O26" s="5">
        <v>9.983361064891871E-3</v>
      </c>
      <c r="P26" s="5">
        <v>-5.6453110492107689E-2</v>
      </c>
      <c r="Q26" s="5">
        <v>-4.552658118426732E-2</v>
      </c>
      <c r="R26" s="5">
        <v>-1.8338323353293356E-2</v>
      </c>
      <c r="S26" s="5">
        <v>-1.7885323513940024E-2</v>
      </c>
      <c r="T26" s="5">
        <v>-4.2225534028811377E-3</v>
      </c>
      <c r="U26" s="5">
        <v>2.5396825396824855E-3</v>
      </c>
      <c r="V26" s="5">
        <v>-3.724328667800348E-2</v>
      </c>
      <c r="W26" s="5">
        <v>-9.883198562443794E-3</v>
      </c>
      <c r="X26" s="5">
        <v>9.5577927870524569E-3</v>
      </c>
      <c r="Y26" s="5">
        <v>-7.8732927809020997E-2</v>
      </c>
      <c r="Z26" s="5">
        <v>-6.7219917012448172E-2</v>
      </c>
      <c r="AA26" s="5">
        <v>0.11169995923359145</v>
      </c>
      <c r="AB26" s="5">
        <v>-2.5136154168412292E-2</v>
      </c>
      <c r="AC26" s="5">
        <v>-8.5602455438852712E-3</v>
      </c>
      <c r="AD26" s="5">
        <v>-6.1950017599436871E-2</v>
      </c>
      <c r="AE26" s="5">
        <v>-5.3034811068134589E-2</v>
      </c>
      <c r="AF26" s="6">
        <v>5.7555769318858419E-2</v>
      </c>
    </row>
    <row r="27" spans="2:32" x14ac:dyDescent="0.15">
      <c r="B27" s="52" t="s">
        <v>52</v>
      </c>
      <c r="C27" s="6">
        <v>0.12032742155525249</v>
      </c>
      <c r="D27" s="5">
        <v>3.7461436756280206E-2</v>
      </c>
      <c r="E27" s="5">
        <v>-4.8953656890097343E-3</v>
      </c>
      <c r="F27" s="5">
        <v>0.17033763044812764</v>
      </c>
      <c r="G27" s="5">
        <v>3.0671120558760947E-2</v>
      </c>
      <c r="H27" s="5">
        <v>7.9010649261422219E-2</v>
      </c>
      <c r="I27" s="6">
        <v>1.8761726078799325E-3</v>
      </c>
      <c r="J27" s="5">
        <v>5.2761167780507735E-4</v>
      </c>
      <c r="K27" s="5">
        <v>-4.1754250496903395E-3</v>
      </c>
      <c r="L27" s="5">
        <v>3.1948214658592634E-2</v>
      </c>
      <c r="M27" s="5">
        <v>6.8897620644891452E-2</v>
      </c>
      <c r="N27" s="5">
        <v>3.8151907595379765E-2</v>
      </c>
      <c r="O27" s="5">
        <v>8.896210873146608E-2</v>
      </c>
      <c r="P27" s="5">
        <v>3.1883487502460096E-2</v>
      </c>
      <c r="Q27" s="5">
        <v>1.3477088948787061E-2</v>
      </c>
      <c r="R27" s="5">
        <v>-1.1056042699199357E-2</v>
      </c>
      <c r="S27" s="5">
        <v>0.11114086770219599</v>
      </c>
      <c r="T27" s="5">
        <v>-1.7959590920429182E-2</v>
      </c>
      <c r="U27" s="5">
        <v>3.7365421152628239E-2</v>
      </c>
      <c r="V27" s="5">
        <v>9.2682453416149099E-2</v>
      </c>
      <c r="W27" s="5">
        <v>6.957047791893432E-3</v>
      </c>
      <c r="X27" s="5">
        <v>0.1688336278717496</v>
      </c>
      <c r="Y27" s="5">
        <v>0.10090943067148384</v>
      </c>
      <c r="Z27" s="5">
        <v>-0.1116548042704627</v>
      </c>
      <c r="AA27" s="5">
        <v>2.9336266960029361E-2</v>
      </c>
      <c r="AB27" s="5">
        <v>0.11087236785560817</v>
      </c>
      <c r="AC27" s="5">
        <v>8.1257632991564591E-2</v>
      </c>
      <c r="AD27" s="5">
        <v>7.2045028142589188E-2</v>
      </c>
      <c r="AE27" s="5">
        <v>6.2838740083261388E-2</v>
      </c>
      <c r="AF27" s="6">
        <v>1.4878180833784657E-2</v>
      </c>
    </row>
    <row r="28" spans="2:32" x14ac:dyDescent="0.15">
      <c r="B28" s="52" t="s">
        <v>53</v>
      </c>
      <c r="C28" s="6">
        <v>-6.3565513882123698E-2</v>
      </c>
      <c r="D28" s="5">
        <v>-3.2285471537807905E-2</v>
      </c>
      <c r="E28" s="5">
        <v>-0.11004478263344644</v>
      </c>
      <c r="F28" s="5">
        <v>-5.5578867861189193E-2</v>
      </c>
      <c r="G28" s="5">
        <v>-6.3936358279316388E-2</v>
      </c>
      <c r="H28" s="5">
        <v>-2.1649156319643415E-2</v>
      </c>
      <c r="I28" s="6">
        <v>-5.4842161583734728E-2</v>
      </c>
      <c r="J28" s="5">
        <v>-4.4493759887502128E-2</v>
      </c>
      <c r="K28" s="5">
        <v>-6.2822188078861585E-2</v>
      </c>
      <c r="L28" s="5">
        <v>-9.8543099959530644E-2</v>
      </c>
      <c r="M28" s="5">
        <v>1.7456345551416702E-2</v>
      </c>
      <c r="N28" s="5">
        <v>-8.6648685097774791E-2</v>
      </c>
      <c r="O28" s="5">
        <v>-8.2602118003025637E-2</v>
      </c>
      <c r="P28" s="5">
        <v>-5.4548922372687381E-2</v>
      </c>
      <c r="Q28" s="5">
        <v>-5.6914893617021289E-2</v>
      </c>
      <c r="R28" s="5">
        <v>5.011565150346943E-2</v>
      </c>
      <c r="S28" s="5">
        <v>-2.8440588093516503E-2</v>
      </c>
      <c r="T28" s="5">
        <v>-7.0104140208280374E-2</v>
      </c>
      <c r="U28" s="5">
        <v>-9.8595848595848509E-2</v>
      </c>
      <c r="V28" s="5">
        <v>-7.6951771915800729E-2</v>
      </c>
      <c r="W28" s="5">
        <v>-6.7888254731150441E-2</v>
      </c>
      <c r="X28" s="5">
        <v>2.49473513688643E-2</v>
      </c>
      <c r="Y28" s="5">
        <v>-0.16204594319339141</v>
      </c>
      <c r="Z28" s="5">
        <v>-0.13370055082623927</v>
      </c>
      <c r="AA28" s="5">
        <v>-0.15176344852155332</v>
      </c>
      <c r="AB28" s="5">
        <v>-7.1566731141199283E-2</v>
      </c>
      <c r="AC28" s="5">
        <v>-5.8418702390333581E-2</v>
      </c>
      <c r="AD28" s="5">
        <v>-3.9901995099755005E-2</v>
      </c>
      <c r="AE28" s="5">
        <v>-0.1071613332347942</v>
      </c>
      <c r="AF28" s="6">
        <v>-4.2678502838121423E-3</v>
      </c>
    </row>
    <row r="29" spans="2:32" x14ac:dyDescent="0.15">
      <c r="B29" s="52" t="s">
        <v>54</v>
      </c>
      <c r="C29" s="6">
        <v>3.8751625487646157E-2</v>
      </c>
      <c r="D29" s="5">
        <v>0</v>
      </c>
      <c r="E29" s="5">
        <v>2.5325294910953554E-2</v>
      </c>
      <c r="F29" s="5">
        <v>3.2479505920511929E-2</v>
      </c>
      <c r="G29" s="5">
        <v>4.501101668240489E-2</v>
      </c>
      <c r="H29" s="5">
        <v>6.9964204360559779E-2</v>
      </c>
      <c r="I29" s="6">
        <v>-7.3591848287573739E-3</v>
      </c>
      <c r="J29" s="5">
        <v>9.6580587301952292E-2</v>
      </c>
      <c r="K29" s="5">
        <v>2.6185150001532129E-2</v>
      </c>
      <c r="L29" s="5">
        <v>3.4792368125701557E-2</v>
      </c>
      <c r="M29" s="5">
        <v>5.0151407529253525E-2</v>
      </c>
      <c r="N29" s="5">
        <v>1.698043558508678E-2</v>
      </c>
      <c r="O29" s="5">
        <v>3.7928759894459055E-2</v>
      </c>
      <c r="P29" s="5">
        <v>6.6572523703853081E-2</v>
      </c>
      <c r="Q29" s="5">
        <v>-3.1878172588832535E-2</v>
      </c>
      <c r="R29" s="5">
        <v>5.2863436123348068E-2</v>
      </c>
      <c r="S29" s="5">
        <v>4.068469362441083E-2</v>
      </c>
      <c r="T29" s="5">
        <v>-2.1305654192843516E-2</v>
      </c>
      <c r="U29" s="5">
        <v>1.727057229935652E-2</v>
      </c>
      <c r="V29" s="5">
        <v>2.0841752785635902E-2</v>
      </c>
      <c r="W29" s="5">
        <v>9.6680631646792504E-3</v>
      </c>
      <c r="X29" s="5">
        <v>7.4416521784943013E-2</v>
      </c>
      <c r="Y29" s="5">
        <v>1.9176232275489521E-2</v>
      </c>
      <c r="Z29" s="5">
        <v>-1.8797687861271811E-2</v>
      </c>
      <c r="AA29" s="5">
        <v>9.5758084838303281E-2</v>
      </c>
      <c r="AB29" s="5">
        <v>7.2916666666666671E-2</v>
      </c>
      <c r="AC29" s="5">
        <v>1.8412096189253243E-3</v>
      </c>
      <c r="AD29" s="5">
        <v>8.9682829019321939E-2</v>
      </c>
      <c r="AE29" s="5">
        <v>-1.3947520900587726E-2</v>
      </c>
      <c r="AF29" s="6">
        <v>0.12993442201362995</v>
      </c>
    </row>
    <row r="30" spans="2:32" x14ac:dyDescent="0.15">
      <c r="B30" s="52" t="s">
        <v>55</v>
      </c>
      <c r="C30" s="6">
        <v>4.3064596895342991E-2</v>
      </c>
      <c r="D30" s="5">
        <v>1.5364354697102628E-2</v>
      </c>
      <c r="E30" s="5">
        <v>5.1468676891084066E-2</v>
      </c>
      <c r="F30" s="5">
        <v>-1.2910166756320519E-2</v>
      </c>
      <c r="G30" s="5">
        <v>0.11144578313252998</v>
      </c>
      <c r="H30" s="5">
        <v>3.8321167883211618E-2</v>
      </c>
      <c r="I30" s="6">
        <v>7.5278015397775899E-2</v>
      </c>
      <c r="J30" s="5">
        <v>2.491244993394431E-2</v>
      </c>
      <c r="K30" s="5">
        <v>-1.0451661067562434E-2</v>
      </c>
      <c r="L30" s="5">
        <v>1.6268980477223426E-2</v>
      </c>
      <c r="M30" s="5">
        <v>-2.7398688422878108E-2</v>
      </c>
      <c r="N30" s="5">
        <v>6.7513611615244981E-2</v>
      </c>
      <c r="O30" s="5">
        <v>3.8449316809660024E-2</v>
      </c>
      <c r="P30" s="5">
        <v>0.11745791564214113</v>
      </c>
      <c r="Q30" s="5">
        <v>3.4978560775540672E-2</v>
      </c>
      <c r="R30" s="5">
        <v>9.832635983263599E-2</v>
      </c>
      <c r="S30" s="5">
        <v>2.1930870083432526E-2</v>
      </c>
      <c r="T30" s="5">
        <v>-5.5819145967055605E-4</v>
      </c>
      <c r="U30" s="5">
        <v>6.8575233022636559E-2</v>
      </c>
      <c r="V30" s="5">
        <v>4.3905289748520135E-2</v>
      </c>
      <c r="W30" s="5">
        <v>1.5959144589850211E-3</v>
      </c>
      <c r="X30" s="5">
        <v>-3.73893642582196E-2</v>
      </c>
      <c r="Y30" s="5">
        <v>2.4910560487610874E-2</v>
      </c>
      <c r="Z30" s="5">
        <v>-5.2407097579941914E-2</v>
      </c>
      <c r="AA30" s="5">
        <v>6.1326178612495265E-2</v>
      </c>
      <c r="AB30" s="5">
        <v>2.7184466019417448E-2</v>
      </c>
      <c r="AC30" s="5">
        <v>-3.5475607039429646E-2</v>
      </c>
      <c r="AD30" s="5">
        <v>1.5389762462362021E-2</v>
      </c>
      <c r="AE30" s="5">
        <v>3.3074501573977004E-2</v>
      </c>
      <c r="AF30" s="6">
        <v>0.10241820768136559</v>
      </c>
    </row>
    <row r="31" spans="2:32" x14ac:dyDescent="0.15">
      <c r="B31" s="52" t="s">
        <v>56</v>
      </c>
      <c r="C31" s="6">
        <v>-2.5924147863658147E-2</v>
      </c>
      <c r="D31" s="5">
        <v>5.2313013402507602E-2</v>
      </c>
      <c r="E31" s="5">
        <v>2.9171817058096405E-2</v>
      </c>
      <c r="F31" s="5">
        <v>6.0752043596730178E-2</v>
      </c>
      <c r="G31" s="5">
        <v>9.5392953929539379E-2</v>
      </c>
      <c r="H31" s="5">
        <v>0.11159929701230235</v>
      </c>
      <c r="I31" s="6">
        <v>8.7509944311853164E-3</v>
      </c>
      <c r="J31" s="5">
        <v>8.6956521739130391E-2</v>
      </c>
      <c r="K31" s="5">
        <v>4.9792531120331822E-2</v>
      </c>
      <c r="L31" s="5">
        <v>6.1472785485592214E-2</v>
      </c>
      <c r="M31" s="5">
        <v>3.127124227434825E-2</v>
      </c>
      <c r="N31" s="5">
        <v>9.7245834750085108E-2</v>
      </c>
      <c r="O31" s="5">
        <v>9.8837209302325493E-2</v>
      </c>
      <c r="P31" s="5">
        <v>-3.6899119837508459E-2</v>
      </c>
      <c r="Q31" s="5">
        <v>-1.4928061603584541E-2</v>
      </c>
      <c r="R31" s="5">
        <v>-5.0793650793650837E-3</v>
      </c>
      <c r="S31" s="5">
        <v>2.3326335432703855E-3</v>
      </c>
      <c r="T31" s="5">
        <v>7.5397933538117717E-2</v>
      </c>
      <c r="U31" s="5">
        <v>-1.8380062305295944E-2</v>
      </c>
      <c r="V31" s="5">
        <v>0.14898419864559823</v>
      </c>
      <c r="W31" s="5">
        <v>5.0987890376035742E-3</v>
      </c>
      <c r="X31" s="5">
        <v>-2.852631042738551E-3</v>
      </c>
      <c r="Y31" s="5">
        <v>3.4001292824822227E-2</v>
      </c>
      <c r="Z31" s="5">
        <v>4.6626712754581849E-2</v>
      </c>
      <c r="AA31" s="5">
        <v>0.18634886240520043</v>
      </c>
      <c r="AB31" s="5">
        <v>1.2854442344045364E-2</v>
      </c>
      <c r="AC31" s="5">
        <v>2.8870027137825535E-2</v>
      </c>
      <c r="AD31" s="5">
        <v>0</v>
      </c>
      <c r="AE31" s="5">
        <v>-6.0984032828180282E-2</v>
      </c>
      <c r="AF31" s="6">
        <v>1.1182795698924799E-2</v>
      </c>
    </row>
    <row r="32" spans="2:32" x14ac:dyDescent="0.15">
      <c r="B32" s="52" t="s">
        <v>57</v>
      </c>
      <c r="C32" s="6">
        <v>2.1685559388861572E-2</v>
      </c>
      <c r="D32" s="5">
        <v>1.0271158586688579E-2</v>
      </c>
      <c r="E32" s="5">
        <v>2.7624309392265158E-2</v>
      </c>
      <c r="F32" s="5">
        <v>4.2394476182647592E-2</v>
      </c>
      <c r="G32" s="5">
        <v>5.0470064324591765E-2</v>
      </c>
      <c r="H32" s="5">
        <v>5.9552042160737756E-2</v>
      </c>
      <c r="I32" s="6">
        <v>5.2576235541535225E-2</v>
      </c>
      <c r="J32" s="5">
        <v>0.19294117647058831</v>
      </c>
      <c r="K32" s="5">
        <v>1.4372978799857242E-3</v>
      </c>
      <c r="L32" s="5">
        <v>-3.5592197868489765E-2</v>
      </c>
      <c r="M32" s="5">
        <v>1.1025394660453816E-2</v>
      </c>
      <c r="N32" s="5">
        <v>0.12271459559962793</v>
      </c>
      <c r="O32" s="5">
        <v>2.7290448343080035E-2</v>
      </c>
      <c r="P32" s="5">
        <v>5.8347978910369074E-2</v>
      </c>
      <c r="Q32" s="5">
        <v>-1.3417142857142851E-2</v>
      </c>
      <c r="R32" s="5">
        <v>9.604339502233572E-2</v>
      </c>
      <c r="S32" s="5">
        <v>0.10146613916686059</v>
      </c>
      <c r="T32" s="5">
        <v>2.778499091145158E-2</v>
      </c>
      <c r="U32" s="5">
        <v>0.11107584893684533</v>
      </c>
      <c r="V32" s="5">
        <v>9.5874263261296708E-2</v>
      </c>
      <c r="W32" s="5">
        <v>8.8776157260621793E-3</v>
      </c>
      <c r="X32" s="5">
        <v>0.11077905491698595</v>
      </c>
      <c r="Y32" s="5">
        <v>-8.7521880470117618E-3</v>
      </c>
      <c r="Z32" s="5">
        <v>-4.3670404865994994E-2</v>
      </c>
      <c r="AA32" s="5">
        <v>8.5540334855403202E-2</v>
      </c>
      <c r="AB32" s="5">
        <v>0.10600970511384845</v>
      </c>
      <c r="AC32" s="5">
        <v>3.4345361692575294E-2</v>
      </c>
      <c r="AD32" s="5">
        <v>-6.1614497528830345E-2</v>
      </c>
      <c r="AE32" s="5">
        <v>-2.5917272412599449E-2</v>
      </c>
      <c r="AF32" s="6">
        <v>4.3385793279455527E-2</v>
      </c>
    </row>
    <row r="33" spans="2:32" x14ac:dyDescent="0.15">
      <c r="B33" s="52" t="s">
        <v>58</v>
      </c>
      <c r="C33" s="6">
        <v>-5.13748191027497E-2</v>
      </c>
      <c r="D33" s="5">
        <v>-4.8800325335502642E-3</v>
      </c>
      <c r="E33" s="5">
        <v>-4.6984572230013975E-2</v>
      </c>
      <c r="F33" s="5">
        <v>-6.0620995564317423E-2</v>
      </c>
      <c r="G33" s="5">
        <v>-7.9604333490343918E-2</v>
      </c>
      <c r="H33" s="5">
        <v>8.3312608803780192E-2</v>
      </c>
      <c r="I33" s="6">
        <v>-8.4915084915084E-3</v>
      </c>
      <c r="J33" s="5">
        <v>8.2051282051281982E-2</v>
      </c>
      <c r="K33" s="5">
        <v>4.664513814137029E-3</v>
      </c>
      <c r="L33" s="5">
        <v>-2.0642201834862428E-2</v>
      </c>
      <c r="M33" s="5">
        <v>4.1765086433869378E-2</v>
      </c>
      <c r="N33" s="5">
        <v>0.14766767871929345</v>
      </c>
      <c r="O33" s="5">
        <v>1.680672268907556E-2</v>
      </c>
      <c r="P33" s="5">
        <v>3.0056459647957529E-2</v>
      </c>
      <c r="Q33" s="5">
        <v>-8.8038366193267977E-4</v>
      </c>
      <c r="R33" s="5">
        <v>0.14963609898107716</v>
      </c>
      <c r="S33" s="5">
        <v>-3.7396999788717432E-2</v>
      </c>
      <c r="T33" s="5">
        <v>-1.6927741283476547E-2</v>
      </c>
      <c r="U33" s="5">
        <v>1.2567837760639956E-2</v>
      </c>
      <c r="V33" s="5">
        <v>-6.0236643958408019E-2</v>
      </c>
      <c r="W33" s="5">
        <v>1.4770584538026363E-2</v>
      </c>
      <c r="X33" s="5">
        <v>7.1285671580012325E-2</v>
      </c>
      <c r="Y33" s="5">
        <v>-6.6851664984863418E-3</v>
      </c>
      <c r="Z33" s="5">
        <v>9.2248447204968873E-2</v>
      </c>
      <c r="AA33" s="5">
        <v>7.1508693213684929E-2</v>
      </c>
      <c r="AB33" s="5">
        <v>-2.0249746878163591E-3</v>
      </c>
      <c r="AC33" s="5">
        <v>-1.0145949758558917E-2</v>
      </c>
      <c r="AD33" s="5">
        <v>7.4087078651685373E-2</v>
      </c>
      <c r="AE33" s="5">
        <v>6.8849109403455691E-2</v>
      </c>
      <c r="AF33" s="6">
        <v>-2.4459845087647834E-2</v>
      </c>
    </row>
    <row r="34" spans="2:32" x14ac:dyDescent="0.15">
      <c r="B34" s="52" t="s">
        <v>59</v>
      </c>
      <c r="C34" s="6">
        <v>-2.0086448004068121E-2</v>
      </c>
      <c r="D34" s="5">
        <v>5.6395586432366272E-2</v>
      </c>
      <c r="E34" s="5">
        <v>0.19376992886926656</v>
      </c>
      <c r="F34" s="5">
        <v>5.4984260230850415E-3</v>
      </c>
      <c r="G34" s="5">
        <v>2.9682702149437148E-2</v>
      </c>
      <c r="H34" s="5">
        <v>2.7318640955004539E-2</v>
      </c>
      <c r="I34" s="6">
        <v>-6.045340050377883E-3</v>
      </c>
      <c r="J34" s="5">
        <v>6.5621582209259835E-3</v>
      </c>
      <c r="K34" s="5">
        <v>-2.0357142857142869E-2</v>
      </c>
      <c r="L34" s="5">
        <v>3.278688524590162E-2</v>
      </c>
      <c r="M34" s="5">
        <v>-5.1035243032990105E-2</v>
      </c>
      <c r="N34" s="5">
        <v>7.647907647907648E-2</v>
      </c>
      <c r="O34" s="5">
        <v>1.3596374300186754E-2</v>
      </c>
      <c r="P34" s="5">
        <v>-3.9980654522005547E-2</v>
      </c>
      <c r="Q34" s="5">
        <v>1.9710144927536224E-2</v>
      </c>
      <c r="R34" s="5">
        <v>5.8242593061534488E-2</v>
      </c>
      <c r="S34" s="5">
        <v>3.6874451273046525E-2</v>
      </c>
      <c r="T34" s="5">
        <v>3.1611410948342432E-2</v>
      </c>
      <c r="U34" s="5">
        <v>-2.990126939351205E-2</v>
      </c>
      <c r="V34" s="5">
        <v>-4.5402518122853917E-2</v>
      </c>
      <c r="W34" s="5">
        <v>-5.8841746670795208E-3</v>
      </c>
      <c r="X34" s="5">
        <v>1.1548286002533055E-2</v>
      </c>
      <c r="Y34" s="5">
        <v>-1.6253968253968156E-2</v>
      </c>
      <c r="Z34" s="5">
        <v>2.5475968427995485E-3</v>
      </c>
      <c r="AA34" s="5">
        <v>4.0303585448835361E-2</v>
      </c>
      <c r="AB34" s="5">
        <v>8.1163341224213207E-3</v>
      </c>
      <c r="AC34" s="5">
        <v>-2.5021925016443746E-2</v>
      </c>
      <c r="AD34" s="5">
        <v>-4.5766590389015975E-2</v>
      </c>
      <c r="AE34" s="5">
        <v>-7.4845198021859266E-2</v>
      </c>
      <c r="AF34" s="6">
        <v>0</v>
      </c>
    </row>
    <row r="35" spans="2:32" x14ac:dyDescent="0.15">
      <c r="B35" s="52" t="s">
        <v>60</v>
      </c>
      <c r="C35" s="6">
        <v>-5.7861961598339305E-2</v>
      </c>
      <c r="D35" s="5">
        <v>-5.3771760154738897E-2</v>
      </c>
      <c r="E35" s="5">
        <v>-6.8830901993014199E-2</v>
      </c>
      <c r="F35" s="5">
        <v>-0.11295708799465685</v>
      </c>
      <c r="G35" s="5">
        <v>-3.1560636182902661E-2</v>
      </c>
      <c r="H35" s="5">
        <v>-4.5810055865921726E-2</v>
      </c>
      <c r="I35" s="6">
        <v>-0.10897110998479484</v>
      </c>
      <c r="J35" s="5">
        <v>-6.7366896052154998E-2</v>
      </c>
      <c r="K35" s="5">
        <v>1.5311702515494047E-2</v>
      </c>
      <c r="L35" s="5">
        <v>-3.2982890125747302E-2</v>
      </c>
      <c r="M35" s="5">
        <v>-3.5477038972238729E-2</v>
      </c>
      <c r="N35" s="5">
        <v>-6.6577301161751493E-2</v>
      </c>
      <c r="O35" s="5">
        <v>-5.7601262493424635E-2</v>
      </c>
      <c r="P35" s="5">
        <v>-4.752308984047017E-2</v>
      </c>
      <c r="Q35" s="5">
        <v>-0.10517339397384876</v>
      </c>
      <c r="R35" s="5">
        <v>-9.4520220148360756E-2</v>
      </c>
      <c r="S35" s="5">
        <v>-0.10520745131244705</v>
      </c>
      <c r="T35" s="5">
        <v>-9.6910812157448942E-2</v>
      </c>
      <c r="U35" s="5">
        <v>-8.6943879034603141E-2</v>
      </c>
      <c r="V35" s="5">
        <v>-0.1191047162270184</v>
      </c>
      <c r="W35" s="5">
        <v>-0.11713395638629288</v>
      </c>
      <c r="X35" s="5">
        <v>-4.0042440318302543E-2</v>
      </c>
      <c r="Y35" s="5">
        <v>-3.8337420937137032E-2</v>
      </c>
      <c r="Z35" s="5">
        <v>1.1344299489506281E-3</v>
      </c>
      <c r="AA35" s="5">
        <v>-8.1006289308176077E-2</v>
      </c>
      <c r="AB35" s="5">
        <v>-6.1053337806105348E-2</v>
      </c>
      <c r="AC35" s="5">
        <v>-3.1960646521433628E-2</v>
      </c>
      <c r="AD35" s="5">
        <v>-0.13086673518328196</v>
      </c>
      <c r="AE35" s="5">
        <v>-1.7967837570748376E-2</v>
      </c>
      <c r="AF35" s="6">
        <v>-7.5219389887170801E-3</v>
      </c>
    </row>
    <row r="36" spans="2:32" x14ac:dyDescent="0.15">
      <c r="B36" s="52" t="s">
        <v>61</v>
      </c>
      <c r="C36" s="6">
        <v>-2.340952905535669E-2</v>
      </c>
      <c r="D36" s="5">
        <v>-1.7579721995094017E-2</v>
      </c>
      <c r="E36" s="5">
        <v>-2.9346866725507466E-2</v>
      </c>
      <c r="F36" s="5">
        <v>7.1458823529411783E-2</v>
      </c>
      <c r="G36" s="5">
        <v>2.4377726456248468E-2</v>
      </c>
      <c r="H36" s="5">
        <v>-1.9437939110070381E-2</v>
      </c>
      <c r="I36" s="6">
        <v>5.4038680318545182E-3</v>
      </c>
      <c r="J36" s="5">
        <v>-1.5533980582523941E-3</v>
      </c>
      <c r="K36" s="5">
        <v>-3.0879712746858273E-2</v>
      </c>
      <c r="L36" s="5">
        <v>-1.9185674696226788E-2</v>
      </c>
      <c r="M36" s="5">
        <v>-0.1181429938885208</v>
      </c>
      <c r="N36" s="5">
        <v>-6.7017711823839426E-3</v>
      </c>
      <c r="O36" s="5">
        <v>-2.9025955902874663E-2</v>
      </c>
      <c r="P36" s="5">
        <v>3.7023977433004382E-3</v>
      </c>
      <c r="Q36" s="5">
        <v>6.259212198221098E-2</v>
      </c>
      <c r="R36" s="5">
        <v>4.6775898520084458E-2</v>
      </c>
      <c r="S36" s="5">
        <v>3.0754672344451253E-3</v>
      </c>
      <c r="T36" s="5">
        <v>1.5999999999999952E-2</v>
      </c>
      <c r="U36" s="5">
        <v>-2.4203821656050895E-2</v>
      </c>
      <c r="V36" s="5">
        <v>-6.3520871143375943E-3</v>
      </c>
      <c r="W36" s="5">
        <v>6.669019054340157E-2</v>
      </c>
      <c r="X36" s="5">
        <v>4.0320084884389311E-2</v>
      </c>
      <c r="Y36" s="5">
        <v>-9.033557046979869E-2</v>
      </c>
      <c r="Z36" s="5">
        <v>-9.291784702549559E-2</v>
      </c>
      <c r="AA36" s="5">
        <v>-2.7374760470845878E-2</v>
      </c>
      <c r="AB36" s="5">
        <v>-1.1432654519471123E-2</v>
      </c>
      <c r="AC36" s="5">
        <v>-1.1034322550670845E-3</v>
      </c>
      <c r="AD36" s="5">
        <v>-8.2774931020891153E-3</v>
      </c>
      <c r="AE36" s="5">
        <v>-4.5741469215990248E-3</v>
      </c>
      <c r="AF36" s="6">
        <v>3.4526315789473697E-2</v>
      </c>
    </row>
    <row r="37" spans="2:32" x14ac:dyDescent="0.15">
      <c r="B37" s="52" t="s">
        <v>62</v>
      </c>
      <c r="C37" s="6">
        <v>3.9763113367174183E-2</v>
      </c>
      <c r="D37" s="5">
        <v>2.2055763628797236E-2</v>
      </c>
      <c r="E37" s="5">
        <v>-5.910434189588659E-3</v>
      </c>
      <c r="F37" s="5">
        <v>9.0058633638579591E-2</v>
      </c>
      <c r="G37" s="5">
        <v>-1.4278557114228464E-2</v>
      </c>
      <c r="H37" s="5">
        <v>6.5918318605206722E-2</v>
      </c>
      <c r="I37" s="6">
        <v>7.2418670438472277E-2</v>
      </c>
      <c r="J37" s="5">
        <v>2.0225593154414606E-2</v>
      </c>
      <c r="K37" s="5">
        <v>2.2971470915153797E-2</v>
      </c>
      <c r="L37" s="5">
        <v>4.3903499239295873E-2</v>
      </c>
      <c r="M37" s="5">
        <v>-0.10788687369908925</v>
      </c>
      <c r="N37" s="5">
        <v>6.9879518072289121E-2</v>
      </c>
      <c r="O37" s="5">
        <v>-2.7594136246047739E-2</v>
      </c>
      <c r="P37" s="5">
        <v>-1.580888810820303E-2</v>
      </c>
      <c r="Q37" s="5">
        <v>-6.8878100112406138E-3</v>
      </c>
      <c r="R37" s="5">
        <v>-1.5652612976521017E-2</v>
      </c>
      <c r="S37" s="5">
        <v>2.0990566037735862E-2</v>
      </c>
      <c r="T37" s="5">
        <v>-3.3668205267444878E-2</v>
      </c>
      <c r="U37" s="5">
        <v>3.8838120104438566E-2</v>
      </c>
      <c r="V37" s="5">
        <v>-5.9360730593606857E-3</v>
      </c>
      <c r="W37" s="5">
        <v>8.2699305325835259E-3</v>
      </c>
      <c r="X37" s="5">
        <v>1.6148909948578579E-3</v>
      </c>
      <c r="Y37" s="5">
        <v>-3.0101814962372693E-2</v>
      </c>
      <c r="Z37" s="5">
        <v>-6.2161149281698969E-2</v>
      </c>
      <c r="AA37" s="5">
        <v>1.6324233042499248E-2</v>
      </c>
      <c r="AB37" s="5">
        <v>7.9508492952655892E-3</v>
      </c>
      <c r="AC37" s="5">
        <v>5.4883720930232582E-2</v>
      </c>
      <c r="AD37" s="5">
        <v>-7.432432432432437E-2</v>
      </c>
      <c r="AE37" s="5">
        <v>-3.10173697270473E-2</v>
      </c>
      <c r="AF37" s="6">
        <v>-1.8722018722018757E-2</v>
      </c>
    </row>
    <row r="38" spans="2:32" x14ac:dyDescent="0.15">
      <c r="B38" s="52" t="s">
        <v>63</v>
      </c>
      <c r="C38" s="6">
        <v>2.4952535937076262E-2</v>
      </c>
      <c r="D38" s="5">
        <v>-3.7052117263843658E-2</v>
      </c>
      <c r="E38" s="5">
        <v>1.3263206037045632E-2</v>
      </c>
      <c r="F38" s="5">
        <v>9.8110318707442263E-3</v>
      </c>
      <c r="G38" s="5">
        <v>0.10648030495552725</v>
      </c>
      <c r="H38" s="5">
        <v>4.0779744566435135E-2</v>
      </c>
      <c r="I38" s="6">
        <v>3.2709047744658458E-2</v>
      </c>
      <c r="J38" s="5">
        <v>3.6980556614563433E-2</v>
      </c>
      <c r="K38" s="5">
        <v>1.0141253169141657E-2</v>
      </c>
      <c r="L38" s="5">
        <v>-4.1640641265876088E-3</v>
      </c>
      <c r="M38" s="5">
        <v>4.1315269602190015E-3</v>
      </c>
      <c r="N38" s="5">
        <v>9.4594594594594981E-3</v>
      </c>
      <c r="O38" s="5">
        <v>2.0691693762932395E-2</v>
      </c>
      <c r="P38" s="5">
        <v>5.1757986792789548E-2</v>
      </c>
      <c r="Q38" s="5">
        <v>-2.8898254063813796E-4</v>
      </c>
      <c r="R38" s="5">
        <v>-1.0259040779687062E-2</v>
      </c>
      <c r="S38" s="5">
        <v>4.3659043659043675E-2</v>
      </c>
      <c r="T38" s="5">
        <v>1.5734756954200482E-2</v>
      </c>
      <c r="U38" s="5">
        <v>7.2573044297832304E-2</v>
      </c>
      <c r="V38" s="5">
        <v>3.3073036288470317E-2</v>
      </c>
      <c r="W38" s="5">
        <v>-1.0170603674540641E-2</v>
      </c>
      <c r="X38" s="5">
        <v>6.8734354448640126E-3</v>
      </c>
      <c r="Y38" s="5">
        <v>3.7121557888331019E-2</v>
      </c>
      <c r="Z38" s="5">
        <v>-6.6254628766284032E-2</v>
      </c>
      <c r="AA38" s="5">
        <v>-2.9908612572694497E-2</v>
      </c>
      <c r="AB38" s="5">
        <v>0.17569021154535672</v>
      </c>
      <c r="AC38" s="5">
        <v>7.5782627865960805E-3</v>
      </c>
      <c r="AD38" s="5">
        <v>0.10476599398883647</v>
      </c>
      <c r="AE38" s="5">
        <v>2.6082420448617711E-2</v>
      </c>
      <c r="AF38" s="6">
        <v>3.4010783907092508E-2</v>
      </c>
    </row>
    <row r="39" spans="2:32" x14ac:dyDescent="0.15">
      <c r="B39" s="52" t="s">
        <v>64</v>
      </c>
      <c r="C39" s="6">
        <v>-2.3815824292140741E-2</v>
      </c>
      <c r="D39" s="5">
        <v>6.2156448202959937E-2</v>
      </c>
      <c r="E39" s="5">
        <v>5.5969307154141203E-2</v>
      </c>
      <c r="F39" s="5">
        <v>9.9750623441394377E-4</v>
      </c>
      <c r="G39" s="5">
        <v>-3.9963252181901748E-2</v>
      </c>
      <c r="H39" s="5">
        <v>-6.3293864370290734E-2</v>
      </c>
      <c r="I39" s="6">
        <v>2.7330779054916994E-2</v>
      </c>
      <c r="J39" s="5">
        <v>-3.8602941176470618E-2</v>
      </c>
      <c r="K39" s="5">
        <v>3.2986733596270995E-2</v>
      </c>
      <c r="L39" s="5">
        <v>-2.383441354798245E-2</v>
      </c>
      <c r="M39" s="5">
        <v>0.17917170163682294</v>
      </c>
      <c r="N39" s="5">
        <v>0.12315930388219552</v>
      </c>
      <c r="O39" s="5">
        <v>2.1430640023168315E-2</v>
      </c>
      <c r="P39" s="5">
        <v>3.3938571186153546E-3</v>
      </c>
      <c r="Q39" s="5">
        <v>-3.3435309421145136E-2</v>
      </c>
      <c r="R39" s="5">
        <v>3.3428349313293575E-2</v>
      </c>
      <c r="S39" s="5">
        <v>2.9880478087649435E-2</v>
      </c>
      <c r="T39" s="5">
        <v>-6.085753803596116E-2</v>
      </c>
      <c r="U39" s="5">
        <v>7.322788517867604E-3</v>
      </c>
      <c r="V39" s="5">
        <v>4.0017785682525661E-2</v>
      </c>
      <c r="W39" s="5">
        <v>-3.0493868080875095E-2</v>
      </c>
      <c r="X39" s="5">
        <v>9.4812692259070262E-3</v>
      </c>
      <c r="Y39" s="5">
        <v>-7.1879125715124184E-3</v>
      </c>
      <c r="Z39" s="5">
        <v>4.4222539229671967E-2</v>
      </c>
      <c r="AA39" s="5">
        <v>-2.3408506994005145E-2</v>
      </c>
      <c r="AB39" s="5">
        <v>1.7688319609637033E-2</v>
      </c>
      <c r="AC39" s="5">
        <v>4.7835243278724411E-2</v>
      </c>
      <c r="AD39" s="5">
        <v>6.1406917994558816E-2</v>
      </c>
      <c r="AE39" s="5">
        <v>3.350741784905497E-2</v>
      </c>
      <c r="AF39" s="6">
        <v>4.9739269955876533E-2</v>
      </c>
    </row>
    <row r="40" spans="2:32" x14ac:dyDescent="0.15">
      <c r="B40" s="52" t="s">
        <v>65</v>
      </c>
      <c r="C40" s="6">
        <v>5.4215234480889897E-3</v>
      </c>
      <c r="D40" s="5">
        <v>6.96656050955414E-2</v>
      </c>
      <c r="E40" s="5">
        <v>-1.1968369309681605E-2</v>
      </c>
      <c r="F40" s="5">
        <v>-1.5445939212755293E-2</v>
      </c>
      <c r="G40" s="5">
        <v>0.10861244019138772</v>
      </c>
      <c r="H40" s="5">
        <v>-3.0797517811997157E-2</v>
      </c>
      <c r="I40" s="6">
        <v>8.5529587270014862E-2</v>
      </c>
      <c r="J40" s="5">
        <v>6.0420650095602366E-2</v>
      </c>
      <c r="K40" s="5">
        <v>4.2346407497396821E-2</v>
      </c>
      <c r="L40" s="5">
        <v>1.19940029985008E-2</v>
      </c>
      <c r="M40" s="5">
        <v>9.408788838637934E-2</v>
      </c>
      <c r="N40" s="5">
        <v>9.9324592769169634E-2</v>
      </c>
      <c r="O40" s="5">
        <v>6.6345335979585945E-2</v>
      </c>
      <c r="P40" s="5">
        <v>5.1073904955183422E-2</v>
      </c>
      <c r="Q40" s="5">
        <v>-1.5875389408099766E-2</v>
      </c>
      <c r="R40" s="5">
        <v>4.3630892678033974E-2</v>
      </c>
      <c r="S40" s="5">
        <v>4.4272512357618789E-2</v>
      </c>
      <c r="T40" s="5">
        <v>3.6818851251840937E-2</v>
      </c>
      <c r="U40" s="5">
        <v>5.8447223029950507E-2</v>
      </c>
      <c r="V40" s="5">
        <v>5.7289439931594688E-2</v>
      </c>
      <c r="W40" s="5">
        <v>4.7179487179487146E-2</v>
      </c>
      <c r="X40" s="5">
        <v>3.9238604107529858E-3</v>
      </c>
      <c r="Y40" s="5">
        <v>5.8953900709219929E-2</v>
      </c>
      <c r="Z40" s="5">
        <v>-7.8415300546448557E-3</v>
      </c>
      <c r="AA40" s="5">
        <v>8.0093539900613908E-2</v>
      </c>
      <c r="AB40" s="5">
        <v>4.1953850764159598E-3</v>
      </c>
      <c r="AC40" s="5">
        <v>4.0457297974525019E-2</v>
      </c>
      <c r="AD40" s="5">
        <v>-8.0556572683998118E-3</v>
      </c>
      <c r="AE40" s="5">
        <v>5.8179053751900391E-2</v>
      </c>
      <c r="AF40" s="6">
        <v>-6.8781047000383358E-3</v>
      </c>
    </row>
    <row r="41" spans="2:32" x14ac:dyDescent="0.15">
      <c r="B41" s="52" t="s">
        <v>66</v>
      </c>
      <c r="C41" s="6">
        <v>3.3971420868158478E-2</v>
      </c>
      <c r="D41" s="5">
        <v>-1.4886490509862378E-2</v>
      </c>
      <c r="E41" s="5">
        <v>1.1897036556348784E-2</v>
      </c>
      <c r="F41" s="5">
        <v>6.3360323886639432E-3</v>
      </c>
      <c r="G41" s="5">
        <v>5.7833405265429426E-2</v>
      </c>
      <c r="H41" s="5">
        <v>5.2169788949489888E-3</v>
      </c>
      <c r="I41" s="6">
        <v>-2.1988089784699814E-2</v>
      </c>
      <c r="J41" s="5">
        <v>4.6880634691669311E-3</v>
      </c>
      <c r="K41" s="5">
        <v>2.3976023976023938E-2</v>
      </c>
      <c r="L41" s="5">
        <v>4.910052910052911E-2</v>
      </c>
      <c r="M41" s="5">
        <v>1.7288091859114812E-2</v>
      </c>
      <c r="N41" s="5">
        <v>1.3733285146367871E-2</v>
      </c>
      <c r="O41" s="5">
        <v>-4.2541877160328792E-3</v>
      </c>
      <c r="P41" s="5">
        <v>5.9855189058728976E-2</v>
      </c>
      <c r="Q41" s="5">
        <v>3.005976499189628E-2</v>
      </c>
      <c r="R41" s="5">
        <v>-1.4656415185007196E-2</v>
      </c>
      <c r="S41" s="5">
        <v>-5.6801811072237189E-2</v>
      </c>
      <c r="T41" s="5">
        <v>1.9034090909090754E-2</v>
      </c>
      <c r="U41" s="5">
        <v>-8.5164835164833839E-3</v>
      </c>
      <c r="V41" s="5">
        <v>-2.2644561261625503E-2</v>
      </c>
      <c r="W41" s="5">
        <v>-9.7943192948090341E-3</v>
      </c>
      <c r="X41" s="5">
        <v>3.8877338877338755E-3</v>
      </c>
      <c r="Y41" s="5">
        <v>1.7441049253523029E-2</v>
      </c>
      <c r="Z41" s="5">
        <v>2.7538347148404791E-3</v>
      </c>
      <c r="AA41" s="5">
        <v>3.0852503382949946E-2</v>
      </c>
      <c r="AB41" s="5">
        <v>-3.5810205908683216E-3</v>
      </c>
      <c r="AC41" s="5">
        <v>4.7990567457729172E-2</v>
      </c>
      <c r="AD41" s="5">
        <v>9.5976375046143061E-3</v>
      </c>
      <c r="AE41" s="5">
        <v>-3.063854963445032E-2</v>
      </c>
      <c r="AF41" s="6">
        <v>2.3085802231628426E-3</v>
      </c>
    </row>
    <row r="42" spans="2:32" x14ac:dyDescent="0.15">
      <c r="B42" s="52" t="s">
        <v>67</v>
      </c>
      <c r="C42" s="8">
        <v>5.2933507170795334E-2</v>
      </c>
      <c r="D42" s="7">
        <v>5.1378919531545129E-2</v>
      </c>
      <c r="E42" s="7">
        <v>-6.8619067977768289E-2</v>
      </c>
      <c r="F42" s="7">
        <v>5.2702512421296914E-3</v>
      </c>
      <c r="G42" s="7">
        <v>7.180742554059559E-2</v>
      </c>
      <c r="H42" s="7">
        <v>2.4062278839348809E-2</v>
      </c>
      <c r="I42" s="8">
        <v>6.5573770491801874E-3</v>
      </c>
      <c r="J42" s="7">
        <v>2.8356066044508226E-2</v>
      </c>
      <c r="K42" s="7">
        <v>1.7560975609756072E-2</v>
      </c>
      <c r="L42" s="7">
        <v>2.9453298365947164E-2</v>
      </c>
      <c r="M42" s="7">
        <v>9.9175649968294324E-2</v>
      </c>
      <c r="N42" s="7">
        <v>3.0303030303030228E-2</v>
      </c>
      <c r="O42" s="7">
        <v>9.7730307076101364E-2</v>
      </c>
      <c r="P42" s="7">
        <v>1.2448762714437425E-2</v>
      </c>
      <c r="Q42" s="7">
        <v>1.4456054087277135E-2</v>
      </c>
      <c r="R42" s="7">
        <v>4.2672518897829803E-2</v>
      </c>
      <c r="S42" s="7">
        <v>1.8110408029674847E-2</v>
      </c>
      <c r="T42" s="7">
        <v>2.7878449958182723E-3</v>
      </c>
      <c r="U42" s="7">
        <v>-8.8667220836796973E-3</v>
      </c>
      <c r="V42" s="7">
        <v>2.234174596607361E-2</v>
      </c>
      <c r="W42" s="7">
        <v>3.9235080778107528E-2</v>
      </c>
      <c r="X42" s="7">
        <v>1.631909209518094E-2</v>
      </c>
      <c r="Y42" s="7">
        <v>3.8535381239714776E-2</v>
      </c>
      <c r="Z42" s="7">
        <v>4.2896767637931418E-2</v>
      </c>
      <c r="AA42" s="7">
        <v>3.7280126017327241E-2</v>
      </c>
      <c r="AB42" s="7">
        <v>5.690326445043422E-2</v>
      </c>
      <c r="AC42" s="7">
        <v>2.7839616995810855E-2</v>
      </c>
      <c r="AD42" s="7">
        <v>2.7787934186471588E-2</v>
      </c>
      <c r="AE42" s="7">
        <v>-3.313279274566244E-3</v>
      </c>
      <c r="AF42" s="8">
        <v>2.0729366602687108E-2</v>
      </c>
    </row>
    <row r="44" spans="2:32" x14ac:dyDescent="0.15">
      <c r="B44" s="30" t="s">
        <v>153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2:32" x14ac:dyDescent="0.15">
      <c r="B45" s="10"/>
      <c r="C45" s="232" t="s">
        <v>154</v>
      </c>
      <c r="D45" s="232"/>
      <c r="E45" s="232"/>
      <c r="F45" s="232"/>
      <c r="G45" s="232"/>
      <c r="H45" s="231" t="s">
        <v>155</v>
      </c>
      <c r="I45" s="231"/>
      <c r="J45" s="231"/>
      <c r="K45" s="231"/>
      <c r="L45" s="231"/>
      <c r="M45" s="231"/>
      <c r="N45" s="231"/>
    </row>
    <row r="46" spans="2:32" x14ac:dyDescent="0.15">
      <c r="C46" s="89"/>
      <c r="D46" s="89"/>
      <c r="E46" s="89"/>
      <c r="F46" s="89"/>
      <c r="G46" s="89"/>
      <c r="H46" s="89"/>
    </row>
    <row r="47" spans="2:32" x14ac:dyDescent="0.15">
      <c r="B47" s="10"/>
      <c r="C47" s="63" t="s">
        <v>3</v>
      </c>
      <c r="D47" s="63" t="s">
        <v>4</v>
      </c>
      <c r="E47" s="64" t="s">
        <v>5</v>
      </c>
      <c r="F47" s="63" t="s">
        <v>6</v>
      </c>
      <c r="G47" s="64" t="s">
        <v>7</v>
      </c>
      <c r="H47" s="69" t="s">
        <v>8</v>
      </c>
      <c r="I47" s="70" t="s">
        <v>9</v>
      </c>
      <c r="J47" s="69" t="s">
        <v>10</v>
      </c>
      <c r="K47" s="69" t="s">
        <v>11</v>
      </c>
      <c r="L47" s="69" t="s">
        <v>12</v>
      </c>
      <c r="M47" s="69" t="s">
        <v>13</v>
      </c>
      <c r="N47" s="69" t="s">
        <v>14</v>
      </c>
      <c r="O47" s="69" t="s">
        <v>15</v>
      </c>
      <c r="P47" s="69" t="s">
        <v>16</v>
      </c>
      <c r="Q47" s="69" t="s">
        <v>17</v>
      </c>
      <c r="R47" s="69" t="s">
        <v>18</v>
      </c>
      <c r="S47" s="71" t="s">
        <v>19</v>
      </c>
      <c r="T47" s="69" t="s">
        <v>20</v>
      </c>
      <c r="U47" s="69" t="s">
        <v>21</v>
      </c>
      <c r="V47" s="69" t="s">
        <v>22</v>
      </c>
      <c r="W47" s="69" t="s">
        <v>23</v>
      </c>
      <c r="X47" s="69" t="s">
        <v>24</v>
      </c>
      <c r="Y47" s="69" t="s">
        <v>25</v>
      </c>
      <c r="Z47" s="71" t="s">
        <v>26</v>
      </c>
      <c r="AA47" s="69" t="s">
        <v>27</v>
      </c>
      <c r="AB47" s="69" t="s">
        <v>28</v>
      </c>
      <c r="AC47" s="69" t="s">
        <v>29</v>
      </c>
      <c r="AD47" s="69" t="s">
        <v>30</v>
      </c>
      <c r="AE47" s="69" t="s">
        <v>31</v>
      </c>
      <c r="AF47" s="72" t="s">
        <v>32</v>
      </c>
    </row>
    <row r="48" spans="2:32" x14ac:dyDescent="0.15">
      <c r="B48" s="9"/>
      <c r="C48" s="11">
        <f t="shared" ref="C48:AF48" si="0">AVERAGE(C8:C42)</f>
        <v>3.5219396269878965E-3</v>
      </c>
      <c r="D48" s="11">
        <f t="shared" si="0"/>
        <v>7.6130790133308798E-3</v>
      </c>
      <c r="E48" s="11">
        <f t="shared" si="0"/>
        <v>1.5241020159132163E-2</v>
      </c>
      <c r="F48" s="11">
        <f t="shared" si="0"/>
        <v>7.2689907248598582E-3</v>
      </c>
      <c r="G48" s="31">
        <f t="shared" si="0"/>
        <v>2.6963616504042703E-2</v>
      </c>
      <c r="H48" s="32">
        <f t="shared" si="0"/>
        <v>1.2798695233219559E-2</v>
      </c>
      <c r="I48" s="32">
        <f t="shared" si="0"/>
        <v>1.3866365918687498E-2</v>
      </c>
      <c r="J48" s="32">
        <f t="shared" si="0"/>
        <v>3.2501605976396987E-2</v>
      </c>
      <c r="K48" s="32">
        <f t="shared" si="0"/>
        <v>1.1290351866692841E-2</v>
      </c>
      <c r="L48" s="32">
        <f t="shared" si="0"/>
        <v>1.6193255722069266E-2</v>
      </c>
      <c r="M48" s="32">
        <f t="shared" si="0"/>
        <v>1.9353632655159118E-3</v>
      </c>
      <c r="N48" s="32">
        <f t="shared" si="0"/>
        <v>2.8859530016246668E-2</v>
      </c>
      <c r="O48" s="32">
        <f t="shared" si="0"/>
        <v>1.2921601398996027E-2</v>
      </c>
      <c r="P48" s="32">
        <f t="shared" si="0"/>
        <v>1.3143564117722075E-2</v>
      </c>
      <c r="Q48" s="32">
        <f t="shared" si="0"/>
        <v>-3.3291218884285152E-3</v>
      </c>
      <c r="R48" s="32">
        <f t="shared" si="0"/>
        <v>2.3695667356050089E-2</v>
      </c>
      <c r="S48" s="32">
        <f t="shared" si="0"/>
        <v>1.6465173562163208E-2</v>
      </c>
      <c r="T48" s="32">
        <f t="shared" si="0"/>
        <v>-3.0921141024616207E-4</v>
      </c>
      <c r="U48" s="32">
        <f t="shared" si="0"/>
        <v>1.9898172304242914E-2</v>
      </c>
      <c r="V48" s="32">
        <f t="shared" si="0"/>
        <v>3.4055848711135196E-3</v>
      </c>
      <c r="W48" s="32">
        <f t="shared" si="0"/>
        <v>8.7049973535635453E-4</v>
      </c>
      <c r="X48" s="32">
        <f t="shared" si="0"/>
        <v>1.962301733252006E-2</v>
      </c>
      <c r="Y48" s="32">
        <f t="shared" si="0"/>
        <v>1.5380902909387622E-3</v>
      </c>
      <c r="Z48" s="32">
        <f t="shared" si="0"/>
        <v>1.0978724402413499E-2</v>
      </c>
      <c r="AA48" s="32">
        <f t="shared" si="0"/>
        <v>3.3485771850110001E-2</v>
      </c>
      <c r="AB48" s="32">
        <f t="shared" si="0"/>
        <v>1.5900157899567689E-2</v>
      </c>
      <c r="AC48" s="32">
        <f t="shared" si="0"/>
        <v>1.2868242651686247E-2</v>
      </c>
      <c r="AD48" s="32">
        <f t="shared" si="0"/>
        <v>-9.4088680611532118E-3</v>
      </c>
      <c r="AE48" s="32">
        <f t="shared" si="0"/>
        <v>-1.0065995887863703E-3</v>
      </c>
      <c r="AF48" s="32">
        <f t="shared" si="0"/>
        <v>1.2916830853760162E-2</v>
      </c>
    </row>
    <row r="49" spans="2:32" x14ac:dyDescent="0.15">
      <c r="B49" s="9"/>
    </row>
    <row r="52" spans="2:32" x14ac:dyDescent="0.15">
      <c r="B52" s="94" t="s">
        <v>237</v>
      </c>
      <c r="C52" s="95"/>
      <c r="D52" s="95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</row>
    <row r="53" spans="2:32" x14ac:dyDescent="0.15">
      <c r="B53" s="21" t="s">
        <v>174</v>
      </c>
      <c r="C53" s="9"/>
      <c r="D53" s="9"/>
      <c r="E53" s="9"/>
      <c r="F53" s="9"/>
    </row>
    <row r="54" spans="2:32" x14ac:dyDescent="0.15">
      <c r="B54" s="21"/>
      <c r="C54" s="9"/>
      <c r="E54" s="9"/>
    </row>
    <row r="55" spans="2:32" x14ac:dyDescent="0.15">
      <c r="B55" s="21"/>
      <c r="C55" s="9"/>
      <c r="D55" s="9"/>
      <c r="E55" s="9"/>
    </row>
    <row r="56" spans="2:32" x14ac:dyDescent="0.15">
      <c r="B56" s="21"/>
      <c r="C56" s="9"/>
      <c r="D56" s="9"/>
      <c r="E56" s="9"/>
      <c r="F56" s="9"/>
    </row>
    <row r="57" spans="2:32" x14ac:dyDescent="0.15">
      <c r="B57" s="21"/>
      <c r="C57" s="9"/>
      <c r="D57" s="9"/>
      <c r="E57" s="9"/>
      <c r="F57" s="9"/>
    </row>
    <row r="58" spans="2:32" x14ac:dyDescent="0.15">
      <c r="B58" s="21"/>
      <c r="C58" s="9"/>
      <c r="D58" s="9"/>
      <c r="E58" s="9"/>
      <c r="F58" s="9"/>
    </row>
    <row r="59" spans="2:32" x14ac:dyDescent="0.15">
      <c r="B59" s="21"/>
      <c r="C59" s="9"/>
      <c r="D59" s="9"/>
      <c r="E59" s="9"/>
      <c r="F59" s="9"/>
    </row>
    <row r="60" spans="2:32" x14ac:dyDescent="0.15">
      <c r="B60" s="21"/>
      <c r="C60" s="9"/>
      <c r="D60" s="9"/>
      <c r="E60" s="9"/>
      <c r="F60" s="9"/>
    </row>
    <row r="61" spans="2:32" x14ac:dyDescent="0.15">
      <c r="B61" s="21"/>
      <c r="C61" s="9"/>
      <c r="D61" s="9"/>
      <c r="E61" s="9"/>
      <c r="F61" s="9"/>
    </row>
    <row r="62" spans="2:32" x14ac:dyDescent="0.15">
      <c r="B62" s="21"/>
      <c r="C62" s="9"/>
      <c r="D62" s="9"/>
      <c r="E62" s="9"/>
      <c r="F62" s="9"/>
    </row>
    <row r="63" spans="2:32" x14ac:dyDescent="0.15">
      <c r="B63" s="21"/>
      <c r="C63" s="9"/>
      <c r="D63" s="9"/>
      <c r="E63" s="9"/>
      <c r="F63" s="9"/>
      <c r="M63" s="236" t="s">
        <v>175</v>
      </c>
      <c r="N63" s="236"/>
      <c r="O63" s="236"/>
      <c r="P63" s="236"/>
      <c r="Q63" s="236"/>
      <c r="R63" s="236"/>
      <c r="S63" s="236"/>
    </row>
    <row r="64" spans="2:32" x14ac:dyDescent="0.15">
      <c r="B64" s="21"/>
      <c r="C64" s="9"/>
      <c r="D64" s="9"/>
      <c r="E64" s="9"/>
      <c r="F64" s="9"/>
      <c r="M64" s="236"/>
      <c r="N64" s="236"/>
      <c r="O64" s="236"/>
      <c r="P64" s="236"/>
      <c r="Q64" s="236"/>
      <c r="R64" s="236"/>
      <c r="S64" s="236"/>
    </row>
    <row r="65" spans="2:33" x14ac:dyDescent="0.15">
      <c r="B65" s="21"/>
      <c r="C65" s="9"/>
      <c r="D65" s="9"/>
      <c r="E65" s="9"/>
      <c r="F65" s="9"/>
    </row>
    <row r="66" spans="2:33" x14ac:dyDescent="0.15">
      <c r="B66" s="15" t="s">
        <v>157</v>
      </c>
    </row>
    <row r="67" spans="2:33" x14ac:dyDescent="0.15">
      <c r="B67" s="99" t="s">
        <v>158</v>
      </c>
      <c r="C67" s="99"/>
      <c r="D67" s="99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</row>
    <row r="68" spans="2:33" x14ac:dyDescent="0.15">
      <c r="B68" s="21"/>
      <c r="C68" s="9"/>
      <c r="D68" s="9"/>
      <c r="E68" s="9"/>
      <c r="F68" s="9"/>
    </row>
    <row r="69" spans="2:33" x14ac:dyDescent="0.15">
      <c r="B69" s="120" t="s">
        <v>151</v>
      </c>
      <c r="C69" s="121" t="s">
        <v>176</v>
      </c>
      <c r="E69" s="234" t="s">
        <v>177</v>
      </c>
      <c r="F69" s="235"/>
      <c r="G69" s="235"/>
    </row>
    <row r="70" spans="2:33" s="37" customFormat="1" ht="14" thickBot="1" x14ac:dyDescent="0.2">
      <c r="B70" s="19" t="str" cm="1">
        <f t="array" ref="B70:B99">TRANSPOSE(C6:AF6)</f>
        <v>AL</v>
      </c>
      <c r="C70" s="98">
        <v>0</v>
      </c>
      <c r="D70"/>
      <c r="E70" s="235"/>
      <c r="F70" s="235"/>
      <c r="G70" s="235"/>
      <c r="H70"/>
      <c r="I70"/>
      <c r="J70"/>
      <c r="K70" s="33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2:33" ht="14" thickBot="1" x14ac:dyDescent="0.2">
      <c r="B71" s="19" t="str">
        <v xml:space="preserve">AGL </v>
      </c>
      <c r="C71" s="98">
        <v>0</v>
      </c>
      <c r="E71" s="235"/>
      <c r="F71" s="235"/>
      <c r="G71" s="235"/>
      <c r="AB71" s="14"/>
    </row>
    <row r="72" spans="2:33" ht="14" thickBot="1" x14ac:dyDescent="0.2">
      <c r="B72" s="19" t="str">
        <v>AUTO</v>
      </c>
      <c r="C72" s="98">
        <v>0</v>
      </c>
      <c r="E72" s="235"/>
      <c r="F72" s="235"/>
      <c r="G72" s="235"/>
    </row>
    <row r="73" spans="2:33" ht="14" thickBot="1" x14ac:dyDescent="0.2">
      <c r="B73" s="19" t="str">
        <v>BFI</v>
      </c>
      <c r="C73" s="98">
        <v>0</v>
      </c>
    </row>
    <row r="74" spans="2:33" ht="14" thickBot="1" x14ac:dyDescent="0.2">
      <c r="B74" s="19" t="str">
        <v xml:space="preserve">BPM </v>
      </c>
      <c r="C74" s="98">
        <v>0</v>
      </c>
    </row>
    <row r="75" spans="2:33" ht="14" thickBot="1" x14ac:dyDescent="0.2">
      <c r="B75" s="19" t="str">
        <v>BPVN</v>
      </c>
      <c r="C75" s="98">
        <v>0</v>
      </c>
    </row>
    <row r="76" spans="2:33" ht="14" thickBot="1" x14ac:dyDescent="0.2">
      <c r="B76" s="19" t="str">
        <v>BUL</v>
      </c>
      <c r="C76" s="98">
        <v>0</v>
      </c>
    </row>
    <row r="77" spans="2:33" ht="14" thickBot="1" x14ac:dyDescent="0.2">
      <c r="B77" s="19" t="str">
        <v>CAP</v>
      </c>
      <c r="C77" s="98">
        <v>3.21481454568047E-5</v>
      </c>
    </row>
    <row r="78" spans="2:33" ht="14" thickBot="1" x14ac:dyDescent="0.2">
      <c r="B78" s="19" t="str">
        <v>ENEL</v>
      </c>
      <c r="C78" s="98">
        <v>0</v>
      </c>
    </row>
    <row r="79" spans="2:33" ht="14" thickBot="1" x14ac:dyDescent="0.2">
      <c r="B79" s="19" t="str">
        <v>ENI</v>
      </c>
      <c r="C79" s="98">
        <v>0</v>
      </c>
    </row>
    <row r="80" spans="2:33" ht="14" thickBot="1" x14ac:dyDescent="0.2">
      <c r="B80" s="19" t="str">
        <v>FWB</v>
      </c>
      <c r="C80" s="98">
        <v>0</v>
      </c>
    </row>
    <row r="81" spans="2:7" ht="14" thickBot="1" x14ac:dyDescent="0.2">
      <c r="B81" s="19" t="str">
        <v>F</v>
      </c>
      <c r="C81" s="98">
        <v>0</v>
      </c>
    </row>
    <row r="82" spans="2:7" ht="14" thickBot="1" x14ac:dyDescent="0.2">
      <c r="B82" s="19" t="str">
        <v>FNC</v>
      </c>
      <c r="C82" s="98">
        <v>0</v>
      </c>
    </row>
    <row r="83" spans="2:7" ht="14" thickBot="1" x14ac:dyDescent="0.2">
      <c r="B83" s="19" t="str">
        <v>G</v>
      </c>
      <c r="C83" s="98">
        <v>0</v>
      </c>
    </row>
    <row r="84" spans="2:7" ht="14" thickBot="1" x14ac:dyDescent="0.2">
      <c r="B84" s="19" t="str">
        <v>ES</v>
      </c>
      <c r="C84" s="98">
        <v>0</v>
      </c>
    </row>
    <row r="85" spans="2:7" ht="14" thickBot="1" x14ac:dyDescent="0.2">
      <c r="B85" s="19" t="str">
        <v>IT</v>
      </c>
      <c r="C85" s="98">
        <v>0</v>
      </c>
    </row>
    <row r="86" spans="2:7" ht="14" thickBot="1" x14ac:dyDescent="0.2">
      <c r="B86" s="19" t="str">
        <v>LUX</v>
      </c>
      <c r="C86" s="98">
        <v>0</v>
      </c>
    </row>
    <row r="87" spans="2:7" ht="14" thickBot="1" x14ac:dyDescent="0.2">
      <c r="B87" s="19" t="str">
        <v>MS</v>
      </c>
      <c r="C87" s="98">
        <v>0</v>
      </c>
    </row>
    <row r="88" spans="2:7" ht="14" thickBot="1" x14ac:dyDescent="0.2">
      <c r="B88" s="19" t="str">
        <v>MB</v>
      </c>
      <c r="C88" s="98">
        <v>0</v>
      </c>
    </row>
    <row r="89" spans="2:7" ht="14" thickBot="1" x14ac:dyDescent="0.2">
      <c r="B89" s="19" t="str">
        <v>MED</v>
      </c>
      <c r="C89" s="98">
        <v>0</v>
      </c>
      <c r="G89" s="25"/>
    </row>
    <row r="90" spans="2:7" ht="14" thickBot="1" x14ac:dyDescent="0.2">
      <c r="B90" s="19" t="str">
        <v>MN</v>
      </c>
      <c r="C90" s="98">
        <v>0</v>
      </c>
    </row>
    <row r="91" spans="2:7" ht="14" thickBot="1" x14ac:dyDescent="0.2">
      <c r="B91" s="19" t="str">
        <v>BMPS</v>
      </c>
      <c r="C91" s="98">
        <v>0</v>
      </c>
    </row>
    <row r="92" spans="2:7" ht="14" thickBot="1" x14ac:dyDescent="0.2">
      <c r="B92" s="19" t="str">
        <v>PC</v>
      </c>
      <c r="C92" s="98">
        <v>0</v>
      </c>
    </row>
    <row r="93" spans="2:7" ht="14" thickBot="1" x14ac:dyDescent="0.2">
      <c r="B93" s="19" t="str">
        <v>RCS</v>
      </c>
      <c r="C93" s="98">
        <v>0</v>
      </c>
    </row>
    <row r="94" spans="2:7" ht="14" thickBot="1" x14ac:dyDescent="0.2">
      <c r="B94" s="19" t="str">
        <v>SPM</v>
      </c>
      <c r="C94" s="119">
        <v>0.99996785185454318</v>
      </c>
    </row>
    <row r="95" spans="2:7" ht="14" thickBot="1" x14ac:dyDescent="0.2">
      <c r="B95" s="19" t="str">
        <v>SPI</v>
      </c>
      <c r="C95" s="98">
        <v>0</v>
      </c>
    </row>
    <row r="96" spans="2:7" ht="14" thickBot="1" x14ac:dyDescent="0.2">
      <c r="B96" s="19" t="str">
        <v>SRG</v>
      </c>
      <c r="C96" s="98">
        <v>0</v>
      </c>
    </row>
    <row r="97" spans="2:32" ht="14" thickBot="1" x14ac:dyDescent="0.2">
      <c r="B97" s="19" t="str">
        <v>STM</v>
      </c>
      <c r="C97" s="98">
        <v>0</v>
      </c>
    </row>
    <row r="98" spans="2:32" ht="14" thickBot="1" x14ac:dyDescent="0.2">
      <c r="B98" s="19" t="str">
        <v>TIT</v>
      </c>
      <c r="C98" s="98">
        <v>0</v>
      </c>
    </row>
    <row r="99" spans="2:32" ht="14" thickBot="1" x14ac:dyDescent="0.2">
      <c r="B99" s="19" t="str">
        <v>UC</v>
      </c>
      <c r="C99" s="98">
        <v>0</v>
      </c>
    </row>
    <row r="100" spans="2:32" x14ac:dyDescent="0.15">
      <c r="B100" s="14"/>
      <c r="C100" s="25"/>
    </row>
    <row r="101" spans="2:32" x14ac:dyDescent="0.15">
      <c r="B101" s="15" t="s">
        <v>161</v>
      </c>
    </row>
    <row r="102" spans="2:32" x14ac:dyDescent="0.15">
      <c r="B102" s="233" t="s">
        <v>162</v>
      </c>
      <c r="C102" s="233"/>
      <c r="D102" s="23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</row>
    <row r="104" spans="2:32" x14ac:dyDescent="0.15">
      <c r="B104" s="22"/>
      <c r="C104" s="16" t="s">
        <v>163</v>
      </c>
      <c r="D104" s="18"/>
      <c r="E104" s="18" t="s">
        <v>164</v>
      </c>
      <c r="G104" s="234" t="s">
        <v>178</v>
      </c>
      <c r="H104" s="235"/>
      <c r="I104" s="235"/>
    </row>
    <row r="105" spans="2:32" x14ac:dyDescent="0.15">
      <c r="B105" s="20" t="s">
        <v>165</v>
      </c>
      <c r="C105" s="24">
        <f>SUM(C70:C99)</f>
        <v>1</v>
      </c>
      <c r="D105" s="18" t="s">
        <v>166</v>
      </c>
      <c r="E105" s="17">
        <v>1</v>
      </c>
      <c r="G105" s="235"/>
      <c r="H105" s="235"/>
      <c r="I105" s="235"/>
    </row>
    <row r="106" spans="2:32" x14ac:dyDescent="0.15">
      <c r="B106" s="23"/>
      <c r="C106" s="23"/>
      <c r="D106" s="23"/>
      <c r="G106" s="235"/>
      <c r="H106" s="235"/>
      <c r="I106" s="235"/>
      <c r="J106" s="23"/>
    </row>
    <row r="108" spans="2:32" x14ac:dyDescent="0.15">
      <c r="B108" s="15" t="s">
        <v>238</v>
      </c>
      <c r="C108" s="14"/>
    </row>
    <row r="109" spans="2:32" x14ac:dyDescent="0.15">
      <c r="B109" s="40" t="s">
        <v>240</v>
      </c>
      <c r="C109" s="39"/>
      <c r="D109" s="39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</row>
    <row r="110" spans="2:32" ht="13" customHeight="1" x14ac:dyDescent="0.15"/>
    <row r="111" spans="2:32" ht="12.5" customHeight="1" x14ac:dyDescent="0.15"/>
    <row r="112" spans="2:32" ht="12.5" customHeight="1" x14ac:dyDescent="0.15"/>
    <row r="113" spans="2:32" x14ac:dyDescent="0.15">
      <c r="B113" s="123" t="s">
        <v>239</v>
      </c>
      <c r="C113" s="18" t="s">
        <v>166</v>
      </c>
      <c r="D113" s="88" cm="1">
        <f t="array" ref="D113">SUMPRODUCT(C70:C99,TRANSPOSE(C48:AF48))</f>
        <v>3.3485740211002334E-2</v>
      </c>
    </row>
    <row r="115" spans="2:32" x14ac:dyDescent="0.15">
      <c r="B115" s="15" t="s">
        <v>171</v>
      </c>
    </row>
    <row r="116" spans="2:32" x14ac:dyDescent="0.15">
      <c r="B116" s="40" t="s">
        <v>181</v>
      </c>
      <c r="C116" s="39"/>
      <c r="D116" s="39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</row>
    <row r="118" spans="2:32" x14ac:dyDescent="0.15">
      <c r="B118" s="125" t="s">
        <v>179</v>
      </c>
      <c r="C118" s="18" t="s">
        <v>166</v>
      </c>
      <c r="D118" s="124">
        <f>D113</f>
        <v>3.3485740211002334E-2</v>
      </c>
      <c r="E118" s="126"/>
    </row>
    <row r="120" spans="2:32" x14ac:dyDescent="0.15">
      <c r="C120" s="26"/>
      <c r="D120" s="18"/>
    </row>
    <row r="122" spans="2:32" x14ac:dyDescent="0.15">
      <c r="B122" s="18"/>
      <c r="C122" s="26"/>
      <c r="D122" s="18"/>
    </row>
    <row r="123" spans="2:32" x14ac:dyDescent="0.15">
      <c r="E123" s="14"/>
    </row>
    <row r="127" spans="2:32" x14ac:dyDescent="0.15">
      <c r="E127" s="14"/>
    </row>
    <row r="129" spans="6:17" x14ac:dyDescent="0.15">
      <c r="M129" s="127"/>
      <c r="N129" s="127"/>
      <c r="O129" s="127"/>
      <c r="P129" s="127"/>
      <c r="Q129" s="127"/>
    </row>
    <row r="130" spans="6:17" x14ac:dyDescent="0.15">
      <c r="M130" s="127"/>
      <c r="N130" s="127"/>
      <c r="O130" s="127"/>
      <c r="P130" s="127"/>
      <c r="Q130" s="127"/>
    </row>
    <row r="131" spans="6:17" x14ac:dyDescent="0.15">
      <c r="M131" s="127"/>
      <c r="N131" s="127"/>
      <c r="O131" s="127"/>
      <c r="P131" s="127"/>
      <c r="Q131" s="127"/>
    </row>
    <row r="132" spans="6:17" x14ac:dyDescent="0.15">
      <c r="M132" s="127"/>
      <c r="N132" s="127"/>
      <c r="O132" s="127"/>
      <c r="P132" s="127"/>
      <c r="Q132" s="127"/>
    </row>
    <row r="133" spans="6:17" x14ac:dyDescent="0.15">
      <c r="M133" s="127"/>
      <c r="N133" s="127"/>
      <c r="O133" s="127"/>
      <c r="P133" s="127"/>
      <c r="Q133" s="127"/>
    </row>
    <row r="134" spans="6:17" x14ac:dyDescent="0.15">
      <c r="F134" s="17"/>
      <c r="G134" s="28"/>
      <c r="H134" s="28"/>
      <c r="I134" s="28"/>
      <c r="J134" s="28"/>
      <c r="K134" s="28"/>
      <c r="L134" s="28"/>
      <c r="M134" s="28"/>
      <c r="N134" s="28"/>
      <c r="O134" s="28"/>
      <c r="P134" s="17"/>
    </row>
    <row r="135" spans="6:17" x14ac:dyDescent="0.15"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</row>
  </sheetData>
  <mergeCells count="7">
    <mergeCell ref="G104:I106"/>
    <mergeCell ref="B102:D102"/>
    <mergeCell ref="L1:V3"/>
    <mergeCell ref="C45:G45"/>
    <mergeCell ref="H45:N45"/>
    <mergeCell ref="M63:S64"/>
    <mergeCell ref="E69:G7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1D27-E2E8-4F4C-A85E-AD28F6E6C31E}">
  <dimension ref="A1:AF227"/>
  <sheetViews>
    <sheetView topLeftCell="A141" zoomScale="90" zoomScaleNormal="90" workbookViewId="0">
      <selection activeCell="B152" sqref="B152"/>
    </sheetView>
  </sheetViews>
  <sheetFormatPr baseColWidth="10" defaultColWidth="8.83203125" defaultRowHeight="13" x14ac:dyDescent="0.15"/>
  <cols>
    <col min="1" max="16384" width="8.83203125" style="128"/>
  </cols>
  <sheetData>
    <row r="1" spans="1:32" ht="12.75" customHeight="1" x14ac:dyDescent="0.15">
      <c r="A1" s="151"/>
      <c r="B1"/>
      <c r="C1"/>
      <c r="D1"/>
      <c r="E1"/>
      <c r="F1"/>
      <c r="G1"/>
      <c r="H1"/>
      <c r="I1"/>
      <c r="J1"/>
      <c r="K1"/>
      <c r="L1" s="214" t="s">
        <v>242</v>
      </c>
      <c r="M1" s="214"/>
      <c r="N1" s="214"/>
      <c r="O1" s="214"/>
      <c r="P1" s="214"/>
      <c r="Q1" s="214"/>
      <c r="R1" s="214"/>
      <c r="S1" s="214"/>
      <c r="T1" s="214"/>
      <c r="U1" s="214"/>
      <c r="V1" s="214"/>
      <c r="W1"/>
      <c r="X1"/>
      <c r="Y1"/>
      <c r="Z1"/>
      <c r="AA1"/>
      <c r="AB1"/>
      <c r="AC1"/>
      <c r="AD1"/>
      <c r="AE1"/>
      <c r="AF1"/>
    </row>
    <row r="2" spans="1:32" ht="16" x14ac:dyDescent="0.15">
      <c r="A2" s="152"/>
      <c r="B2"/>
      <c r="C2"/>
      <c r="D2"/>
      <c r="E2"/>
      <c r="F2" s="117"/>
      <c r="G2" s="117"/>
      <c r="H2" s="117"/>
      <c r="I2" s="117"/>
      <c r="J2" s="117"/>
      <c r="K2" s="117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116"/>
      <c r="X2" s="116"/>
      <c r="Y2" s="116"/>
      <c r="Z2" s="116"/>
      <c r="AA2" s="116"/>
      <c r="AB2" s="116"/>
      <c r="AC2" s="116"/>
      <c r="AD2" s="116"/>
      <c r="AE2" s="116"/>
      <c r="AF2" s="92"/>
    </row>
    <row r="3" spans="1:32" ht="16" x14ac:dyDescent="0.15">
      <c r="A3" s="152"/>
      <c r="B3"/>
      <c r="C3"/>
      <c r="D3"/>
      <c r="E3"/>
      <c r="F3"/>
      <c r="G3"/>
      <c r="H3"/>
      <c r="I3"/>
      <c r="J3"/>
      <c r="K3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116"/>
      <c r="X3" s="116"/>
      <c r="Y3" s="116"/>
      <c r="Z3" s="116"/>
      <c r="AA3" s="116"/>
      <c r="AB3" s="116"/>
      <c r="AC3" s="116"/>
      <c r="AD3" s="116"/>
      <c r="AE3" s="116"/>
      <c r="AF3"/>
    </row>
    <row r="4" spans="1:32" ht="16" x14ac:dyDescent="0.15">
      <c r="A4" s="154"/>
      <c r="B4"/>
      <c r="C4"/>
      <c r="D4"/>
      <c r="E4"/>
      <c r="F4"/>
      <c r="G4"/>
      <c r="H4"/>
      <c r="I4"/>
      <c r="J4"/>
      <c r="K4"/>
      <c r="L4" s="1"/>
      <c r="M4" s="1"/>
      <c r="N4" s="1"/>
      <c r="O4" s="1"/>
      <c r="P4" s="1"/>
      <c r="Q4" s="1"/>
      <c r="R4" s="1"/>
      <c r="S4" s="1"/>
      <c r="T4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/>
    </row>
    <row r="5" spans="1:32" x14ac:dyDescent="0.15">
      <c r="A5" s="154"/>
      <c r="B5" s="97" t="s">
        <v>150</v>
      </c>
      <c r="C5" s="97"/>
      <c r="D5" s="97"/>
      <c r="E5" s="97"/>
      <c r="F5" s="97"/>
      <c r="G5" s="97"/>
      <c r="H5" s="97"/>
      <c r="I5" s="97"/>
      <c r="J5" s="97"/>
      <c r="K5" s="9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15">
      <c r="A6" s="154"/>
      <c r="B6" s="68" t="s">
        <v>151</v>
      </c>
      <c r="C6" s="61" t="s">
        <v>3</v>
      </c>
      <c r="D6" s="58" t="s">
        <v>4</v>
      </c>
      <c r="E6" s="59" t="s">
        <v>5</v>
      </c>
      <c r="F6" s="58" t="s">
        <v>6</v>
      </c>
      <c r="G6" s="59" t="s">
        <v>7</v>
      </c>
      <c r="H6" s="58" t="s">
        <v>8</v>
      </c>
      <c r="I6" s="60" t="s">
        <v>9</v>
      </c>
      <c r="J6" s="58" t="s">
        <v>10</v>
      </c>
      <c r="K6" s="58" t="s">
        <v>11</v>
      </c>
      <c r="L6" s="58" t="s">
        <v>12</v>
      </c>
      <c r="M6" s="58" t="s">
        <v>13</v>
      </c>
      <c r="N6" s="58" t="s">
        <v>14</v>
      </c>
      <c r="O6" s="58" t="s">
        <v>15</v>
      </c>
      <c r="P6" s="58" t="s">
        <v>16</v>
      </c>
      <c r="Q6" s="58" t="s">
        <v>17</v>
      </c>
      <c r="R6" s="58" t="s">
        <v>18</v>
      </c>
      <c r="S6" s="59" t="s">
        <v>19</v>
      </c>
      <c r="T6" s="58" t="s">
        <v>20</v>
      </c>
      <c r="U6" s="58" t="s">
        <v>21</v>
      </c>
      <c r="V6" s="58" t="s">
        <v>22</v>
      </c>
      <c r="W6" s="58" t="s">
        <v>23</v>
      </c>
      <c r="X6" s="58" t="s">
        <v>24</v>
      </c>
      <c r="Y6" s="58" t="s">
        <v>25</v>
      </c>
      <c r="Z6" s="59" t="s">
        <v>26</v>
      </c>
      <c r="AA6" s="58" t="s">
        <v>27</v>
      </c>
      <c r="AB6" s="58" t="s">
        <v>28</v>
      </c>
      <c r="AC6" s="58" t="s">
        <v>29</v>
      </c>
      <c r="AD6" s="58" t="s">
        <v>30</v>
      </c>
      <c r="AE6" s="58" t="s">
        <v>31</v>
      </c>
      <c r="AF6" s="61" t="s">
        <v>32</v>
      </c>
    </row>
    <row r="7" spans="1:32" x14ac:dyDescent="0.15">
      <c r="A7" s="154"/>
      <c r="B7" s="62" t="s">
        <v>173</v>
      </c>
      <c r="C7" s="4"/>
      <c r="D7" s="3"/>
      <c r="E7" s="3"/>
      <c r="F7" s="3"/>
      <c r="G7" s="3"/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4"/>
    </row>
    <row r="8" spans="1:32" x14ac:dyDescent="0.15">
      <c r="A8" s="154"/>
      <c r="B8" s="52" t="s">
        <v>33</v>
      </c>
      <c r="C8" s="6">
        <v>1.778975741239883E-2</v>
      </c>
      <c r="D8" s="5">
        <v>3.7968892955169344E-2</v>
      </c>
      <c r="E8" s="5">
        <v>7.0751928590429433E-2</v>
      </c>
      <c r="F8" s="5">
        <v>-3.949142747062216E-3</v>
      </c>
      <c r="G8" s="5">
        <v>-5.818181818181823E-2</v>
      </c>
      <c r="H8" s="5">
        <v>-3.3043478260869542E-2</v>
      </c>
      <c r="I8" s="6">
        <v>3.0478955007256892E-2</v>
      </c>
      <c r="J8" s="5">
        <v>-5.6772908366533724E-2</v>
      </c>
      <c r="K8" s="5">
        <v>7.4273472429210105E-2</v>
      </c>
      <c r="L8" s="5">
        <v>5.9296482412060286E-2</v>
      </c>
      <c r="M8" s="5">
        <v>5.6940671033878031E-2</v>
      </c>
      <c r="N8" s="5">
        <v>5.5084745762711738E-2</v>
      </c>
      <c r="O8" s="5">
        <v>-5.061460592913976E-3</v>
      </c>
      <c r="P8" s="5">
        <v>-1.3761467889908778E-3</v>
      </c>
      <c r="Q8" s="5">
        <v>3.8501560874089596E-2</v>
      </c>
      <c r="R8" s="5">
        <v>4.0920716112531098E-3</v>
      </c>
      <c r="S8" s="5">
        <v>-3.9956411187794926E-3</v>
      </c>
      <c r="T8" s="5">
        <v>-2.3231256599788874E-2</v>
      </c>
      <c r="U8" s="5">
        <v>3.6721660457690333E-2</v>
      </c>
      <c r="V8" s="5">
        <v>-1.8517251991929818E-2</v>
      </c>
      <c r="W8" s="5">
        <v>2.300319488817899E-2</v>
      </c>
      <c r="X8" s="5">
        <v>8.6538461538461404E-3</v>
      </c>
      <c r="Y8" s="5">
        <v>-2.5495376486129435E-2</v>
      </c>
      <c r="Z8" s="5">
        <v>-2.8094820017559287E-2</v>
      </c>
      <c r="AA8" s="5">
        <v>0.13422818791946314</v>
      </c>
      <c r="AB8" s="5">
        <v>-3.5847299813780237E-2</v>
      </c>
      <c r="AC8" s="5">
        <v>3.9152003997287604E-2</v>
      </c>
      <c r="AD8" s="5">
        <v>-3.1417267861298614E-2</v>
      </c>
      <c r="AE8" s="5">
        <v>2.735562310030409E-2</v>
      </c>
      <c r="AF8" s="6">
        <v>-2.7554535017221608E-2</v>
      </c>
    </row>
    <row r="9" spans="1:32" x14ac:dyDescent="0.15">
      <c r="A9" s="154"/>
      <c r="B9" s="52" t="s">
        <v>34</v>
      </c>
      <c r="C9" s="6">
        <v>-2.3834745762711829E-2</v>
      </c>
      <c r="D9" s="5">
        <v>3.305420890260026E-2</v>
      </c>
      <c r="E9" s="5">
        <v>-9.5371514143554968E-3</v>
      </c>
      <c r="F9" s="5">
        <v>-0.10436611546272125</v>
      </c>
      <c r="G9" s="5">
        <v>-8.4942084942084856E-2</v>
      </c>
      <c r="H9" s="5">
        <v>-4.6762589928057575E-2</v>
      </c>
      <c r="I9" s="6">
        <v>4.6478873239436634E-2</v>
      </c>
      <c r="J9" s="5">
        <v>-0.11087645195353756</v>
      </c>
      <c r="K9" s="5">
        <v>5.7866717533424566E-2</v>
      </c>
      <c r="L9" s="5">
        <v>3.4788108791903791E-2</v>
      </c>
      <c r="M9" s="5">
        <v>-2.5385466332795953E-2</v>
      </c>
      <c r="N9" s="5">
        <v>-9.7991967871485855E-2</v>
      </c>
      <c r="O9" s="5">
        <v>-8.3575581395348861E-2</v>
      </c>
      <c r="P9" s="5">
        <v>-4.6853468075333006E-2</v>
      </c>
      <c r="Q9" s="5">
        <v>-4.1082164328657328E-2</v>
      </c>
      <c r="R9" s="5">
        <v>2.0376974019358236E-2</v>
      </c>
      <c r="S9" s="5">
        <v>-6.4916119620714849E-2</v>
      </c>
      <c r="T9" s="5">
        <v>-2.5405405405405344E-2</v>
      </c>
      <c r="U9" s="5">
        <v>-3.5420944558521628E-2</v>
      </c>
      <c r="V9" s="5">
        <v>-0.14065466961657047</v>
      </c>
      <c r="W9" s="5">
        <v>-6.6208619612742173E-2</v>
      </c>
      <c r="X9" s="5">
        <v>-9.4375595805529094E-2</v>
      </c>
      <c r="Y9" s="5">
        <v>-3.7006913379422517E-2</v>
      </c>
      <c r="Z9" s="5">
        <v>-9.9367660343269576E-3</v>
      </c>
      <c r="AA9" s="5">
        <v>6.4431295200525998E-2</v>
      </c>
      <c r="AB9" s="5">
        <v>-0.10622887493964264</v>
      </c>
      <c r="AC9" s="5">
        <v>-9.4106333287539805E-3</v>
      </c>
      <c r="AD9" s="5">
        <v>-7.784718885151358E-2</v>
      </c>
      <c r="AE9" s="5">
        <v>4.9309664694279021E-3</v>
      </c>
      <c r="AF9" s="6">
        <v>-8.3825265643447555E-2</v>
      </c>
    </row>
    <row r="10" spans="1:32" x14ac:dyDescent="0.15">
      <c r="A10" s="154"/>
      <c r="B10" s="52" t="s">
        <v>35</v>
      </c>
      <c r="C10" s="6">
        <v>1.6277807921867139E-3</v>
      </c>
      <c r="D10" s="5">
        <v>1.4931740614334379E-2</v>
      </c>
      <c r="E10" s="5">
        <v>5.8456714858038702E-2</v>
      </c>
      <c r="F10" s="5">
        <v>5.657678084595244E-2</v>
      </c>
      <c r="G10" s="5">
        <v>4.1139240506328986E-2</v>
      </c>
      <c r="H10" s="5">
        <v>4.716981132075472E-2</v>
      </c>
      <c r="I10" s="6">
        <v>6.7294751009421269E-2</v>
      </c>
      <c r="J10" s="5">
        <v>9.7387173396674617E-2</v>
      </c>
      <c r="K10" s="5">
        <v>9.8845977312964212E-3</v>
      </c>
      <c r="L10" s="5">
        <v>3.6674816625916956E-2</v>
      </c>
      <c r="M10" s="5">
        <v>1.7945170223951586E-2</v>
      </c>
      <c r="N10" s="5">
        <v>4.6304541406945642E-2</v>
      </c>
      <c r="O10" s="5">
        <v>1.0309278350515526E-2</v>
      </c>
      <c r="P10" s="5">
        <v>6.0722891566265133E-2</v>
      </c>
      <c r="Q10" s="5">
        <v>2.9258098223615397E-2</v>
      </c>
      <c r="R10" s="5">
        <v>3.9440838741887127E-2</v>
      </c>
      <c r="S10" s="5">
        <v>6.9032761310452398E-2</v>
      </c>
      <c r="T10" s="5">
        <v>1.608430393788126E-2</v>
      </c>
      <c r="U10" s="5">
        <v>2.927088877062271E-2</v>
      </c>
      <c r="V10" s="5">
        <v>8.3824930568225584E-2</v>
      </c>
      <c r="W10" s="5">
        <v>3.9464882943143806E-2</v>
      </c>
      <c r="X10" s="5">
        <v>9.3684210526315856E-2</v>
      </c>
      <c r="Y10" s="5">
        <v>5.9825450450450422E-2</v>
      </c>
      <c r="Z10" s="5">
        <v>0.13868613138686126</v>
      </c>
      <c r="AA10" s="5">
        <v>-3.4589252625077234E-2</v>
      </c>
      <c r="AB10" s="5">
        <v>5.1323608860075594E-2</v>
      </c>
      <c r="AC10" s="5">
        <v>5.4087788641564586E-3</v>
      </c>
      <c r="AD10" s="5">
        <v>-4.0125065138092733E-2</v>
      </c>
      <c r="AE10" s="5">
        <v>4.9067713444553483E-2</v>
      </c>
      <c r="AF10" s="6">
        <v>3.8659793814433312E-3</v>
      </c>
    </row>
    <row r="11" spans="1:32" x14ac:dyDescent="0.15">
      <c r="A11" s="154"/>
      <c r="B11" s="52" t="s">
        <v>36</v>
      </c>
      <c r="C11" s="6">
        <v>-3.3044420368363997E-2</v>
      </c>
      <c r="D11" s="5">
        <v>-2.5220680958385786E-2</v>
      </c>
      <c r="E11" s="5">
        <v>1.4949149195273679E-2</v>
      </c>
      <c r="F11" s="5">
        <v>-1.573716884244945E-2</v>
      </c>
      <c r="G11" s="5">
        <v>-2.127659574468076E-2</v>
      </c>
      <c r="H11" s="5">
        <v>-3.8918918918918854E-2</v>
      </c>
      <c r="I11" s="6">
        <v>-1.5762925598991173E-2</v>
      </c>
      <c r="J11" s="5">
        <v>3.7878787878787838E-2</v>
      </c>
      <c r="K11" s="5">
        <v>7.5153797458080351E-3</v>
      </c>
      <c r="L11" s="5">
        <v>-9.1391509433962938E-3</v>
      </c>
      <c r="M11" s="5">
        <v>-4.2915950860587929E-2</v>
      </c>
      <c r="N11" s="5">
        <v>-2.2978723404255282E-2</v>
      </c>
      <c r="O11" s="5">
        <v>-3.5321821036106836E-2</v>
      </c>
      <c r="P11" s="5">
        <v>-3.4529759200363538E-2</v>
      </c>
      <c r="Q11" s="5">
        <v>3.045685279187933E-3</v>
      </c>
      <c r="R11" s="5">
        <v>-1.392891450528334E-2</v>
      </c>
      <c r="S11" s="5">
        <v>-3.7212696096315195E-2</v>
      </c>
      <c r="T11" s="5">
        <v>-1.5829694323144058E-2</v>
      </c>
      <c r="U11" s="5">
        <v>-2.5336091003102298E-2</v>
      </c>
      <c r="V11" s="5">
        <v>1.1970671853957815E-2</v>
      </c>
      <c r="W11" s="5">
        <v>4.5045045045045227E-3</v>
      </c>
      <c r="X11" s="5">
        <v>-3.272377285851779E-2</v>
      </c>
      <c r="Y11" s="5">
        <v>-6.5081684154602408E-3</v>
      </c>
      <c r="Z11" s="5">
        <v>3.2051282051282076E-2</v>
      </c>
      <c r="AA11" s="5">
        <v>-4.2866282789507354E-2</v>
      </c>
      <c r="AB11" s="5">
        <v>-4.4707091469681444E-2</v>
      </c>
      <c r="AC11" s="5">
        <v>-6.890130353817496E-2</v>
      </c>
      <c r="AD11" s="5">
        <v>-4.8859934853422039E-3</v>
      </c>
      <c r="AE11" s="5">
        <v>-6.3610851262862464E-2</v>
      </c>
      <c r="AF11" s="6">
        <v>-1.412066752246474E-2</v>
      </c>
    </row>
    <row r="12" spans="1:32" x14ac:dyDescent="0.15">
      <c r="A12" s="154"/>
      <c r="B12" s="52" t="s">
        <v>37</v>
      </c>
      <c r="C12" s="6">
        <v>5.0980392156862751E-2</v>
      </c>
      <c r="D12" s="5">
        <v>5.1746442432081688E-3</v>
      </c>
      <c r="E12" s="5">
        <v>3.4250839894672681E-2</v>
      </c>
      <c r="F12" s="5">
        <v>-1.6014742907571336E-2</v>
      </c>
      <c r="G12" s="5">
        <v>9.2132505175983495E-2</v>
      </c>
      <c r="H12" s="5">
        <v>5.9992500937382745E-2</v>
      </c>
      <c r="I12" s="6">
        <v>6.7264573991031432E-2</v>
      </c>
      <c r="J12" s="5">
        <v>7.1949947862356575E-2</v>
      </c>
      <c r="K12" s="5">
        <v>-1.7174158208474344E-2</v>
      </c>
      <c r="L12" s="5">
        <v>-2.9455519190717108E-2</v>
      </c>
      <c r="M12" s="5">
        <v>-5.3896433772479511E-2</v>
      </c>
      <c r="N12" s="5">
        <v>0.20034843205574904</v>
      </c>
      <c r="O12" s="5">
        <v>6.1838893409275966E-2</v>
      </c>
      <c r="P12" s="5">
        <v>4.3764705882352928E-2</v>
      </c>
      <c r="Q12" s="5">
        <v>1.0121457489878326E-3</v>
      </c>
      <c r="R12" s="5">
        <v>6.9654164637116392E-2</v>
      </c>
      <c r="S12" s="5">
        <v>3.9408866995073857E-2</v>
      </c>
      <c r="T12" s="5">
        <v>3.9933444259567324E-2</v>
      </c>
      <c r="U12" s="5">
        <v>6.1007957559681615E-2</v>
      </c>
      <c r="V12" s="5">
        <v>-4.9127606091971109E-2</v>
      </c>
      <c r="W12" s="5">
        <v>-3.2030749519538076E-3</v>
      </c>
      <c r="X12" s="5">
        <v>4.6766169154228737E-2</v>
      </c>
      <c r="Y12" s="5">
        <v>1.7379679144385041E-2</v>
      </c>
      <c r="Z12" s="5">
        <v>0.13975155279503096</v>
      </c>
      <c r="AA12" s="5">
        <v>6.6844919786094832E-4</v>
      </c>
      <c r="AB12" s="5">
        <v>6.5626681011296331E-2</v>
      </c>
      <c r="AC12" s="5">
        <v>2.466666666666658E-2</v>
      </c>
      <c r="AD12" s="5">
        <v>-1.7730496453900672E-2</v>
      </c>
      <c r="AE12" s="5">
        <v>2.0979020979021063E-2</v>
      </c>
      <c r="AF12" s="6">
        <v>5.7291666666666602E-2</v>
      </c>
    </row>
    <row r="13" spans="1:32" x14ac:dyDescent="0.15">
      <c r="A13" s="154"/>
      <c r="B13" s="52" t="s">
        <v>38</v>
      </c>
      <c r="C13" s="6">
        <v>-5.170575692963765E-2</v>
      </c>
      <c r="D13" s="5">
        <v>5.9202059202059315E-2</v>
      </c>
      <c r="E13" s="5">
        <v>4.6404585274697346E-3</v>
      </c>
      <c r="F13" s="5">
        <v>-7.5916644684779697E-2</v>
      </c>
      <c r="G13" s="5">
        <v>-3.1279620853080572E-2</v>
      </c>
      <c r="H13" s="5">
        <v>-1.9808984789529492E-2</v>
      </c>
      <c r="I13" s="6">
        <v>-2.3409363745498232E-2</v>
      </c>
      <c r="J13" s="5">
        <v>-1.9455252918287869E-2</v>
      </c>
      <c r="K13" s="5">
        <v>-3.8030293095533446E-3</v>
      </c>
      <c r="L13" s="5">
        <v>4.8436541998773931E-2</v>
      </c>
      <c r="M13" s="5">
        <v>-0.10269095109227415</v>
      </c>
      <c r="N13" s="5">
        <v>-5.0798258345428109E-2</v>
      </c>
      <c r="O13" s="5">
        <v>-0.10268199233716474</v>
      </c>
      <c r="P13" s="5">
        <v>-8.3408476104598166E-3</v>
      </c>
      <c r="Q13" s="5">
        <v>-8.9989888776542015E-2</v>
      </c>
      <c r="R13" s="5">
        <v>-4.0983606557376982E-3</v>
      </c>
      <c r="S13" s="5">
        <v>2.8436018957346012E-2</v>
      </c>
      <c r="T13" s="5">
        <v>-5.4399999999999976E-2</v>
      </c>
      <c r="U13" s="5">
        <v>-2.8500000000000015E-2</v>
      </c>
      <c r="V13" s="5">
        <v>-2.2975547175679328E-2</v>
      </c>
      <c r="W13" s="5">
        <v>-5.1413881748072028E-3</v>
      </c>
      <c r="X13" s="5">
        <v>-5.4182509505703448E-2</v>
      </c>
      <c r="Y13" s="5">
        <v>-3.5873850197109057E-2</v>
      </c>
      <c r="Z13" s="5">
        <v>-7.0844686648501312E-2</v>
      </c>
      <c r="AA13" s="5">
        <v>5.6780227120908459E-2</v>
      </c>
      <c r="AB13" s="5">
        <v>-4.1393235739525511E-2</v>
      </c>
      <c r="AC13" s="5">
        <v>9.903853104894127E-3</v>
      </c>
      <c r="AD13" s="5">
        <v>-0.14107192446542624</v>
      </c>
      <c r="AE13" s="5">
        <v>-3.424657534246589E-2</v>
      </c>
      <c r="AF13" s="6">
        <v>-2.0935960591132889E-2</v>
      </c>
    </row>
    <row r="14" spans="1:32" x14ac:dyDescent="0.15">
      <c r="A14" s="154"/>
      <c r="B14" s="52" t="s">
        <v>39</v>
      </c>
      <c r="C14" s="6">
        <v>-3.3164699269252383E-2</v>
      </c>
      <c r="D14" s="5">
        <v>-4.0097205346294122E-2</v>
      </c>
      <c r="E14" s="5">
        <v>1.6328874518591434E-2</v>
      </c>
      <c r="F14" s="5">
        <v>-4.9297784882393322E-2</v>
      </c>
      <c r="G14" s="5">
        <v>-6.8493150684931781E-3</v>
      </c>
      <c r="H14" s="5">
        <v>-2.3457235654998271E-2</v>
      </c>
      <c r="I14" s="6">
        <v>-5.4087277197295579E-2</v>
      </c>
      <c r="J14" s="5">
        <v>-2.9761904761904127E-3</v>
      </c>
      <c r="K14" s="5">
        <v>-3.0507470545646093E-2</v>
      </c>
      <c r="L14" s="5">
        <v>-1.6666666666666673E-2</v>
      </c>
      <c r="M14" s="5">
        <v>-8.8031212516920341E-3</v>
      </c>
      <c r="N14" s="5">
        <v>-0.10091743119266057</v>
      </c>
      <c r="O14" s="5">
        <v>-7.002561912894964E-2</v>
      </c>
      <c r="P14" s="5">
        <v>-2.4778358717890508E-2</v>
      </c>
      <c r="Q14" s="5">
        <v>-5.7777777777777733E-2</v>
      </c>
      <c r="R14" s="5">
        <v>2.1490626428897982E-2</v>
      </c>
      <c r="S14" s="5">
        <v>-2.0914569301666072E-2</v>
      </c>
      <c r="T14" s="5">
        <v>-4.9069373942470441E-2</v>
      </c>
      <c r="U14" s="5">
        <v>9.7786927431807152E-3</v>
      </c>
      <c r="V14" s="5">
        <v>-4.4067324526500043E-2</v>
      </c>
      <c r="W14" s="5">
        <v>-2.9069767441860534E-2</v>
      </c>
      <c r="X14" s="5">
        <v>-3.8190954773869253E-2</v>
      </c>
      <c r="Y14" s="5">
        <v>-3.1075371405206546E-2</v>
      </c>
      <c r="Z14" s="5">
        <v>4.9853372434017572E-2</v>
      </c>
      <c r="AA14" s="5">
        <v>9.9241466498103684E-2</v>
      </c>
      <c r="AB14" s="5">
        <v>-3.2122169562927828E-2</v>
      </c>
      <c r="AC14" s="5">
        <v>3.5075161059412982E-2</v>
      </c>
      <c r="AD14" s="5">
        <v>-0.10184287099903003</v>
      </c>
      <c r="AE14" s="5">
        <v>-3.0395136778114855E-3</v>
      </c>
      <c r="AF14" s="6">
        <v>-8.8050314465409167E-3</v>
      </c>
    </row>
    <row r="15" spans="1:32" x14ac:dyDescent="0.15">
      <c r="A15" s="154"/>
      <c r="B15" s="52" t="s">
        <v>40</v>
      </c>
      <c r="C15" s="6">
        <v>8.197674418604653E-2</v>
      </c>
      <c r="D15" s="5">
        <v>-3.4177215189873364E-2</v>
      </c>
      <c r="E15" s="5">
        <v>4.3949564864914789E-2</v>
      </c>
      <c r="F15" s="5">
        <v>-8.2720312265425505E-2</v>
      </c>
      <c r="G15" s="5">
        <v>0</v>
      </c>
      <c r="H15" s="5">
        <v>4.4345898004434697E-2</v>
      </c>
      <c r="I15" s="6">
        <v>4.4184535412605565E-2</v>
      </c>
      <c r="J15" s="5">
        <v>0.17810945273631831</v>
      </c>
      <c r="K15" s="5">
        <v>3.4624393224481437E-2</v>
      </c>
      <c r="L15" s="5">
        <v>7.2554267023490854E-2</v>
      </c>
      <c r="M15" s="5">
        <v>3.7296112349841771E-4</v>
      </c>
      <c r="N15" s="5">
        <v>-1.360544217687076E-2</v>
      </c>
      <c r="O15" s="5">
        <v>4.4077134986225772E-2</v>
      </c>
      <c r="P15" s="5">
        <v>3.2167832167832228E-2</v>
      </c>
      <c r="Q15" s="5">
        <v>5.3066037735848968E-2</v>
      </c>
      <c r="R15" s="5">
        <v>6.7591763652641079E-2</v>
      </c>
      <c r="S15" s="5">
        <v>4.0188269370021699E-2</v>
      </c>
      <c r="T15" s="5">
        <v>8.3036773428232638E-2</v>
      </c>
      <c r="U15" s="5">
        <v>8.2568807339449407E-2</v>
      </c>
      <c r="V15" s="5">
        <v>-1.2299943807363302E-2</v>
      </c>
      <c r="W15" s="5">
        <v>1.7298735861610098E-2</v>
      </c>
      <c r="X15" s="5">
        <v>-9.4043887147335272E-3</v>
      </c>
      <c r="Y15" s="5">
        <v>4.0230693487129092E-2</v>
      </c>
      <c r="Z15" s="5">
        <v>5.0279329608938467E-2</v>
      </c>
      <c r="AA15" s="5">
        <v>3.9677975848188482E-2</v>
      </c>
      <c r="AB15" s="5">
        <v>-1.0881392818280702E-2</v>
      </c>
      <c r="AC15" s="5">
        <v>5.2835408022130034E-2</v>
      </c>
      <c r="AD15" s="5">
        <v>3.5997120230374407E-4</v>
      </c>
      <c r="AE15" s="5">
        <v>1.1178861788617829E-2</v>
      </c>
      <c r="AF15" s="6">
        <v>3.0456852791878087E-2</v>
      </c>
    </row>
    <row r="16" spans="1:32" x14ac:dyDescent="0.15">
      <c r="A16" s="154"/>
      <c r="B16" s="52" t="s">
        <v>41</v>
      </c>
      <c r="C16" s="6">
        <v>-4.7286405158517451E-3</v>
      </c>
      <c r="D16" s="5">
        <v>8.213193534294401E-3</v>
      </c>
      <c r="E16" s="5">
        <v>-2.323816471446491E-3</v>
      </c>
      <c r="F16" s="5">
        <v>6.3273322422258527E-2</v>
      </c>
      <c r="G16" s="5">
        <v>8.7684729064039291E-2</v>
      </c>
      <c r="H16" s="5">
        <v>-1.5569709837225805E-2</v>
      </c>
      <c r="I16" s="6">
        <v>1.1823273179838287E-2</v>
      </c>
      <c r="J16" s="5">
        <v>1.6047297297297255E-2</v>
      </c>
      <c r="K16" s="5">
        <v>7.3001082712687473E-2</v>
      </c>
      <c r="L16" s="5">
        <v>-1.0535070695869213E-2</v>
      </c>
      <c r="M16" s="5">
        <v>8.1031134666552151E-2</v>
      </c>
      <c r="N16" s="5">
        <v>-1.9568965517241407E-2</v>
      </c>
      <c r="O16" s="5">
        <v>9.322779243623576E-2</v>
      </c>
      <c r="P16" s="5">
        <v>5.2393857271906055E-2</v>
      </c>
      <c r="Q16" s="5">
        <v>-6.0470324748040219E-2</v>
      </c>
      <c r="R16" s="5">
        <v>7.1278825995806346E-3</v>
      </c>
      <c r="S16" s="5">
        <v>8.3536373129132757E-3</v>
      </c>
      <c r="T16" s="5">
        <v>-2.0262869660460075E-2</v>
      </c>
      <c r="U16" s="5">
        <v>2.2645951035781625E-2</v>
      </c>
      <c r="V16" s="5">
        <v>2.0965906696447368E-2</v>
      </c>
      <c r="W16" s="5">
        <v>1.7658600392413432E-2</v>
      </c>
      <c r="X16" s="5">
        <v>-1.1603375527426288E-2</v>
      </c>
      <c r="Y16" s="5">
        <v>5.2332657200811296E-2</v>
      </c>
      <c r="Z16" s="5">
        <v>6.6489361702128606E-3</v>
      </c>
      <c r="AA16" s="5">
        <v>-8.8495575221229201E-4</v>
      </c>
      <c r="AB16" s="5">
        <v>9.4774477447744726E-2</v>
      </c>
      <c r="AC16" s="5">
        <v>2.4467945349448243E-2</v>
      </c>
      <c r="AD16" s="5">
        <v>3.9330694494422454E-2</v>
      </c>
      <c r="AE16" s="5">
        <v>5.1256281407035337E-2</v>
      </c>
      <c r="AF16" s="6">
        <v>3.571428571428583E-2</v>
      </c>
    </row>
    <row r="17" spans="1:32" x14ac:dyDescent="0.15">
      <c r="A17" s="154"/>
      <c r="B17" s="52" t="s">
        <v>42</v>
      </c>
      <c r="C17" s="6">
        <v>4.2112082928411057E-3</v>
      </c>
      <c r="D17" s="5">
        <v>1.871912644076619E-2</v>
      </c>
      <c r="E17" s="5">
        <v>6.810784036229818E-2</v>
      </c>
      <c r="F17" s="5">
        <v>0.13751808638364679</v>
      </c>
      <c r="G17" s="5">
        <v>0.11141304347826092</v>
      </c>
      <c r="H17" s="5">
        <v>3.6664270309130109E-2</v>
      </c>
      <c r="I17" s="6">
        <v>6.0270602706026861E-2</v>
      </c>
      <c r="J17" s="5">
        <v>-1.9950124688279322E-2</v>
      </c>
      <c r="K17" s="5">
        <v>-6.2530577299412483E-3</v>
      </c>
      <c r="L17" s="5">
        <v>3.4743625665452568E-2</v>
      </c>
      <c r="M17" s="5">
        <v>4.3263373883183784E-2</v>
      </c>
      <c r="N17" s="5">
        <v>-1.6090741229227101E-2</v>
      </c>
      <c r="O17" s="5">
        <v>3.8616251005631569E-2</v>
      </c>
      <c r="P17" s="5">
        <v>-5.3648068669527897E-3</v>
      </c>
      <c r="Q17" s="5">
        <v>-4.7675804529202529E-3</v>
      </c>
      <c r="R17" s="5">
        <v>-5.3705245628642762E-2</v>
      </c>
      <c r="S17" s="5">
        <v>1.4497756299620357E-2</v>
      </c>
      <c r="T17" s="5">
        <v>1.6769144773616584E-2</v>
      </c>
      <c r="U17" s="5">
        <v>2.2558814050918229E-3</v>
      </c>
      <c r="V17" s="5">
        <v>5.9727983819371278E-2</v>
      </c>
      <c r="W17" s="5">
        <v>3.791773778920296E-2</v>
      </c>
      <c r="X17" s="5">
        <v>5.1227321237993645E-2</v>
      </c>
      <c r="Y17" s="5">
        <v>0.1015163197121562</v>
      </c>
      <c r="Z17" s="5">
        <v>4.2272126816380366E-2</v>
      </c>
      <c r="AA17" s="5">
        <v>-1.4614703277236456E-2</v>
      </c>
      <c r="AB17" s="5">
        <v>3.652715671004373E-2</v>
      </c>
      <c r="AC17" s="5">
        <v>1.0034302567883784E-2</v>
      </c>
      <c r="AD17" s="5">
        <v>4.7328878579094999E-2</v>
      </c>
      <c r="AE17" s="5">
        <v>0.10803059273422552</v>
      </c>
      <c r="AF17" s="6">
        <v>-1.4268727705113079E-2</v>
      </c>
    </row>
    <row r="18" spans="1:32" x14ac:dyDescent="0.15">
      <c r="A18" s="154"/>
      <c r="B18" s="52" t="s">
        <v>43</v>
      </c>
      <c r="C18" s="6">
        <v>0.10376344086021504</v>
      </c>
      <c r="D18" s="5">
        <v>4.5937898766482271E-2</v>
      </c>
      <c r="E18" s="5">
        <v>7.5474510583325091E-2</v>
      </c>
      <c r="F18" s="5">
        <v>2.97699594046009E-2</v>
      </c>
      <c r="G18" s="5">
        <v>6.3569682151589341E-2</v>
      </c>
      <c r="H18" s="5">
        <v>3.7101248266296821E-2</v>
      </c>
      <c r="I18" s="6">
        <v>5.3364269141531424E-2</v>
      </c>
      <c r="J18" s="5">
        <v>0.14503816793893137</v>
      </c>
      <c r="K18" s="5">
        <v>8.2262804043139112E-2</v>
      </c>
      <c r="L18" s="5">
        <v>-2.7078256160303661E-3</v>
      </c>
      <c r="M18" s="5">
        <v>-5.7767313546423178E-2</v>
      </c>
      <c r="N18" s="5">
        <v>5.1831992850759616E-2</v>
      </c>
      <c r="O18" s="5">
        <v>3.0983733539891586E-2</v>
      </c>
      <c r="P18" s="5">
        <v>7.6806903991369899E-2</v>
      </c>
      <c r="Q18" s="5">
        <v>6.3473053892215706E-2</v>
      </c>
      <c r="R18" s="5">
        <v>4.0915090189177286E-2</v>
      </c>
      <c r="S18" s="5">
        <v>2.0415107179312619E-2</v>
      </c>
      <c r="T18" s="5">
        <v>2.418911489829564E-2</v>
      </c>
      <c r="U18" s="5">
        <v>9.4166283876894838E-2</v>
      </c>
      <c r="V18" s="5">
        <v>1.150992268292224E-2</v>
      </c>
      <c r="W18" s="5">
        <v>4.8916408668730822E-2</v>
      </c>
      <c r="X18" s="5">
        <v>6.8020304568527909E-2</v>
      </c>
      <c r="Y18" s="5">
        <v>3.2431171255249705E-2</v>
      </c>
      <c r="Z18" s="5">
        <v>8.6185044359949378E-2</v>
      </c>
      <c r="AA18" s="5">
        <v>-6.1797752808988443E-3</v>
      </c>
      <c r="AB18" s="5">
        <v>2.6175472612700083E-2</v>
      </c>
      <c r="AC18" s="5">
        <v>6.3448232082777875E-2</v>
      </c>
      <c r="AD18" s="5">
        <v>-6.0165289256198358E-2</v>
      </c>
      <c r="AE18" s="5">
        <v>3.710094909404657E-2</v>
      </c>
      <c r="AF18" s="6">
        <v>1.9300361881785303E-2</v>
      </c>
    </row>
    <row r="19" spans="1:32" x14ac:dyDescent="0.15">
      <c r="A19" s="154"/>
      <c r="B19" s="52" t="s">
        <v>44</v>
      </c>
      <c r="C19" s="6">
        <v>1.2664393570384706E-2</v>
      </c>
      <c r="D19" s="5">
        <v>-3.6600244001626621E-3</v>
      </c>
      <c r="E19" s="5">
        <v>0.12084905418238764</v>
      </c>
      <c r="F19" s="5">
        <v>9.8212877792378431E-2</v>
      </c>
      <c r="G19" s="5">
        <v>4.1379310344827516E-2</v>
      </c>
      <c r="H19" s="5">
        <v>-1.4376462721497818E-2</v>
      </c>
      <c r="I19" s="6">
        <v>3.9922907488986865E-2</v>
      </c>
      <c r="J19" s="5">
        <v>2.7022222222222274E-2</v>
      </c>
      <c r="K19" s="5">
        <v>-3.7955249765445009E-3</v>
      </c>
      <c r="L19" s="5">
        <v>1.1403746945424972E-2</v>
      </c>
      <c r="M19" s="5">
        <v>-0.12791337489588325</v>
      </c>
      <c r="N19" s="5">
        <v>7.9439252336448649E-2</v>
      </c>
      <c r="O19" s="5">
        <v>7.475582268970693E-2</v>
      </c>
      <c r="P19" s="5">
        <v>1.7631737126828344E-2</v>
      </c>
      <c r="Q19" s="5">
        <v>2.6463963963963898E-2</v>
      </c>
      <c r="R19" s="5">
        <v>9.2138630600169052E-2</v>
      </c>
      <c r="S19" s="5">
        <v>0.11070356785595212</v>
      </c>
      <c r="T19" s="5">
        <v>0.14492753623188404</v>
      </c>
      <c r="U19" s="5">
        <v>9.1099916036943659E-2</v>
      </c>
      <c r="V19" s="5">
        <v>7.7245947090761935E-2</v>
      </c>
      <c r="W19" s="5">
        <v>1.0920897284533573E-2</v>
      </c>
      <c r="X19" s="5">
        <v>-5.5627376425855551E-2</v>
      </c>
      <c r="Y19" s="5">
        <v>9.4011299435028187E-2</v>
      </c>
      <c r="Z19" s="5">
        <v>3.8226371061843678E-2</v>
      </c>
      <c r="AA19" s="5">
        <v>9.4120972300734823E-2</v>
      </c>
      <c r="AB19" s="5">
        <v>1.2281530467642797E-2</v>
      </c>
      <c r="AC19" s="5">
        <v>6.4915684226234963E-2</v>
      </c>
      <c r="AD19" s="5">
        <v>-9.4266619767850848E-2</v>
      </c>
      <c r="AE19" s="5">
        <v>1.4542429284525888E-2</v>
      </c>
      <c r="AF19" s="6">
        <v>2.674556213017825E-3</v>
      </c>
    </row>
    <row r="20" spans="1:32" x14ac:dyDescent="0.15">
      <c r="A20" s="154"/>
      <c r="B20" s="52" t="s">
        <v>45</v>
      </c>
      <c r="C20" s="6">
        <v>-1.2506012506012411E-2</v>
      </c>
      <c r="D20" s="5">
        <v>-3.2653061224489827E-2</v>
      </c>
      <c r="E20" s="5">
        <v>-5.4701919421837789E-2</v>
      </c>
      <c r="F20" s="5">
        <v>-5.2624021824969482E-2</v>
      </c>
      <c r="G20" s="5">
        <v>-3.6423841059602592E-2</v>
      </c>
      <c r="H20" s="5">
        <v>6.4450474898236527E-3</v>
      </c>
      <c r="I20" s="6">
        <v>-6.3542494042891709E-3</v>
      </c>
      <c r="J20" s="5">
        <v>0.11035139345681144</v>
      </c>
      <c r="K20" s="5">
        <v>9.7176044178711712E-3</v>
      </c>
      <c r="L20" s="5">
        <v>5.7181208053691347E-2</v>
      </c>
      <c r="M20" s="5">
        <v>0.151945518534812</v>
      </c>
      <c r="N20" s="5">
        <v>-0.11019283746556477</v>
      </c>
      <c r="O20" s="5">
        <v>8.5634393568682257E-2</v>
      </c>
      <c r="P20" s="5">
        <v>-5.1191179366016542E-3</v>
      </c>
      <c r="Q20" s="5">
        <v>6.7756445419637906E-2</v>
      </c>
      <c r="R20" s="5">
        <v>3.5990712074303398E-2</v>
      </c>
      <c r="S20" s="5">
        <v>-4.2329630741519172E-2</v>
      </c>
      <c r="T20" s="5">
        <v>-2.8129395218002215E-3</v>
      </c>
      <c r="U20" s="5">
        <v>-1.5005771450557794E-2</v>
      </c>
      <c r="V20" s="5">
        <v>-2.5951742627345845E-2</v>
      </c>
      <c r="W20" s="5">
        <v>-1.5766423357664209E-2</v>
      </c>
      <c r="X20" s="5">
        <v>3.426339735072681E-2</v>
      </c>
      <c r="Y20" s="5">
        <v>8.0561867382772465E-3</v>
      </c>
      <c r="Z20" s="5">
        <v>-4.8619852544506466E-2</v>
      </c>
      <c r="AA20" s="5">
        <v>5.3474554378713519E-2</v>
      </c>
      <c r="AB20" s="5">
        <v>2.7998133457769549E-2</v>
      </c>
      <c r="AC20" s="5">
        <v>-3.1866591928251156E-2</v>
      </c>
      <c r="AD20" s="5">
        <v>4.8932038834951515E-2</v>
      </c>
      <c r="AE20" s="5">
        <v>-3.7720995834290096E-2</v>
      </c>
      <c r="AF20" s="6">
        <v>3.9232348983782993E-2</v>
      </c>
    </row>
    <row r="21" spans="1:32" x14ac:dyDescent="0.15">
      <c r="A21" s="154"/>
      <c r="B21" s="52" t="s">
        <v>46</v>
      </c>
      <c r="C21" s="6">
        <v>-2.1432050657574343E-2</v>
      </c>
      <c r="D21" s="5">
        <v>-2.362869198312231E-2</v>
      </c>
      <c r="E21" s="5">
        <v>-4.3279409698502441E-2</v>
      </c>
      <c r="F21" s="5">
        <v>-5.7088006466606486E-3</v>
      </c>
      <c r="G21" s="5">
        <v>0.12638411607483768</v>
      </c>
      <c r="H21" s="5">
        <v>-2.8311425682507697E-2</v>
      </c>
      <c r="I21" s="6">
        <v>-2.3714361843858261E-2</v>
      </c>
      <c r="J21" s="5">
        <v>4.7756385272949238E-2</v>
      </c>
      <c r="K21" s="5">
        <v>1.5107405313736636E-2</v>
      </c>
      <c r="L21" s="5">
        <v>1.955307262569822E-2</v>
      </c>
      <c r="M21" s="5">
        <v>-5.9726992470057236E-2</v>
      </c>
      <c r="N21" s="5">
        <v>-7.9610791685094974E-3</v>
      </c>
      <c r="O21" s="5">
        <v>6.7611075338055654E-3</v>
      </c>
      <c r="P21" s="5">
        <v>-1.3259449831783133E-2</v>
      </c>
      <c r="Q21" s="5">
        <v>-3.8797443643014129E-2</v>
      </c>
      <c r="R21" s="5">
        <v>-3.2125513634665648E-2</v>
      </c>
      <c r="S21" s="5">
        <v>-1.2852664576802513E-2</v>
      </c>
      <c r="T21" s="5">
        <v>4.4193700047014638E-2</v>
      </c>
      <c r="U21" s="5">
        <v>4.6484374999999911E-2</v>
      </c>
      <c r="V21" s="5">
        <v>-4.743293331865385E-2</v>
      </c>
      <c r="W21" s="5">
        <v>-2.1358647285671873E-2</v>
      </c>
      <c r="X21" s="5">
        <v>1.3586110246029248E-2</v>
      </c>
      <c r="Y21" s="5">
        <v>-1.8749999999999999E-2</v>
      </c>
      <c r="Z21" s="5">
        <v>-2.0555227406970234E-3</v>
      </c>
      <c r="AA21" s="5">
        <v>-4.0706228543403722E-2</v>
      </c>
      <c r="AB21" s="5">
        <v>9.6232410349523262E-2</v>
      </c>
      <c r="AC21" s="5">
        <v>-2.1827866716845709E-2</v>
      </c>
      <c r="AD21" s="5">
        <v>-4.8130322102924866E-2</v>
      </c>
      <c r="AE21" s="5">
        <v>-3.4086648259875878E-3</v>
      </c>
      <c r="AF21" s="6">
        <v>3.0936967632027381E-2</v>
      </c>
    </row>
    <row r="22" spans="1:32" x14ac:dyDescent="0.15">
      <c r="A22" s="154"/>
      <c r="B22" s="52" t="s">
        <v>47</v>
      </c>
      <c r="C22" s="6">
        <v>-8.4868093578894882E-2</v>
      </c>
      <c r="D22" s="5">
        <v>-5.6179775280898903E-2</v>
      </c>
      <c r="E22" s="5">
        <v>1.799767053223272E-2</v>
      </c>
      <c r="F22" s="5">
        <v>2.0019307961993742E-2</v>
      </c>
      <c r="G22" s="5">
        <v>0</v>
      </c>
      <c r="H22" s="5">
        <v>-1.1099549080818479E-2</v>
      </c>
      <c r="I22" s="6">
        <v>-8.460698689956335E-2</v>
      </c>
      <c r="J22" s="5">
        <v>2.6336019838809746E-2</v>
      </c>
      <c r="K22" s="5">
        <v>-6.0838936919628975E-3</v>
      </c>
      <c r="L22" s="5">
        <v>-2.9389788293897878E-2</v>
      </c>
      <c r="M22" s="5">
        <v>-8.2145366998094924E-2</v>
      </c>
      <c r="N22" s="5">
        <v>-8.4262148907712914E-2</v>
      </c>
      <c r="O22" s="5">
        <v>-8.5065558042852582E-2</v>
      </c>
      <c r="P22" s="5">
        <v>-4.7533092659446399E-2</v>
      </c>
      <c r="Q22" s="5">
        <v>-5.158738642437196E-2</v>
      </c>
      <c r="R22" s="5">
        <v>-2.9718255499807007E-2</v>
      </c>
      <c r="S22" s="5">
        <v>-2.2546840266751265E-2</v>
      </c>
      <c r="T22" s="5">
        <v>-9.6352994146780752E-2</v>
      </c>
      <c r="U22" s="5">
        <v>-5.1138484509145113E-2</v>
      </c>
      <c r="V22" s="5">
        <v>-5.2626509737445364E-2</v>
      </c>
      <c r="W22" s="5">
        <v>-2.8796605031827911E-2</v>
      </c>
      <c r="X22" s="5">
        <v>4.3207742827514627E-2</v>
      </c>
      <c r="Y22" s="5">
        <v>-8.1340712122794159E-2</v>
      </c>
      <c r="Z22" s="5">
        <v>0.13286613949524134</v>
      </c>
      <c r="AA22" s="5">
        <v>-8.9468302658485266E-3</v>
      </c>
      <c r="AB22" s="5">
        <v>-5.3830227743271106E-2</v>
      </c>
      <c r="AC22" s="5">
        <v>1.2755630530646175E-2</v>
      </c>
      <c r="AD22" s="5">
        <v>-0.15480357837417349</v>
      </c>
      <c r="AE22" s="5">
        <v>-0.10729555015904514</v>
      </c>
      <c r="AF22" s="6">
        <v>-4.5145085597197501E-2</v>
      </c>
    </row>
    <row r="23" spans="1:32" x14ac:dyDescent="0.15">
      <c r="A23" s="154"/>
      <c r="B23" s="52" t="s">
        <v>48</v>
      </c>
      <c r="C23" s="6">
        <v>-5.2760402502039831E-2</v>
      </c>
      <c r="D23" s="5">
        <v>3.3882783882783811E-2</v>
      </c>
      <c r="E23" s="5">
        <v>3.6826448583253804E-2</v>
      </c>
      <c r="F23" s="5">
        <v>2.1917808219177881E-3</v>
      </c>
      <c r="G23" s="5">
        <v>0.11762711864406776</v>
      </c>
      <c r="H23" s="5">
        <v>3.297088740792696E-2</v>
      </c>
      <c r="I23" s="6">
        <v>8.0202742993440601E-2</v>
      </c>
      <c r="J23" s="5">
        <v>2.9622828424384531E-2</v>
      </c>
      <c r="K23" s="5">
        <v>-3.4037427162706357E-3</v>
      </c>
      <c r="L23" s="5">
        <v>6.5178342314600957E-2</v>
      </c>
      <c r="M23" s="5">
        <v>1.9135538301644536E-2</v>
      </c>
      <c r="N23" s="5">
        <v>6.767283349561834E-2</v>
      </c>
      <c r="O23" s="5">
        <v>3.5651869975533018E-2</v>
      </c>
      <c r="P23" s="5">
        <v>4.1271846704569397E-2</v>
      </c>
      <c r="Q23" s="5">
        <v>4.5647175510572034E-2</v>
      </c>
      <c r="R23" s="5">
        <v>-1.1933174224344127E-3</v>
      </c>
      <c r="S23" s="5">
        <v>9.6166341780376891E-2</v>
      </c>
      <c r="T23" s="5">
        <v>-4.5590433482810118E-2</v>
      </c>
      <c r="U23" s="5">
        <v>0.11605035405192758</v>
      </c>
      <c r="V23" s="5">
        <v>4.1540432280758814E-2</v>
      </c>
      <c r="W23" s="5">
        <v>-2.0911360799001192E-2</v>
      </c>
      <c r="X23" s="5">
        <v>7.3190486709373517E-2</v>
      </c>
      <c r="Y23" s="5">
        <v>1.8413275744487374E-2</v>
      </c>
      <c r="Z23" s="5">
        <v>0.20741901776384528</v>
      </c>
      <c r="AA23" s="5">
        <v>6.0098013928295023E-2</v>
      </c>
      <c r="AB23" s="5">
        <v>-1.2253829321663069E-2</v>
      </c>
      <c r="AC23" s="5">
        <v>-2.8638223261251467E-3</v>
      </c>
      <c r="AD23" s="5">
        <v>0.15646571560055217</v>
      </c>
      <c r="AE23" s="5">
        <v>1.4176245210728961E-3</v>
      </c>
      <c r="AF23" s="6">
        <v>-2.9442983063362443E-2</v>
      </c>
    </row>
    <row r="24" spans="1:32" x14ac:dyDescent="0.15">
      <c r="A24" s="154"/>
      <c r="B24" s="52" t="s">
        <v>49</v>
      </c>
      <c r="C24" s="6">
        <v>3.1007751937984447E-2</v>
      </c>
      <c r="D24" s="5">
        <v>-3.498671390611157E-2</v>
      </c>
      <c r="E24" s="5">
        <v>3.9308726796432242E-2</v>
      </c>
      <c r="F24" s="5">
        <v>-2.5498285203041853E-2</v>
      </c>
      <c r="G24" s="5">
        <v>-8.1892629663329088E-3</v>
      </c>
      <c r="H24" s="5">
        <v>-4.4482173174872623E-2</v>
      </c>
      <c r="I24" s="6">
        <v>2.5393320452663588E-2</v>
      </c>
      <c r="J24" s="5">
        <v>7.9177715720554681E-2</v>
      </c>
      <c r="K24" s="5">
        <v>-1.7090893758169589E-2</v>
      </c>
      <c r="L24" s="5">
        <v>2.4572392194651967E-2</v>
      </c>
      <c r="M24" s="5">
        <v>1.0306510126546254E-2</v>
      </c>
      <c r="N24" s="5">
        <v>9.3935248518011799E-2</v>
      </c>
      <c r="O24" s="5">
        <v>3.982450219372257E-2</v>
      </c>
      <c r="P24" s="5">
        <v>4.2871587462082861E-2</v>
      </c>
      <c r="Q24" s="5">
        <v>-2.8564037338047358E-2</v>
      </c>
      <c r="R24" s="5">
        <v>2.9470330545599444E-2</v>
      </c>
      <c r="S24" s="5">
        <v>1.5411973918197866E-2</v>
      </c>
      <c r="T24" s="5">
        <v>1.6444792482380458E-2</v>
      </c>
      <c r="U24" s="5">
        <v>8.9531194924215685E-2</v>
      </c>
      <c r="V24" s="5">
        <v>-4.8024363579571121E-3</v>
      </c>
      <c r="W24" s="5">
        <v>4.1440867070449156E-3</v>
      </c>
      <c r="X24" s="5">
        <v>-4.4596912521443528E-4</v>
      </c>
      <c r="Y24" s="5">
        <v>-4.207589285714293E-2</v>
      </c>
      <c r="Z24" s="5">
        <v>-1.5577672003461681E-2</v>
      </c>
      <c r="AA24" s="5">
        <v>8.5158150851581502E-2</v>
      </c>
      <c r="AB24" s="5">
        <v>7.0890562693841442E-3</v>
      </c>
      <c r="AC24" s="5">
        <v>1.5210128362933088E-2</v>
      </c>
      <c r="AD24" s="5">
        <v>5.7302029446876297E-2</v>
      </c>
      <c r="AE24" s="5">
        <v>-9.5267245667062569E-3</v>
      </c>
      <c r="AF24" s="6">
        <v>3.3593267081926725E-2</v>
      </c>
    </row>
    <row r="25" spans="1:32" x14ac:dyDescent="0.15">
      <c r="A25" s="154"/>
      <c r="B25" s="52" t="s">
        <v>50</v>
      </c>
      <c r="C25" s="6">
        <v>5.5694792536897804E-2</v>
      </c>
      <c r="D25" s="5">
        <v>7.2051399724644347E-2</v>
      </c>
      <c r="E25" s="5">
        <v>-5.1491090388698993E-2</v>
      </c>
      <c r="F25" s="5">
        <v>7.1738243394879095E-2</v>
      </c>
      <c r="G25" s="5">
        <v>-5.198776758409838E-3</v>
      </c>
      <c r="H25" s="5">
        <v>4.6908315565031992E-2</v>
      </c>
      <c r="I25" s="6">
        <v>4.2261103633916566E-2</v>
      </c>
      <c r="J25" s="5">
        <v>4.6774088329310376E-2</v>
      </c>
      <c r="K25" s="5">
        <v>-1.8074442680851587E-2</v>
      </c>
      <c r="L25" s="5">
        <v>9.7578180108158913E-2</v>
      </c>
      <c r="M25" s="5">
        <v>-1.1168350872828919E-3</v>
      </c>
      <c r="N25" s="5">
        <v>0.16423509795748234</v>
      </c>
      <c r="O25" s="5">
        <v>-2.4667315806556251E-2</v>
      </c>
      <c r="P25" s="5">
        <v>4.4211751018033763E-2</v>
      </c>
      <c r="Q25" s="5">
        <v>7.822555590075897E-2</v>
      </c>
      <c r="R25" s="5">
        <v>3.3655705996131428E-2</v>
      </c>
      <c r="S25" s="5">
        <v>0.10974897840046717</v>
      </c>
      <c r="T25" s="5">
        <v>3.389830508474577E-2</v>
      </c>
      <c r="U25" s="5">
        <v>1.9087673891944351E-2</v>
      </c>
      <c r="V25" s="5">
        <v>4.9727333359488368E-2</v>
      </c>
      <c r="W25" s="5">
        <v>0.06</v>
      </c>
      <c r="X25" s="5">
        <v>7.7255722963928977E-2</v>
      </c>
      <c r="Y25" s="5">
        <v>1.5146219270651302E-2</v>
      </c>
      <c r="Z25" s="5">
        <v>5.93406593406594E-2</v>
      </c>
      <c r="AA25" s="5">
        <v>0.1</v>
      </c>
      <c r="AB25" s="5">
        <v>5.015398152221736E-2</v>
      </c>
      <c r="AC25" s="5">
        <v>2.5172483473340758E-2</v>
      </c>
      <c r="AD25" s="5">
        <v>6.9251035001881817E-2</v>
      </c>
      <c r="AE25" s="5">
        <v>3.8627935723114994E-2</v>
      </c>
      <c r="AF25" s="6">
        <v>4.3013225991949252E-3</v>
      </c>
    </row>
    <row r="26" spans="1:32" x14ac:dyDescent="0.15">
      <c r="A26" s="154"/>
      <c r="B26" s="52" t="s">
        <v>51</v>
      </c>
      <c r="C26" s="6">
        <v>-3.3236613030862519E-2</v>
      </c>
      <c r="D26" s="5">
        <v>-2.8681506849314989E-2</v>
      </c>
      <c r="E26" s="5">
        <v>3.098809535397572E-2</v>
      </c>
      <c r="F26" s="5">
        <v>-3.0933967876264106E-2</v>
      </c>
      <c r="G26" s="5">
        <v>1.2296341838303061E-2</v>
      </c>
      <c r="H26" s="5">
        <v>-1.1880515953835758E-2</v>
      </c>
      <c r="I26" s="6">
        <v>-3.6415289256198261E-2</v>
      </c>
      <c r="J26" s="5">
        <v>-5.5050064398188478E-2</v>
      </c>
      <c r="K26" s="5">
        <v>1.8407141504900231E-2</v>
      </c>
      <c r="L26" s="5">
        <v>2.5921165381319642E-2</v>
      </c>
      <c r="M26" s="5">
        <v>-2.5322475182785388E-2</v>
      </c>
      <c r="N26" s="5">
        <v>2.2914428929466543E-2</v>
      </c>
      <c r="O26" s="5">
        <v>9.983361064891871E-3</v>
      </c>
      <c r="P26" s="5">
        <v>-5.6453110492107689E-2</v>
      </c>
      <c r="Q26" s="5">
        <v>-4.552658118426732E-2</v>
      </c>
      <c r="R26" s="5">
        <v>-1.8338323353293356E-2</v>
      </c>
      <c r="S26" s="5">
        <v>-1.7885323513940024E-2</v>
      </c>
      <c r="T26" s="5">
        <v>-4.2225534028811377E-3</v>
      </c>
      <c r="U26" s="5">
        <v>2.5396825396824855E-3</v>
      </c>
      <c r="V26" s="5">
        <v>-3.724328667800348E-2</v>
      </c>
      <c r="W26" s="5">
        <v>-9.883198562443794E-3</v>
      </c>
      <c r="X26" s="5">
        <v>9.5577927870524569E-3</v>
      </c>
      <c r="Y26" s="5">
        <v>-7.8732927809020997E-2</v>
      </c>
      <c r="Z26" s="5">
        <v>-6.7219917012448172E-2</v>
      </c>
      <c r="AA26" s="5">
        <v>0.11169995923359145</v>
      </c>
      <c r="AB26" s="5">
        <v>-2.5136154168412292E-2</v>
      </c>
      <c r="AC26" s="5">
        <v>-8.5602455438852712E-3</v>
      </c>
      <c r="AD26" s="5">
        <v>-6.1950017599436871E-2</v>
      </c>
      <c r="AE26" s="5">
        <v>-5.3034811068134589E-2</v>
      </c>
      <c r="AF26" s="6">
        <v>5.7555769318858419E-2</v>
      </c>
    </row>
    <row r="27" spans="1:32" x14ac:dyDescent="0.15">
      <c r="A27" s="154"/>
      <c r="B27" s="52" t="s">
        <v>52</v>
      </c>
      <c r="C27" s="6">
        <v>0.12032742155525249</v>
      </c>
      <c r="D27" s="5">
        <v>3.7461436756280206E-2</v>
      </c>
      <c r="E27" s="5">
        <v>-4.8953656890097343E-3</v>
      </c>
      <c r="F27" s="5">
        <v>0.17033763044812764</v>
      </c>
      <c r="G27" s="5">
        <v>3.0671120558760947E-2</v>
      </c>
      <c r="H27" s="5">
        <v>7.9010649261422219E-2</v>
      </c>
      <c r="I27" s="6">
        <v>1.8761726078799325E-3</v>
      </c>
      <c r="J27" s="5">
        <v>5.2761167780507735E-4</v>
      </c>
      <c r="K27" s="5">
        <v>-4.1754250496903395E-3</v>
      </c>
      <c r="L27" s="5">
        <v>3.1948214658592634E-2</v>
      </c>
      <c r="M27" s="5">
        <v>6.8897620644891452E-2</v>
      </c>
      <c r="N27" s="5">
        <v>3.8151907595379765E-2</v>
      </c>
      <c r="O27" s="5">
        <v>8.896210873146608E-2</v>
      </c>
      <c r="P27" s="5">
        <v>3.1883487502460096E-2</v>
      </c>
      <c r="Q27" s="5">
        <v>1.3477088948787061E-2</v>
      </c>
      <c r="R27" s="5">
        <v>-1.1056042699199357E-2</v>
      </c>
      <c r="S27" s="5">
        <v>0.11114086770219599</v>
      </c>
      <c r="T27" s="5">
        <v>-1.7959590920429182E-2</v>
      </c>
      <c r="U27" s="5">
        <v>3.7365421152628239E-2</v>
      </c>
      <c r="V27" s="5">
        <v>9.2682453416149099E-2</v>
      </c>
      <c r="W27" s="5">
        <v>6.957047791893432E-3</v>
      </c>
      <c r="X27" s="5">
        <v>0.1688336278717496</v>
      </c>
      <c r="Y27" s="5">
        <v>0.10090943067148384</v>
      </c>
      <c r="Z27" s="5">
        <v>-0.1116548042704627</v>
      </c>
      <c r="AA27" s="5">
        <v>2.9336266960029361E-2</v>
      </c>
      <c r="AB27" s="5">
        <v>0.11087236785560817</v>
      </c>
      <c r="AC27" s="5">
        <v>8.1257632991564591E-2</v>
      </c>
      <c r="AD27" s="5">
        <v>7.2045028142589188E-2</v>
      </c>
      <c r="AE27" s="5">
        <v>6.2838740083261388E-2</v>
      </c>
      <c r="AF27" s="6">
        <v>1.4878180833784657E-2</v>
      </c>
    </row>
    <row r="28" spans="1:32" x14ac:dyDescent="0.15">
      <c r="A28" s="154"/>
      <c r="B28" s="52" t="s">
        <v>53</v>
      </c>
      <c r="C28" s="6">
        <v>-6.3565513882123698E-2</v>
      </c>
      <c r="D28" s="5">
        <v>-3.2285471537807905E-2</v>
      </c>
      <c r="E28" s="5">
        <v>-0.11004478263344644</v>
      </c>
      <c r="F28" s="5">
        <v>-5.5578867861189193E-2</v>
      </c>
      <c r="G28" s="5">
        <v>-6.3936358279316388E-2</v>
      </c>
      <c r="H28" s="5">
        <v>-2.1649156319643415E-2</v>
      </c>
      <c r="I28" s="6">
        <v>-5.4842161583734728E-2</v>
      </c>
      <c r="J28" s="5">
        <v>-4.4493759887502128E-2</v>
      </c>
      <c r="K28" s="5">
        <v>-6.2822188078861585E-2</v>
      </c>
      <c r="L28" s="5">
        <v>-9.8543099959530644E-2</v>
      </c>
      <c r="M28" s="5">
        <v>1.7456345551416702E-2</v>
      </c>
      <c r="N28" s="5">
        <v>-8.6648685097774791E-2</v>
      </c>
      <c r="O28" s="5">
        <v>-8.2602118003025637E-2</v>
      </c>
      <c r="P28" s="5">
        <v>-5.4548922372687381E-2</v>
      </c>
      <c r="Q28" s="5">
        <v>-5.6914893617021289E-2</v>
      </c>
      <c r="R28" s="5">
        <v>5.011565150346943E-2</v>
      </c>
      <c r="S28" s="5">
        <v>-2.8440588093516503E-2</v>
      </c>
      <c r="T28" s="5">
        <v>-7.0104140208280374E-2</v>
      </c>
      <c r="U28" s="5">
        <v>-9.8595848595848509E-2</v>
      </c>
      <c r="V28" s="5">
        <v>-7.6951771915800729E-2</v>
      </c>
      <c r="W28" s="5">
        <v>-6.7888254731150441E-2</v>
      </c>
      <c r="X28" s="5">
        <v>2.49473513688643E-2</v>
      </c>
      <c r="Y28" s="5">
        <v>-0.16204594319339141</v>
      </c>
      <c r="Z28" s="5">
        <v>-0.13370055082623927</v>
      </c>
      <c r="AA28" s="5">
        <v>-0.15176344852155332</v>
      </c>
      <c r="AB28" s="5">
        <v>-7.1566731141199283E-2</v>
      </c>
      <c r="AC28" s="5">
        <v>-5.8418702390333581E-2</v>
      </c>
      <c r="AD28" s="5">
        <v>-3.9901995099755005E-2</v>
      </c>
      <c r="AE28" s="5">
        <v>-0.1071613332347942</v>
      </c>
      <c r="AF28" s="6">
        <v>-4.2678502838121423E-3</v>
      </c>
    </row>
    <row r="29" spans="1:32" x14ac:dyDescent="0.15">
      <c r="A29" s="154"/>
      <c r="B29" s="52" t="s">
        <v>54</v>
      </c>
      <c r="C29" s="6">
        <v>3.8751625487646157E-2</v>
      </c>
      <c r="D29" s="5">
        <v>0</v>
      </c>
      <c r="E29" s="5">
        <v>2.5325294910953554E-2</v>
      </c>
      <c r="F29" s="5">
        <v>3.2479505920511929E-2</v>
      </c>
      <c r="G29" s="5">
        <v>4.501101668240489E-2</v>
      </c>
      <c r="H29" s="5">
        <v>6.9964204360559779E-2</v>
      </c>
      <c r="I29" s="6">
        <v>-7.3591848287573739E-3</v>
      </c>
      <c r="J29" s="5">
        <v>9.6580587301952292E-2</v>
      </c>
      <c r="K29" s="5">
        <v>2.6185150001532129E-2</v>
      </c>
      <c r="L29" s="5">
        <v>3.4792368125701557E-2</v>
      </c>
      <c r="M29" s="5">
        <v>5.0151407529253525E-2</v>
      </c>
      <c r="N29" s="5">
        <v>1.698043558508678E-2</v>
      </c>
      <c r="O29" s="5">
        <v>3.7928759894459055E-2</v>
      </c>
      <c r="P29" s="5">
        <v>6.6572523703853081E-2</v>
      </c>
      <c r="Q29" s="5">
        <v>-3.1878172588832535E-2</v>
      </c>
      <c r="R29" s="5">
        <v>5.2863436123348068E-2</v>
      </c>
      <c r="S29" s="5">
        <v>4.068469362441083E-2</v>
      </c>
      <c r="T29" s="5">
        <v>-2.1305654192843516E-2</v>
      </c>
      <c r="U29" s="5">
        <v>1.727057229935652E-2</v>
      </c>
      <c r="V29" s="5">
        <v>2.0841752785635902E-2</v>
      </c>
      <c r="W29" s="5">
        <v>9.6680631646792504E-3</v>
      </c>
      <c r="X29" s="5">
        <v>7.4416521784943013E-2</v>
      </c>
      <c r="Y29" s="5">
        <v>1.9176232275489521E-2</v>
      </c>
      <c r="Z29" s="5">
        <v>-1.8797687861271811E-2</v>
      </c>
      <c r="AA29" s="5">
        <v>9.5758084838303281E-2</v>
      </c>
      <c r="AB29" s="5">
        <v>7.2916666666666671E-2</v>
      </c>
      <c r="AC29" s="5">
        <v>1.8412096189253243E-3</v>
      </c>
      <c r="AD29" s="5">
        <v>8.9682829019321939E-2</v>
      </c>
      <c r="AE29" s="5">
        <v>-1.3947520900587726E-2</v>
      </c>
      <c r="AF29" s="6">
        <v>0.12993442201362995</v>
      </c>
    </row>
    <row r="30" spans="1:32" x14ac:dyDescent="0.15">
      <c r="A30" s="154"/>
      <c r="B30" s="52" t="s">
        <v>55</v>
      </c>
      <c r="C30" s="6">
        <v>4.3064596895342991E-2</v>
      </c>
      <c r="D30" s="5">
        <v>1.5364354697102628E-2</v>
      </c>
      <c r="E30" s="5">
        <v>5.1468676891084066E-2</v>
      </c>
      <c r="F30" s="5">
        <v>-1.2910166756320519E-2</v>
      </c>
      <c r="G30" s="5">
        <v>0.11144578313252998</v>
      </c>
      <c r="H30" s="5">
        <v>3.8321167883211618E-2</v>
      </c>
      <c r="I30" s="6">
        <v>7.5278015397775899E-2</v>
      </c>
      <c r="J30" s="5">
        <v>2.491244993394431E-2</v>
      </c>
      <c r="K30" s="5">
        <v>-1.0451661067562434E-2</v>
      </c>
      <c r="L30" s="5">
        <v>1.6268980477223426E-2</v>
      </c>
      <c r="M30" s="5">
        <v>-2.7398688422878108E-2</v>
      </c>
      <c r="N30" s="5">
        <v>6.7513611615244981E-2</v>
      </c>
      <c r="O30" s="5">
        <v>3.8449316809660024E-2</v>
      </c>
      <c r="P30" s="5">
        <v>0.11745791564214113</v>
      </c>
      <c r="Q30" s="5">
        <v>3.4978560775540672E-2</v>
      </c>
      <c r="R30" s="5">
        <v>9.832635983263599E-2</v>
      </c>
      <c r="S30" s="5">
        <v>2.1930870083432526E-2</v>
      </c>
      <c r="T30" s="5">
        <v>-5.5819145967055605E-4</v>
      </c>
      <c r="U30" s="5">
        <v>6.8575233022636559E-2</v>
      </c>
      <c r="V30" s="5">
        <v>4.3905289748520135E-2</v>
      </c>
      <c r="W30" s="5">
        <v>1.5959144589850211E-3</v>
      </c>
      <c r="X30" s="5">
        <v>-3.73893642582196E-2</v>
      </c>
      <c r="Y30" s="5">
        <v>2.4910560487610874E-2</v>
      </c>
      <c r="Z30" s="5">
        <v>-5.2407097579941914E-2</v>
      </c>
      <c r="AA30" s="5">
        <v>6.1326178612495265E-2</v>
      </c>
      <c r="AB30" s="5">
        <v>2.7184466019417448E-2</v>
      </c>
      <c r="AC30" s="5">
        <v>-3.5475607039429646E-2</v>
      </c>
      <c r="AD30" s="5">
        <v>1.5389762462362021E-2</v>
      </c>
      <c r="AE30" s="5">
        <v>3.3074501573977004E-2</v>
      </c>
      <c r="AF30" s="6">
        <v>0.10241820768136559</v>
      </c>
    </row>
    <row r="31" spans="1:32" x14ac:dyDescent="0.15">
      <c r="A31" s="154"/>
      <c r="B31" s="52" t="s">
        <v>56</v>
      </c>
      <c r="C31" s="6">
        <v>-2.5924147863658147E-2</v>
      </c>
      <c r="D31" s="5">
        <v>5.2313013402507602E-2</v>
      </c>
      <c r="E31" s="5">
        <v>2.9171817058096405E-2</v>
      </c>
      <c r="F31" s="5">
        <v>6.0752043596730178E-2</v>
      </c>
      <c r="G31" s="5">
        <v>9.5392953929539379E-2</v>
      </c>
      <c r="H31" s="5">
        <v>0.11159929701230235</v>
      </c>
      <c r="I31" s="6">
        <v>8.7509944311853164E-3</v>
      </c>
      <c r="J31" s="5">
        <v>8.6956521739130391E-2</v>
      </c>
      <c r="K31" s="5">
        <v>4.9792531120331822E-2</v>
      </c>
      <c r="L31" s="5">
        <v>6.1472785485592214E-2</v>
      </c>
      <c r="M31" s="5">
        <v>3.127124227434825E-2</v>
      </c>
      <c r="N31" s="5">
        <v>9.7245834750085108E-2</v>
      </c>
      <c r="O31" s="5">
        <v>9.8837209302325493E-2</v>
      </c>
      <c r="P31" s="5">
        <v>-3.6899119837508459E-2</v>
      </c>
      <c r="Q31" s="5">
        <v>-1.4928061603584541E-2</v>
      </c>
      <c r="R31" s="5">
        <v>-5.0793650793650837E-3</v>
      </c>
      <c r="S31" s="5">
        <v>2.3326335432703855E-3</v>
      </c>
      <c r="T31" s="5">
        <v>7.5397933538117717E-2</v>
      </c>
      <c r="U31" s="5">
        <v>-1.8380062305295944E-2</v>
      </c>
      <c r="V31" s="5">
        <v>0.14898419864559823</v>
      </c>
      <c r="W31" s="5">
        <v>5.0987890376035742E-3</v>
      </c>
      <c r="X31" s="5">
        <v>-2.852631042738551E-3</v>
      </c>
      <c r="Y31" s="5">
        <v>3.4001292824822227E-2</v>
      </c>
      <c r="Z31" s="5">
        <v>4.6626712754581849E-2</v>
      </c>
      <c r="AA31" s="5">
        <v>0.18634886240520043</v>
      </c>
      <c r="AB31" s="5">
        <v>1.2854442344045364E-2</v>
      </c>
      <c r="AC31" s="5">
        <v>2.8870027137825535E-2</v>
      </c>
      <c r="AD31" s="5">
        <v>0</v>
      </c>
      <c r="AE31" s="5">
        <v>-6.0984032828180282E-2</v>
      </c>
      <c r="AF31" s="6">
        <v>1.1182795698924799E-2</v>
      </c>
    </row>
    <row r="32" spans="1:32" x14ac:dyDescent="0.15">
      <c r="A32" s="154"/>
      <c r="B32" s="52" t="s">
        <v>57</v>
      </c>
      <c r="C32" s="6">
        <v>2.1685559388861572E-2</v>
      </c>
      <c r="D32" s="5">
        <v>1.0271158586688579E-2</v>
      </c>
      <c r="E32" s="5">
        <v>2.7624309392265158E-2</v>
      </c>
      <c r="F32" s="5">
        <v>4.2394476182647592E-2</v>
      </c>
      <c r="G32" s="5">
        <v>5.0470064324591765E-2</v>
      </c>
      <c r="H32" s="5">
        <v>5.9552042160737756E-2</v>
      </c>
      <c r="I32" s="6">
        <v>5.2576235541535225E-2</v>
      </c>
      <c r="J32" s="5">
        <v>0.19294117647058831</v>
      </c>
      <c r="K32" s="5">
        <v>1.4372978799857242E-3</v>
      </c>
      <c r="L32" s="5">
        <v>-3.5592197868489765E-2</v>
      </c>
      <c r="M32" s="5">
        <v>1.1025394660453816E-2</v>
      </c>
      <c r="N32" s="5">
        <v>0.12271459559962793</v>
      </c>
      <c r="O32" s="5">
        <v>2.7290448343080035E-2</v>
      </c>
      <c r="P32" s="5">
        <v>5.8347978910369074E-2</v>
      </c>
      <c r="Q32" s="5">
        <v>-1.3417142857142851E-2</v>
      </c>
      <c r="R32" s="5">
        <v>9.604339502233572E-2</v>
      </c>
      <c r="S32" s="5">
        <v>0.10146613916686059</v>
      </c>
      <c r="T32" s="5">
        <v>2.778499091145158E-2</v>
      </c>
      <c r="U32" s="5">
        <v>0.11107584893684533</v>
      </c>
      <c r="V32" s="5">
        <v>9.5874263261296708E-2</v>
      </c>
      <c r="W32" s="5">
        <v>8.8776157260621793E-3</v>
      </c>
      <c r="X32" s="5">
        <v>0.11077905491698595</v>
      </c>
      <c r="Y32" s="5">
        <v>-8.7521880470117618E-3</v>
      </c>
      <c r="Z32" s="5">
        <v>-4.3670404865994994E-2</v>
      </c>
      <c r="AA32" s="5">
        <v>8.5540334855403202E-2</v>
      </c>
      <c r="AB32" s="5">
        <v>0.10600970511384845</v>
      </c>
      <c r="AC32" s="5">
        <v>3.4345361692575294E-2</v>
      </c>
      <c r="AD32" s="5">
        <v>-6.1614497528830345E-2</v>
      </c>
      <c r="AE32" s="5">
        <v>-2.5917272412599449E-2</v>
      </c>
      <c r="AF32" s="6">
        <v>4.3385793279455527E-2</v>
      </c>
    </row>
    <row r="33" spans="1:32" x14ac:dyDescent="0.15">
      <c r="A33" s="154"/>
      <c r="B33" s="52" t="s">
        <v>58</v>
      </c>
      <c r="C33" s="6">
        <v>-5.13748191027497E-2</v>
      </c>
      <c r="D33" s="5">
        <v>-4.8800325335502642E-3</v>
      </c>
      <c r="E33" s="5">
        <v>-4.6984572230013975E-2</v>
      </c>
      <c r="F33" s="5">
        <v>-6.0620995564317423E-2</v>
      </c>
      <c r="G33" s="5">
        <v>-7.9604333490343918E-2</v>
      </c>
      <c r="H33" s="5">
        <v>8.3312608803780192E-2</v>
      </c>
      <c r="I33" s="6">
        <v>-8.4915084915084E-3</v>
      </c>
      <c r="J33" s="5">
        <v>8.2051282051281982E-2</v>
      </c>
      <c r="K33" s="5">
        <v>4.664513814137029E-3</v>
      </c>
      <c r="L33" s="5">
        <v>-2.0642201834862428E-2</v>
      </c>
      <c r="M33" s="5">
        <v>4.1765086433869378E-2</v>
      </c>
      <c r="N33" s="5">
        <v>0.14766767871929345</v>
      </c>
      <c r="O33" s="5">
        <v>1.680672268907556E-2</v>
      </c>
      <c r="P33" s="5">
        <v>3.0056459647957529E-2</v>
      </c>
      <c r="Q33" s="5">
        <v>-8.8038366193267977E-4</v>
      </c>
      <c r="R33" s="5">
        <v>0.14963609898107716</v>
      </c>
      <c r="S33" s="5">
        <v>-3.7396999788717432E-2</v>
      </c>
      <c r="T33" s="5">
        <v>-1.6927741283476547E-2</v>
      </c>
      <c r="U33" s="5">
        <v>1.2567837760639956E-2</v>
      </c>
      <c r="V33" s="5">
        <v>-6.0236643958408019E-2</v>
      </c>
      <c r="W33" s="5">
        <v>1.4770584538026363E-2</v>
      </c>
      <c r="X33" s="5">
        <v>7.1285671580012325E-2</v>
      </c>
      <c r="Y33" s="5">
        <v>-6.6851664984863418E-3</v>
      </c>
      <c r="Z33" s="5">
        <v>9.2248447204968873E-2</v>
      </c>
      <c r="AA33" s="5">
        <v>7.1508693213684929E-2</v>
      </c>
      <c r="AB33" s="5">
        <v>-2.0249746878163591E-3</v>
      </c>
      <c r="AC33" s="5">
        <v>-1.0145949758558917E-2</v>
      </c>
      <c r="AD33" s="5">
        <v>7.4087078651685373E-2</v>
      </c>
      <c r="AE33" s="5">
        <v>6.8849109403455691E-2</v>
      </c>
      <c r="AF33" s="6">
        <v>-2.4459845087647834E-2</v>
      </c>
    </row>
    <row r="34" spans="1:32" x14ac:dyDescent="0.15">
      <c r="A34" s="154"/>
      <c r="B34" s="52" t="s">
        <v>59</v>
      </c>
      <c r="C34" s="6">
        <v>-2.0086448004068121E-2</v>
      </c>
      <c r="D34" s="5">
        <v>5.6395586432366272E-2</v>
      </c>
      <c r="E34" s="5">
        <v>0.19376992886926656</v>
      </c>
      <c r="F34" s="5">
        <v>5.4984260230850415E-3</v>
      </c>
      <c r="G34" s="5">
        <v>2.9682702149437148E-2</v>
      </c>
      <c r="H34" s="5">
        <v>2.7318640955004539E-2</v>
      </c>
      <c r="I34" s="6">
        <v>-6.045340050377883E-3</v>
      </c>
      <c r="J34" s="5">
        <v>6.5621582209259835E-3</v>
      </c>
      <c r="K34" s="5">
        <v>-2.0357142857142869E-2</v>
      </c>
      <c r="L34" s="5">
        <v>3.278688524590162E-2</v>
      </c>
      <c r="M34" s="5">
        <v>-5.1035243032990105E-2</v>
      </c>
      <c r="N34" s="5">
        <v>7.647907647907648E-2</v>
      </c>
      <c r="O34" s="5">
        <v>1.3596374300186754E-2</v>
      </c>
      <c r="P34" s="5">
        <v>-3.9980654522005547E-2</v>
      </c>
      <c r="Q34" s="5">
        <v>1.9710144927536224E-2</v>
      </c>
      <c r="R34" s="5">
        <v>5.8242593061534488E-2</v>
      </c>
      <c r="S34" s="5">
        <v>3.6874451273046525E-2</v>
      </c>
      <c r="T34" s="5">
        <v>3.1611410948342432E-2</v>
      </c>
      <c r="U34" s="5">
        <v>-2.990126939351205E-2</v>
      </c>
      <c r="V34" s="5">
        <v>-4.5402518122853917E-2</v>
      </c>
      <c r="W34" s="5">
        <v>-5.8841746670795208E-3</v>
      </c>
      <c r="X34" s="5">
        <v>1.1548286002533055E-2</v>
      </c>
      <c r="Y34" s="5">
        <v>-1.6253968253968156E-2</v>
      </c>
      <c r="Z34" s="5">
        <v>2.5475968427995485E-3</v>
      </c>
      <c r="AA34" s="5">
        <v>4.0303585448835361E-2</v>
      </c>
      <c r="AB34" s="5">
        <v>8.1163341224213207E-3</v>
      </c>
      <c r="AC34" s="5">
        <v>-2.5021925016443746E-2</v>
      </c>
      <c r="AD34" s="5">
        <v>-4.5766590389015975E-2</v>
      </c>
      <c r="AE34" s="5">
        <v>-7.4845198021859266E-2</v>
      </c>
      <c r="AF34" s="6">
        <v>0</v>
      </c>
    </row>
    <row r="35" spans="1:32" x14ac:dyDescent="0.15">
      <c r="A35" s="154"/>
      <c r="B35" s="52" t="s">
        <v>60</v>
      </c>
      <c r="C35" s="6">
        <v>-5.7861961598339305E-2</v>
      </c>
      <c r="D35" s="5">
        <v>-5.3771760154738897E-2</v>
      </c>
      <c r="E35" s="5">
        <v>-6.8830901993014199E-2</v>
      </c>
      <c r="F35" s="5">
        <v>-0.11295708799465685</v>
      </c>
      <c r="G35" s="5">
        <v>-3.1560636182902661E-2</v>
      </c>
      <c r="H35" s="5">
        <v>-4.5810055865921726E-2</v>
      </c>
      <c r="I35" s="6">
        <v>-0.10897110998479484</v>
      </c>
      <c r="J35" s="5">
        <v>-6.7366896052154998E-2</v>
      </c>
      <c r="K35" s="5">
        <v>1.5311702515494047E-2</v>
      </c>
      <c r="L35" s="5">
        <v>-3.2982890125747302E-2</v>
      </c>
      <c r="M35" s="5">
        <v>-3.5477038972238729E-2</v>
      </c>
      <c r="N35" s="5">
        <v>-6.6577301161751493E-2</v>
      </c>
      <c r="O35" s="5">
        <v>-5.7601262493424635E-2</v>
      </c>
      <c r="P35" s="5">
        <v>-4.752308984047017E-2</v>
      </c>
      <c r="Q35" s="5">
        <v>-0.10517339397384876</v>
      </c>
      <c r="R35" s="5">
        <v>-9.4520220148360756E-2</v>
      </c>
      <c r="S35" s="5">
        <v>-0.10520745131244705</v>
      </c>
      <c r="T35" s="5">
        <v>-9.6910812157448942E-2</v>
      </c>
      <c r="U35" s="5">
        <v>-8.6943879034603141E-2</v>
      </c>
      <c r="V35" s="5">
        <v>-0.1191047162270184</v>
      </c>
      <c r="W35" s="5">
        <v>-0.11713395638629288</v>
      </c>
      <c r="X35" s="5">
        <v>-4.0042440318302543E-2</v>
      </c>
      <c r="Y35" s="5">
        <v>-3.8337420937137032E-2</v>
      </c>
      <c r="Z35" s="5">
        <v>1.1344299489506281E-3</v>
      </c>
      <c r="AA35" s="5">
        <v>-8.1006289308176077E-2</v>
      </c>
      <c r="AB35" s="5">
        <v>-6.1053337806105348E-2</v>
      </c>
      <c r="AC35" s="5">
        <v>-3.1960646521433628E-2</v>
      </c>
      <c r="AD35" s="5">
        <v>-0.13086673518328196</v>
      </c>
      <c r="AE35" s="5">
        <v>-1.7967837570748376E-2</v>
      </c>
      <c r="AF35" s="6">
        <v>-7.5219389887170801E-3</v>
      </c>
    </row>
    <row r="36" spans="1:32" x14ac:dyDescent="0.15">
      <c r="A36" s="154"/>
      <c r="B36" s="52" t="s">
        <v>61</v>
      </c>
      <c r="C36" s="6">
        <v>-2.340952905535669E-2</v>
      </c>
      <c r="D36" s="5">
        <v>-1.7579721995094017E-2</v>
      </c>
      <c r="E36" s="5">
        <v>-2.9346866725507466E-2</v>
      </c>
      <c r="F36" s="5">
        <v>7.1458823529411783E-2</v>
      </c>
      <c r="G36" s="5">
        <v>2.4377726456248468E-2</v>
      </c>
      <c r="H36" s="5">
        <v>-1.9437939110070381E-2</v>
      </c>
      <c r="I36" s="6">
        <v>5.4038680318545182E-3</v>
      </c>
      <c r="J36" s="5">
        <v>-1.5533980582523941E-3</v>
      </c>
      <c r="K36" s="5">
        <v>-3.0879712746858273E-2</v>
      </c>
      <c r="L36" s="5">
        <v>-1.9185674696226788E-2</v>
      </c>
      <c r="M36" s="5">
        <v>-0.1181429938885208</v>
      </c>
      <c r="N36" s="5">
        <v>-6.7017711823839426E-3</v>
      </c>
      <c r="O36" s="5">
        <v>-2.9025955902874663E-2</v>
      </c>
      <c r="P36" s="5">
        <v>3.7023977433004382E-3</v>
      </c>
      <c r="Q36" s="5">
        <v>6.259212198221098E-2</v>
      </c>
      <c r="R36" s="5">
        <v>4.6775898520084458E-2</v>
      </c>
      <c r="S36" s="5">
        <v>3.0754672344451253E-3</v>
      </c>
      <c r="T36" s="5">
        <v>1.5999999999999952E-2</v>
      </c>
      <c r="U36" s="5">
        <v>-2.4203821656050895E-2</v>
      </c>
      <c r="V36" s="5">
        <v>-6.3520871143375943E-3</v>
      </c>
      <c r="W36" s="5">
        <v>6.669019054340157E-2</v>
      </c>
      <c r="X36" s="5">
        <v>4.0320084884389311E-2</v>
      </c>
      <c r="Y36" s="5">
        <v>-9.033557046979869E-2</v>
      </c>
      <c r="Z36" s="5">
        <v>-9.291784702549559E-2</v>
      </c>
      <c r="AA36" s="5">
        <v>-2.7374760470845878E-2</v>
      </c>
      <c r="AB36" s="5">
        <v>-1.1432654519471123E-2</v>
      </c>
      <c r="AC36" s="5">
        <v>-1.1034322550670845E-3</v>
      </c>
      <c r="AD36" s="5">
        <v>-8.2774931020891153E-3</v>
      </c>
      <c r="AE36" s="5">
        <v>-4.5741469215990248E-3</v>
      </c>
      <c r="AF36" s="6">
        <v>3.4526315789473697E-2</v>
      </c>
    </row>
    <row r="37" spans="1:32" x14ac:dyDescent="0.15">
      <c r="A37" s="154"/>
      <c r="B37" s="52" t="s">
        <v>62</v>
      </c>
      <c r="C37" s="6">
        <v>3.9763113367174183E-2</v>
      </c>
      <c r="D37" s="5">
        <v>2.2055763628797236E-2</v>
      </c>
      <c r="E37" s="5">
        <v>-5.910434189588659E-3</v>
      </c>
      <c r="F37" s="5">
        <v>9.0058633638579591E-2</v>
      </c>
      <c r="G37" s="5">
        <v>-1.4278557114228464E-2</v>
      </c>
      <c r="H37" s="5">
        <v>6.5918318605206722E-2</v>
      </c>
      <c r="I37" s="6">
        <v>7.2418670438472277E-2</v>
      </c>
      <c r="J37" s="5">
        <v>2.0225593154414606E-2</v>
      </c>
      <c r="K37" s="5">
        <v>2.2971470915153797E-2</v>
      </c>
      <c r="L37" s="5">
        <v>4.3903499239295873E-2</v>
      </c>
      <c r="M37" s="5">
        <v>-0.10788687369908925</v>
      </c>
      <c r="N37" s="5">
        <v>6.9879518072289121E-2</v>
      </c>
      <c r="O37" s="5">
        <v>-2.7594136246047739E-2</v>
      </c>
      <c r="P37" s="5">
        <v>-1.580888810820303E-2</v>
      </c>
      <c r="Q37" s="5">
        <v>-6.8878100112406138E-3</v>
      </c>
      <c r="R37" s="5">
        <v>-1.5652612976521017E-2</v>
      </c>
      <c r="S37" s="5">
        <v>2.0990566037735862E-2</v>
      </c>
      <c r="T37" s="5">
        <v>-3.3668205267444878E-2</v>
      </c>
      <c r="U37" s="5">
        <v>3.8838120104438566E-2</v>
      </c>
      <c r="V37" s="5">
        <v>-5.9360730593606857E-3</v>
      </c>
      <c r="W37" s="5">
        <v>8.2699305325835259E-3</v>
      </c>
      <c r="X37" s="5">
        <v>1.6148909948578579E-3</v>
      </c>
      <c r="Y37" s="5">
        <v>-3.0101814962372693E-2</v>
      </c>
      <c r="Z37" s="5">
        <v>-6.2161149281698969E-2</v>
      </c>
      <c r="AA37" s="5">
        <v>1.6324233042499248E-2</v>
      </c>
      <c r="AB37" s="5">
        <v>7.9508492952655892E-3</v>
      </c>
      <c r="AC37" s="5">
        <v>5.4883720930232582E-2</v>
      </c>
      <c r="AD37" s="5">
        <v>-7.432432432432437E-2</v>
      </c>
      <c r="AE37" s="5">
        <v>-3.10173697270473E-2</v>
      </c>
      <c r="AF37" s="6">
        <v>-1.8722018722018757E-2</v>
      </c>
    </row>
    <row r="38" spans="1:32" x14ac:dyDescent="0.15">
      <c r="A38" s="154"/>
      <c r="B38" s="52" t="s">
        <v>63</v>
      </c>
      <c r="C38" s="6">
        <v>2.4952535937076262E-2</v>
      </c>
      <c r="D38" s="5">
        <v>-3.7052117263843658E-2</v>
      </c>
      <c r="E38" s="5">
        <v>1.3263206037045632E-2</v>
      </c>
      <c r="F38" s="5">
        <v>9.8110318707442263E-3</v>
      </c>
      <c r="G38" s="5">
        <v>0.10648030495552725</v>
      </c>
      <c r="H38" s="5">
        <v>4.0779744566435135E-2</v>
      </c>
      <c r="I38" s="6">
        <v>3.2709047744658458E-2</v>
      </c>
      <c r="J38" s="5">
        <v>3.6980556614563433E-2</v>
      </c>
      <c r="K38" s="5">
        <v>1.0141253169141657E-2</v>
      </c>
      <c r="L38" s="5">
        <v>-4.1640641265876088E-3</v>
      </c>
      <c r="M38" s="5">
        <v>4.1315269602190015E-3</v>
      </c>
      <c r="N38" s="5">
        <v>9.4594594594594981E-3</v>
      </c>
      <c r="O38" s="5">
        <v>2.0691693762932395E-2</v>
      </c>
      <c r="P38" s="5">
        <v>5.1757986792789548E-2</v>
      </c>
      <c r="Q38" s="5">
        <v>-2.8898254063813796E-4</v>
      </c>
      <c r="R38" s="5">
        <v>-1.0259040779687062E-2</v>
      </c>
      <c r="S38" s="5">
        <v>4.3659043659043675E-2</v>
      </c>
      <c r="T38" s="5">
        <v>1.5734756954200482E-2</v>
      </c>
      <c r="U38" s="5">
        <v>7.2573044297832304E-2</v>
      </c>
      <c r="V38" s="5">
        <v>3.3073036288470317E-2</v>
      </c>
      <c r="W38" s="5">
        <v>-1.0170603674540641E-2</v>
      </c>
      <c r="X38" s="5">
        <v>6.8734354448640126E-3</v>
      </c>
      <c r="Y38" s="5">
        <v>3.7121557888331019E-2</v>
      </c>
      <c r="Z38" s="5">
        <v>-6.6254628766284032E-2</v>
      </c>
      <c r="AA38" s="5">
        <v>-2.9908612572694497E-2</v>
      </c>
      <c r="AB38" s="5">
        <v>0.17569021154535672</v>
      </c>
      <c r="AC38" s="5">
        <v>7.5782627865960805E-3</v>
      </c>
      <c r="AD38" s="5">
        <v>0.10476599398883647</v>
      </c>
      <c r="AE38" s="5">
        <v>2.6082420448617711E-2</v>
      </c>
      <c r="AF38" s="6">
        <v>3.4010783907092508E-2</v>
      </c>
    </row>
    <row r="39" spans="1:32" x14ac:dyDescent="0.15">
      <c r="B39" s="52" t="s">
        <v>64</v>
      </c>
      <c r="C39" s="6">
        <v>-2.3815824292140741E-2</v>
      </c>
      <c r="D39" s="5">
        <v>6.2156448202959937E-2</v>
      </c>
      <c r="E39" s="5">
        <v>5.5969307154141203E-2</v>
      </c>
      <c r="F39" s="5">
        <v>9.9750623441394377E-4</v>
      </c>
      <c r="G39" s="5">
        <v>-3.9963252181901748E-2</v>
      </c>
      <c r="H39" s="5">
        <v>-6.3293864370290734E-2</v>
      </c>
      <c r="I39" s="6">
        <v>2.7330779054916994E-2</v>
      </c>
      <c r="J39" s="5">
        <v>-3.8602941176470618E-2</v>
      </c>
      <c r="K39" s="5">
        <v>3.2986733596270995E-2</v>
      </c>
      <c r="L39" s="5">
        <v>-2.383441354798245E-2</v>
      </c>
      <c r="M39" s="5">
        <v>0.17917170163682294</v>
      </c>
      <c r="N39" s="5">
        <v>0.12315930388219552</v>
      </c>
      <c r="O39" s="5">
        <v>2.1430640023168315E-2</v>
      </c>
      <c r="P39" s="5">
        <v>3.3938571186153546E-3</v>
      </c>
      <c r="Q39" s="5">
        <v>-3.3435309421145136E-2</v>
      </c>
      <c r="R39" s="5">
        <v>3.3428349313293575E-2</v>
      </c>
      <c r="S39" s="5">
        <v>2.9880478087649435E-2</v>
      </c>
      <c r="T39" s="5">
        <v>-6.085753803596116E-2</v>
      </c>
      <c r="U39" s="5">
        <v>7.322788517867604E-3</v>
      </c>
      <c r="V39" s="5">
        <v>4.0017785682525661E-2</v>
      </c>
      <c r="W39" s="5">
        <v>-3.0493868080875095E-2</v>
      </c>
      <c r="X39" s="5">
        <v>9.4812692259070262E-3</v>
      </c>
      <c r="Y39" s="5">
        <v>-7.1879125715124184E-3</v>
      </c>
      <c r="Z39" s="5">
        <v>4.4222539229671967E-2</v>
      </c>
      <c r="AA39" s="5">
        <v>-2.3408506994005145E-2</v>
      </c>
      <c r="AB39" s="5">
        <v>1.7688319609637033E-2</v>
      </c>
      <c r="AC39" s="5">
        <v>4.7835243278724411E-2</v>
      </c>
      <c r="AD39" s="5">
        <v>6.1406917994558816E-2</v>
      </c>
      <c r="AE39" s="5">
        <v>3.350741784905497E-2</v>
      </c>
      <c r="AF39" s="6">
        <v>4.9739269955876533E-2</v>
      </c>
    </row>
    <row r="40" spans="1:32" x14ac:dyDescent="0.15">
      <c r="A40" s="155"/>
      <c r="B40" s="52" t="s">
        <v>65</v>
      </c>
      <c r="C40" s="6">
        <v>5.4215234480889897E-3</v>
      </c>
      <c r="D40" s="5">
        <v>6.96656050955414E-2</v>
      </c>
      <c r="E40" s="5">
        <v>-1.1968369309681605E-2</v>
      </c>
      <c r="F40" s="5">
        <v>-1.5445939212755293E-2</v>
      </c>
      <c r="G40" s="5">
        <v>0.10861244019138772</v>
      </c>
      <c r="H40" s="5">
        <v>-3.0797517811997157E-2</v>
      </c>
      <c r="I40" s="6">
        <v>8.5529587270014862E-2</v>
      </c>
      <c r="J40" s="5">
        <v>6.0420650095602366E-2</v>
      </c>
      <c r="K40" s="5">
        <v>4.2346407497396821E-2</v>
      </c>
      <c r="L40" s="5">
        <v>1.19940029985008E-2</v>
      </c>
      <c r="M40" s="5">
        <v>9.408788838637934E-2</v>
      </c>
      <c r="N40" s="5">
        <v>9.9324592769169634E-2</v>
      </c>
      <c r="O40" s="5">
        <v>6.6345335979585945E-2</v>
      </c>
      <c r="P40" s="5">
        <v>5.1073904955183422E-2</v>
      </c>
      <c r="Q40" s="5">
        <v>-1.5875389408099766E-2</v>
      </c>
      <c r="R40" s="5">
        <v>4.3630892678033974E-2</v>
      </c>
      <c r="S40" s="5">
        <v>4.4272512357618789E-2</v>
      </c>
      <c r="T40" s="5">
        <v>3.6818851251840937E-2</v>
      </c>
      <c r="U40" s="5">
        <v>5.8447223029950507E-2</v>
      </c>
      <c r="V40" s="5">
        <v>5.7289439931594688E-2</v>
      </c>
      <c r="W40" s="5">
        <v>4.7179487179487146E-2</v>
      </c>
      <c r="X40" s="5">
        <v>3.9238604107529858E-3</v>
      </c>
      <c r="Y40" s="5">
        <v>5.8953900709219929E-2</v>
      </c>
      <c r="Z40" s="5">
        <v>-7.8415300546448557E-3</v>
      </c>
      <c r="AA40" s="5">
        <v>8.0093539900613908E-2</v>
      </c>
      <c r="AB40" s="5">
        <v>4.1953850764159598E-3</v>
      </c>
      <c r="AC40" s="5">
        <v>4.0457297974525019E-2</v>
      </c>
      <c r="AD40" s="5">
        <v>-8.0556572683998118E-3</v>
      </c>
      <c r="AE40" s="5">
        <v>5.8179053751900391E-2</v>
      </c>
      <c r="AF40" s="6">
        <v>-6.8781047000383358E-3</v>
      </c>
    </row>
    <row r="41" spans="1:32" x14ac:dyDescent="0.15">
      <c r="A41" s="155"/>
      <c r="B41" s="52" t="s">
        <v>66</v>
      </c>
      <c r="C41" s="6">
        <v>3.3971420868158478E-2</v>
      </c>
      <c r="D41" s="5">
        <v>-1.4886490509862378E-2</v>
      </c>
      <c r="E41" s="5">
        <v>1.1897036556348784E-2</v>
      </c>
      <c r="F41" s="5">
        <v>6.3360323886639432E-3</v>
      </c>
      <c r="G41" s="5">
        <v>5.7833405265429426E-2</v>
      </c>
      <c r="H41" s="5">
        <v>5.2169788949489888E-3</v>
      </c>
      <c r="I41" s="6">
        <v>-2.1988089784699814E-2</v>
      </c>
      <c r="J41" s="5">
        <v>4.6880634691669311E-3</v>
      </c>
      <c r="K41" s="5">
        <v>2.3976023976023938E-2</v>
      </c>
      <c r="L41" s="5">
        <v>4.910052910052911E-2</v>
      </c>
      <c r="M41" s="5">
        <v>1.7288091859114812E-2</v>
      </c>
      <c r="N41" s="5">
        <v>1.3733285146367871E-2</v>
      </c>
      <c r="O41" s="5">
        <v>-4.2541877160328792E-3</v>
      </c>
      <c r="P41" s="5">
        <v>5.9855189058728976E-2</v>
      </c>
      <c r="Q41" s="5">
        <v>3.005976499189628E-2</v>
      </c>
      <c r="R41" s="5">
        <v>-1.4656415185007196E-2</v>
      </c>
      <c r="S41" s="5">
        <v>-5.6801811072237189E-2</v>
      </c>
      <c r="T41" s="5">
        <v>1.9034090909090754E-2</v>
      </c>
      <c r="U41" s="5">
        <v>-8.5164835164833839E-3</v>
      </c>
      <c r="V41" s="5">
        <v>-2.2644561261625503E-2</v>
      </c>
      <c r="W41" s="5">
        <v>-9.7943192948090341E-3</v>
      </c>
      <c r="X41" s="5">
        <v>3.8877338877338755E-3</v>
      </c>
      <c r="Y41" s="5">
        <v>1.7441049253523029E-2</v>
      </c>
      <c r="Z41" s="5">
        <v>2.7538347148404791E-3</v>
      </c>
      <c r="AA41" s="5">
        <v>3.0852503382949946E-2</v>
      </c>
      <c r="AB41" s="5">
        <v>-3.5810205908683216E-3</v>
      </c>
      <c r="AC41" s="5">
        <v>4.7990567457729172E-2</v>
      </c>
      <c r="AD41" s="5">
        <v>9.5976375046143061E-3</v>
      </c>
      <c r="AE41" s="5">
        <v>-3.063854963445032E-2</v>
      </c>
      <c r="AF41" s="6">
        <v>2.3085802231628426E-3</v>
      </c>
    </row>
    <row r="42" spans="1:32" x14ac:dyDescent="0.15">
      <c r="A42" s="153"/>
      <c r="B42" s="52" t="s">
        <v>67</v>
      </c>
      <c r="C42" s="8">
        <v>5.2933507170795334E-2</v>
      </c>
      <c r="D42" s="7">
        <v>5.1378919531545129E-2</v>
      </c>
      <c r="E42" s="7">
        <v>-6.8619067977768289E-2</v>
      </c>
      <c r="F42" s="7">
        <v>5.2702512421296914E-3</v>
      </c>
      <c r="G42" s="7">
        <v>7.180742554059559E-2</v>
      </c>
      <c r="H42" s="7">
        <v>2.4062278839348809E-2</v>
      </c>
      <c r="I42" s="8">
        <v>6.5573770491801874E-3</v>
      </c>
      <c r="J42" s="7">
        <v>2.8356066044508226E-2</v>
      </c>
      <c r="K42" s="7">
        <v>1.7560975609756072E-2</v>
      </c>
      <c r="L42" s="7">
        <v>2.9453298365947164E-2</v>
      </c>
      <c r="M42" s="7">
        <v>9.9175649968294324E-2</v>
      </c>
      <c r="N42" s="7">
        <v>3.0303030303030228E-2</v>
      </c>
      <c r="O42" s="7">
        <v>9.7730307076101364E-2</v>
      </c>
      <c r="P42" s="7">
        <v>1.2448762714437425E-2</v>
      </c>
      <c r="Q42" s="7">
        <v>1.4456054087277135E-2</v>
      </c>
      <c r="R42" s="7">
        <v>4.2672518897829803E-2</v>
      </c>
      <c r="S42" s="7">
        <v>1.8110408029674847E-2</v>
      </c>
      <c r="T42" s="7">
        <v>2.7878449958182723E-3</v>
      </c>
      <c r="U42" s="7">
        <v>-8.8667220836796973E-3</v>
      </c>
      <c r="V42" s="7">
        <v>2.234174596607361E-2</v>
      </c>
      <c r="W42" s="7">
        <v>3.9235080778107528E-2</v>
      </c>
      <c r="X42" s="7">
        <v>1.631909209518094E-2</v>
      </c>
      <c r="Y42" s="7">
        <v>3.8535381239714776E-2</v>
      </c>
      <c r="Z42" s="7">
        <v>4.2896767637931418E-2</v>
      </c>
      <c r="AA42" s="7">
        <v>3.7280126017327241E-2</v>
      </c>
      <c r="AB42" s="7">
        <v>5.690326445043422E-2</v>
      </c>
      <c r="AC42" s="7">
        <v>2.7839616995810855E-2</v>
      </c>
      <c r="AD42" s="7">
        <v>2.7787934186471588E-2</v>
      </c>
      <c r="AE42" s="7">
        <v>-3.313279274566244E-3</v>
      </c>
      <c r="AF42" s="8">
        <v>2.0729366602687108E-2</v>
      </c>
    </row>
    <row r="43" spans="1:32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2" x14ac:dyDescent="0.15">
      <c r="A44"/>
      <c r="B44" s="30" t="s">
        <v>153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 x14ac:dyDescent="0.15">
      <c r="A45"/>
      <c r="B45" s="10"/>
      <c r="C45" s="232" t="s">
        <v>154</v>
      </c>
      <c r="D45" s="232"/>
      <c r="E45" s="232"/>
      <c r="F45" s="232"/>
      <c r="G45" s="232"/>
      <c r="H45" s="231" t="s">
        <v>155</v>
      </c>
      <c r="I45" s="231"/>
      <c r="J45" s="231"/>
      <c r="K45" s="231"/>
      <c r="L45" s="231"/>
      <c r="M45" s="231"/>
      <c r="N45" s="231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2" x14ac:dyDescent="0.15">
      <c r="A46"/>
      <c r="B46"/>
      <c r="C46" s="89"/>
      <c r="D46" s="89"/>
      <c r="E46" s="89"/>
      <c r="F46" s="89"/>
      <c r="G46" s="89"/>
      <c r="H46" s="89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2" x14ac:dyDescent="0.15">
      <c r="A47"/>
      <c r="B47" s="10"/>
      <c r="C47" s="63" t="s">
        <v>3</v>
      </c>
      <c r="D47" s="63" t="s">
        <v>4</v>
      </c>
      <c r="E47" s="64" t="s">
        <v>5</v>
      </c>
      <c r="F47" s="63" t="s">
        <v>6</v>
      </c>
      <c r="G47" s="64" t="s">
        <v>7</v>
      </c>
      <c r="H47" s="69" t="s">
        <v>8</v>
      </c>
      <c r="I47" s="70" t="s">
        <v>9</v>
      </c>
      <c r="J47" s="69" t="s">
        <v>10</v>
      </c>
      <c r="K47" s="69" t="s">
        <v>11</v>
      </c>
      <c r="L47" s="69" t="s">
        <v>12</v>
      </c>
      <c r="M47" s="69" t="s">
        <v>13</v>
      </c>
      <c r="N47" s="69" t="s">
        <v>14</v>
      </c>
      <c r="O47" s="69" t="s">
        <v>15</v>
      </c>
      <c r="P47" s="69" t="s">
        <v>16</v>
      </c>
      <c r="Q47" s="69" t="s">
        <v>17</v>
      </c>
      <c r="R47" s="69" t="s">
        <v>18</v>
      </c>
      <c r="S47" s="71" t="s">
        <v>19</v>
      </c>
      <c r="T47" s="69" t="s">
        <v>20</v>
      </c>
      <c r="U47" s="69" t="s">
        <v>21</v>
      </c>
      <c r="V47" s="69" t="s">
        <v>22</v>
      </c>
      <c r="W47" s="69" t="s">
        <v>23</v>
      </c>
      <c r="X47" s="69" t="s">
        <v>24</v>
      </c>
      <c r="Y47" s="69" t="s">
        <v>25</v>
      </c>
      <c r="Z47" s="71" t="s">
        <v>26</v>
      </c>
      <c r="AA47" s="69" t="s">
        <v>27</v>
      </c>
      <c r="AB47" s="69" t="s">
        <v>28</v>
      </c>
      <c r="AC47" s="69" t="s">
        <v>29</v>
      </c>
      <c r="AD47" s="69" t="s">
        <v>30</v>
      </c>
      <c r="AE47" s="69" t="s">
        <v>31</v>
      </c>
      <c r="AF47" s="72" t="s">
        <v>32</v>
      </c>
    </row>
    <row r="48" spans="1:32" x14ac:dyDescent="0.15">
      <c r="A48"/>
      <c r="B48" s="9"/>
      <c r="C48" s="11">
        <f t="shared" ref="C48:AF48" si="0">AVERAGE(C8:C42)</f>
        <v>3.5219396269878965E-3</v>
      </c>
      <c r="D48" s="11">
        <f t="shared" si="0"/>
        <v>7.6130790133308798E-3</v>
      </c>
      <c r="E48" s="11">
        <f t="shared" si="0"/>
        <v>1.5241020159132163E-2</v>
      </c>
      <c r="F48" s="11">
        <f t="shared" si="0"/>
        <v>7.2689907248598582E-3</v>
      </c>
      <c r="G48" s="31">
        <f t="shared" si="0"/>
        <v>2.6963616504042703E-2</v>
      </c>
      <c r="H48" s="32">
        <f t="shared" si="0"/>
        <v>1.2798695233219559E-2</v>
      </c>
      <c r="I48" s="32">
        <f t="shared" si="0"/>
        <v>1.3866365918687498E-2</v>
      </c>
      <c r="J48" s="32">
        <f t="shared" si="0"/>
        <v>3.2501605976396987E-2</v>
      </c>
      <c r="K48" s="32">
        <f t="shared" si="0"/>
        <v>1.1290351866692841E-2</v>
      </c>
      <c r="L48" s="32">
        <f t="shared" si="0"/>
        <v>1.6193255722069266E-2</v>
      </c>
      <c r="M48" s="32">
        <f t="shared" si="0"/>
        <v>1.9353632655159118E-3</v>
      </c>
      <c r="N48" s="32">
        <f t="shared" si="0"/>
        <v>2.8859530016246668E-2</v>
      </c>
      <c r="O48" s="32">
        <f t="shared" si="0"/>
        <v>1.2921601398996027E-2</v>
      </c>
      <c r="P48" s="32">
        <f t="shared" si="0"/>
        <v>1.3143564117722075E-2</v>
      </c>
      <c r="Q48" s="32">
        <f t="shared" si="0"/>
        <v>-3.3291218884285152E-3</v>
      </c>
      <c r="R48" s="32">
        <f t="shared" si="0"/>
        <v>2.3695667356050089E-2</v>
      </c>
      <c r="S48" s="32">
        <f t="shared" si="0"/>
        <v>1.6465173562163208E-2</v>
      </c>
      <c r="T48" s="32">
        <f t="shared" si="0"/>
        <v>-3.0921141024616207E-4</v>
      </c>
      <c r="U48" s="32">
        <f t="shared" si="0"/>
        <v>1.9898172304242914E-2</v>
      </c>
      <c r="V48" s="32">
        <f t="shared" si="0"/>
        <v>3.4055848711135196E-3</v>
      </c>
      <c r="W48" s="32">
        <f t="shared" si="0"/>
        <v>8.7049973535635453E-4</v>
      </c>
      <c r="X48" s="32">
        <f t="shared" si="0"/>
        <v>1.962301733252006E-2</v>
      </c>
      <c r="Y48" s="32">
        <f t="shared" si="0"/>
        <v>1.5380902909387622E-3</v>
      </c>
      <c r="Z48" s="32">
        <f t="shared" si="0"/>
        <v>1.0978724402413499E-2</v>
      </c>
      <c r="AA48" s="32">
        <f t="shared" si="0"/>
        <v>3.3485771850110001E-2</v>
      </c>
      <c r="AB48" s="32">
        <f t="shared" si="0"/>
        <v>1.5900157899567689E-2</v>
      </c>
      <c r="AC48" s="32">
        <f t="shared" si="0"/>
        <v>1.2868242651686247E-2</v>
      </c>
      <c r="AD48" s="32">
        <f t="shared" si="0"/>
        <v>-9.4088680611532118E-3</v>
      </c>
      <c r="AE48" s="32">
        <f t="shared" si="0"/>
        <v>-1.0065995887863703E-3</v>
      </c>
      <c r="AF48" s="32">
        <f t="shared" si="0"/>
        <v>1.2916830853760162E-2</v>
      </c>
    </row>
    <row r="50" spans="1:32" x14ac:dyDescent="0.15">
      <c r="A50"/>
      <c r="B50" s="94" t="s">
        <v>245</v>
      </c>
      <c r="C50" s="95"/>
      <c r="D50" s="95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</row>
    <row r="51" spans="1:32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32" ht="14" x14ac:dyDescent="0.15">
      <c r="A52"/>
      <c r="B52" s="45"/>
      <c r="C52" s="45"/>
      <c r="D52" s="45"/>
      <c r="E52"/>
      <c r="F52"/>
      <c r="G52"/>
      <c r="H52"/>
      <c r="I52"/>
      <c r="J52" s="97" t="s">
        <v>156</v>
      </c>
      <c r="K52" s="96"/>
      <c r="L52" s="96"/>
      <c r="M52" s="96"/>
      <c r="N52" s="96"/>
      <c r="O52" s="96"/>
      <c r="P52" s="96"/>
      <c r="Q52" s="96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1:32" x14ac:dyDescent="0.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32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 s="42"/>
      <c r="U54" s="42"/>
      <c r="V54" s="42"/>
      <c r="W54" s="42"/>
      <c r="X54"/>
      <c r="Y54"/>
      <c r="Z54"/>
      <c r="AA54"/>
      <c r="AB54"/>
      <c r="AC54"/>
      <c r="AD54"/>
      <c r="AE54"/>
      <c r="AF54"/>
    </row>
    <row r="55" spans="1:32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 s="42"/>
      <c r="U55" s="42"/>
      <c r="V55" s="42"/>
      <c r="W55" s="42"/>
      <c r="X55"/>
      <c r="Y55"/>
      <c r="Z55"/>
      <c r="AA55"/>
      <c r="AB55"/>
      <c r="AC55"/>
      <c r="AD55"/>
      <c r="AE55"/>
      <c r="AF55"/>
    </row>
    <row r="56" spans="1:32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 s="42"/>
      <c r="U56" s="42"/>
      <c r="V56" s="42"/>
      <c r="W56" s="42"/>
      <c r="X56"/>
      <c r="Y56"/>
      <c r="Z56"/>
      <c r="AA56"/>
      <c r="AB56"/>
      <c r="AC56"/>
      <c r="AD56"/>
      <c r="AE56"/>
      <c r="AF56"/>
    </row>
    <row r="57" spans="1:32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 s="42"/>
      <c r="U57" s="42"/>
      <c r="V57" s="42"/>
      <c r="W57" s="42"/>
      <c r="X57"/>
      <c r="Y57"/>
      <c r="Z57"/>
      <c r="AA57"/>
      <c r="AB57"/>
      <c r="AC57"/>
      <c r="AD57"/>
      <c r="AE57"/>
      <c r="AF57"/>
    </row>
    <row r="58" spans="1:32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14"/>
      <c r="Q59" s="14"/>
      <c r="R59" s="14"/>
      <c r="S59" s="14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32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14"/>
      <c r="Q60" s="14"/>
      <c r="R60" s="14"/>
      <c r="S60" s="14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32" x14ac:dyDescent="0.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 x14ac:dyDescent="0.15">
      <c r="A63"/>
      <c r="B63" s="126"/>
      <c r="C63" s="126"/>
      <c r="D63" s="126"/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</row>
    <row r="65" spans="1:32" x14ac:dyDescent="0.15">
      <c r="B65" s="135" t="s">
        <v>195</v>
      </c>
    </row>
    <row r="66" spans="1:32" x14ac:dyDescent="0.15">
      <c r="B66" s="99" t="s">
        <v>158</v>
      </c>
      <c r="C66" s="99"/>
      <c r="D66" s="99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</row>
    <row r="67" spans="1:32" x14ac:dyDescent="0.15">
      <c r="B67" s="149" t="s">
        <v>244</v>
      </c>
      <c r="C67" s="149" t="s">
        <v>176</v>
      </c>
    </row>
    <row r="68" spans="1:32" ht="14" thickBot="1" x14ac:dyDescent="0.2">
      <c r="B68" s="146" t="str" cm="1">
        <f t="array" ref="B68:B97">TRANSPOSE(C6:AF6)</f>
        <v>AL</v>
      </c>
      <c r="C68" s="143">
        <v>0</v>
      </c>
    </row>
    <row r="69" spans="1:32" ht="14" thickBot="1" x14ac:dyDescent="0.2">
      <c r="B69" s="146" t="str">
        <v xml:space="preserve">AGL </v>
      </c>
      <c r="C69" s="143">
        <v>0</v>
      </c>
    </row>
    <row r="70" spans="1:32" ht="14" thickBot="1" x14ac:dyDescent="0.2">
      <c r="B70" s="146" t="str">
        <v>AUTO</v>
      </c>
      <c r="C70" s="148">
        <v>0</v>
      </c>
    </row>
    <row r="71" spans="1:32" ht="14" thickBot="1" x14ac:dyDescent="0.2">
      <c r="B71" s="146" t="str">
        <v>BFI</v>
      </c>
      <c r="C71" s="143">
        <v>0</v>
      </c>
    </row>
    <row r="72" spans="1:32" ht="14" thickBot="1" x14ac:dyDescent="0.2">
      <c r="B72" s="146" t="str">
        <v xml:space="preserve">BPM </v>
      </c>
      <c r="C72" s="148">
        <v>0.57914536962492058</v>
      </c>
    </row>
    <row r="73" spans="1:32" ht="14" thickBot="1" x14ac:dyDescent="0.2">
      <c r="B73" s="147" t="str">
        <v>BPVN</v>
      </c>
      <c r="C73" s="143">
        <v>0</v>
      </c>
    </row>
    <row r="74" spans="1:32" ht="14" thickBot="1" x14ac:dyDescent="0.2">
      <c r="B74" s="147" t="str">
        <v>BUL</v>
      </c>
      <c r="C74" s="143">
        <v>0</v>
      </c>
    </row>
    <row r="75" spans="1:32" ht="14" thickBot="1" x14ac:dyDescent="0.2">
      <c r="B75" s="147" t="str">
        <v>CAP</v>
      </c>
      <c r="C75" s="143">
        <v>0</v>
      </c>
    </row>
    <row r="76" spans="1:32" ht="14" thickBot="1" x14ac:dyDescent="0.2">
      <c r="B76" s="147" t="str">
        <v>ENEL</v>
      </c>
      <c r="C76" s="148">
        <v>0.18039264016546172</v>
      </c>
      <c r="K76" s="132"/>
    </row>
    <row r="77" spans="1:32" ht="15" thickBot="1" x14ac:dyDescent="0.2">
      <c r="B77" s="147" t="str">
        <v>ENI</v>
      </c>
      <c r="C77" s="148">
        <v>0</v>
      </c>
      <c r="L77" s="156"/>
      <c r="M77" s="156"/>
      <c r="N77" s="156"/>
      <c r="O77" s="156"/>
      <c r="P77" s="156"/>
      <c r="Q77" s="156"/>
      <c r="R77" s="156"/>
      <c r="S77" s="156"/>
      <c r="T77" s="156"/>
      <c r="U77" s="156"/>
      <c r="V77" s="156"/>
      <c r="W77" s="156"/>
      <c r="X77" s="156"/>
      <c r="Y77" s="156"/>
      <c r="Z77" s="156"/>
      <c r="AA77" s="156"/>
      <c r="AB77" s="156"/>
      <c r="AC77" s="156"/>
      <c r="AD77" s="156"/>
      <c r="AE77" s="156"/>
    </row>
    <row r="78" spans="1:32" ht="14" thickBot="1" x14ac:dyDescent="0.2">
      <c r="B78" s="147" t="str">
        <v>FWB</v>
      </c>
      <c r="C78" s="143">
        <v>0</v>
      </c>
    </row>
    <row r="79" spans="1:32" ht="15" thickBot="1" x14ac:dyDescent="0.2">
      <c r="A79" s="156"/>
      <c r="B79" s="147" t="str">
        <v>F</v>
      </c>
      <c r="C79" s="143">
        <v>0</v>
      </c>
    </row>
    <row r="80" spans="1:32" ht="14" thickBot="1" x14ac:dyDescent="0.2">
      <c r="B80" s="147" t="str">
        <v>FNC</v>
      </c>
      <c r="C80" s="143">
        <v>0</v>
      </c>
    </row>
    <row r="81" spans="2:7" ht="14" thickBot="1" x14ac:dyDescent="0.2">
      <c r="B81" s="147" t="str">
        <v>G</v>
      </c>
      <c r="C81" s="143">
        <v>0</v>
      </c>
    </row>
    <row r="82" spans="2:7" ht="14" thickBot="1" x14ac:dyDescent="0.2">
      <c r="B82" s="147" t="str">
        <v>ES</v>
      </c>
      <c r="C82" s="143">
        <v>0</v>
      </c>
    </row>
    <row r="83" spans="2:7" ht="14" thickBot="1" x14ac:dyDescent="0.2">
      <c r="B83" s="147" t="str">
        <v>IT</v>
      </c>
      <c r="C83" s="148">
        <v>0.21305763200936978</v>
      </c>
    </row>
    <row r="84" spans="2:7" ht="14" thickBot="1" x14ac:dyDescent="0.2">
      <c r="B84" s="147" t="str">
        <v>LUX</v>
      </c>
      <c r="C84" s="143">
        <v>0</v>
      </c>
    </row>
    <row r="85" spans="2:7" ht="14" thickBot="1" x14ac:dyDescent="0.2">
      <c r="B85" s="147" t="str">
        <v>MS</v>
      </c>
      <c r="C85" s="143">
        <v>0</v>
      </c>
    </row>
    <row r="86" spans="2:7" ht="14" thickBot="1" x14ac:dyDescent="0.2">
      <c r="B86" s="147" t="str">
        <v>MB</v>
      </c>
      <c r="C86" s="143">
        <v>0</v>
      </c>
    </row>
    <row r="87" spans="2:7" ht="14" thickBot="1" x14ac:dyDescent="0.2">
      <c r="B87" s="147" t="str">
        <v>MED</v>
      </c>
      <c r="C87" s="143">
        <v>0</v>
      </c>
    </row>
    <row r="88" spans="2:7" ht="14" thickBot="1" x14ac:dyDescent="0.2">
      <c r="B88" s="147" t="str">
        <v>MN</v>
      </c>
      <c r="C88" s="143">
        <v>0</v>
      </c>
      <c r="G88" s="145"/>
    </row>
    <row r="89" spans="2:7" ht="14" thickBot="1" x14ac:dyDescent="0.2">
      <c r="B89" s="147" t="str">
        <v>BMPS</v>
      </c>
      <c r="C89" s="148">
        <v>2.7404358200247676E-2</v>
      </c>
    </row>
    <row r="90" spans="2:7" ht="14" thickBot="1" x14ac:dyDescent="0.2">
      <c r="B90" s="147" t="str">
        <v>PC</v>
      </c>
      <c r="C90" s="143">
        <v>0</v>
      </c>
    </row>
    <row r="91" spans="2:7" ht="14" thickBot="1" x14ac:dyDescent="0.2">
      <c r="B91" s="147" t="str">
        <v>RCS</v>
      </c>
      <c r="C91" s="143">
        <v>0</v>
      </c>
    </row>
    <row r="92" spans="2:7" ht="14" thickBot="1" x14ac:dyDescent="0.2">
      <c r="B92" s="147" t="str">
        <v>SPM</v>
      </c>
      <c r="C92" s="143">
        <v>0</v>
      </c>
    </row>
    <row r="93" spans="2:7" ht="14" thickBot="1" x14ac:dyDescent="0.2">
      <c r="B93" s="147" t="str">
        <v>SPI</v>
      </c>
      <c r="C93" s="143">
        <v>0</v>
      </c>
    </row>
    <row r="94" spans="2:7" ht="14" thickBot="1" x14ac:dyDescent="0.2">
      <c r="B94" s="147" t="str">
        <v>SRG</v>
      </c>
      <c r="C94" s="143">
        <v>0</v>
      </c>
    </row>
    <row r="95" spans="2:7" ht="14" thickBot="1" x14ac:dyDescent="0.2">
      <c r="B95" s="146" t="str">
        <v>STM</v>
      </c>
      <c r="C95" s="143">
        <v>0</v>
      </c>
    </row>
    <row r="96" spans="2:7" ht="14" thickBot="1" x14ac:dyDescent="0.2">
      <c r="B96" s="146" t="str">
        <v>TIT</v>
      </c>
      <c r="C96" s="143">
        <v>0</v>
      </c>
    </row>
    <row r="97" spans="2:32" ht="14" thickBot="1" x14ac:dyDescent="0.2">
      <c r="B97" s="146" t="str">
        <v>UC</v>
      </c>
      <c r="C97" s="143">
        <v>0</v>
      </c>
    </row>
    <row r="99" spans="2:32" x14ac:dyDescent="0.15">
      <c r="B99" s="15" t="s">
        <v>161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 spans="2:32" x14ac:dyDescent="0.15">
      <c r="B100" s="233" t="s">
        <v>162</v>
      </c>
      <c r="C100" s="233"/>
      <c r="D100" s="23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</row>
    <row r="102" spans="2:32" x14ac:dyDescent="0.15">
      <c r="B102" s="100"/>
      <c r="C102" s="101" t="s">
        <v>163</v>
      </c>
      <c r="D102" s="102"/>
      <c r="E102" s="103" t="s">
        <v>164</v>
      </c>
    </row>
    <row r="103" spans="2:32" x14ac:dyDescent="0.15">
      <c r="B103" s="144" t="s">
        <v>165</v>
      </c>
      <c r="C103" s="157">
        <f>SUM(C68:C97)</f>
        <v>0.99999999999999978</v>
      </c>
      <c r="D103" s="136" t="s">
        <v>166</v>
      </c>
      <c r="E103" s="136">
        <v>1</v>
      </c>
      <c r="F103"/>
    </row>
    <row r="105" spans="2:32" x14ac:dyDescent="0.15">
      <c r="B105" s="108" t="s">
        <v>167</v>
      </c>
      <c r="C105" s="83"/>
      <c r="D105" s="8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</row>
    <row r="106" spans="2:32" x14ac:dyDescent="0.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 spans="2:32" x14ac:dyDescent="0.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</row>
    <row r="109" spans="2:32" ht="14" thickBot="1" x14ac:dyDescent="0.2">
      <c r="B109" s="107">
        <f t="shared" ref="B109:B143" si="1">SUM(($C$68*C8),($C$69*D8),($C$70*E8),($C$71*F8),($C$72*G8),($C$73*H8),($C$74*I8),($C$75*J8),($C$76*K8),($C$77*L8),($C$78*M8),($C$79*N8),($C$80*O8),($C$81*P8),($C$82*Q8),($C$83*R8),($C$84*S8),($C$85*T8),($C$86*U8),($C$87*V8),($C$88*W8),($C$89*X8),($C$90*Y8),($C$91*Z8),($C$92*AA8),($C$93*AB8),($C$94*AC8),($C$95*AD8),($C$96*AE8),($C$97*AF8))</f>
        <v>-1.9188342623281014E-2</v>
      </c>
      <c r="C109" s="138" t="s">
        <v>168</v>
      </c>
      <c r="D109" s="136">
        <f t="shared" ref="D109:D143" si="2">$D$165</f>
        <v>-3.6999918027667271E-2</v>
      </c>
    </row>
    <row r="110" spans="2:32" ht="14" thickBot="1" x14ac:dyDescent="0.2">
      <c r="B110" s="107">
        <f t="shared" si="1"/>
        <v>-3.6999918027667257E-2</v>
      </c>
      <c r="C110" s="138" t="s">
        <v>168</v>
      </c>
      <c r="D110" s="136">
        <f t="shared" si="2"/>
        <v>-3.6999918027667271E-2</v>
      </c>
    </row>
    <row r="111" spans="2:32" ht="14" thickBot="1" x14ac:dyDescent="0.2">
      <c r="B111" s="107">
        <f t="shared" si="1"/>
        <v>3.6579236700628959E-2</v>
      </c>
      <c r="C111" s="138" t="s">
        <v>168</v>
      </c>
      <c r="D111" s="136">
        <f t="shared" si="2"/>
        <v>-3.6999918027667271E-2</v>
      </c>
    </row>
    <row r="112" spans="2:32" ht="14" thickBot="1" x14ac:dyDescent="0.2">
      <c r="B112" s="107">
        <f t="shared" si="1"/>
        <v>-1.48309582467558E-2</v>
      </c>
      <c r="C112" s="138" t="s">
        <v>168</v>
      </c>
      <c r="D112" s="136">
        <f t="shared" si="2"/>
        <v>-3.6999918027667271E-2</v>
      </c>
    </row>
    <row r="113" spans="1:4" ht="14" thickBot="1" x14ac:dyDescent="0.2">
      <c r="B113" s="107">
        <f t="shared" si="1"/>
        <v>6.6381970251099515E-2</v>
      </c>
      <c r="C113" s="138" t="s">
        <v>168</v>
      </c>
      <c r="D113" s="136">
        <f t="shared" si="2"/>
        <v>-3.6999918027667271E-2</v>
      </c>
    </row>
    <row r="114" spans="1:4" ht="14" thickBot="1" x14ac:dyDescent="0.2">
      <c r="B114" s="107">
        <f t="shared" si="1"/>
        <v>-2.1159509993576148E-2</v>
      </c>
      <c r="C114" s="138" t="s">
        <v>168</v>
      </c>
      <c r="D114" s="136">
        <f t="shared" si="2"/>
        <v>-3.6999918027667271E-2</v>
      </c>
    </row>
    <row r="115" spans="1:4" ht="14" thickBot="1" x14ac:dyDescent="0.2">
      <c r="B115" s="107">
        <f t="shared" si="1"/>
        <v>-5.9379288908127676E-3</v>
      </c>
      <c r="C115" s="138" t="s">
        <v>168</v>
      </c>
      <c r="D115" s="136">
        <f t="shared" si="2"/>
        <v>-3.6999918027667271E-2</v>
      </c>
    </row>
    <row r="116" spans="1:4" ht="14" thickBot="1" x14ac:dyDescent="0.2">
      <c r="A116" s="135"/>
      <c r="B116" s="107">
        <f t="shared" si="1"/>
        <v>2.0389205578067105E-2</v>
      </c>
      <c r="C116" s="138" t="s">
        <v>168</v>
      </c>
      <c r="D116" s="136">
        <f t="shared" si="2"/>
        <v>-3.6999918027667271E-2</v>
      </c>
    </row>
    <row r="117" spans="1:4" ht="14" thickBot="1" x14ac:dyDescent="0.2">
      <c r="B117" s="107">
        <f t="shared" si="1"/>
        <v>6.5151729598354857E-2</v>
      </c>
      <c r="C117" s="138" t="s">
        <v>168</v>
      </c>
      <c r="D117" s="136">
        <f t="shared" si="2"/>
        <v>-3.6999918027667271E-2</v>
      </c>
    </row>
    <row r="118" spans="1:4" ht="14" thickBot="1" x14ac:dyDescent="0.2">
      <c r="B118" s="107">
        <f t="shared" si="1"/>
        <v>5.3357882053968554E-2</v>
      </c>
      <c r="C118" s="138" t="s">
        <v>168</v>
      </c>
      <c r="D118" s="136">
        <f t="shared" si="2"/>
        <v>-3.6999918027667271E-2</v>
      </c>
    </row>
    <row r="119" spans="1:4" ht="14" thickBot="1" x14ac:dyDescent="0.2">
      <c r="B119" s="107">
        <f t="shared" si="1"/>
        <v>6.2237016495818601E-2</v>
      </c>
      <c r="C119" s="138" t="s">
        <v>168</v>
      </c>
      <c r="D119" s="136">
        <f t="shared" si="2"/>
        <v>-3.6999918027667271E-2</v>
      </c>
    </row>
    <row r="120" spans="1:4" ht="14" thickBot="1" x14ac:dyDescent="0.2">
      <c r="B120" s="107">
        <f t="shared" si="1"/>
        <v>4.1386357116090539E-2</v>
      </c>
      <c r="C120" s="138" t="s">
        <v>168</v>
      </c>
      <c r="D120" s="136">
        <f t="shared" si="2"/>
        <v>-3.6999918027667271E-2</v>
      </c>
    </row>
    <row r="121" spans="1:4" ht="14" thickBot="1" x14ac:dyDescent="0.2">
      <c r="B121" s="107">
        <f t="shared" si="1"/>
        <v>-1.073465227356072E-2</v>
      </c>
      <c r="C121" s="138" t="s">
        <v>168</v>
      </c>
      <c r="D121" s="136">
        <f t="shared" si="2"/>
        <v>-3.6999918027667271E-2</v>
      </c>
    </row>
    <row r="122" spans="1:4" ht="14" thickBot="1" x14ac:dyDescent="0.2">
      <c r="A122" s="134"/>
      <c r="B122" s="107">
        <f t="shared" si="1"/>
        <v>6.9447773119119066E-2</v>
      </c>
      <c r="C122" s="138" t="s">
        <v>168</v>
      </c>
      <c r="D122" s="136">
        <f t="shared" si="2"/>
        <v>-3.6999918027667271E-2</v>
      </c>
    </row>
    <row r="123" spans="1:4" ht="14" thickBot="1" x14ac:dyDescent="0.2">
      <c r="A123" s="140"/>
      <c r="B123" s="107">
        <f t="shared" si="1"/>
        <v>-6.2451103283481038E-3</v>
      </c>
      <c r="C123" s="138" t="s">
        <v>168</v>
      </c>
      <c r="D123" s="136">
        <f t="shared" si="2"/>
        <v>-3.6999918027667271E-2</v>
      </c>
    </row>
    <row r="124" spans="1:4" ht="14" thickBot="1" x14ac:dyDescent="0.2">
      <c r="A124" s="140"/>
      <c r="B124" s="107">
        <f t="shared" si="1"/>
        <v>6.9260683900375722E-2</v>
      </c>
      <c r="C124" s="138" t="s">
        <v>168</v>
      </c>
      <c r="D124" s="136">
        <f t="shared" si="2"/>
        <v>-3.6999918027667271E-2</v>
      </c>
    </row>
    <row r="125" spans="1:4" ht="14" thickBot="1" x14ac:dyDescent="0.2">
      <c r="A125" s="140"/>
      <c r="B125" s="107">
        <f t="shared" si="1"/>
        <v>-1.559187832490981E-3</v>
      </c>
      <c r="C125" s="138" t="s">
        <v>168</v>
      </c>
      <c r="D125" s="136">
        <f t="shared" si="2"/>
        <v>-3.6999918027667271E-2</v>
      </c>
    </row>
    <row r="126" spans="1:4" ht="14" thickBot="1" x14ac:dyDescent="0.2">
      <c r="B126" s="107">
        <f t="shared" si="1"/>
        <v>3.0164046061970842E-3</v>
      </c>
      <c r="C126" s="138" t="s">
        <v>168</v>
      </c>
      <c r="D126" s="136">
        <f t="shared" si="2"/>
        <v>-3.6999918027667271E-2</v>
      </c>
    </row>
    <row r="127" spans="1:4" ht="14" thickBot="1" x14ac:dyDescent="0.2">
      <c r="B127" s="107">
        <f t="shared" si="1"/>
        <v>6.7966877214119259E-3</v>
      </c>
      <c r="C127" s="138" t="s">
        <v>168</v>
      </c>
      <c r="D127" s="136">
        <f t="shared" si="2"/>
        <v>-3.6999918027667271E-2</v>
      </c>
    </row>
    <row r="128" spans="1:4" ht="14" thickBot="1" x14ac:dyDescent="0.2">
      <c r="B128" s="107">
        <f t="shared" si="1"/>
        <v>1.9281024441846314E-2</v>
      </c>
      <c r="C128" s="138" t="s">
        <v>168</v>
      </c>
      <c r="D128" s="136">
        <f t="shared" si="2"/>
        <v>-3.6999918027667271E-2</v>
      </c>
    </row>
    <row r="129" spans="2:11" ht="14" thickBot="1" x14ac:dyDescent="0.2">
      <c r="B129" s="107">
        <f t="shared" si="1"/>
        <v>-3.6999918027667271E-2</v>
      </c>
      <c r="C129" s="138" t="s">
        <v>168</v>
      </c>
      <c r="D129" s="136">
        <f t="shared" si="2"/>
        <v>-3.6999918027667271E-2</v>
      </c>
    </row>
    <row r="130" spans="2:11" ht="14" thickBot="1" x14ac:dyDescent="0.2">
      <c r="B130" s="107">
        <f t="shared" si="1"/>
        <v>4.4093825774960106E-2</v>
      </c>
      <c r="C130" s="138" t="s">
        <v>168</v>
      </c>
      <c r="D130" s="136">
        <f t="shared" si="2"/>
        <v>-3.6999918027667271E-2</v>
      </c>
    </row>
    <row r="131" spans="2:11" ht="14" thickBot="1" x14ac:dyDescent="0.2">
      <c r="B131" s="107">
        <f t="shared" si="1"/>
        <v>8.2582456390366502E-2</v>
      </c>
      <c r="C131" s="138" t="s">
        <v>168</v>
      </c>
      <c r="D131" s="136">
        <f t="shared" si="2"/>
        <v>-3.6999918027667271E-2</v>
      </c>
    </row>
    <row r="132" spans="2:11" ht="14" thickBot="1" x14ac:dyDescent="0.2">
      <c r="B132" s="107">
        <f t="shared" si="1"/>
        <v>6.3068221693624721E-2</v>
      </c>
      <c r="C132" s="138" t="s">
        <v>168</v>
      </c>
      <c r="D132" s="136">
        <f t="shared" si="2"/>
        <v>-3.6999918027667271E-2</v>
      </c>
    </row>
    <row r="133" spans="2:11" ht="14" thickBot="1" x14ac:dyDescent="0.2">
      <c r="B133" s="107">
        <f t="shared" si="1"/>
        <v>5.2987389233163394E-2</v>
      </c>
      <c r="C133" s="138" t="s">
        <v>168</v>
      </c>
      <c r="D133" s="136">
        <f t="shared" si="2"/>
        <v>-3.6999918027667271E-2</v>
      </c>
    </row>
    <row r="134" spans="2:11" ht="14" thickBot="1" x14ac:dyDescent="0.2">
      <c r="B134" s="107">
        <f t="shared" si="1"/>
        <v>-1.1426386190438384E-2</v>
      </c>
      <c r="C134" s="138" t="s">
        <v>168</v>
      </c>
      <c r="D134" s="136">
        <f t="shared" si="2"/>
        <v>-3.6999918027667271E-2</v>
      </c>
    </row>
    <row r="135" spans="2:11" ht="14" thickBot="1" x14ac:dyDescent="0.2">
      <c r="B135" s="107">
        <f t="shared" si="1"/>
        <v>2.6243823087564937E-2</v>
      </c>
      <c r="C135" s="138" t="s">
        <v>168</v>
      </c>
      <c r="D135" s="136">
        <f t="shared" si="2"/>
        <v>-3.6999918027667271E-2</v>
      </c>
    </row>
    <row r="136" spans="2:11" ht="14" thickBot="1" x14ac:dyDescent="0.2">
      <c r="B136" s="107">
        <f t="shared" si="1"/>
        <v>-3.6751669525055562E-2</v>
      </c>
      <c r="C136" s="138" t="s">
        <v>168</v>
      </c>
      <c r="D136" s="136">
        <f t="shared" si="2"/>
        <v>-3.6999918027667271E-2</v>
      </c>
    </row>
    <row r="137" spans="2:11" ht="14" thickBot="1" x14ac:dyDescent="0.2">
      <c r="B137" s="107">
        <f t="shared" si="1"/>
        <v>1.9618682711798376E-2</v>
      </c>
      <c r="C137" s="138" t="s">
        <v>168</v>
      </c>
      <c r="D137" s="136">
        <f t="shared" si="2"/>
        <v>-3.6999918027667271E-2</v>
      </c>
    </row>
    <row r="138" spans="2:11" ht="14" thickBot="1" x14ac:dyDescent="0.2">
      <c r="B138" s="107">
        <f t="shared" si="1"/>
        <v>-7.4161295550209377E-3</v>
      </c>
      <c r="C138" s="138" t="s">
        <v>168</v>
      </c>
      <c r="D138" s="136">
        <f t="shared" si="2"/>
        <v>-3.6999918027667271E-2</v>
      </c>
    </row>
    <row r="139" spans="2:11" ht="14" thickBot="1" x14ac:dyDescent="0.2">
      <c r="B139" s="107">
        <f t="shared" si="1"/>
        <v>6.1499578156800565E-2</v>
      </c>
      <c r="C139" s="138" t="s">
        <v>168</v>
      </c>
      <c r="D139" s="136">
        <f t="shared" si="2"/>
        <v>-3.6999918027667271E-2</v>
      </c>
    </row>
    <row r="140" spans="2:11" ht="14" thickBot="1" x14ac:dyDescent="0.2">
      <c r="B140" s="107">
        <f t="shared" si="1"/>
        <v>-9.8119754477032275E-3</v>
      </c>
      <c r="C140" s="138" t="s">
        <v>168</v>
      </c>
      <c r="D140" s="136">
        <f t="shared" si="2"/>
        <v>-3.6999918027667271E-2</v>
      </c>
    </row>
    <row r="141" spans="2:11" ht="14" thickBot="1" x14ac:dyDescent="0.2">
      <c r="B141" s="107">
        <f t="shared" si="1"/>
        <v>7.9944797623144645E-2</v>
      </c>
      <c r="C141" s="138" t="s">
        <v>168</v>
      </c>
      <c r="D141" s="136">
        <f t="shared" si="2"/>
        <v>-3.6999918027667271E-2</v>
      </c>
      <c r="K141" s="142"/>
    </row>
    <row r="142" spans="2:11" ht="14" thickBot="1" x14ac:dyDescent="0.2">
      <c r="B142" s="107">
        <f t="shared" si="1"/>
        <v>3.4802926873803222E-2</v>
      </c>
      <c r="C142" s="138" t="s">
        <v>168</v>
      </c>
      <c r="D142" s="136">
        <f t="shared" si="2"/>
        <v>-3.6999918027667271E-2</v>
      </c>
    </row>
    <row r="143" spans="2:11" ht="14" thickBot="1" x14ac:dyDescent="0.2">
      <c r="B143" s="107">
        <f t="shared" si="1"/>
        <v>5.4293728834173237E-2</v>
      </c>
      <c r="C143" s="138" t="s">
        <v>168</v>
      </c>
      <c r="D143" s="136">
        <f t="shared" si="2"/>
        <v>-3.6999918027667271E-2</v>
      </c>
    </row>
    <row r="145" spans="2:32" x14ac:dyDescent="0.15">
      <c r="B145" s="135" t="s">
        <v>169</v>
      </c>
    </row>
    <row r="146" spans="2:32" x14ac:dyDescent="0.15">
      <c r="B146" s="94" t="s">
        <v>231</v>
      </c>
      <c r="C146" s="94"/>
      <c r="D146" s="94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</row>
    <row r="147" spans="2:32" x14ac:dyDescent="0.15">
      <c r="B147" s="137"/>
      <c r="C147" s="137"/>
      <c r="L147" s="141"/>
    </row>
    <row r="148" spans="2:32" x14ac:dyDescent="0.15">
      <c r="L148" s="139"/>
    </row>
    <row r="150" spans="2:32" x14ac:dyDescent="0.15">
      <c r="B150" s="136" t="s">
        <v>170</v>
      </c>
      <c r="C150" s="136">
        <f>MIN(B109:B143)</f>
        <v>-3.6999918027667271E-2</v>
      </c>
    </row>
    <row r="152" spans="2:32" x14ac:dyDescent="0.15">
      <c r="B152" s="135" t="s">
        <v>246</v>
      </c>
    </row>
    <row r="153" spans="2:32" x14ac:dyDescent="0.15">
      <c r="B153" s="94" t="s">
        <v>247</v>
      </c>
      <c r="C153" s="94"/>
      <c r="D153" s="94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</row>
    <row r="156" spans="2:32" x14ac:dyDescent="0.15">
      <c r="K156" s="140"/>
      <c r="M156" s="141"/>
      <c r="N156" s="141"/>
      <c r="O156" s="141"/>
      <c r="P156" s="141"/>
      <c r="Q156" s="141"/>
      <c r="R156" s="141"/>
      <c r="S156" s="141"/>
      <c r="T156" s="141"/>
      <c r="U156" s="140"/>
    </row>
    <row r="157" spans="2:32" x14ac:dyDescent="0.15">
      <c r="K157" s="139"/>
      <c r="M157" s="139"/>
      <c r="N157" s="139"/>
      <c r="O157" s="139"/>
      <c r="P157" s="139"/>
      <c r="Q157" s="139"/>
      <c r="R157" s="139"/>
      <c r="S157" s="139"/>
      <c r="T157" s="139"/>
      <c r="U157" s="139"/>
    </row>
    <row r="159" spans="2:32" ht="14" x14ac:dyDescent="0.2">
      <c r="B159" s="159">
        <f>(C68*C48)+(C69*D48)+(C70*E48)+(C71*F48)+(C72*G48)+(C73*H48)+(C74*I48)+(C75*J48)+(C76*K48)+(C77*L48)+(C78*M48)+(C79*N48)+(C80*O48)+(C81*P48)+(C82*Q48)+(C83*R48)+(C84*S48)+(C85*T48)+(C86*U48)+(C87*V48)+(C88*W48)+(C89*X48)+(C90*Y48)+(C91*Z48)+(C92*AA48)+(C93*AB48)+(C94*AC48)+(C95*AD48)+(C96*AE48)+(C97*AF48)</f>
        <v>2.3238848999999995E-2</v>
      </c>
      <c r="C159" s="136" t="s">
        <v>166</v>
      </c>
      <c r="D159" s="150">
        <f>0.023238849</f>
        <v>2.3238848999999999E-2</v>
      </c>
      <c r="E159" s="158" t="s">
        <v>248</v>
      </c>
      <c r="F159" s="128" t="s">
        <v>249</v>
      </c>
    </row>
    <row r="162" spans="1:32" x14ac:dyDescent="0.15">
      <c r="B162" s="135" t="s">
        <v>250</v>
      </c>
    </row>
    <row r="163" spans="1:32" x14ac:dyDescent="0.15">
      <c r="B163" s="94" t="s">
        <v>251</v>
      </c>
      <c r="C163" s="94"/>
      <c r="D163" s="94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</row>
    <row r="164" spans="1:32" x14ac:dyDescent="0.15">
      <c r="B164" s="237"/>
      <c r="C164" s="237"/>
      <c r="D164" s="237"/>
    </row>
    <row r="165" spans="1:32" x14ac:dyDescent="0.15">
      <c r="B165" s="133" t="s">
        <v>241</v>
      </c>
      <c r="C165" s="133"/>
      <c r="D165" s="133">
        <f>C150</f>
        <v>-3.6999918027667271E-2</v>
      </c>
    </row>
    <row r="170" spans="1:32" x14ac:dyDescent="0.15">
      <c r="B170" s="238" t="s">
        <v>252</v>
      </c>
      <c r="C170" s="238"/>
      <c r="D170" s="238"/>
      <c r="E170" s="238"/>
      <c r="F170" s="238"/>
      <c r="G170" s="238"/>
      <c r="H170" s="238"/>
      <c r="I170" s="238"/>
      <c r="J170" s="238"/>
      <c r="K170" s="238"/>
      <c r="L170" s="238"/>
      <c r="M170" s="238"/>
      <c r="N170" s="238"/>
      <c r="O170" s="238"/>
      <c r="P170" s="238"/>
      <c r="Q170" s="238"/>
      <c r="R170" s="238"/>
      <c r="S170" s="238"/>
      <c r="T170" s="238"/>
      <c r="U170" s="238"/>
      <c r="V170" s="238"/>
      <c r="W170" s="238"/>
      <c r="X170" s="238"/>
      <c r="Y170" s="238"/>
      <c r="Z170" s="238"/>
      <c r="AA170" s="238"/>
      <c r="AB170" s="238"/>
      <c r="AC170" s="238"/>
      <c r="AD170" s="238"/>
      <c r="AE170" s="238"/>
      <c r="AF170" s="238"/>
    </row>
    <row r="171" spans="1:32" x14ac:dyDescent="0.15">
      <c r="B171" s="94"/>
      <c r="C171" s="94"/>
      <c r="D171" s="94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  <c r="AE171" s="93"/>
      <c r="AF171" s="93"/>
    </row>
    <row r="172" spans="1:32" x14ac:dyDescent="0.15">
      <c r="A172" s="137"/>
      <c r="B172" s="94"/>
      <c r="C172" s="94"/>
      <c r="D172" s="94"/>
      <c r="E172" s="93"/>
      <c r="F172" s="93"/>
      <c r="G172" s="93"/>
      <c r="H172" s="93"/>
      <c r="I172" s="93"/>
      <c r="J172" s="93"/>
      <c r="K172" s="93"/>
      <c r="L172" s="93"/>
      <c r="M172" s="94" t="s">
        <v>253</v>
      </c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</row>
    <row r="174" spans="1:32" x14ac:dyDescent="0.15">
      <c r="I174" s="135"/>
      <c r="J174" s="171" t="s">
        <v>182</v>
      </c>
      <c r="K174" s="161" t="s">
        <v>183</v>
      </c>
      <c r="L174" s="162" t="s">
        <v>184</v>
      </c>
      <c r="M174" s="163" t="s">
        <v>185</v>
      </c>
      <c r="N174" s="164" t="s">
        <v>186</v>
      </c>
      <c r="O174" s="165" t="s">
        <v>187</v>
      </c>
      <c r="P174" s="166" t="s">
        <v>188</v>
      </c>
      <c r="Q174" s="167" t="s">
        <v>189</v>
      </c>
      <c r="R174" s="168" t="s">
        <v>190</v>
      </c>
      <c r="S174" s="169" t="s">
        <v>191</v>
      </c>
      <c r="T174" s="170" t="s">
        <v>192</v>
      </c>
      <c r="U174" s="171" t="s">
        <v>179</v>
      </c>
    </row>
    <row r="175" spans="1:32" x14ac:dyDescent="0.15">
      <c r="I175" s="135" t="s">
        <v>193</v>
      </c>
      <c r="J175" s="171">
        <v>1.4699746078578246E-2</v>
      </c>
      <c r="K175" s="161">
        <v>1.6407566603262952E-2</v>
      </c>
      <c r="L175" s="162">
        <v>1.8115387127947656E-2</v>
      </c>
      <c r="M175" s="163">
        <v>1.982320765263236E-2</v>
      </c>
      <c r="N175" s="164">
        <v>2.1531028177317064E-2</v>
      </c>
      <c r="O175" s="165">
        <v>2.3238848702001769E-2</v>
      </c>
      <c r="P175" s="166">
        <v>2.4946669226686473E-2</v>
      </c>
      <c r="Q175" s="167">
        <v>2.6654489751371177E-2</v>
      </c>
      <c r="R175" s="168">
        <v>2.8362310276055881E-2</v>
      </c>
      <c r="S175" s="169">
        <v>3.0070130800740585E-2</v>
      </c>
      <c r="T175" s="170">
        <v>3.177795132542529E-2</v>
      </c>
      <c r="U175" s="171">
        <v>3.3485771850110001E-2</v>
      </c>
    </row>
    <row r="176" spans="1:32" x14ac:dyDescent="0.15">
      <c r="I176" s="160" t="s">
        <v>194</v>
      </c>
      <c r="J176" s="171">
        <v>-1.5828796436520898E-2</v>
      </c>
      <c r="K176" s="161">
        <v>-1.9259951448005495E-2</v>
      </c>
      <c r="L176" s="162">
        <v>-2.3018490063185747E-2</v>
      </c>
      <c r="M176" s="163">
        <v>-2.734225877103412E-2</v>
      </c>
      <c r="N176" s="164">
        <v>-3.2171087978058101E-2</v>
      </c>
      <c r="O176" s="165">
        <v>-3.6999917185082082E-2</v>
      </c>
      <c r="P176" s="166">
        <v>-4.2560873076203438E-2</v>
      </c>
      <c r="Q176" s="167">
        <v>-4.8388405318352201E-2</v>
      </c>
      <c r="R176" s="168">
        <v>-5.4478855890490521E-2</v>
      </c>
      <c r="S176" s="169">
        <v>-6.0619776564665717E-2</v>
      </c>
      <c r="T176" s="170">
        <v>-6.6760697238840913E-2</v>
      </c>
      <c r="U176" s="171">
        <v>-0.15176344852155332</v>
      </c>
    </row>
    <row r="182" spans="1:1" x14ac:dyDescent="0.15">
      <c r="A182" s="134"/>
    </row>
    <row r="202" spans="1:31" x14ac:dyDescent="0.15">
      <c r="A202" s="129"/>
      <c r="B202" s="129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  <c r="AA202" s="129"/>
      <c r="AB202" s="129"/>
      <c r="AC202" s="129"/>
      <c r="AD202" s="129"/>
      <c r="AE202" s="129"/>
    </row>
    <row r="203" spans="1:31" x14ac:dyDescent="0.15">
      <c r="A203" s="238" t="s">
        <v>254</v>
      </c>
      <c r="B203" s="238"/>
      <c r="C203" s="238"/>
      <c r="D203" s="238"/>
      <c r="E203" s="238"/>
      <c r="F203" s="238"/>
      <c r="G203" s="238"/>
      <c r="H203" s="238"/>
      <c r="I203" s="238"/>
      <c r="J203" s="238"/>
      <c r="K203" s="238"/>
      <c r="L203" s="238"/>
      <c r="M203" s="238"/>
      <c r="N203" s="238"/>
      <c r="O203" s="238"/>
      <c r="P203" s="238"/>
      <c r="Q203" s="238"/>
      <c r="R203" s="238"/>
      <c r="S203" s="238"/>
      <c r="T203" s="238"/>
      <c r="U203" s="238"/>
      <c r="V203" s="238"/>
      <c r="W203" s="238"/>
      <c r="X203" s="238"/>
      <c r="Y203" s="238"/>
      <c r="Z203" s="238"/>
      <c r="AA203" s="238"/>
      <c r="AB203" s="238"/>
      <c r="AC203" s="238"/>
      <c r="AD203" s="238"/>
      <c r="AE203" s="238"/>
    </row>
    <row r="204" spans="1:31" x14ac:dyDescent="0.15">
      <c r="A204" s="94"/>
      <c r="B204" s="94"/>
      <c r="C204" s="94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  <c r="AE204" s="93"/>
    </row>
    <row r="205" spans="1:31" x14ac:dyDescent="0.15">
      <c r="A205" s="94"/>
      <c r="B205" s="94"/>
      <c r="C205" s="94"/>
      <c r="D205" s="93"/>
      <c r="E205" s="93"/>
      <c r="F205" s="93"/>
      <c r="G205" s="93"/>
      <c r="H205" s="93"/>
      <c r="I205" s="93"/>
      <c r="J205" s="93"/>
      <c r="K205" s="93"/>
      <c r="L205" s="93"/>
      <c r="M205" s="94" t="s">
        <v>255</v>
      </c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</row>
    <row r="206" spans="1:31" x14ac:dyDescent="0.15">
      <c r="A206" s="129"/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  <c r="AA206" s="129"/>
      <c r="AB206" s="129"/>
      <c r="AC206" s="129"/>
      <c r="AD206" s="129"/>
      <c r="AE206" s="129"/>
    </row>
    <row r="207" spans="1:31" x14ac:dyDescent="0.15">
      <c r="A207" s="129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  <c r="AB207" s="129"/>
      <c r="AC207" s="129"/>
      <c r="AD207" s="129"/>
      <c r="AE207" s="129"/>
    </row>
    <row r="208" spans="1:31" x14ac:dyDescent="0.15">
      <c r="A208" s="129"/>
      <c r="I208" s="172"/>
      <c r="J208" s="172" t="s">
        <v>182</v>
      </c>
      <c r="K208" s="173" t="s">
        <v>183</v>
      </c>
      <c r="L208" s="173" t="s">
        <v>184</v>
      </c>
      <c r="M208" s="173" t="s">
        <v>185</v>
      </c>
      <c r="N208" s="173" t="s">
        <v>186</v>
      </c>
      <c r="O208" s="173" t="s">
        <v>187</v>
      </c>
      <c r="P208" s="173" t="s">
        <v>188</v>
      </c>
      <c r="Q208" s="173" t="s">
        <v>189</v>
      </c>
      <c r="R208" s="173" t="s">
        <v>190</v>
      </c>
      <c r="S208" s="173" t="s">
        <v>191</v>
      </c>
      <c r="T208" s="173" t="s">
        <v>192</v>
      </c>
      <c r="U208" s="172" t="s">
        <v>179</v>
      </c>
      <c r="V208" s="129"/>
      <c r="W208" s="129"/>
      <c r="X208" s="129"/>
      <c r="Y208" s="129"/>
      <c r="Z208" s="129"/>
      <c r="AA208" s="129"/>
      <c r="AB208" s="129"/>
      <c r="AC208" s="129"/>
      <c r="AD208" s="129"/>
      <c r="AE208" s="129"/>
    </row>
    <row r="209" spans="1:31" x14ac:dyDescent="0.15">
      <c r="A209" s="129"/>
      <c r="I209" s="172" t="s">
        <v>193</v>
      </c>
      <c r="J209" s="174">
        <v>1.4699746078578246E-2</v>
      </c>
      <c r="K209" s="174">
        <v>1.6407566603262952E-2</v>
      </c>
      <c r="L209" s="174">
        <v>1.8115387127947656E-2</v>
      </c>
      <c r="M209" s="174">
        <v>1.982320765263236E-2</v>
      </c>
      <c r="N209" s="174">
        <v>2.1531028177317064E-2</v>
      </c>
      <c r="O209" s="174">
        <v>2.3238848702001769E-2</v>
      </c>
      <c r="P209" s="174">
        <v>2.4946669226686473E-2</v>
      </c>
      <c r="Q209" s="174">
        <v>2.6654489751371177E-2</v>
      </c>
      <c r="R209" s="174">
        <v>2.8362310276055881E-2</v>
      </c>
      <c r="S209" s="174">
        <v>3.0070130800740585E-2</v>
      </c>
      <c r="T209" s="174">
        <v>3.177795132542529E-2</v>
      </c>
      <c r="U209" s="174">
        <v>3.3485771850110001E-2</v>
      </c>
      <c r="V209" s="129"/>
      <c r="W209" s="129"/>
      <c r="X209" s="129"/>
      <c r="Y209" s="129"/>
      <c r="Z209" s="129"/>
      <c r="AA209" s="129"/>
      <c r="AB209" s="129"/>
      <c r="AC209" s="129"/>
      <c r="AD209" s="129"/>
      <c r="AE209" s="129"/>
    </row>
    <row r="210" spans="1:31" x14ac:dyDescent="0.15">
      <c r="A210" s="129"/>
      <c r="I210" s="172" t="s">
        <v>194</v>
      </c>
      <c r="J210" s="175">
        <v>1.5828796436520898E-2</v>
      </c>
      <c r="K210" s="175">
        <v>1.9259951448005502E-2</v>
      </c>
      <c r="L210" s="175">
        <v>2.3018490063185699E-2</v>
      </c>
      <c r="M210" s="175">
        <v>2.7342258771034099E-2</v>
      </c>
      <c r="N210" s="175">
        <v>3.2171087978058101E-2</v>
      </c>
      <c r="O210" s="175">
        <v>3.6999917185082103E-2</v>
      </c>
      <c r="P210" s="175">
        <v>4.2560873076203397E-2</v>
      </c>
      <c r="Q210" s="175">
        <v>4.8388405318352201E-2</v>
      </c>
      <c r="R210" s="175">
        <v>5.44788558904905E-2</v>
      </c>
      <c r="S210" s="175">
        <v>6.0619776564665703E-2</v>
      </c>
      <c r="T210" s="175">
        <v>6.6760697238840899E-2</v>
      </c>
      <c r="U210" s="175">
        <v>0.15176344852155299</v>
      </c>
      <c r="V210" s="129"/>
      <c r="W210" s="129"/>
      <c r="X210" s="129"/>
      <c r="Y210" s="129"/>
      <c r="Z210" s="129"/>
      <c r="AA210" s="129"/>
      <c r="AB210" s="129"/>
      <c r="AC210" s="129"/>
      <c r="AD210" s="129"/>
      <c r="AE210" s="129"/>
    </row>
    <row r="211" spans="1:31" x14ac:dyDescent="0.15">
      <c r="A211" s="129"/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  <c r="AA211" s="129"/>
      <c r="AB211" s="129"/>
      <c r="AC211" s="129"/>
      <c r="AD211" s="129"/>
      <c r="AE211" s="129"/>
    </row>
    <row r="212" spans="1:31" x14ac:dyDescent="0.15">
      <c r="A212" s="129"/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  <c r="AB212" s="129"/>
      <c r="AC212" s="129"/>
      <c r="AD212" s="129"/>
      <c r="AE212" s="129"/>
    </row>
    <row r="213" spans="1:31" x14ac:dyDescent="0.15">
      <c r="A213" s="129"/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29"/>
      <c r="AC213" s="129"/>
      <c r="AD213" s="129"/>
      <c r="AE213" s="129"/>
    </row>
    <row r="214" spans="1:31" x14ac:dyDescent="0.15">
      <c r="A214" s="129"/>
      <c r="B214" s="129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  <c r="AB214" s="129"/>
      <c r="AC214" s="129"/>
      <c r="AD214" s="129"/>
      <c r="AE214" s="129"/>
    </row>
    <row r="215" spans="1:31" x14ac:dyDescent="0.15">
      <c r="A215" s="129"/>
      <c r="B215" s="129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  <c r="AD215" s="129"/>
      <c r="AE215" s="129"/>
    </row>
    <row r="216" spans="1:31" x14ac:dyDescent="0.15">
      <c r="A216" s="129"/>
      <c r="B216" s="129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  <c r="AB216" s="129"/>
      <c r="AC216" s="129"/>
      <c r="AD216" s="129"/>
      <c r="AE216" s="129"/>
    </row>
    <row r="217" spans="1:31" x14ac:dyDescent="0.15">
      <c r="A217" s="131"/>
      <c r="B217" s="129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  <c r="AB217" s="129"/>
      <c r="AC217" s="129"/>
      <c r="AD217" s="129"/>
      <c r="AE217" s="129"/>
    </row>
    <row r="218" spans="1:31" x14ac:dyDescent="0.15">
      <c r="A218" s="129"/>
      <c r="B218" s="129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29"/>
      <c r="AC218" s="129"/>
      <c r="AD218" s="129"/>
      <c r="AE218" s="129"/>
    </row>
    <row r="219" spans="1:31" x14ac:dyDescent="0.15">
      <c r="A219" s="129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  <c r="AB219" s="129"/>
      <c r="AC219" s="129"/>
      <c r="AD219" s="129"/>
      <c r="AE219" s="129"/>
    </row>
    <row r="220" spans="1:31" x14ac:dyDescent="0.15">
      <c r="A220" s="129"/>
      <c r="B220" s="129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  <c r="AA220" s="129"/>
      <c r="AB220" s="129"/>
      <c r="AC220" s="129"/>
      <c r="AD220" s="129"/>
      <c r="AE220" s="129"/>
    </row>
    <row r="221" spans="1:31" x14ac:dyDescent="0.15">
      <c r="A221" s="129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  <c r="AA221" s="129"/>
      <c r="AB221" s="129"/>
      <c r="AC221" s="129"/>
      <c r="AD221" s="129"/>
      <c r="AE221" s="129"/>
    </row>
    <row r="222" spans="1:31" x14ac:dyDescent="0.15">
      <c r="A222" s="129"/>
      <c r="B222" s="129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  <c r="AA222" s="129"/>
      <c r="AB222" s="129"/>
      <c r="AC222" s="129"/>
      <c r="AD222" s="129"/>
      <c r="AE222" s="129"/>
    </row>
    <row r="223" spans="1:31" x14ac:dyDescent="0.15">
      <c r="A223" s="129"/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30"/>
      <c r="R223" s="129"/>
      <c r="S223" s="129"/>
      <c r="T223" s="129"/>
      <c r="U223" s="129"/>
      <c r="V223" s="129"/>
      <c r="W223" s="129"/>
      <c r="X223" s="129"/>
      <c r="Y223" s="129"/>
      <c r="Z223" s="129"/>
      <c r="AA223" s="129"/>
      <c r="AB223" s="129"/>
      <c r="AC223" s="129"/>
      <c r="AD223" s="129"/>
      <c r="AE223" s="129"/>
    </row>
    <row r="224" spans="1:31" x14ac:dyDescent="0.15">
      <c r="A224" s="129"/>
      <c r="B224" s="129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  <c r="AA224" s="129"/>
      <c r="AB224" s="129"/>
      <c r="AC224" s="129"/>
      <c r="AD224" s="129"/>
      <c r="AE224" s="129"/>
    </row>
    <row r="225" spans="1:31" x14ac:dyDescent="0.15">
      <c r="A225" s="129"/>
      <c r="B225" s="129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  <c r="AA225" s="129"/>
      <c r="AB225" s="129"/>
      <c r="AC225" s="129"/>
      <c r="AD225" s="129"/>
      <c r="AE225" s="129"/>
    </row>
    <row r="226" spans="1:31" x14ac:dyDescent="0.15">
      <c r="A226" s="129"/>
      <c r="B226" s="129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  <c r="AA226" s="129"/>
      <c r="AB226" s="129"/>
      <c r="AC226" s="129"/>
      <c r="AD226" s="129"/>
      <c r="AE226" s="129"/>
    </row>
    <row r="227" spans="1:31" x14ac:dyDescent="0.15">
      <c r="A227" s="129"/>
      <c r="B227" s="129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  <c r="AA227" s="129"/>
      <c r="AB227" s="129"/>
      <c r="AC227" s="129"/>
      <c r="AD227" s="129"/>
      <c r="AE227" s="129"/>
    </row>
  </sheetData>
  <mergeCells count="7">
    <mergeCell ref="B164:D164"/>
    <mergeCell ref="B170:AF170"/>
    <mergeCell ref="A203:AE203"/>
    <mergeCell ref="L1:V3"/>
    <mergeCell ref="C45:G45"/>
    <mergeCell ref="H45:N45"/>
    <mergeCell ref="B100:D100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DE11-A4B5-489F-95ED-56A669F65D73}">
  <dimension ref="A1:AF238"/>
  <sheetViews>
    <sheetView topLeftCell="A23" zoomScale="92" zoomScaleNormal="90" workbookViewId="0">
      <selection activeCell="D46" sqref="D46"/>
    </sheetView>
  </sheetViews>
  <sheetFormatPr baseColWidth="10" defaultColWidth="8.83203125" defaultRowHeight="13" x14ac:dyDescent="0.15"/>
  <cols>
    <col min="2" max="2" width="7.83203125" customWidth="1"/>
    <col min="3" max="3" width="8.83203125" customWidth="1"/>
    <col min="4" max="4" width="9" customWidth="1"/>
    <col min="6" max="6" width="10" customWidth="1"/>
    <col min="12" max="12" width="9.83203125" bestFit="1" customWidth="1"/>
  </cols>
  <sheetData>
    <row r="1" spans="1:32" ht="9.5" customHeight="1" x14ac:dyDescent="0.15">
      <c r="A1" s="151"/>
      <c r="L1" s="214" t="s">
        <v>256</v>
      </c>
      <c r="M1" s="214"/>
      <c r="N1" s="214"/>
      <c r="O1" s="214"/>
      <c r="P1" s="214"/>
      <c r="Q1" s="214"/>
      <c r="R1" s="214"/>
      <c r="S1" s="214"/>
      <c r="T1" s="214"/>
      <c r="U1" s="214"/>
      <c r="V1" s="214"/>
    </row>
    <row r="2" spans="1:32" ht="16.5" customHeight="1" x14ac:dyDescent="0.15">
      <c r="A2" s="152"/>
      <c r="F2" s="117"/>
      <c r="G2" s="117"/>
      <c r="H2" s="117"/>
      <c r="I2" s="117"/>
      <c r="J2" s="117"/>
      <c r="K2" s="117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116"/>
    </row>
    <row r="3" spans="1:32" ht="16" x14ac:dyDescent="0.15">
      <c r="A3" s="152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116"/>
    </row>
    <row r="4" spans="1:32" ht="16" x14ac:dyDescent="0.15">
      <c r="A4" s="154"/>
      <c r="L4" s="1"/>
      <c r="M4" s="1"/>
      <c r="N4" s="1"/>
      <c r="O4" s="1"/>
      <c r="P4" s="1"/>
      <c r="Q4" s="1"/>
      <c r="R4" s="1"/>
      <c r="S4" s="1"/>
      <c r="U4" s="116"/>
      <c r="V4" s="116"/>
      <c r="W4" s="116"/>
    </row>
    <row r="5" spans="1:32" x14ac:dyDescent="0.15">
      <c r="B5" s="10" t="s">
        <v>180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15">
      <c r="B6" s="76" t="s">
        <v>151</v>
      </c>
      <c r="C6" s="66" t="s">
        <v>3</v>
      </c>
      <c r="D6" s="63" t="s">
        <v>4</v>
      </c>
      <c r="E6" s="64" t="s">
        <v>5</v>
      </c>
      <c r="F6" s="63" t="s">
        <v>6</v>
      </c>
      <c r="G6" s="64" t="s">
        <v>7</v>
      </c>
      <c r="H6" s="63" t="s">
        <v>8</v>
      </c>
      <c r="I6" s="65" t="s">
        <v>9</v>
      </c>
      <c r="J6" s="63" t="s">
        <v>10</v>
      </c>
      <c r="K6" s="63" t="s">
        <v>11</v>
      </c>
      <c r="L6" s="63" t="s">
        <v>12</v>
      </c>
      <c r="M6" s="63" t="s">
        <v>13</v>
      </c>
      <c r="N6" s="63" t="s">
        <v>14</v>
      </c>
      <c r="O6" s="63" t="s">
        <v>15</v>
      </c>
      <c r="P6" s="63" t="s">
        <v>16</v>
      </c>
      <c r="Q6" s="63" t="s">
        <v>17</v>
      </c>
      <c r="R6" s="63" t="s">
        <v>18</v>
      </c>
      <c r="S6" s="64" t="s">
        <v>19</v>
      </c>
      <c r="T6" s="63" t="s">
        <v>20</v>
      </c>
      <c r="U6" s="63" t="s">
        <v>21</v>
      </c>
      <c r="V6" s="63" t="s">
        <v>22</v>
      </c>
      <c r="W6" s="63" t="s">
        <v>23</v>
      </c>
      <c r="X6" s="63" t="s">
        <v>24</v>
      </c>
      <c r="Y6" s="63" t="s">
        <v>25</v>
      </c>
      <c r="Z6" s="64" t="s">
        <v>26</v>
      </c>
      <c r="AA6" s="63" t="s">
        <v>27</v>
      </c>
      <c r="AB6" s="63" t="s">
        <v>28</v>
      </c>
      <c r="AC6" s="63" t="s">
        <v>29</v>
      </c>
      <c r="AD6" s="63" t="s">
        <v>30</v>
      </c>
      <c r="AE6" s="63" t="s">
        <v>31</v>
      </c>
      <c r="AF6" s="66" t="s">
        <v>32</v>
      </c>
    </row>
    <row r="7" spans="1:32" x14ac:dyDescent="0.15">
      <c r="B7" s="53" t="s">
        <v>173</v>
      </c>
      <c r="C7" s="4"/>
      <c r="D7" s="3"/>
      <c r="E7" s="3"/>
      <c r="F7" s="3"/>
      <c r="G7" s="3"/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4"/>
    </row>
    <row r="8" spans="1:32" x14ac:dyDescent="0.15">
      <c r="B8" s="52" t="s">
        <v>33</v>
      </c>
      <c r="C8" s="6">
        <v>1.778975741239883E-2</v>
      </c>
      <c r="D8" s="5">
        <v>3.7968892955169344E-2</v>
      </c>
      <c r="E8" s="5">
        <v>7.0751928590429433E-2</v>
      </c>
      <c r="F8" s="5">
        <v>-3.949142747062216E-3</v>
      </c>
      <c r="G8" s="5">
        <v>-5.818181818181823E-2</v>
      </c>
      <c r="H8" s="5">
        <v>-3.3043478260869542E-2</v>
      </c>
      <c r="I8" s="6">
        <v>3.0478955007256892E-2</v>
      </c>
      <c r="J8" s="5">
        <v>-5.6772908366533724E-2</v>
      </c>
      <c r="K8" s="5">
        <v>7.4273472429210105E-2</v>
      </c>
      <c r="L8" s="5">
        <v>5.9296482412060286E-2</v>
      </c>
      <c r="M8" s="5">
        <v>5.6940671033878031E-2</v>
      </c>
      <c r="N8" s="5">
        <v>5.5084745762711738E-2</v>
      </c>
      <c r="O8" s="5">
        <v>-5.061460592913976E-3</v>
      </c>
      <c r="P8" s="5">
        <v>-1.3761467889908778E-3</v>
      </c>
      <c r="Q8" s="5">
        <v>3.8501560874089596E-2</v>
      </c>
      <c r="R8" s="5">
        <v>4.0920716112531098E-3</v>
      </c>
      <c r="S8" s="5">
        <v>-3.9956411187794926E-3</v>
      </c>
      <c r="T8" s="5">
        <v>-2.3231256599788874E-2</v>
      </c>
      <c r="U8" s="5">
        <v>3.6721660457690333E-2</v>
      </c>
      <c r="V8" s="5">
        <v>-1.8517251991929818E-2</v>
      </c>
      <c r="W8" s="5">
        <v>2.300319488817899E-2</v>
      </c>
      <c r="X8" s="5">
        <v>8.6538461538461404E-3</v>
      </c>
      <c r="Y8" s="5">
        <v>-2.5495376486129435E-2</v>
      </c>
      <c r="Z8" s="5">
        <v>-2.8094820017559287E-2</v>
      </c>
      <c r="AA8" s="5">
        <v>0.13422818791946314</v>
      </c>
      <c r="AB8" s="5">
        <v>-3.5847299813780237E-2</v>
      </c>
      <c r="AC8" s="5">
        <v>3.9152003997287604E-2</v>
      </c>
      <c r="AD8" s="5">
        <v>-3.1417267861298614E-2</v>
      </c>
      <c r="AE8" s="5">
        <v>2.735562310030409E-2</v>
      </c>
      <c r="AF8" s="6">
        <v>-2.7554535017221608E-2</v>
      </c>
    </row>
    <row r="9" spans="1:32" x14ac:dyDescent="0.15">
      <c r="B9" s="52" t="s">
        <v>34</v>
      </c>
      <c r="C9" s="6">
        <v>-2.3834745762711829E-2</v>
      </c>
      <c r="D9" s="5">
        <v>3.305420890260026E-2</v>
      </c>
      <c r="E9" s="5">
        <v>-9.5371514143554968E-3</v>
      </c>
      <c r="F9" s="5">
        <v>-0.10436611546272125</v>
      </c>
      <c r="G9" s="5">
        <v>-8.4942084942084856E-2</v>
      </c>
      <c r="H9" s="5">
        <v>-4.6762589928057575E-2</v>
      </c>
      <c r="I9" s="6">
        <v>4.6478873239436634E-2</v>
      </c>
      <c r="J9" s="5">
        <v>-0.11087645195353756</v>
      </c>
      <c r="K9" s="5">
        <v>5.7866717533424566E-2</v>
      </c>
      <c r="L9" s="5">
        <v>3.4788108791903791E-2</v>
      </c>
      <c r="M9" s="5">
        <v>-2.5385466332795953E-2</v>
      </c>
      <c r="N9" s="5">
        <v>-9.7991967871485855E-2</v>
      </c>
      <c r="O9" s="5">
        <v>-8.3575581395348861E-2</v>
      </c>
      <c r="P9" s="5">
        <v>-4.6853468075333006E-2</v>
      </c>
      <c r="Q9" s="5">
        <v>-4.1082164328657328E-2</v>
      </c>
      <c r="R9" s="5">
        <v>2.0376974019358236E-2</v>
      </c>
      <c r="S9" s="5">
        <v>-6.4916119620714849E-2</v>
      </c>
      <c r="T9" s="5">
        <v>-2.5405405405405344E-2</v>
      </c>
      <c r="U9" s="5">
        <v>-3.5420944558521628E-2</v>
      </c>
      <c r="V9" s="5">
        <v>-0.14065466961657047</v>
      </c>
      <c r="W9" s="5">
        <v>-6.6208619612742173E-2</v>
      </c>
      <c r="X9" s="5">
        <v>-9.4375595805529094E-2</v>
      </c>
      <c r="Y9" s="5">
        <v>-3.7006913379422517E-2</v>
      </c>
      <c r="Z9" s="5">
        <v>-9.9367660343269576E-3</v>
      </c>
      <c r="AA9" s="5">
        <v>6.4431295200525998E-2</v>
      </c>
      <c r="AB9" s="5">
        <v>-0.10622887493964264</v>
      </c>
      <c r="AC9" s="5">
        <v>-9.4106333287539805E-3</v>
      </c>
      <c r="AD9" s="5">
        <v>-7.784718885151358E-2</v>
      </c>
      <c r="AE9" s="5">
        <v>4.9309664694279021E-3</v>
      </c>
      <c r="AF9" s="6">
        <v>-8.3825265643447555E-2</v>
      </c>
    </row>
    <row r="10" spans="1:32" x14ac:dyDescent="0.15">
      <c r="B10" s="52" t="s">
        <v>35</v>
      </c>
      <c r="C10" s="6">
        <v>1.6277807921867139E-3</v>
      </c>
      <c r="D10" s="5">
        <v>1.4931740614334379E-2</v>
      </c>
      <c r="E10" s="5">
        <v>5.8456714858038702E-2</v>
      </c>
      <c r="F10" s="5">
        <v>5.657678084595244E-2</v>
      </c>
      <c r="G10" s="5">
        <v>4.1139240506328986E-2</v>
      </c>
      <c r="H10" s="5">
        <v>4.716981132075472E-2</v>
      </c>
      <c r="I10" s="6">
        <v>6.7294751009421269E-2</v>
      </c>
      <c r="J10" s="5">
        <v>9.7387173396674617E-2</v>
      </c>
      <c r="K10" s="5">
        <v>9.8845977312964212E-3</v>
      </c>
      <c r="L10" s="5">
        <v>3.6674816625916956E-2</v>
      </c>
      <c r="M10" s="5">
        <v>1.7945170223951586E-2</v>
      </c>
      <c r="N10" s="5">
        <v>4.6304541406945642E-2</v>
      </c>
      <c r="O10" s="5">
        <v>1.0309278350515526E-2</v>
      </c>
      <c r="P10" s="5">
        <v>6.0722891566265133E-2</v>
      </c>
      <c r="Q10" s="5">
        <v>2.9258098223615397E-2</v>
      </c>
      <c r="R10" s="5">
        <v>3.9440838741887127E-2</v>
      </c>
      <c r="S10" s="5">
        <v>6.9032761310452398E-2</v>
      </c>
      <c r="T10" s="5">
        <v>1.608430393788126E-2</v>
      </c>
      <c r="U10" s="5">
        <v>2.927088877062271E-2</v>
      </c>
      <c r="V10" s="5">
        <v>8.3824930568225584E-2</v>
      </c>
      <c r="W10" s="5">
        <v>3.9464882943143806E-2</v>
      </c>
      <c r="X10" s="5">
        <v>9.3684210526315856E-2</v>
      </c>
      <c r="Y10" s="5">
        <v>5.9825450450450422E-2</v>
      </c>
      <c r="Z10" s="5">
        <v>0.13868613138686126</v>
      </c>
      <c r="AA10" s="5">
        <v>-3.4589252625077234E-2</v>
      </c>
      <c r="AB10" s="5">
        <v>5.1323608860075594E-2</v>
      </c>
      <c r="AC10" s="5">
        <v>5.4087788641564586E-3</v>
      </c>
      <c r="AD10" s="5">
        <v>-4.0125065138092733E-2</v>
      </c>
      <c r="AE10" s="5">
        <v>4.9067713444553483E-2</v>
      </c>
      <c r="AF10" s="6">
        <v>3.8659793814433312E-3</v>
      </c>
    </row>
    <row r="11" spans="1:32" x14ac:dyDescent="0.15">
      <c r="B11" s="52" t="s">
        <v>36</v>
      </c>
      <c r="C11" s="6">
        <v>-3.3044420368363997E-2</v>
      </c>
      <c r="D11" s="5">
        <v>-2.5220680958385786E-2</v>
      </c>
      <c r="E11" s="5">
        <v>1.4949149195273679E-2</v>
      </c>
      <c r="F11" s="5">
        <v>-1.573716884244945E-2</v>
      </c>
      <c r="G11" s="5">
        <v>-2.127659574468076E-2</v>
      </c>
      <c r="H11" s="5">
        <v>-3.8918918918918854E-2</v>
      </c>
      <c r="I11" s="6">
        <v>-1.5762925598991173E-2</v>
      </c>
      <c r="J11" s="5">
        <v>3.7878787878787838E-2</v>
      </c>
      <c r="K11" s="5">
        <v>7.5153797458080351E-3</v>
      </c>
      <c r="L11" s="5">
        <v>-9.1391509433962938E-3</v>
      </c>
      <c r="M11" s="5">
        <v>-4.2915950860587929E-2</v>
      </c>
      <c r="N11" s="5">
        <v>-2.2978723404255282E-2</v>
      </c>
      <c r="O11" s="5">
        <v>-3.5321821036106836E-2</v>
      </c>
      <c r="P11" s="5">
        <v>-3.4529759200363538E-2</v>
      </c>
      <c r="Q11" s="5">
        <v>3.045685279187933E-3</v>
      </c>
      <c r="R11" s="5">
        <v>-1.392891450528334E-2</v>
      </c>
      <c r="S11" s="5">
        <v>-3.7212696096315195E-2</v>
      </c>
      <c r="T11" s="5">
        <v>-1.5829694323144058E-2</v>
      </c>
      <c r="U11" s="5">
        <v>-2.5336091003102298E-2</v>
      </c>
      <c r="V11" s="5">
        <v>1.1970671853957815E-2</v>
      </c>
      <c r="W11" s="5">
        <v>4.5045045045045227E-3</v>
      </c>
      <c r="X11" s="5">
        <v>-3.272377285851779E-2</v>
      </c>
      <c r="Y11" s="5">
        <v>-6.5081684154602408E-3</v>
      </c>
      <c r="Z11" s="5">
        <v>3.2051282051282076E-2</v>
      </c>
      <c r="AA11" s="5">
        <v>-4.2866282789507354E-2</v>
      </c>
      <c r="AB11" s="5">
        <v>-4.4707091469681444E-2</v>
      </c>
      <c r="AC11" s="5">
        <v>-6.890130353817496E-2</v>
      </c>
      <c r="AD11" s="5">
        <v>-4.8859934853422039E-3</v>
      </c>
      <c r="AE11" s="5">
        <v>-6.3610851262862464E-2</v>
      </c>
      <c r="AF11" s="6">
        <v>-1.412066752246474E-2</v>
      </c>
    </row>
    <row r="12" spans="1:32" x14ac:dyDescent="0.15">
      <c r="B12" s="52" t="s">
        <v>37</v>
      </c>
      <c r="C12" s="6">
        <v>5.0980392156862751E-2</v>
      </c>
      <c r="D12" s="5">
        <v>5.1746442432081688E-3</v>
      </c>
      <c r="E12" s="5">
        <v>3.4250839894672681E-2</v>
      </c>
      <c r="F12" s="5">
        <v>-1.6014742907571336E-2</v>
      </c>
      <c r="G12" s="5">
        <v>9.2132505175983495E-2</v>
      </c>
      <c r="H12" s="5">
        <v>5.9992500937382745E-2</v>
      </c>
      <c r="I12" s="6">
        <v>6.7264573991031432E-2</v>
      </c>
      <c r="J12" s="5">
        <v>7.1949947862356575E-2</v>
      </c>
      <c r="K12" s="5">
        <v>-1.7174158208474344E-2</v>
      </c>
      <c r="L12" s="5">
        <v>-2.9455519190717108E-2</v>
      </c>
      <c r="M12" s="5">
        <v>-5.3896433772479511E-2</v>
      </c>
      <c r="N12" s="5">
        <v>0.20034843205574904</v>
      </c>
      <c r="O12" s="5">
        <v>6.1838893409275966E-2</v>
      </c>
      <c r="P12" s="5">
        <v>4.3764705882352928E-2</v>
      </c>
      <c r="Q12" s="5">
        <v>1.0121457489878326E-3</v>
      </c>
      <c r="R12" s="5">
        <v>6.9654164637116392E-2</v>
      </c>
      <c r="S12" s="5">
        <v>3.9408866995073857E-2</v>
      </c>
      <c r="T12" s="5">
        <v>3.9933444259567324E-2</v>
      </c>
      <c r="U12" s="5">
        <v>6.1007957559681615E-2</v>
      </c>
      <c r="V12" s="5">
        <v>-4.9127606091971109E-2</v>
      </c>
      <c r="W12" s="5">
        <v>-3.2030749519538076E-3</v>
      </c>
      <c r="X12" s="5">
        <v>4.6766169154228737E-2</v>
      </c>
      <c r="Y12" s="5">
        <v>1.7379679144385041E-2</v>
      </c>
      <c r="Z12" s="5">
        <v>0.13975155279503096</v>
      </c>
      <c r="AA12" s="5">
        <v>6.6844919786094832E-4</v>
      </c>
      <c r="AB12" s="5">
        <v>6.5626681011296331E-2</v>
      </c>
      <c r="AC12" s="5">
        <v>2.466666666666658E-2</v>
      </c>
      <c r="AD12" s="5">
        <v>-1.7730496453900672E-2</v>
      </c>
      <c r="AE12" s="5">
        <v>2.0979020979021063E-2</v>
      </c>
      <c r="AF12" s="6">
        <v>5.7291666666666602E-2</v>
      </c>
    </row>
    <row r="13" spans="1:32" x14ac:dyDescent="0.15">
      <c r="B13" s="52" t="s">
        <v>38</v>
      </c>
      <c r="C13" s="6">
        <v>-5.170575692963765E-2</v>
      </c>
      <c r="D13" s="5">
        <v>5.9202059202059315E-2</v>
      </c>
      <c r="E13" s="5">
        <v>4.6404585274697346E-3</v>
      </c>
      <c r="F13" s="5">
        <v>-7.5916644684779697E-2</v>
      </c>
      <c r="G13" s="5">
        <v>-3.1279620853080572E-2</v>
      </c>
      <c r="H13" s="5">
        <v>-1.9808984789529492E-2</v>
      </c>
      <c r="I13" s="6">
        <v>-2.3409363745498232E-2</v>
      </c>
      <c r="J13" s="5">
        <v>-1.9455252918287869E-2</v>
      </c>
      <c r="K13" s="5">
        <v>-3.8030293095533446E-3</v>
      </c>
      <c r="L13" s="5">
        <v>4.8436541998773931E-2</v>
      </c>
      <c r="M13" s="5">
        <v>-0.10269095109227415</v>
      </c>
      <c r="N13" s="5">
        <v>-5.0798258345428109E-2</v>
      </c>
      <c r="O13" s="5">
        <v>-0.10268199233716474</v>
      </c>
      <c r="P13" s="5">
        <v>-8.3408476104598166E-3</v>
      </c>
      <c r="Q13" s="5">
        <v>-8.9989888776542015E-2</v>
      </c>
      <c r="R13" s="5">
        <v>-4.0983606557376982E-3</v>
      </c>
      <c r="S13" s="5">
        <v>2.8436018957346012E-2</v>
      </c>
      <c r="T13" s="5">
        <v>-5.4399999999999976E-2</v>
      </c>
      <c r="U13" s="5">
        <v>-2.8500000000000015E-2</v>
      </c>
      <c r="V13" s="5">
        <v>-2.2975547175679328E-2</v>
      </c>
      <c r="W13" s="5">
        <v>-5.1413881748072028E-3</v>
      </c>
      <c r="X13" s="5">
        <v>-5.4182509505703448E-2</v>
      </c>
      <c r="Y13" s="5">
        <v>-3.5873850197109057E-2</v>
      </c>
      <c r="Z13" s="5">
        <v>-7.0844686648501312E-2</v>
      </c>
      <c r="AA13" s="5">
        <v>5.6780227120908459E-2</v>
      </c>
      <c r="AB13" s="5">
        <v>-4.1393235739525511E-2</v>
      </c>
      <c r="AC13" s="5">
        <v>9.903853104894127E-3</v>
      </c>
      <c r="AD13" s="5">
        <v>-0.14107192446542624</v>
      </c>
      <c r="AE13" s="5">
        <v>-3.424657534246589E-2</v>
      </c>
      <c r="AF13" s="6">
        <v>-2.0935960591132889E-2</v>
      </c>
    </row>
    <row r="14" spans="1:32" x14ac:dyDescent="0.15">
      <c r="B14" s="52" t="s">
        <v>39</v>
      </c>
      <c r="C14" s="6">
        <v>-3.3164699269252383E-2</v>
      </c>
      <c r="D14" s="5">
        <v>-4.0097205346294122E-2</v>
      </c>
      <c r="E14" s="5">
        <v>1.6328874518591434E-2</v>
      </c>
      <c r="F14" s="5">
        <v>-4.9297784882393322E-2</v>
      </c>
      <c r="G14" s="5">
        <v>-6.8493150684931781E-3</v>
      </c>
      <c r="H14" s="5">
        <v>-2.3457235654998271E-2</v>
      </c>
      <c r="I14" s="6">
        <v>-5.4087277197295579E-2</v>
      </c>
      <c r="J14" s="5">
        <v>-2.9761904761904127E-3</v>
      </c>
      <c r="K14" s="5">
        <v>-3.0507470545646093E-2</v>
      </c>
      <c r="L14" s="5">
        <v>-1.6666666666666673E-2</v>
      </c>
      <c r="M14" s="5">
        <v>-8.8031212516920341E-3</v>
      </c>
      <c r="N14" s="5">
        <v>-0.10091743119266057</v>
      </c>
      <c r="O14" s="5">
        <v>-7.002561912894964E-2</v>
      </c>
      <c r="P14" s="5">
        <v>-2.4778358717890508E-2</v>
      </c>
      <c r="Q14" s="5">
        <v>-5.7777777777777733E-2</v>
      </c>
      <c r="R14" s="5">
        <v>2.1490626428897982E-2</v>
      </c>
      <c r="S14" s="5">
        <v>-2.0914569301666072E-2</v>
      </c>
      <c r="T14" s="5">
        <v>-4.9069373942470441E-2</v>
      </c>
      <c r="U14" s="5">
        <v>9.7786927431807152E-3</v>
      </c>
      <c r="V14" s="5">
        <v>-4.4067324526500043E-2</v>
      </c>
      <c r="W14" s="5">
        <v>-2.9069767441860534E-2</v>
      </c>
      <c r="X14" s="5">
        <v>-3.8190954773869253E-2</v>
      </c>
      <c r="Y14" s="5">
        <v>-3.1075371405206546E-2</v>
      </c>
      <c r="Z14" s="5">
        <v>4.9853372434017572E-2</v>
      </c>
      <c r="AA14" s="5">
        <v>9.9241466498103684E-2</v>
      </c>
      <c r="AB14" s="5">
        <v>-3.2122169562927828E-2</v>
      </c>
      <c r="AC14" s="5">
        <v>3.5075161059412982E-2</v>
      </c>
      <c r="AD14" s="5">
        <v>-0.10184287099903003</v>
      </c>
      <c r="AE14" s="5">
        <v>-3.0395136778114855E-3</v>
      </c>
      <c r="AF14" s="6">
        <v>-8.8050314465409167E-3</v>
      </c>
    </row>
    <row r="15" spans="1:32" x14ac:dyDescent="0.15">
      <c r="B15" s="52" t="s">
        <v>40</v>
      </c>
      <c r="C15" s="6">
        <v>8.197674418604653E-2</v>
      </c>
      <c r="D15" s="5">
        <v>-3.4177215189873364E-2</v>
      </c>
      <c r="E15" s="5">
        <v>4.3949564864914789E-2</v>
      </c>
      <c r="F15" s="5">
        <v>-8.2720312265425505E-2</v>
      </c>
      <c r="G15" s="5">
        <v>0</v>
      </c>
      <c r="H15" s="5">
        <v>4.4345898004434697E-2</v>
      </c>
      <c r="I15" s="6">
        <v>4.4184535412605565E-2</v>
      </c>
      <c r="J15" s="5">
        <v>0.17810945273631831</v>
      </c>
      <c r="K15" s="5">
        <v>3.4624393224481437E-2</v>
      </c>
      <c r="L15" s="5">
        <v>7.2554267023490854E-2</v>
      </c>
      <c r="M15" s="5">
        <v>3.7296112349841771E-4</v>
      </c>
      <c r="N15" s="5">
        <v>-1.360544217687076E-2</v>
      </c>
      <c r="O15" s="5">
        <v>4.4077134986225772E-2</v>
      </c>
      <c r="P15" s="5">
        <v>3.2167832167832228E-2</v>
      </c>
      <c r="Q15" s="5">
        <v>5.3066037735848968E-2</v>
      </c>
      <c r="R15" s="5">
        <v>6.7591763652641079E-2</v>
      </c>
      <c r="S15" s="5">
        <v>4.0188269370021699E-2</v>
      </c>
      <c r="T15" s="5">
        <v>8.3036773428232638E-2</v>
      </c>
      <c r="U15" s="5">
        <v>8.2568807339449407E-2</v>
      </c>
      <c r="V15" s="5">
        <v>-1.2299943807363302E-2</v>
      </c>
      <c r="W15" s="5">
        <v>1.7298735861610098E-2</v>
      </c>
      <c r="X15" s="5">
        <v>-9.4043887147335272E-3</v>
      </c>
      <c r="Y15" s="5">
        <v>4.0230693487129092E-2</v>
      </c>
      <c r="Z15" s="5">
        <v>5.0279329608938467E-2</v>
      </c>
      <c r="AA15" s="5">
        <v>3.9677975848188482E-2</v>
      </c>
      <c r="AB15" s="5">
        <v>-1.0881392818280702E-2</v>
      </c>
      <c r="AC15" s="5">
        <v>5.2835408022130034E-2</v>
      </c>
      <c r="AD15" s="5">
        <v>3.5997120230374407E-4</v>
      </c>
      <c r="AE15" s="5">
        <v>1.1178861788617829E-2</v>
      </c>
      <c r="AF15" s="6">
        <v>3.0456852791878087E-2</v>
      </c>
    </row>
    <row r="16" spans="1:32" x14ac:dyDescent="0.15">
      <c r="B16" s="52" t="s">
        <v>41</v>
      </c>
      <c r="C16" s="6">
        <v>-4.7286405158517451E-3</v>
      </c>
      <c r="D16" s="5">
        <v>8.213193534294401E-3</v>
      </c>
      <c r="E16" s="5">
        <v>-2.323816471446491E-3</v>
      </c>
      <c r="F16" s="5">
        <v>6.3273322422258527E-2</v>
      </c>
      <c r="G16" s="5">
        <v>8.7684729064039291E-2</v>
      </c>
      <c r="H16" s="5">
        <v>-1.5569709837225805E-2</v>
      </c>
      <c r="I16" s="6">
        <v>1.1823273179838287E-2</v>
      </c>
      <c r="J16" s="5">
        <v>1.6047297297297255E-2</v>
      </c>
      <c r="K16" s="5">
        <v>7.3001082712687473E-2</v>
      </c>
      <c r="L16" s="5">
        <v>-1.0535070695869213E-2</v>
      </c>
      <c r="M16" s="5">
        <v>8.1031134666552151E-2</v>
      </c>
      <c r="N16" s="5">
        <v>-1.9568965517241407E-2</v>
      </c>
      <c r="O16" s="5">
        <v>9.322779243623576E-2</v>
      </c>
      <c r="P16" s="5">
        <v>5.2393857271906055E-2</v>
      </c>
      <c r="Q16" s="5">
        <v>-6.0470324748040219E-2</v>
      </c>
      <c r="R16" s="5">
        <v>7.1278825995806346E-3</v>
      </c>
      <c r="S16" s="5">
        <v>8.3536373129132757E-3</v>
      </c>
      <c r="T16" s="5">
        <v>-2.0262869660460075E-2</v>
      </c>
      <c r="U16" s="5">
        <v>2.2645951035781625E-2</v>
      </c>
      <c r="V16" s="5">
        <v>2.0965906696447368E-2</v>
      </c>
      <c r="W16" s="5">
        <v>1.7658600392413432E-2</v>
      </c>
      <c r="X16" s="5">
        <v>-1.1603375527426288E-2</v>
      </c>
      <c r="Y16" s="5">
        <v>5.2332657200811296E-2</v>
      </c>
      <c r="Z16" s="5">
        <v>6.6489361702128606E-3</v>
      </c>
      <c r="AA16" s="5">
        <v>-8.8495575221229201E-4</v>
      </c>
      <c r="AB16" s="5">
        <v>9.4774477447744726E-2</v>
      </c>
      <c r="AC16" s="5">
        <v>2.4467945349448243E-2</v>
      </c>
      <c r="AD16" s="5">
        <v>3.9330694494422454E-2</v>
      </c>
      <c r="AE16" s="5">
        <v>5.1256281407035337E-2</v>
      </c>
      <c r="AF16" s="6">
        <v>3.571428571428583E-2</v>
      </c>
    </row>
    <row r="17" spans="2:32" x14ac:dyDescent="0.15">
      <c r="B17" s="52" t="s">
        <v>42</v>
      </c>
      <c r="C17" s="6">
        <v>4.2112082928411057E-3</v>
      </c>
      <c r="D17" s="5">
        <v>1.871912644076619E-2</v>
      </c>
      <c r="E17" s="5">
        <v>6.810784036229818E-2</v>
      </c>
      <c r="F17" s="5">
        <v>0.13751808638364679</v>
      </c>
      <c r="G17" s="5">
        <v>0.11141304347826092</v>
      </c>
      <c r="H17" s="5">
        <v>3.6664270309130109E-2</v>
      </c>
      <c r="I17" s="6">
        <v>6.0270602706026861E-2</v>
      </c>
      <c r="J17" s="5">
        <v>-1.9950124688279322E-2</v>
      </c>
      <c r="K17" s="5">
        <v>-6.2530577299412483E-3</v>
      </c>
      <c r="L17" s="5">
        <v>3.4743625665452568E-2</v>
      </c>
      <c r="M17" s="5">
        <v>4.3263373883183784E-2</v>
      </c>
      <c r="N17" s="5">
        <v>-1.6090741229227101E-2</v>
      </c>
      <c r="O17" s="5">
        <v>3.8616251005631569E-2</v>
      </c>
      <c r="P17" s="5">
        <v>-5.3648068669527897E-3</v>
      </c>
      <c r="Q17" s="5">
        <v>-4.7675804529202529E-3</v>
      </c>
      <c r="R17" s="5">
        <v>-5.3705245628642762E-2</v>
      </c>
      <c r="S17" s="5">
        <v>1.4497756299620357E-2</v>
      </c>
      <c r="T17" s="5">
        <v>1.6769144773616584E-2</v>
      </c>
      <c r="U17" s="5">
        <v>2.2558814050918229E-3</v>
      </c>
      <c r="V17" s="5">
        <v>5.9727983819371278E-2</v>
      </c>
      <c r="W17" s="5">
        <v>3.791773778920296E-2</v>
      </c>
      <c r="X17" s="5">
        <v>5.1227321237993645E-2</v>
      </c>
      <c r="Y17" s="5">
        <v>0.1015163197121562</v>
      </c>
      <c r="Z17" s="5">
        <v>4.2272126816380366E-2</v>
      </c>
      <c r="AA17" s="5">
        <v>-1.4614703277236456E-2</v>
      </c>
      <c r="AB17" s="5">
        <v>3.652715671004373E-2</v>
      </c>
      <c r="AC17" s="5">
        <v>1.0034302567883784E-2</v>
      </c>
      <c r="AD17" s="5">
        <v>4.7328878579094999E-2</v>
      </c>
      <c r="AE17" s="5">
        <v>0.10803059273422552</v>
      </c>
      <c r="AF17" s="6">
        <v>-1.4268727705113079E-2</v>
      </c>
    </row>
    <row r="18" spans="2:32" x14ac:dyDescent="0.15">
      <c r="B18" s="52" t="s">
        <v>43</v>
      </c>
      <c r="C18" s="6">
        <v>0.10376344086021504</v>
      </c>
      <c r="D18" s="5">
        <v>4.5937898766482271E-2</v>
      </c>
      <c r="E18" s="5">
        <v>7.5474510583325091E-2</v>
      </c>
      <c r="F18" s="5">
        <v>2.97699594046009E-2</v>
      </c>
      <c r="G18" s="5">
        <v>6.3569682151589341E-2</v>
      </c>
      <c r="H18" s="5">
        <v>3.7101248266296821E-2</v>
      </c>
      <c r="I18" s="6">
        <v>5.3364269141531424E-2</v>
      </c>
      <c r="J18" s="5">
        <v>0.14503816793893137</v>
      </c>
      <c r="K18" s="5">
        <v>8.2262804043139112E-2</v>
      </c>
      <c r="L18" s="5">
        <v>-2.7078256160303661E-3</v>
      </c>
      <c r="M18" s="5">
        <v>-5.7767313546423178E-2</v>
      </c>
      <c r="N18" s="5">
        <v>5.1831992850759616E-2</v>
      </c>
      <c r="O18" s="5">
        <v>3.0983733539891586E-2</v>
      </c>
      <c r="P18" s="5">
        <v>7.6806903991369899E-2</v>
      </c>
      <c r="Q18" s="5">
        <v>6.3473053892215706E-2</v>
      </c>
      <c r="R18" s="5">
        <v>4.0915090189177286E-2</v>
      </c>
      <c r="S18" s="5">
        <v>2.0415107179312619E-2</v>
      </c>
      <c r="T18" s="5">
        <v>2.418911489829564E-2</v>
      </c>
      <c r="U18" s="5">
        <v>9.4166283876894838E-2</v>
      </c>
      <c r="V18" s="5">
        <v>1.150992268292224E-2</v>
      </c>
      <c r="W18" s="5">
        <v>4.8916408668730822E-2</v>
      </c>
      <c r="X18" s="5">
        <v>6.8020304568527909E-2</v>
      </c>
      <c r="Y18" s="5">
        <v>3.2431171255249705E-2</v>
      </c>
      <c r="Z18" s="5">
        <v>8.6185044359949378E-2</v>
      </c>
      <c r="AA18" s="5">
        <v>-6.1797752808988443E-3</v>
      </c>
      <c r="AB18" s="5">
        <v>2.6175472612700083E-2</v>
      </c>
      <c r="AC18" s="5">
        <v>6.3448232082777875E-2</v>
      </c>
      <c r="AD18" s="5">
        <v>-6.0165289256198358E-2</v>
      </c>
      <c r="AE18" s="5">
        <v>3.710094909404657E-2</v>
      </c>
      <c r="AF18" s="6">
        <v>1.9300361881785303E-2</v>
      </c>
    </row>
    <row r="19" spans="2:32" x14ac:dyDescent="0.15">
      <c r="B19" s="52" t="s">
        <v>44</v>
      </c>
      <c r="C19" s="6">
        <v>1.2664393570384706E-2</v>
      </c>
      <c r="D19" s="5">
        <v>-3.6600244001626621E-3</v>
      </c>
      <c r="E19" s="5">
        <v>0.12084905418238764</v>
      </c>
      <c r="F19" s="5">
        <v>9.8212877792378431E-2</v>
      </c>
      <c r="G19" s="5">
        <v>4.1379310344827516E-2</v>
      </c>
      <c r="H19" s="5">
        <v>-1.4376462721497818E-2</v>
      </c>
      <c r="I19" s="6">
        <v>3.9922907488986865E-2</v>
      </c>
      <c r="J19" s="5">
        <v>2.7022222222222274E-2</v>
      </c>
      <c r="K19" s="5">
        <v>-3.7955249765445009E-3</v>
      </c>
      <c r="L19" s="5">
        <v>1.1403746945424972E-2</v>
      </c>
      <c r="M19" s="5">
        <v>-0.12791337489588325</v>
      </c>
      <c r="N19" s="5">
        <v>7.9439252336448649E-2</v>
      </c>
      <c r="O19" s="5">
        <v>7.475582268970693E-2</v>
      </c>
      <c r="P19" s="5">
        <v>1.7631737126828344E-2</v>
      </c>
      <c r="Q19" s="5">
        <v>2.6463963963963898E-2</v>
      </c>
      <c r="R19" s="5">
        <v>9.2138630600169052E-2</v>
      </c>
      <c r="S19" s="5">
        <v>0.11070356785595212</v>
      </c>
      <c r="T19" s="5">
        <v>0.14492753623188404</v>
      </c>
      <c r="U19" s="5">
        <v>9.1099916036943659E-2</v>
      </c>
      <c r="V19" s="5">
        <v>7.7245947090761935E-2</v>
      </c>
      <c r="W19" s="5">
        <v>1.0920897284533573E-2</v>
      </c>
      <c r="X19" s="5">
        <v>-5.5627376425855551E-2</v>
      </c>
      <c r="Y19" s="5">
        <v>9.4011299435028187E-2</v>
      </c>
      <c r="Z19" s="5">
        <v>3.8226371061843678E-2</v>
      </c>
      <c r="AA19" s="5">
        <v>9.4120972300734823E-2</v>
      </c>
      <c r="AB19" s="5">
        <v>1.2281530467642797E-2</v>
      </c>
      <c r="AC19" s="5">
        <v>6.4915684226234963E-2</v>
      </c>
      <c r="AD19" s="5">
        <v>-9.4266619767850848E-2</v>
      </c>
      <c r="AE19" s="5">
        <v>1.4542429284525888E-2</v>
      </c>
      <c r="AF19" s="6">
        <v>2.674556213017825E-3</v>
      </c>
    </row>
    <row r="20" spans="2:32" x14ac:dyDescent="0.15">
      <c r="B20" s="52" t="s">
        <v>45</v>
      </c>
      <c r="C20" s="6">
        <v>-1.2506012506012411E-2</v>
      </c>
      <c r="D20" s="5">
        <v>-3.2653061224489827E-2</v>
      </c>
      <c r="E20" s="5">
        <v>-5.4701919421837789E-2</v>
      </c>
      <c r="F20" s="5">
        <v>-5.2624021824969482E-2</v>
      </c>
      <c r="G20" s="5">
        <v>-3.6423841059602592E-2</v>
      </c>
      <c r="H20" s="5">
        <v>6.4450474898236527E-3</v>
      </c>
      <c r="I20" s="6">
        <v>-6.3542494042891709E-3</v>
      </c>
      <c r="J20" s="5">
        <v>0.11035139345681144</v>
      </c>
      <c r="K20" s="5">
        <v>9.7176044178711712E-3</v>
      </c>
      <c r="L20" s="5">
        <v>5.7181208053691347E-2</v>
      </c>
      <c r="M20" s="5">
        <v>0.151945518534812</v>
      </c>
      <c r="N20" s="5">
        <v>-0.11019283746556477</v>
      </c>
      <c r="O20" s="5">
        <v>8.5634393568682257E-2</v>
      </c>
      <c r="P20" s="5">
        <v>-5.1191179366016542E-3</v>
      </c>
      <c r="Q20" s="5">
        <v>6.7756445419637906E-2</v>
      </c>
      <c r="R20" s="5">
        <v>3.5990712074303398E-2</v>
      </c>
      <c r="S20" s="5">
        <v>-4.2329630741519172E-2</v>
      </c>
      <c r="T20" s="5">
        <v>-2.8129395218002215E-3</v>
      </c>
      <c r="U20" s="5">
        <v>-1.5005771450557794E-2</v>
      </c>
      <c r="V20" s="5">
        <v>-2.5951742627345845E-2</v>
      </c>
      <c r="W20" s="5">
        <v>-1.5766423357664209E-2</v>
      </c>
      <c r="X20" s="5">
        <v>3.426339735072681E-2</v>
      </c>
      <c r="Y20" s="5">
        <v>8.0561867382772465E-3</v>
      </c>
      <c r="Z20" s="5">
        <v>-4.8619852544506466E-2</v>
      </c>
      <c r="AA20" s="5">
        <v>5.3474554378713519E-2</v>
      </c>
      <c r="AB20" s="5">
        <v>2.7998133457769549E-2</v>
      </c>
      <c r="AC20" s="5">
        <v>-3.1866591928251156E-2</v>
      </c>
      <c r="AD20" s="5">
        <v>4.8932038834951515E-2</v>
      </c>
      <c r="AE20" s="5">
        <v>-3.7720995834290096E-2</v>
      </c>
      <c r="AF20" s="6">
        <v>3.9232348983782993E-2</v>
      </c>
    </row>
    <row r="21" spans="2:32" x14ac:dyDescent="0.15">
      <c r="B21" s="52" t="s">
        <v>46</v>
      </c>
      <c r="C21" s="6">
        <v>-2.1432050657574343E-2</v>
      </c>
      <c r="D21" s="5">
        <v>-2.362869198312231E-2</v>
      </c>
      <c r="E21" s="5">
        <v>-4.3279409698502441E-2</v>
      </c>
      <c r="F21" s="5">
        <v>-5.7088006466606486E-3</v>
      </c>
      <c r="G21" s="5">
        <v>0.12638411607483768</v>
      </c>
      <c r="H21" s="5">
        <v>-2.8311425682507697E-2</v>
      </c>
      <c r="I21" s="6">
        <v>-2.3714361843858261E-2</v>
      </c>
      <c r="J21" s="5">
        <v>4.7756385272949238E-2</v>
      </c>
      <c r="K21" s="5">
        <v>1.5107405313736636E-2</v>
      </c>
      <c r="L21" s="5">
        <v>1.955307262569822E-2</v>
      </c>
      <c r="M21" s="5">
        <v>-5.9726992470057236E-2</v>
      </c>
      <c r="N21" s="5">
        <v>-7.9610791685094974E-3</v>
      </c>
      <c r="O21" s="5">
        <v>6.7611075338055654E-3</v>
      </c>
      <c r="P21" s="5">
        <v>-1.3259449831783133E-2</v>
      </c>
      <c r="Q21" s="5">
        <v>-3.8797443643014129E-2</v>
      </c>
      <c r="R21" s="5">
        <v>-3.2125513634665648E-2</v>
      </c>
      <c r="S21" s="5">
        <v>-1.2852664576802513E-2</v>
      </c>
      <c r="T21" s="5">
        <v>4.4193700047014638E-2</v>
      </c>
      <c r="U21" s="5">
        <v>4.6484374999999911E-2</v>
      </c>
      <c r="V21" s="5">
        <v>-4.743293331865385E-2</v>
      </c>
      <c r="W21" s="5">
        <v>-2.1358647285671873E-2</v>
      </c>
      <c r="X21" s="5">
        <v>1.3586110246029248E-2</v>
      </c>
      <c r="Y21" s="5">
        <v>-1.8749999999999999E-2</v>
      </c>
      <c r="Z21" s="5">
        <v>-2.0555227406970234E-3</v>
      </c>
      <c r="AA21" s="5">
        <v>-4.0706228543403722E-2</v>
      </c>
      <c r="AB21" s="5">
        <v>9.6232410349523262E-2</v>
      </c>
      <c r="AC21" s="5">
        <v>-2.1827866716845709E-2</v>
      </c>
      <c r="AD21" s="5">
        <v>-4.8130322102924866E-2</v>
      </c>
      <c r="AE21" s="5">
        <v>-3.4086648259875878E-3</v>
      </c>
      <c r="AF21" s="6">
        <v>3.0936967632027381E-2</v>
      </c>
    </row>
    <row r="22" spans="2:32" x14ac:dyDescent="0.15">
      <c r="B22" s="52" t="s">
        <v>47</v>
      </c>
      <c r="C22" s="6">
        <v>-8.4868093578894882E-2</v>
      </c>
      <c r="D22" s="5">
        <v>-5.6179775280898903E-2</v>
      </c>
      <c r="E22" s="5">
        <v>1.799767053223272E-2</v>
      </c>
      <c r="F22" s="5">
        <v>2.0019307961993742E-2</v>
      </c>
      <c r="G22" s="5">
        <v>0</v>
      </c>
      <c r="H22" s="5">
        <v>-1.1099549080818479E-2</v>
      </c>
      <c r="I22" s="6">
        <v>-8.460698689956335E-2</v>
      </c>
      <c r="J22" s="5">
        <v>2.6336019838809746E-2</v>
      </c>
      <c r="K22" s="5">
        <v>-6.0838936919628975E-3</v>
      </c>
      <c r="L22" s="5">
        <v>-2.9389788293897878E-2</v>
      </c>
      <c r="M22" s="5">
        <v>-8.2145366998094924E-2</v>
      </c>
      <c r="N22" s="5">
        <v>-8.4262148907712914E-2</v>
      </c>
      <c r="O22" s="5">
        <v>-8.5065558042852582E-2</v>
      </c>
      <c r="P22" s="5">
        <v>-4.7533092659446399E-2</v>
      </c>
      <c r="Q22" s="5">
        <v>-5.158738642437196E-2</v>
      </c>
      <c r="R22" s="5">
        <v>-2.9718255499807007E-2</v>
      </c>
      <c r="S22" s="5">
        <v>-2.2546840266751265E-2</v>
      </c>
      <c r="T22" s="5">
        <v>-9.6352994146780752E-2</v>
      </c>
      <c r="U22" s="5">
        <v>-5.1138484509145113E-2</v>
      </c>
      <c r="V22" s="5">
        <v>-5.2626509737445364E-2</v>
      </c>
      <c r="W22" s="5">
        <v>-2.8796605031827911E-2</v>
      </c>
      <c r="X22" s="5">
        <v>4.3207742827514627E-2</v>
      </c>
      <c r="Y22" s="5">
        <v>-8.1340712122794159E-2</v>
      </c>
      <c r="Z22" s="5">
        <v>0.13286613949524134</v>
      </c>
      <c r="AA22" s="5">
        <v>-8.9468302658485266E-3</v>
      </c>
      <c r="AB22" s="5">
        <v>-5.3830227743271106E-2</v>
      </c>
      <c r="AC22" s="5">
        <v>1.2755630530646175E-2</v>
      </c>
      <c r="AD22" s="5">
        <v>-0.15480357837417349</v>
      </c>
      <c r="AE22" s="5">
        <v>-0.10729555015904514</v>
      </c>
      <c r="AF22" s="6">
        <v>-4.5145085597197501E-2</v>
      </c>
    </row>
    <row r="23" spans="2:32" x14ac:dyDescent="0.15">
      <c r="B23" s="52" t="s">
        <v>48</v>
      </c>
      <c r="C23" s="6">
        <v>-5.2760402502039831E-2</v>
      </c>
      <c r="D23" s="5">
        <v>3.3882783882783811E-2</v>
      </c>
      <c r="E23" s="5">
        <v>3.6826448583253804E-2</v>
      </c>
      <c r="F23" s="5">
        <v>2.1917808219177881E-3</v>
      </c>
      <c r="G23" s="5">
        <v>0.11762711864406776</v>
      </c>
      <c r="H23" s="5">
        <v>3.297088740792696E-2</v>
      </c>
      <c r="I23" s="6">
        <v>8.0202742993440601E-2</v>
      </c>
      <c r="J23" s="5">
        <v>2.9622828424384531E-2</v>
      </c>
      <c r="K23" s="5">
        <v>-3.4037427162706357E-3</v>
      </c>
      <c r="L23" s="5">
        <v>6.5178342314600957E-2</v>
      </c>
      <c r="M23" s="5">
        <v>1.9135538301644536E-2</v>
      </c>
      <c r="N23" s="5">
        <v>6.767283349561834E-2</v>
      </c>
      <c r="O23" s="5">
        <v>3.5651869975533018E-2</v>
      </c>
      <c r="P23" s="5">
        <v>4.1271846704569397E-2</v>
      </c>
      <c r="Q23" s="5">
        <v>4.5647175510572034E-2</v>
      </c>
      <c r="R23" s="5">
        <v>-1.1933174224344127E-3</v>
      </c>
      <c r="S23" s="5">
        <v>9.6166341780376891E-2</v>
      </c>
      <c r="T23" s="5">
        <v>-4.5590433482810118E-2</v>
      </c>
      <c r="U23" s="5">
        <v>0.11605035405192758</v>
      </c>
      <c r="V23" s="5">
        <v>4.1540432280758814E-2</v>
      </c>
      <c r="W23" s="5">
        <v>-2.0911360799001192E-2</v>
      </c>
      <c r="X23" s="5">
        <v>7.3190486709373517E-2</v>
      </c>
      <c r="Y23" s="5">
        <v>1.8413275744487374E-2</v>
      </c>
      <c r="Z23" s="5">
        <v>0.20741901776384528</v>
      </c>
      <c r="AA23" s="5">
        <v>6.0098013928295023E-2</v>
      </c>
      <c r="AB23" s="5">
        <v>-1.2253829321663069E-2</v>
      </c>
      <c r="AC23" s="5">
        <v>-2.8638223261251467E-3</v>
      </c>
      <c r="AD23" s="5">
        <v>0.15646571560055217</v>
      </c>
      <c r="AE23" s="5">
        <v>1.4176245210728961E-3</v>
      </c>
      <c r="AF23" s="6">
        <v>-2.9442983063362443E-2</v>
      </c>
    </row>
    <row r="24" spans="2:32" x14ac:dyDescent="0.15">
      <c r="B24" s="52" t="s">
        <v>49</v>
      </c>
      <c r="C24" s="6">
        <v>3.1007751937984447E-2</v>
      </c>
      <c r="D24" s="5">
        <v>-3.498671390611157E-2</v>
      </c>
      <c r="E24" s="5">
        <v>3.9308726796432242E-2</v>
      </c>
      <c r="F24" s="5">
        <v>-2.5498285203041853E-2</v>
      </c>
      <c r="G24" s="5">
        <v>-8.1892629663329088E-3</v>
      </c>
      <c r="H24" s="5">
        <v>-4.4482173174872623E-2</v>
      </c>
      <c r="I24" s="6">
        <v>2.5393320452663588E-2</v>
      </c>
      <c r="J24" s="5">
        <v>7.9177715720554681E-2</v>
      </c>
      <c r="K24" s="5">
        <v>-1.7090893758169589E-2</v>
      </c>
      <c r="L24" s="5">
        <v>2.4572392194651967E-2</v>
      </c>
      <c r="M24" s="5">
        <v>1.0306510126546254E-2</v>
      </c>
      <c r="N24" s="5">
        <v>9.3935248518011799E-2</v>
      </c>
      <c r="O24" s="5">
        <v>3.982450219372257E-2</v>
      </c>
      <c r="P24" s="5">
        <v>4.2871587462082861E-2</v>
      </c>
      <c r="Q24" s="5">
        <v>-2.8564037338047358E-2</v>
      </c>
      <c r="R24" s="5">
        <v>2.9470330545599444E-2</v>
      </c>
      <c r="S24" s="5">
        <v>1.5411973918197866E-2</v>
      </c>
      <c r="T24" s="5">
        <v>1.6444792482380458E-2</v>
      </c>
      <c r="U24" s="5">
        <v>8.9531194924215685E-2</v>
      </c>
      <c r="V24" s="5">
        <v>-4.8024363579571121E-3</v>
      </c>
      <c r="W24" s="5">
        <v>4.1440867070449156E-3</v>
      </c>
      <c r="X24" s="5">
        <v>-4.4596912521443528E-4</v>
      </c>
      <c r="Y24" s="5">
        <v>-4.207589285714293E-2</v>
      </c>
      <c r="Z24" s="5">
        <v>-1.5577672003461681E-2</v>
      </c>
      <c r="AA24" s="5">
        <v>8.5158150851581502E-2</v>
      </c>
      <c r="AB24" s="5">
        <v>7.0890562693841442E-3</v>
      </c>
      <c r="AC24" s="5">
        <v>1.5210128362933088E-2</v>
      </c>
      <c r="AD24" s="5">
        <v>5.7302029446876297E-2</v>
      </c>
      <c r="AE24" s="5">
        <v>-9.5267245667062569E-3</v>
      </c>
      <c r="AF24" s="6">
        <v>3.3593267081926725E-2</v>
      </c>
    </row>
    <row r="25" spans="2:32" x14ac:dyDescent="0.15">
      <c r="B25" s="52" t="s">
        <v>50</v>
      </c>
      <c r="C25" s="6">
        <v>5.5694792536897804E-2</v>
      </c>
      <c r="D25" s="5">
        <v>7.2051399724644347E-2</v>
      </c>
      <c r="E25" s="5">
        <v>-5.1491090388698993E-2</v>
      </c>
      <c r="F25" s="5">
        <v>7.1738243394879095E-2</v>
      </c>
      <c r="G25" s="5">
        <v>-5.198776758409838E-3</v>
      </c>
      <c r="H25" s="5">
        <v>4.6908315565031992E-2</v>
      </c>
      <c r="I25" s="6">
        <v>4.2261103633916566E-2</v>
      </c>
      <c r="J25" s="5">
        <v>4.6774088329310376E-2</v>
      </c>
      <c r="K25" s="5">
        <v>-1.8074442680851587E-2</v>
      </c>
      <c r="L25" s="5">
        <v>9.7578180108158913E-2</v>
      </c>
      <c r="M25" s="5">
        <v>-1.1168350872828919E-3</v>
      </c>
      <c r="N25" s="5">
        <v>0.16423509795748234</v>
      </c>
      <c r="O25" s="5">
        <v>-2.4667315806556251E-2</v>
      </c>
      <c r="P25" s="5">
        <v>4.4211751018033763E-2</v>
      </c>
      <c r="Q25" s="5">
        <v>7.822555590075897E-2</v>
      </c>
      <c r="R25" s="5">
        <v>3.3655705996131428E-2</v>
      </c>
      <c r="S25" s="5">
        <v>0.10974897840046717</v>
      </c>
      <c r="T25" s="5">
        <v>3.389830508474577E-2</v>
      </c>
      <c r="U25" s="5">
        <v>1.9087673891944351E-2</v>
      </c>
      <c r="V25" s="5">
        <v>4.9727333359488368E-2</v>
      </c>
      <c r="W25" s="5">
        <v>0.06</v>
      </c>
      <c r="X25" s="5">
        <v>7.7255722963928977E-2</v>
      </c>
      <c r="Y25" s="5">
        <v>1.5146219270651302E-2</v>
      </c>
      <c r="Z25" s="5">
        <v>5.93406593406594E-2</v>
      </c>
      <c r="AA25" s="5">
        <v>0.1</v>
      </c>
      <c r="AB25" s="5">
        <v>5.015398152221736E-2</v>
      </c>
      <c r="AC25" s="5">
        <v>2.5172483473340758E-2</v>
      </c>
      <c r="AD25" s="5">
        <v>6.9251035001881817E-2</v>
      </c>
      <c r="AE25" s="5">
        <v>3.8627935723114994E-2</v>
      </c>
      <c r="AF25" s="6">
        <v>4.3013225991949252E-3</v>
      </c>
    </row>
    <row r="26" spans="2:32" x14ac:dyDescent="0.15">
      <c r="B26" s="52" t="s">
        <v>51</v>
      </c>
      <c r="C26" s="6">
        <v>-3.3236613030862519E-2</v>
      </c>
      <c r="D26" s="5">
        <v>-2.8681506849314989E-2</v>
      </c>
      <c r="E26" s="5">
        <v>3.098809535397572E-2</v>
      </c>
      <c r="F26" s="5">
        <v>-3.0933967876264106E-2</v>
      </c>
      <c r="G26" s="5">
        <v>1.2296341838303061E-2</v>
      </c>
      <c r="H26" s="5">
        <v>-1.1880515953835758E-2</v>
      </c>
      <c r="I26" s="6">
        <v>-3.6415289256198261E-2</v>
      </c>
      <c r="J26" s="5">
        <v>-5.5050064398188478E-2</v>
      </c>
      <c r="K26" s="5">
        <v>1.8407141504900231E-2</v>
      </c>
      <c r="L26" s="5">
        <v>2.5921165381319642E-2</v>
      </c>
      <c r="M26" s="5">
        <v>-2.5322475182785388E-2</v>
      </c>
      <c r="N26" s="5">
        <v>2.2914428929466543E-2</v>
      </c>
      <c r="O26" s="5">
        <v>9.983361064891871E-3</v>
      </c>
      <c r="P26" s="5">
        <v>-5.6453110492107689E-2</v>
      </c>
      <c r="Q26" s="5">
        <v>-4.552658118426732E-2</v>
      </c>
      <c r="R26" s="5">
        <v>-1.8338323353293356E-2</v>
      </c>
      <c r="S26" s="5">
        <v>-1.7885323513940024E-2</v>
      </c>
      <c r="T26" s="5">
        <v>-4.2225534028811377E-3</v>
      </c>
      <c r="U26" s="5">
        <v>2.5396825396824855E-3</v>
      </c>
      <c r="V26" s="5">
        <v>-3.724328667800348E-2</v>
      </c>
      <c r="W26" s="5">
        <v>-9.883198562443794E-3</v>
      </c>
      <c r="X26" s="5">
        <v>9.5577927870524569E-3</v>
      </c>
      <c r="Y26" s="5">
        <v>-7.8732927809020997E-2</v>
      </c>
      <c r="Z26" s="5">
        <v>-6.7219917012448172E-2</v>
      </c>
      <c r="AA26" s="5">
        <v>0.11169995923359145</v>
      </c>
      <c r="AB26" s="5">
        <v>-2.5136154168412292E-2</v>
      </c>
      <c r="AC26" s="5">
        <v>-8.5602455438852712E-3</v>
      </c>
      <c r="AD26" s="5">
        <v>-6.1950017599436871E-2</v>
      </c>
      <c r="AE26" s="5">
        <v>-5.3034811068134589E-2</v>
      </c>
      <c r="AF26" s="6">
        <v>5.7555769318858419E-2</v>
      </c>
    </row>
    <row r="27" spans="2:32" x14ac:dyDescent="0.15">
      <c r="B27" s="52" t="s">
        <v>52</v>
      </c>
      <c r="C27" s="6">
        <v>0.12032742155525249</v>
      </c>
      <c r="D27" s="5">
        <v>3.7461436756280206E-2</v>
      </c>
      <c r="E27" s="5">
        <v>-4.8953656890097343E-3</v>
      </c>
      <c r="F27" s="5">
        <v>0.17033763044812764</v>
      </c>
      <c r="G27" s="5">
        <v>3.0671120558760947E-2</v>
      </c>
      <c r="H27" s="5">
        <v>7.9010649261422219E-2</v>
      </c>
      <c r="I27" s="6">
        <v>1.8761726078799325E-3</v>
      </c>
      <c r="J27" s="5">
        <v>5.2761167780507735E-4</v>
      </c>
      <c r="K27" s="5">
        <v>-4.1754250496903395E-3</v>
      </c>
      <c r="L27" s="5">
        <v>3.1948214658592634E-2</v>
      </c>
      <c r="M27" s="5">
        <v>6.8897620644891452E-2</v>
      </c>
      <c r="N27" s="5">
        <v>3.8151907595379765E-2</v>
      </c>
      <c r="O27" s="5">
        <v>8.896210873146608E-2</v>
      </c>
      <c r="P27" s="5">
        <v>3.1883487502460096E-2</v>
      </c>
      <c r="Q27" s="5">
        <v>1.3477088948787061E-2</v>
      </c>
      <c r="R27" s="5">
        <v>-1.1056042699199357E-2</v>
      </c>
      <c r="S27" s="5">
        <v>0.11114086770219599</v>
      </c>
      <c r="T27" s="5">
        <v>-1.7959590920429182E-2</v>
      </c>
      <c r="U27" s="5">
        <v>3.7365421152628239E-2</v>
      </c>
      <c r="V27" s="5">
        <v>9.2682453416149099E-2</v>
      </c>
      <c r="W27" s="5">
        <v>6.957047791893432E-3</v>
      </c>
      <c r="X27" s="5">
        <v>0.1688336278717496</v>
      </c>
      <c r="Y27" s="5">
        <v>0.10090943067148384</v>
      </c>
      <c r="Z27" s="5">
        <v>-0.1116548042704627</v>
      </c>
      <c r="AA27" s="5">
        <v>2.9336266960029361E-2</v>
      </c>
      <c r="AB27" s="5">
        <v>0.11087236785560817</v>
      </c>
      <c r="AC27" s="5">
        <v>8.1257632991564591E-2</v>
      </c>
      <c r="AD27" s="5">
        <v>7.2045028142589188E-2</v>
      </c>
      <c r="AE27" s="5">
        <v>6.2838740083261388E-2</v>
      </c>
      <c r="AF27" s="6">
        <v>1.4878180833784657E-2</v>
      </c>
    </row>
    <row r="28" spans="2:32" x14ac:dyDescent="0.15">
      <c r="B28" s="52" t="s">
        <v>53</v>
      </c>
      <c r="C28" s="6">
        <v>-6.3565513882123698E-2</v>
      </c>
      <c r="D28" s="5">
        <v>-3.2285471537807905E-2</v>
      </c>
      <c r="E28" s="5">
        <v>-0.11004478263344644</v>
      </c>
      <c r="F28" s="5">
        <v>-5.5578867861189193E-2</v>
      </c>
      <c r="G28" s="5">
        <v>-6.3936358279316388E-2</v>
      </c>
      <c r="H28" s="5">
        <v>-2.1649156319643415E-2</v>
      </c>
      <c r="I28" s="6">
        <v>-5.4842161583734728E-2</v>
      </c>
      <c r="J28" s="5">
        <v>-4.4493759887502128E-2</v>
      </c>
      <c r="K28" s="5">
        <v>-6.2822188078861585E-2</v>
      </c>
      <c r="L28" s="5">
        <v>-9.8543099959530644E-2</v>
      </c>
      <c r="M28" s="5">
        <v>1.7456345551416702E-2</v>
      </c>
      <c r="N28" s="5">
        <v>-8.6648685097774791E-2</v>
      </c>
      <c r="O28" s="5">
        <v>-8.2602118003025637E-2</v>
      </c>
      <c r="P28" s="5">
        <v>-5.4548922372687381E-2</v>
      </c>
      <c r="Q28" s="5">
        <v>-5.6914893617021289E-2</v>
      </c>
      <c r="R28" s="5">
        <v>5.011565150346943E-2</v>
      </c>
      <c r="S28" s="5">
        <v>-2.8440588093516503E-2</v>
      </c>
      <c r="T28" s="5">
        <v>-7.0104140208280374E-2</v>
      </c>
      <c r="U28" s="5">
        <v>-9.8595848595848509E-2</v>
      </c>
      <c r="V28" s="5">
        <v>-7.6951771915800729E-2</v>
      </c>
      <c r="W28" s="5">
        <v>-6.7888254731150441E-2</v>
      </c>
      <c r="X28" s="5">
        <v>2.49473513688643E-2</v>
      </c>
      <c r="Y28" s="5">
        <v>-0.16204594319339141</v>
      </c>
      <c r="Z28" s="5">
        <v>-0.13370055082623927</v>
      </c>
      <c r="AA28" s="5">
        <v>-0.15176344852155332</v>
      </c>
      <c r="AB28" s="5">
        <v>-7.1566731141199283E-2</v>
      </c>
      <c r="AC28" s="5">
        <v>-5.8418702390333581E-2</v>
      </c>
      <c r="AD28" s="5">
        <v>-3.9901995099755005E-2</v>
      </c>
      <c r="AE28" s="5">
        <v>-0.1071613332347942</v>
      </c>
      <c r="AF28" s="6">
        <v>-4.2678502838121423E-3</v>
      </c>
    </row>
    <row r="29" spans="2:32" x14ac:dyDescent="0.15">
      <c r="B29" s="52" t="s">
        <v>54</v>
      </c>
      <c r="C29" s="6">
        <v>3.8751625487646157E-2</v>
      </c>
      <c r="D29" s="5">
        <v>0</v>
      </c>
      <c r="E29" s="5">
        <v>2.5325294910953554E-2</v>
      </c>
      <c r="F29" s="5">
        <v>3.2479505920511929E-2</v>
      </c>
      <c r="G29" s="5">
        <v>4.501101668240489E-2</v>
      </c>
      <c r="H29" s="5">
        <v>6.9964204360559779E-2</v>
      </c>
      <c r="I29" s="6">
        <v>-7.3591848287573739E-3</v>
      </c>
      <c r="J29" s="5">
        <v>9.6580587301952292E-2</v>
      </c>
      <c r="K29" s="5">
        <v>2.6185150001532129E-2</v>
      </c>
      <c r="L29" s="5">
        <v>3.4792368125701557E-2</v>
      </c>
      <c r="M29" s="5">
        <v>5.0151407529253525E-2</v>
      </c>
      <c r="N29" s="5">
        <v>1.698043558508678E-2</v>
      </c>
      <c r="O29" s="5">
        <v>3.7928759894459055E-2</v>
      </c>
      <c r="P29" s="5">
        <v>6.6572523703853081E-2</v>
      </c>
      <c r="Q29" s="5">
        <v>-3.1878172588832535E-2</v>
      </c>
      <c r="R29" s="5">
        <v>5.2863436123348068E-2</v>
      </c>
      <c r="S29" s="5">
        <v>4.068469362441083E-2</v>
      </c>
      <c r="T29" s="5">
        <v>-2.1305654192843516E-2</v>
      </c>
      <c r="U29" s="5">
        <v>1.727057229935652E-2</v>
      </c>
      <c r="V29" s="5">
        <v>2.0841752785635902E-2</v>
      </c>
      <c r="W29" s="5">
        <v>9.6680631646792504E-3</v>
      </c>
      <c r="X29" s="5">
        <v>7.4416521784943013E-2</v>
      </c>
      <c r="Y29" s="5">
        <v>1.9176232275489521E-2</v>
      </c>
      <c r="Z29" s="5">
        <v>-1.8797687861271811E-2</v>
      </c>
      <c r="AA29" s="5">
        <v>9.5758084838303281E-2</v>
      </c>
      <c r="AB29" s="5">
        <v>7.2916666666666671E-2</v>
      </c>
      <c r="AC29" s="5">
        <v>1.8412096189253243E-3</v>
      </c>
      <c r="AD29" s="5">
        <v>8.9682829019321939E-2</v>
      </c>
      <c r="AE29" s="5">
        <v>-1.3947520900587726E-2</v>
      </c>
      <c r="AF29" s="6">
        <v>0.12993442201362995</v>
      </c>
    </row>
    <row r="30" spans="2:32" x14ac:dyDescent="0.15">
      <c r="B30" s="52" t="s">
        <v>55</v>
      </c>
      <c r="C30" s="6">
        <v>4.3064596895342991E-2</v>
      </c>
      <c r="D30" s="5">
        <v>1.5364354697102628E-2</v>
      </c>
      <c r="E30" s="5">
        <v>5.1468676891084066E-2</v>
      </c>
      <c r="F30" s="5">
        <v>-1.2910166756320519E-2</v>
      </c>
      <c r="G30" s="5">
        <v>0.11144578313252998</v>
      </c>
      <c r="H30" s="5">
        <v>3.8321167883211618E-2</v>
      </c>
      <c r="I30" s="6">
        <v>7.5278015397775899E-2</v>
      </c>
      <c r="J30" s="5">
        <v>2.491244993394431E-2</v>
      </c>
      <c r="K30" s="5">
        <v>-1.0451661067562434E-2</v>
      </c>
      <c r="L30" s="5">
        <v>1.6268980477223426E-2</v>
      </c>
      <c r="M30" s="5">
        <v>-2.7398688422878108E-2</v>
      </c>
      <c r="N30" s="5">
        <v>6.7513611615244981E-2</v>
      </c>
      <c r="O30" s="5">
        <v>3.8449316809660024E-2</v>
      </c>
      <c r="P30" s="5">
        <v>0.11745791564214113</v>
      </c>
      <c r="Q30" s="5">
        <v>3.4978560775540672E-2</v>
      </c>
      <c r="R30" s="5">
        <v>9.832635983263599E-2</v>
      </c>
      <c r="S30" s="5">
        <v>2.1930870083432526E-2</v>
      </c>
      <c r="T30" s="5">
        <v>-5.5819145967055605E-4</v>
      </c>
      <c r="U30" s="5">
        <v>6.8575233022636559E-2</v>
      </c>
      <c r="V30" s="5">
        <v>4.3905289748520135E-2</v>
      </c>
      <c r="W30" s="5">
        <v>1.5959144589850211E-3</v>
      </c>
      <c r="X30" s="5">
        <v>-3.73893642582196E-2</v>
      </c>
      <c r="Y30" s="5">
        <v>2.4910560487610874E-2</v>
      </c>
      <c r="Z30" s="5">
        <v>-5.2407097579941914E-2</v>
      </c>
      <c r="AA30" s="5">
        <v>6.1326178612495265E-2</v>
      </c>
      <c r="AB30" s="5">
        <v>2.7184466019417448E-2</v>
      </c>
      <c r="AC30" s="5">
        <v>-3.5475607039429646E-2</v>
      </c>
      <c r="AD30" s="5">
        <v>1.5389762462362021E-2</v>
      </c>
      <c r="AE30" s="5">
        <v>3.3074501573977004E-2</v>
      </c>
      <c r="AF30" s="6">
        <v>0.10241820768136559</v>
      </c>
    </row>
    <row r="31" spans="2:32" x14ac:dyDescent="0.15">
      <c r="B31" s="52" t="s">
        <v>56</v>
      </c>
      <c r="C31" s="179">
        <v>-2.5924147863658147E-2</v>
      </c>
      <c r="D31" s="180">
        <v>5.2313013402507602E-2</v>
      </c>
      <c r="E31" s="180">
        <v>2.9171817058096405E-2</v>
      </c>
      <c r="F31" s="180">
        <v>6.0752043596730178E-2</v>
      </c>
      <c r="G31" s="180">
        <v>9.5392953929539379E-2</v>
      </c>
      <c r="H31" s="180">
        <v>0.11159929701230235</v>
      </c>
      <c r="I31" s="179">
        <v>8.7509944311853164E-3</v>
      </c>
      <c r="J31" s="180">
        <v>8.6956521739130391E-2</v>
      </c>
      <c r="K31" s="180">
        <v>4.9792531120331822E-2</v>
      </c>
      <c r="L31" s="180">
        <v>6.1472785485592214E-2</v>
      </c>
      <c r="M31" s="180">
        <v>3.127124227434825E-2</v>
      </c>
      <c r="N31" s="180">
        <v>9.7245834750085108E-2</v>
      </c>
      <c r="O31" s="180">
        <v>9.8837209302325493E-2</v>
      </c>
      <c r="P31" s="180">
        <v>-3.6899119837508459E-2</v>
      </c>
      <c r="Q31" s="180">
        <v>-1.4928061603584541E-2</v>
      </c>
      <c r="R31" s="180">
        <v>-5.0793650793650837E-3</v>
      </c>
      <c r="S31" s="180">
        <v>2.3326335432703855E-3</v>
      </c>
      <c r="T31" s="180">
        <v>7.5397933538117717E-2</v>
      </c>
      <c r="U31" s="180">
        <v>-1.8380062305295944E-2</v>
      </c>
      <c r="V31" s="180">
        <v>0.14898419864559823</v>
      </c>
      <c r="W31" s="180">
        <v>5.0987890376035742E-3</v>
      </c>
      <c r="X31" s="180">
        <v>-2.852631042738551E-3</v>
      </c>
      <c r="Y31" s="180">
        <v>3.4001292824822227E-2</v>
      </c>
      <c r="Z31" s="180">
        <v>4.6626712754581849E-2</v>
      </c>
      <c r="AA31" s="180">
        <v>0.18634886240520043</v>
      </c>
      <c r="AB31" s="180">
        <v>1.2854442344045364E-2</v>
      </c>
      <c r="AC31" s="180">
        <v>2.8870027137825535E-2</v>
      </c>
      <c r="AD31" s="180">
        <v>0</v>
      </c>
      <c r="AE31" s="180">
        <v>-6.0984032828180282E-2</v>
      </c>
      <c r="AF31" s="179">
        <v>1.1182795698924799E-2</v>
      </c>
    </row>
    <row r="32" spans="2:32" x14ac:dyDescent="0.15">
      <c r="B32" s="177"/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8"/>
      <c r="AE32" s="178"/>
      <c r="AF32" s="178"/>
    </row>
    <row r="33" spans="1:32" x14ac:dyDescent="0.15">
      <c r="B33" s="30" t="s">
        <v>153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78"/>
    </row>
    <row r="34" spans="1:32" x14ac:dyDescent="0.15">
      <c r="A34" s="10"/>
      <c r="B34" s="89" t="s">
        <v>154</v>
      </c>
      <c r="C34" s="89"/>
      <c r="D34" s="89"/>
      <c r="E34" s="89"/>
      <c r="F34" s="89"/>
      <c r="G34" s="89"/>
      <c r="AF34" s="178"/>
    </row>
    <row r="35" spans="1:32" x14ac:dyDescent="0.15">
      <c r="A35" s="9"/>
      <c r="B35" s="63" t="s">
        <v>3</v>
      </c>
      <c r="C35" s="63" t="s">
        <v>4</v>
      </c>
      <c r="D35" s="64" t="s">
        <v>5</v>
      </c>
      <c r="E35" s="63" t="s">
        <v>6</v>
      </c>
      <c r="F35" s="64" t="s">
        <v>7</v>
      </c>
      <c r="G35" s="69" t="s">
        <v>8</v>
      </c>
      <c r="H35" s="70" t="s">
        <v>9</v>
      </c>
      <c r="I35" s="69" t="s">
        <v>10</v>
      </c>
      <c r="J35" s="69" t="s">
        <v>11</v>
      </c>
      <c r="K35" s="69" t="s">
        <v>12</v>
      </c>
      <c r="L35" s="69" t="s">
        <v>13</v>
      </c>
      <c r="M35" s="69" t="s">
        <v>14</v>
      </c>
      <c r="N35" s="69" t="s">
        <v>15</v>
      </c>
      <c r="O35" s="69" t="s">
        <v>16</v>
      </c>
      <c r="P35" s="69" t="s">
        <v>17</v>
      </c>
      <c r="Q35" s="69" t="s">
        <v>18</v>
      </c>
      <c r="R35" s="71" t="s">
        <v>19</v>
      </c>
      <c r="S35" s="69" t="s">
        <v>20</v>
      </c>
      <c r="T35" s="69" t="s">
        <v>21</v>
      </c>
      <c r="U35" s="69" t="s">
        <v>22</v>
      </c>
      <c r="V35" s="69" t="s">
        <v>23</v>
      </c>
      <c r="W35" s="69" t="s">
        <v>24</v>
      </c>
      <c r="X35" s="69" t="s">
        <v>25</v>
      </c>
      <c r="Y35" s="71" t="s">
        <v>26</v>
      </c>
      <c r="Z35" s="69" t="s">
        <v>27</v>
      </c>
      <c r="AA35" s="69" t="s">
        <v>28</v>
      </c>
      <c r="AB35" s="69" t="s">
        <v>29</v>
      </c>
      <c r="AC35" s="69" t="s">
        <v>30</v>
      </c>
      <c r="AD35" s="69" t="s">
        <v>31</v>
      </c>
      <c r="AE35" s="72" t="s">
        <v>32</v>
      </c>
      <c r="AF35" s="178"/>
    </row>
    <row r="36" spans="1:32" x14ac:dyDescent="0.15">
      <c r="A36" s="9"/>
      <c r="B36" s="11">
        <f>AVERAGE(C8:C31)</f>
        <v>5.0453670340448384E-3</v>
      </c>
      <c r="C36" s="11">
        <f>AVERAGE(D8:D31)</f>
        <v>5.1126836019071446E-3</v>
      </c>
      <c r="D36" s="11">
        <f t="shared" ref="D36:AE36" si="0">AVERAGE(E8:E31)</f>
        <v>1.9273838749422189E-2</v>
      </c>
      <c r="E36" s="11">
        <f>AVERAGE(F8:F31)</f>
        <v>8.8172298763395333E-3</v>
      </c>
      <c r="F36" s="11">
        <f>AVERAGE(G8:G31)</f>
        <v>2.7494553655318912E-2</v>
      </c>
      <c r="G36" s="11">
        <f t="shared" si="0"/>
        <v>1.254721239564593E-2</v>
      </c>
      <c r="H36" s="11">
        <f t="shared" si="0"/>
        <v>1.4512220430617119E-2</v>
      </c>
      <c r="I36" s="11">
        <f t="shared" si="0"/>
        <v>3.3868912430821706E-2</v>
      </c>
      <c r="J36" s="11">
        <f t="shared" si="0"/>
        <v>1.1458449665203775E-2</v>
      </c>
      <c r="K36" s="11">
        <f t="shared" si="0"/>
        <v>2.2330299063422755E-2</v>
      </c>
      <c r="L36" s="11">
        <f t="shared" si="0"/>
        <v>-2.765228167469077E-3</v>
      </c>
      <c r="M36" s="11">
        <f t="shared" si="0"/>
        <v>1.6276753436760803E-2</v>
      </c>
      <c r="N36" s="11">
        <f t="shared" si="0"/>
        <v>1.2785002881212938E-2</v>
      </c>
      <c r="O36" s="11">
        <f t="shared" si="0"/>
        <v>1.2195868318732067E-2</v>
      </c>
      <c r="P36" s="11">
        <f t="shared" si="0"/>
        <v>-2.8074558420779459E-3</v>
      </c>
      <c r="Q36" s="11">
        <f t="shared" si="0"/>
        <v>2.0583620836547498E-2</v>
      </c>
      <c r="R36" s="11">
        <f t="shared" si="0"/>
        <v>1.9889927958459955E-2</v>
      </c>
      <c r="S36" s="11">
        <f t="shared" si="0"/>
        <v>1.9904146422904767E-3</v>
      </c>
      <c r="T36" s="11">
        <f t="shared" si="0"/>
        <v>2.3085139320219033E-2</v>
      </c>
      <c r="U36" s="11">
        <f t="shared" si="0"/>
        <v>5.4281582959423468E-3</v>
      </c>
      <c r="V36" s="11">
        <f t="shared" si="0"/>
        <v>7.8839681430838604E-4</v>
      </c>
      <c r="W36" s="11">
        <f t="shared" si="0"/>
        <v>1.8783944479720305E-2</v>
      </c>
      <c r="X36" s="11">
        <f t="shared" si="0"/>
        <v>4.1431380346814593E-3</v>
      </c>
      <c r="Y36" s="11">
        <f t="shared" si="0"/>
        <v>1.9637387437476162E-2</v>
      </c>
      <c r="Z36" s="11">
        <f t="shared" si="0"/>
        <v>4.0491548676594061E-2</v>
      </c>
      <c r="AA36" s="11">
        <f t="shared" si="0"/>
        <v>1.0751810203156298E-2</v>
      </c>
      <c r="AB36" s="11">
        <f t="shared" si="0"/>
        <v>1.0737098968513693E-2</v>
      </c>
      <c r="AC36" s="11">
        <f t="shared" si="0"/>
        <v>-1.1585443611274475E-2</v>
      </c>
      <c r="AD36" s="11">
        <f t="shared" si="0"/>
        <v>-1.3989722290700727E-3</v>
      </c>
      <c r="AE36" s="11">
        <f t="shared" si="0"/>
        <v>1.3540453234261646E-2</v>
      </c>
      <c r="AF36" s="178"/>
    </row>
    <row r="37" spans="1:32" x14ac:dyDescent="0.15">
      <c r="AF37" s="178"/>
    </row>
    <row r="38" spans="1:32" x14ac:dyDescent="0.15">
      <c r="AF38" s="178"/>
    </row>
    <row r="39" spans="1:32" x14ac:dyDescent="0.15">
      <c r="B39" s="30" t="s">
        <v>257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1:32" x14ac:dyDescent="0.15">
      <c r="B40" s="177"/>
      <c r="C40" s="178"/>
      <c r="D40" s="178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240"/>
      <c r="S40" s="240"/>
      <c r="T40" s="240"/>
      <c r="U40" s="240"/>
      <c r="V40" s="240"/>
      <c r="W40" s="240"/>
      <c r="X40" s="240"/>
      <c r="Y40" s="240"/>
      <c r="Z40" s="240"/>
      <c r="AA40" s="240"/>
      <c r="AB40" s="178"/>
      <c r="AC40" s="178"/>
      <c r="AD40" s="178"/>
      <c r="AE40" s="178"/>
      <c r="AF40" s="178"/>
    </row>
    <row r="41" spans="1:32" x14ac:dyDescent="0.15">
      <c r="B41" s="177"/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240"/>
      <c r="S41" s="240"/>
      <c r="T41" s="240"/>
      <c r="U41" s="240"/>
      <c r="V41" s="240"/>
      <c r="W41" s="240"/>
      <c r="X41" s="240"/>
      <c r="Y41" s="240"/>
      <c r="Z41" s="240"/>
      <c r="AA41" s="240"/>
      <c r="AB41" s="178"/>
      <c r="AC41" s="178"/>
      <c r="AD41" s="178"/>
      <c r="AE41" s="178"/>
      <c r="AF41" s="178"/>
    </row>
    <row r="42" spans="1:32" x14ac:dyDescent="0.15">
      <c r="B42" s="177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240"/>
      <c r="S42" s="240"/>
      <c r="T42" s="240"/>
      <c r="U42" s="240"/>
      <c r="V42" s="240"/>
      <c r="W42" s="240"/>
      <c r="X42" s="240"/>
      <c r="Y42" s="240"/>
      <c r="Z42" s="240"/>
      <c r="AA42" s="240"/>
      <c r="AB42" s="178"/>
      <c r="AC42" s="178"/>
      <c r="AD42" s="178"/>
      <c r="AE42" s="178"/>
      <c r="AF42" s="178"/>
    </row>
    <row r="43" spans="1:32" x14ac:dyDescent="0.15">
      <c r="R43" s="240"/>
      <c r="S43" s="240"/>
      <c r="T43" s="240"/>
      <c r="U43" s="240"/>
      <c r="V43" s="240"/>
      <c r="W43" s="240"/>
      <c r="X43" s="240"/>
      <c r="Y43" s="240"/>
      <c r="Z43" s="240"/>
      <c r="AA43" s="240"/>
    </row>
    <row r="44" spans="1:32" x14ac:dyDescent="0.15">
      <c r="R44" s="240"/>
      <c r="S44" s="240"/>
      <c r="T44" s="240"/>
      <c r="U44" s="240"/>
      <c r="V44" s="240"/>
      <c r="W44" s="240"/>
      <c r="X44" s="240"/>
      <c r="Y44" s="240"/>
      <c r="Z44" s="240"/>
      <c r="AA44" s="240"/>
    </row>
    <row r="45" spans="1:32" x14ac:dyDescent="0.15">
      <c r="R45" s="240"/>
      <c r="S45" s="240"/>
      <c r="T45" s="240"/>
      <c r="U45" s="240"/>
      <c r="V45" s="240"/>
      <c r="W45" s="240"/>
      <c r="X45" s="240"/>
      <c r="Y45" s="240"/>
      <c r="Z45" s="240"/>
      <c r="AA45" s="240"/>
    </row>
    <row r="46" spans="1:32" x14ac:dyDescent="0.15">
      <c r="R46" s="240"/>
      <c r="S46" s="240"/>
      <c r="T46" s="240"/>
      <c r="U46" s="240"/>
      <c r="V46" s="240"/>
      <c r="W46" s="240"/>
      <c r="X46" s="240"/>
      <c r="Y46" s="240"/>
      <c r="Z46" s="240"/>
      <c r="AA46" s="240"/>
    </row>
    <row r="47" spans="1:32" x14ac:dyDescent="0.15">
      <c r="R47" s="240"/>
      <c r="S47" s="240"/>
      <c r="T47" s="240"/>
      <c r="U47" s="240"/>
      <c r="V47" s="240"/>
      <c r="W47" s="240"/>
      <c r="X47" s="240"/>
      <c r="Y47" s="240"/>
      <c r="Z47" s="240"/>
      <c r="AA47" s="240"/>
    </row>
    <row r="48" spans="1:32" x14ac:dyDescent="0.15">
      <c r="R48" s="240"/>
      <c r="S48" s="240"/>
      <c r="T48" s="240"/>
      <c r="U48" s="240"/>
      <c r="V48" s="240"/>
      <c r="W48" s="240"/>
      <c r="X48" s="240"/>
      <c r="Y48" s="240"/>
      <c r="Z48" s="240"/>
      <c r="AA48" s="240"/>
    </row>
    <row r="49" spans="2:32" x14ac:dyDescent="0.15">
      <c r="R49" s="240"/>
      <c r="S49" s="240"/>
      <c r="T49" s="240"/>
      <c r="U49" s="240"/>
      <c r="V49" s="240"/>
      <c r="W49" s="240"/>
      <c r="X49" s="240"/>
      <c r="Y49" s="240"/>
      <c r="Z49" s="240"/>
      <c r="AA49" s="240"/>
    </row>
    <row r="50" spans="2:32" x14ac:dyDescent="0.15">
      <c r="R50" s="240"/>
      <c r="S50" s="240"/>
      <c r="T50" s="240"/>
      <c r="U50" s="240"/>
      <c r="V50" s="240"/>
      <c r="W50" s="240"/>
      <c r="X50" s="240"/>
      <c r="Y50" s="240"/>
      <c r="Z50" s="240"/>
      <c r="AA50" s="240"/>
    </row>
    <row r="51" spans="2:32" ht="14" x14ac:dyDescent="0.15"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240"/>
      <c r="S51" s="240"/>
      <c r="T51" s="240"/>
      <c r="U51" s="240"/>
      <c r="V51" s="240"/>
      <c r="W51" s="240"/>
      <c r="X51" s="240"/>
      <c r="Y51" s="240"/>
      <c r="Z51" s="240"/>
      <c r="AA51" s="240"/>
      <c r="AB51" s="87"/>
      <c r="AC51" s="87"/>
      <c r="AD51" s="87"/>
      <c r="AE51" s="87"/>
      <c r="AF51" s="87"/>
    </row>
    <row r="53" spans="2:32" x14ac:dyDescent="0.15">
      <c r="B53" s="30" t="s">
        <v>257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5" spans="2:32" x14ac:dyDescent="0.15">
      <c r="B55" s="135" t="s">
        <v>195</v>
      </c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128"/>
      <c r="AD55" s="128"/>
      <c r="AE55" s="128"/>
      <c r="AF55" s="128"/>
    </row>
    <row r="56" spans="2:32" x14ac:dyDescent="0.15">
      <c r="B56" s="99" t="s">
        <v>158</v>
      </c>
      <c r="C56" s="99"/>
      <c r="D56" s="99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</row>
    <row r="58" spans="2:32" x14ac:dyDescent="0.15">
      <c r="B58" s="181" t="s">
        <v>151</v>
      </c>
      <c r="C58" s="182" t="s">
        <v>176</v>
      </c>
    </row>
    <row r="59" spans="2:32" ht="14" thickBot="1" x14ac:dyDescent="0.2">
      <c r="B59" s="19" t="str" cm="1">
        <f t="array" ref="B59:B88">TRANSPOSE(C6:AF6)</f>
        <v>AL</v>
      </c>
      <c r="C59" s="98">
        <v>0</v>
      </c>
    </row>
    <row r="60" spans="2:32" ht="14" thickBot="1" x14ac:dyDescent="0.2">
      <c r="B60" s="19" t="str">
        <v xml:space="preserve">AGL </v>
      </c>
      <c r="C60" s="119">
        <v>0.1000000000000002</v>
      </c>
    </row>
    <row r="61" spans="2:32" ht="14" thickBot="1" x14ac:dyDescent="0.2">
      <c r="B61" s="19" t="str">
        <v>AUTO</v>
      </c>
      <c r="C61" s="98">
        <v>0</v>
      </c>
    </row>
    <row r="62" spans="2:32" ht="14" thickBot="1" x14ac:dyDescent="0.2">
      <c r="B62" s="19" t="str">
        <v>BFI</v>
      </c>
      <c r="C62" s="98">
        <v>6.5052130349130266E-19</v>
      </c>
    </row>
    <row r="63" spans="2:32" ht="14" thickBot="1" x14ac:dyDescent="0.2">
      <c r="B63" s="19" t="str">
        <v xml:space="preserve">BPM </v>
      </c>
      <c r="C63" s="98">
        <v>0</v>
      </c>
    </row>
    <row r="64" spans="2:32" ht="14" thickBot="1" x14ac:dyDescent="0.2">
      <c r="B64" s="19" t="str">
        <v>BPVN</v>
      </c>
      <c r="C64" s="98">
        <v>0</v>
      </c>
    </row>
    <row r="65" spans="2:28" ht="14" thickBot="1" x14ac:dyDescent="0.2">
      <c r="B65" s="19" t="str">
        <v>BUL</v>
      </c>
      <c r="C65" s="98">
        <v>0</v>
      </c>
    </row>
    <row r="66" spans="2:28" ht="14" thickBot="1" x14ac:dyDescent="0.2">
      <c r="B66" s="19" t="str">
        <v>CAP</v>
      </c>
      <c r="C66" s="98">
        <v>0</v>
      </c>
      <c r="E66" s="126"/>
      <c r="P66" s="14"/>
      <c r="AB66" s="14"/>
    </row>
    <row r="67" spans="2:28" ht="14" thickBot="1" x14ac:dyDescent="0.2">
      <c r="B67" s="19" t="str">
        <v>ENEL</v>
      </c>
      <c r="C67" s="119">
        <v>0.32425810547668277</v>
      </c>
      <c r="E67" s="176"/>
      <c r="P67" s="35"/>
    </row>
    <row r="68" spans="2:28" ht="14" thickBot="1" x14ac:dyDescent="0.2">
      <c r="B68" s="19" t="str">
        <v>ENI</v>
      </c>
      <c r="C68" s="98">
        <v>0</v>
      </c>
      <c r="E68" s="176"/>
      <c r="P68" s="35"/>
    </row>
    <row r="69" spans="2:28" ht="14" thickBot="1" x14ac:dyDescent="0.2">
      <c r="B69" s="19" t="str">
        <v>FWB</v>
      </c>
      <c r="C69" s="119">
        <v>0.1</v>
      </c>
      <c r="E69" s="176"/>
      <c r="P69" s="35"/>
    </row>
    <row r="70" spans="2:28" ht="14" thickBot="1" x14ac:dyDescent="0.2">
      <c r="B70" s="19" t="str">
        <v>F</v>
      </c>
      <c r="C70" s="98">
        <v>0</v>
      </c>
      <c r="E70" s="176"/>
      <c r="P70" s="35"/>
    </row>
    <row r="71" spans="2:28" ht="14" thickBot="1" x14ac:dyDescent="0.2">
      <c r="B71" s="19" t="str">
        <v>FNC</v>
      </c>
      <c r="C71" s="98">
        <v>0</v>
      </c>
      <c r="E71" s="176"/>
      <c r="P71" s="35"/>
    </row>
    <row r="72" spans="2:28" ht="14" thickBot="1" x14ac:dyDescent="0.2">
      <c r="B72" s="19" t="str">
        <v>G</v>
      </c>
      <c r="C72" s="98">
        <v>0</v>
      </c>
      <c r="E72" s="176"/>
      <c r="P72" s="35"/>
    </row>
    <row r="73" spans="2:28" ht="14" thickBot="1" x14ac:dyDescent="0.2">
      <c r="B73" s="19" t="str">
        <v>ES</v>
      </c>
      <c r="C73" s="98">
        <v>6.9388939039072284E-17</v>
      </c>
      <c r="E73" s="176"/>
      <c r="P73" s="35"/>
    </row>
    <row r="74" spans="2:28" ht="14" thickBot="1" x14ac:dyDescent="0.2">
      <c r="B74" s="19" t="str">
        <v>IT</v>
      </c>
      <c r="C74" s="119">
        <v>0.22732890077215723</v>
      </c>
      <c r="E74" s="176"/>
      <c r="K74" s="33"/>
      <c r="P74" s="35"/>
    </row>
    <row r="75" spans="2:28" ht="14" thickBot="1" x14ac:dyDescent="0.2">
      <c r="B75" s="19" t="str">
        <v>LUX</v>
      </c>
      <c r="C75" s="98">
        <v>0</v>
      </c>
      <c r="E75" s="176"/>
      <c r="P75" s="35"/>
    </row>
    <row r="76" spans="2:28" ht="14" thickBot="1" x14ac:dyDescent="0.2">
      <c r="B76" s="19" t="str">
        <v>MS</v>
      </c>
      <c r="C76" s="98">
        <v>0</v>
      </c>
      <c r="E76" s="176"/>
      <c r="P76" s="35"/>
    </row>
    <row r="77" spans="2:28" ht="14" thickBot="1" x14ac:dyDescent="0.2">
      <c r="B77" s="19" t="str">
        <v>MB</v>
      </c>
      <c r="C77" s="98">
        <v>3.7356837126473905E-16</v>
      </c>
      <c r="E77" s="176"/>
      <c r="P77" s="35"/>
    </row>
    <row r="78" spans="2:28" ht="14" thickBot="1" x14ac:dyDescent="0.2">
      <c r="B78" s="19" t="str">
        <v>MED</v>
      </c>
      <c r="C78" s="98">
        <v>0</v>
      </c>
      <c r="E78" s="176"/>
      <c r="P78" s="35"/>
    </row>
    <row r="79" spans="2:28" ht="14" thickBot="1" x14ac:dyDescent="0.2">
      <c r="B79" s="19" t="str">
        <v>MN</v>
      </c>
      <c r="C79" s="119">
        <v>0.24841299375116394</v>
      </c>
      <c r="E79" s="176"/>
      <c r="P79" s="35"/>
    </row>
    <row r="80" spans="2:28" ht="14" thickBot="1" x14ac:dyDescent="0.2">
      <c r="B80" s="19" t="str">
        <v>BMPS</v>
      </c>
      <c r="C80" s="98">
        <v>0</v>
      </c>
      <c r="E80" s="176"/>
      <c r="P80" s="35"/>
    </row>
    <row r="81" spans="2:32" ht="14" thickBot="1" x14ac:dyDescent="0.2">
      <c r="B81" s="19" t="str">
        <v>PC</v>
      </c>
      <c r="C81" s="98">
        <v>2.9159610523105633E-17</v>
      </c>
      <c r="E81" s="176"/>
      <c r="P81" s="35"/>
    </row>
    <row r="82" spans="2:32" ht="14" thickBot="1" x14ac:dyDescent="0.2">
      <c r="B82" s="19" t="str">
        <v>RCS</v>
      </c>
      <c r="C82" s="98">
        <v>0</v>
      </c>
      <c r="E82" s="176"/>
      <c r="P82" s="35"/>
    </row>
    <row r="83" spans="2:32" ht="14" thickBot="1" x14ac:dyDescent="0.2">
      <c r="B83" s="19" t="str">
        <v>SPM</v>
      </c>
      <c r="C83" s="98">
        <v>0</v>
      </c>
      <c r="E83" s="176"/>
      <c r="P83" s="35"/>
    </row>
    <row r="84" spans="2:32" ht="14" thickBot="1" x14ac:dyDescent="0.2">
      <c r="B84" s="19" t="str">
        <v>SPI</v>
      </c>
      <c r="C84" s="98">
        <v>0</v>
      </c>
      <c r="E84" s="176"/>
      <c r="P84" s="35"/>
    </row>
    <row r="85" spans="2:32" ht="14" thickBot="1" x14ac:dyDescent="0.2">
      <c r="B85" s="19" t="str">
        <v>SRG</v>
      </c>
      <c r="C85" s="98">
        <v>0</v>
      </c>
      <c r="E85" s="176"/>
      <c r="P85" s="35"/>
    </row>
    <row r="86" spans="2:32" ht="14" thickBot="1" x14ac:dyDescent="0.2">
      <c r="B86" s="19" t="str">
        <v>STM</v>
      </c>
      <c r="C86" s="98">
        <v>0</v>
      </c>
      <c r="E86" s="176"/>
      <c r="G86" s="25"/>
      <c r="P86" s="35"/>
    </row>
    <row r="87" spans="2:32" ht="14" thickBot="1" x14ac:dyDescent="0.2">
      <c r="B87" s="19" t="str">
        <v>TIT</v>
      </c>
      <c r="C87" s="98">
        <v>5.2765288218111045E-16</v>
      </c>
      <c r="E87" s="176"/>
      <c r="P87" s="35"/>
    </row>
    <row r="88" spans="2:32" ht="14" thickBot="1" x14ac:dyDescent="0.2">
      <c r="B88" s="19" t="str">
        <v>UC</v>
      </c>
      <c r="C88" s="98">
        <v>0</v>
      </c>
      <c r="E88" s="176"/>
      <c r="L88" s="25"/>
      <c r="P88" s="35"/>
    </row>
    <row r="89" spans="2:32" x14ac:dyDescent="0.15">
      <c r="E89" s="176"/>
      <c r="P89" s="35"/>
    </row>
    <row r="90" spans="2:32" x14ac:dyDescent="0.15">
      <c r="B90" s="15" t="s">
        <v>161</v>
      </c>
    </row>
    <row r="91" spans="2:32" x14ac:dyDescent="0.15">
      <c r="B91" s="233" t="s">
        <v>162</v>
      </c>
      <c r="C91" s="233"/>
      <c r="D91" s="23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</row>
    <row r="93" spans="2:32" x14ac:dyDescent="0.15">
      <c r="B93" s="100"/>
      <c r="C93" s="101" t="s">
        <v>163</v>
      </c>
      <c r="D93" s="102"/>
      <c r="E93" s="103" t="s">
        <v>164</v>
      </c>
      <c r="P93" s="35"/>
    </row>
    <row r="94" spans="2:32" x14ac:dyDescent="0.15">
      <c r="B94" s="104" t="s">
        <v>165</v>
      </c>
      <c r="C94" s="105">
        <f>SUM(C59:C88)</f>
        <v>1.0000000000000051</v>
      </c>
      <c r="D94" s="102" t="s">
        <v>166</v>
      </c>
      <c r="E94" s="102">
        <v>1</v>
      </c>
      <c r="P94" s="35"/>
    </row>
    <row r="95" spans="2:32" x14ac:dyDescent="0.15">
      <c r="B95" s="184"/>
      <c r="C95" s="185"/>
      <c r="D95" s="186"/>
      <c r="E95" s="186"/>
      <c r="P95" s="35"/>
    </row>
    <row r="96" spans="2:32" x14ac:dyDescent="0.15">
      <c r="B96" s="187"/>
      <c r="C96" s="183"/>
      <c r="D96" s="187"/>
      <c r="E96" s="188"/>
      <c r="P96" s="35"/>
    </row>
    <row r="97" spans="1:32" x14ac:dyDescent="0.15">
      <c r="B97" s="108" t="s">
        <v>167</v>
      </c>
      <c r="C97" s="83"/>
      <c r="D97" s="8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</row>
    <row r="98" spans="1:32" x14ac:dyDescent="0.15">
      <c r="B98" s="15"/>
    </row>
    <row r="102" spans="1:32" x14ac:dyDescent="0.15">
      <c r="B102" s="190">
        <f t="shared" ref="B102:B125" si="1">SUM(($C$59*C8),($C$60*D8),($C$61*E8),($C$62*F8),($C$63*G8),($C$64*H8),($C$65*I8),($C$66*J8),($C$67*K8),($C$68*L8),($C$69*M8),($C$70*N8),($C$71*O8),($C$72*P8),($C$73*Q8),($C$74*R8),($C$75*S8),($C$76*T8),($C$77*U8),($C$78*V8),($C$79*W8),($C$80*X8),($C$81*Y8),($C$82*Z8),($C$83*AA8),($C$84*AB8),($C$85*AC8),($C$86*AD8),($C$87*AE8),($C$88*AF8))</f>
        <v>4.0219270505256206E-2</v>
      </c>
      <c r="C102" s="74" t="s">
        <v>168</v>
      </c>
      <c r="D102" s="73">
        <f t="shared" ref="D102:D125" si="2">$D$227</f>
        <v>-2.9714535291840354E-2</v>
      </c>
    </row>
    <row r="103" spans="1:32" x14ac:dyDescent="0.15">
      <c r="B103" s="190">
        <f t="shared" si="1"/>
        <v>7.7158201492732153E-3</v>
      </c>
      <c r="C103" s="74" t="s">
        <v>168</v>
      </c>
      <c r="D103" s="73">
        <f t="shared" si="2"/>
        <v>-2.9714535291840354E-2</v>
      </c>
    </row>
    <row r="104" spans="1:32" x14ac:dyDescent="0.15">
      <c r="B104" s="190">
        <f t="shared" si="1"/>
        <v>2.5262484254248645E-2</v>
      </c>
      <c r="C104" s="74" t="s">
        <v>168</v>
      </c>
      <c r="D104" s="73">
        <f t="shared" si="2"/>
        <v>-2.9714535291840354E-2</v>
      </c>
    </row>
    <row r="105" spans="1:32" x14ac:dyDescent="0.15">
      <c r="A105" s="126"/>
      <c r="B105" s="190">
        <f t="shared" si="1"/>
        <v>-6.4242077576897195E-3</v>
      </c>
      <c r="C105" s="74" t="s">
        <v>168</v>
      </c>
      <c r="D105" s="73">
        <f t="shared" si="2"/>
        <v>-2.9714535291840354E-2</v>
      </c>
      <c r="E105" s="189"/>
    </row>
    <row r="106" spans="1:32" x14ac:dyDescent="0.15">
      <c r="B106" s="190">
        <f t="shared" si="1"/>
        <v>4.5976802863705148E-3</v>
      </c>
      <c r="C106" s="74" t="s">
        <v>168</v>
      </c>
      <c r="D106" s="73">
        <f t="shared" si="2"/>
        <v>-2.9714535291840354E-2</v>
      </c>
    </row>
    <row r="107" spans="1:32" x14ac:dyDescent="0.15">
      <c r="B107" s="190">
        <f t="shared" si="1"/>
        <v>-7.7909157193869708E-3</v>
      </c>
      <c r="C107" s="74" t="s">
        <v>168</v>
      </c>
      <c r="D107" s="73">
        <f t="shared" si="2"/>
        <v>-2.9714535291840354E-2</v>
      </c>
    </row>
    <row r="108" spans="1:32" x14ac:dyDescent="0.15">
      <c r="B108" s="190">
        <f t="shared" si="1"/>
        <v>-1.7118194736711764E-2</v>
      </c>
      <c r="C108" s="74" t="s">
        <v>168</v>
      </c>
      <c r="D108" s="73">
        <f t="shared" si="2"/>
        <v>-2.9714535291840354E-2</v>
      </c>
    </row>
    <row r="109" spans="1:32" x14ac:dyDescent="0.15">
      <c r="B109" s="190">
        <f t="shared" si="1"/>
        <v>2.7509606839512115E-2</v>
      </c>
      <c r="C109" s="74" t="s">
        <v>168</v>
      </c>
      <c r="D109" s="73">
        <f t="shared" si="2"/>
        <v>-2.9714535291840354E-2</v>
      </c>
    </row>
    <row r="110" spans="1:32" x14ac:dyDescent="0.15">
      <c r="B110" s="190">
        <f t="shared" si="1"/>
        <v>3.8602625103377898E-2</v>
      </c>
      <c r="C110" s="74" t="s">
        <v>168</v>
      </c>
      <c r="D110" s="73">
        <f t="shared" si="2"/>
        <v>-2.9714535291840354E-2</v>
      </c>
    </row>
    <row r="111" spans="1:32" x14ac:dyDescent="0.15">
      <c r="B111" s="190">
        <f t="shared" si="1"/>
        <v>1.3811496854774727E-3</v>
      </c>
      <c r="C111" s="74" t="s">
        <v>168</v>
      </c>
      <c r="D111" s="73">
        <f t="shared" si="2"/>
        <v>-2.9714535291840354E-2</v>
      </c>
    </row>
    <row r="112" spans="1:32" x14ac:dyDescent="0.15">
      <c r="B112" s="190">
        <f t="shared" si="1"/>
        <v>4.6944093510888026E-2</v>
      </c>
      <c r="C112" s="74" t="s">
        <v>168</v>
      </c>
      <c r="D112" s="73">
        <f t="shared" si="2"/>
        <v>-2.9714535291840354E-2</v>
      </c>
      <c r="T112" s="14"/>
    </row>
    <row r="113" spans="2:32" x14ac:dyDescent="0.15">
      <c r="B113" s="190">
        <f t="shared" si="1"/>
        <v>9.2705967340999222E-3</v>
      </c>
      <c r="C113" s="74" t="s">
        <v>168</v>
      </c>
      <c r="D113" s="73">
        <f t="shared" si="2"/>
        <v>-2.9714535291840354E-2</v>
      </c>
    </row>
    <row r="114" spans="2:32" x14ac:dyDescent="0.15">
      <c r="B114" s="190">
        <f t="shared" si="1"/>
        <v>1.9345402316175892E-2</v>
      </c>
      <c r="C114" s="74" t="s">
        <v>168</v>
      </c>
      <c r="D114" s="73">
        <f t="shared" si="2"/>
        <v>-2.9714535291840354E-2</v>
      </c>
    </row>
    <row r="115" spans="2:32" x14ac:dyDescent="0.15">
      <c r="B115" s="190">
        <f t="shared" si="1"/>
        <v>-1.6045693035635748E-2</v>
      </c>
      <c r="C115" s="74" t="s">
        <v>168</v>
      </c>
      <c r="D115" s="73">
        <f t="shared" si="2"/>
        <v>-2.9714535291840354E-2</v>
      </c>
    </row>
    <row r="116" spans="2:32" x14ac:dyDescent="0.15">
      <c r="B116" s="190">
        <f t="shared" si="1"/>
        <v>-2.9714535291840354E-2</v>
      </c>
      <c r="C116" s="74" t="s">
        <v>168</v>
      </c>
      <c r="D116" s="73">
        <f t="shared" si="2"/>
        <v>-2.9714535291840354E-2</v>
      </c>
      <c r="K116" s="14"/>
    </row>
    <row r="117" spans="2:32" x14ac:dyDescent="0.15">
      <c r="B117" s="190">
        <f t="shared" si="1"/>
        <v>-1.2677882236699814E-3</v>
      </c>
      <c r="C117" s="74" t="s">
        <v>168</v>
      </c>
      <c r="D117" s="73">
        <f t="shared" si="2"/>
        <v>-2.9714535291840354E-2</v>
      </c>
    </row>
    <row r="118" spans="2:32" x14ac:dyDescent="0.15">
      <c r="B118" s="190">
        <f t="shared" si="1"/>
        <v>-2.809783752991664E-4</v>
      </c>
      <c r="C118" s="74" t="s">
        <v>168</v>
      </c>
      <c r="D118" s="73">
        <f t="shared" si="2"/>
        <v>-2.9714535291840354E-2</v>
      </c>
      <c r="G118" s="86"/>
      <c r="H118" s="90"/>
      <c r="I118" s="90"/>
      <c r="J118" s="90"/>
    </row>
    <row r="119" spans="2:32" x14ac:dyDescent="0.15">
      <c r="B119" s="190">
        <f t="shared" si="1"/>
        <v>2.3788366196377655E-2</v>
      </c>
      <c r="C119" s="74" t="s">
        <v>168</v>
      </c>
      <c r="D119" s="73">
        <f t="shared" si="2"/>
        <v>-2.9714535291840354E-2</v>
      </c>
      <c r="G119" s="90"/>
      <c r="H119" s="90"/>
      <c r="I119" s="90"/>
      <c r="J119" s="90"/>
      <c r="N119" s="14"/>
    </row>
    <row r="120" spans="2:32" x14ac:dyDescent="0.15">
      <c r="B120" s="190">
        <f t="shared" si="1"/>
        <v>-6.0556792042323337E-3</v>
      </c>
      <c r="C120" s="74" t="s">
        <v>168</v>
      </c>
      <c r="D120" s="73">
        <f t="shared" si="2"/>
        <v>-2.9714535291840354E-2</v>
      </c>
      <c r="G120" s="90"/>
      <c r="H120" s="90"/>
      <c r="I120" s="90"/>
      <c r="J120" s="90"/>
      <c r="K120" s="14"/>
    </row>
    <row r="121" spans="2:32" x14ac:dyDescent="0.15">
      <c r="B121" s="190">
        <f t="shared" si="1"/>
        <v>8.4968533598999002E-3</v>
      </c>
      <c r="C121" s="74" t="s">
        <v>168</v>
      </c>
      <c r="D121" s="73">
        <f t="shared" si="2"/>
        <v>-2.9714535291840354E-2</v>
      </c>
      <c r="G121" s="90"/>
      <c r="H121" s="90"/>
      <c r="I121" s="90"/>
      <c r="J121" s="90"/>
    </row>
    <row r="122" spans="2:32" x14ac:dyDescent="0.15">
      <c r="B122" s="190">
        <f t="shared" si="1"/>
        <v>-2.7325104917533215E-2</v>
      </c>
      <c r="C122" s="74" t="s">
        <v>168</v>
      </c>
      <c r="D122" s="73">
        <f t="shared" si="2"/>
        <v>-2.9714535291840354E-2</v>
      </c>
      <c r="G122" s="90"/>
      <c r="H122" s="90"/>
      <c r="I122" s="90"/>
      <c r="J122" s="90"/>
      <c r="L122" s="34"/>
    </row>
    <row r="123" spans="2:32" x14ac:dyDescent="0.15">
      <c r="B123" s="190">
        <f t="shared" si="1"/>
        <v>2.7924947223518105E-2</v>
      </c>
      <c r="C123" s="74" t="s">
        <v>168</v>
      </c>
      <c r="D123" s="73">
        <f t="shared" si="2"/>
        <v>-2.9714535291840354E-2</v>
      </c>
      <c r="G123" s="90"/>
      <c r="H123" s="90"/>
      <c r="I123" s="90"/>
      <c r="J123" s="90"/>
    </row>
    <row r="124" spans="2:32" x14ac:dyDescent="0.15">
      <c r="B124" s="190">
        <f t="shared" si="1"/>
        <v>1.8156399996778271E-2</v>
      </c>
      <c r="C124" s="74" t="s">
        <v>168</v>
      </c>
      <c r="D124" s="73">
        <f t="shared" si="2"/>
        <v>-2.9714535291840354E-2</v>
      </c>
      <c r="G124" s="90"/>
      <c r="H124" s="90"/>
      <c r="I124" s="90"/>
      <c r="J124" s="90"/>
    </row>
    <row r="125" spans="2:32" x14ac:dyDescent="0.15">
      <c r="B125" s="190">
        <f t="shared" si="1"/>
        <v>2.4615976344877298E-2</v>
      </c>
      <c r="C125" s="74" t="s">
        <v>168</v>
      </c>
      <c r="D125" s="73">
        <f t="shared" si="2"/>
        <v>-2.9714535291840354E-2</v>
      </c>
    </row>
    <row r="127" spans="2:32" x14ac:dyDescent="0.15">
      <c r="B127" s="15" t="s">
        <v>169</v>
      </c>
    </row>
    <row r="128" spans="2:32" x14ac:dyDescent="0.15">
      <c r="B128" s="94" t="s">
        <v>231</v>
      </c>
      <c r="C128" s="94"/>
      <c r="D128" s="94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</row>
    <row r="129" spans="1:32" x14ac:dyDescent="0.15">
      <c r="M129" s="29"/>
      <c r="N129" s="29"/>
      <c r="O129" s="29"/>
      <c r="P129" s="29"/>
      <c r="Q129" s="29"/>
      <c r="R129" s="29"/>
      <c r="S129" s="29"/>
      <c r="T129" s="29"/>
      <c r="U129" s="29"/>
      <c r="V129" s="29"/>
    </row>
    <row r="130" spans="1:32" x14ac:dyDescent="0.15">
      <c r="B130" s="18" t="s">
        <v>170</v>
      </c>
      <c r="C130" s="77">
        <f>MIN(B102:B125)</f>
        <v>-2.9714535291840354E-2</v>
      </c>
      <c r="E130" s="224" t="s">
        <v>234</v>
      </c>
      <c r="F130" s="225"/>
      <c r="G130" s="226"/>
      <c r="K130" s="14"/>
    </row>
    <row r="131" spans="1:32" x14ac:dyDescent="0.15">
      <c r="E131" s="227"/>
      <c r="F131" s="228"/>
      <c r="G131" s="229"/>
    </row>
    <row r="132" spans="1:32" x14ac:dyDescent="0.15">
      <c r="B132" s="18"/>
      <c r="C132" s="26"/>
      <c r="D132" s="18"/>
    </row>
    <row r="134" spans="1:32" x14ac:dyDescent="0.15">
      <c r="A134" s="126"/>
      <c r="B134" s="191"/>
      <c r="C134" s="126"/>
      <c r="D134" s="126"/>
      <c r="E134" s="126"/>
    </row>
    <row r="135" spans="1:32" x14ac:dyDescent="0.15">
      <c r="A135" s="126"/>
      <c r="B135" s="15" t="s">
        <v>196</v>
      </c>
      <c r="C135" s="126"/>
      <c r="D135" s="126"/>
      <c r="E135" s="126"/>
    </row>
    <row r="136" spans="1:32" x14ac:dyDescent="0.15">
      <c r="A136" s="126"/>
      <c r="B136" s="94" t="s">
        <v>258</v>
      </c>
      <c r="C136" s="94"/>
      <c r="D136" s="94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</row>
    <row r="140" spans="1:32" ht="14" thickBot="1" x14ac:dyDescent="0.2">
      <c r="B140" s="195" t="s">
        <v>197</v>
      </c>
      <c r="C140" s="193">
        <v>0</v>
      </c>
    </row>
    <row r="141" spans="1:32" ht="14" thickBot="1" x14ac:dyDescent="0.2">
      <c r="B141" s="195" t="s">
        <v>198</v>
      </c>
      <c r="C141" s="192">
        <v>1</v>
      </c>
    </row>
    <row r="142" spans="1:32" ht="14" thickBot="1" x14ac:dyDescent="0.2">
      <c r="B142" s="195" t="s">
        <v>199</v>
      </c>
      <c r="C142" s="193">
        <v>0</v>
      </c>
    </row>
    <row r="143" spans="1:32" ht="14" thickBot="1" x14ac:dyDescent="0.2">
      <c r="B143" s="195" t="s">
        <v>200</v>
      </c>
      <c r="C143" s="193">
        <v>0</v>
      </c>
    </row>
    <row r="144" spans="1:32" ht="14" thickBot="1" x14ac:dyDescent="0.2">
      <c r="B144" s="195" t="s">
        <v>201</v>
      </c>
      <c r="C144" s="193">
        <v>0</v>
      </c>
      <c r="D144" s="189"/>
      <c r="E144" s="189"/>
    </row>
    <row r="145" spans="2:8" ht="14" thickBot="1" x14ac:dyDescent="0.2">
      <c r="B145" s="195" t="s">
        <v>202</v>
      </c>
      <c r="C145" s="193">
        <v>0</v>
      </c>
    </row>
    <row r="146" spans="2:8" ht="14" thickBot="1" x14ac:dyDescent="0.2">
      <c r="B146" s="195" t="s">
        <v>203</v>
      </c>
      <c r="C146" s="193">
        <v>0</v>
      </c>
    </row>
    <row r="147" spans="2:8" ht="14" thickBot="1" x14ac:dyDescent="0.2">
      <c r="B147" s="195" t="s">
        <v>204</v>
      </c>
      <c r="C147" s="193">
        <v>0</v>
      </c>
    </row>
    <row r="148" spans="2:8" ht="14" thickBot="1" x14ac:dyDescent="0.2">
      <c r="B148" s="195" t="s">
        <v>205</v>
      </c>
      <c r="C148" s="192">
        <v>1</v>
      </c>
    </row>
    <row r="149" spans="2:8" ht="14" thickBot="1" x14ac:dyDescent="0.2">
      <c r="B149" s="195" t="s">
        <v>206</v>
      </c>
      <c r="C149" s="193">
        <v>0</v>
      </c>
    </row>
    <row r="150" spans="2:8" ht="14" thickBot="1" x14ac:dyDescent="0.2">
      <c r="B150" s="195" t="s">
        <v>207</v>
      </c>
      <c r="C150" s="192">
        <v>1</v>
      </c>
    </row>
    <row r="151" spans="2:8" ht="14" thickBot="1" x14ac:dyDescent="0.2">
      <c r="B151" s="195" t="s">
        <v>208</v>
      </c>
      <c r="C151" s="193">
        <v>0</v>
      </c>
    </row>
    <row r="152" spans="2:8" ht="14" thickBot="1" x14ac:dyDescent="0.2">
      <c r="B152" s="195" t="s">
        <v>209</v>
      </c>
      <c r="C152" s="193">
        <v>0</v>
      </c>
    </row>
    <row r="153" spans="2:8" ht="14" thickBot="1" x14ac:dyDescent="0.2">
      <c r="B153" s="195" t="s">
        <v>210</v>
      </c>
      <c r="C153" s="193">
        <v>0</v>
      </c>
    </row>
    <row r="154" spans="2:8" ht="14" thickBot="1" x14ac:dyDescent="0.2">
      <c r="B154" s="195" t="s">
        <v>211</v>
      </c>
      <c r="C154" s="193">
        <v>0</v>
      </c>
    </row>
    <row r="155" spans="2:8" ht="14" thickBot="1" x14ac:dyDescent="0.2">
      <c r="B155" s="195" t="s">
        <v>212</v>
      </c>
      <c r="C155" s="192">
        <v>1</v>
      </c>
    </row>
    <row r="156" spans="2:8" ht="12.75" customHeight="1" thickBot="1" x14ac:dyDescent="0.2">
      <c r="B156" s="195" t="s">
        <v>213</v>
      </c>
      <c r="C156" s="193">
        <v>0</v>
      </c>
    </row>
    <row r="157" spans="2:8" ht="14" thickBot="1" x14ac:dyDescent="0.2">
      <c r="B157" s="195" t="s">
        <v>214</v>
      </c>
      <c r="C157" s="193">
        <v>0</v>
      </c>
      <c r="E157" s="91"/>
      <c r="F157" s="85"/>
      <c r="G157" s="85"/>
      <c r="H157" s="85"/>
    </row>
    <row r="158" spans="2:8" ht="14" thickBot="1" x14ac:dyDescent="0.2">
      <c r="B158" s="195" t="s">
        <v>215</v>
      </c>
      <c r="C158" s="193">
        <v>0</v>
      </c>
      <c r="E158" s="85"/>
      <c r="F158" s="85"/>
      <c r="G158" s="85"/>
      <c r="H158" s="85"/>
    </row>
    <row r="159" spans="2:8" ht="14" thickBot="1" x14ac:dyDescent="0.2">
      <c r="B159" s="195" t="s">
        <v>216</v>
      </c>
      <c r="C159" s="193">
        <v>0</v>
      </c>
      <c r="E159" s="85"/>
      <c r="F159" s="85"/>
      <c r="G159" s="85"/>
      <c r="H159" s="85"/>
    </row>
    <row r="160" spans="2:8" ht="14" thickBot="1" x14ac:dyDescent="0.2">
      <c r="B160" s="195" t="s">
        <v>217</v>
      </c>
      <c r="C160" s="192">
        <v>1</v>
      </c>
      <c r="E160" s="85"/>
      <c r="F160" s="85"/>
      <c r="G160" s="85"/>
      <c r="H160" s="85"/>
    </row>
    <row r="161" spans="2:32" ht="14" thickBot="1" x14ac:dyDescent="0.2">
      <c r="B161" s="195" t="s">
        <v>218</v>
      </c>
      <c r="C161" s="193">
        <v>0</v>
      </c>
      <c r="E161" s="85"/>
      <c r="F161" s="85"/>
      <c r="G161" s="85"/>
      <c r="H161" s="85"/>
    </row>
    <row r="162" spans="2:32" ht="14" thickBot="1" x14ac:dyDescent="0.2">
      <c r="B162" s="195" t="s">
        <v>219</v>
      </c>
      <c r="C162" s="193">
        <v>0</v>
      </c>
      <c r="E162" s="85"/>
      <c r="F162" s="85"/>
      <c r="G162" s="85"/>
      <c r="H162" s="85"/>
    </row>
    <row r="163" spans="2:32" ht="14" thickBot="1" x14ac:dyDescent="0.2">
      <c r="B163" s="195" t="s">
        <v>220</v>
      </c>
      <c r="C163" s="193">
        <v>0</v>
      </c>
    </row>
    <row r="164" spans="2:32" ht="14" thickBot="1" x14ac:dyDescent="0.2">
      <c r="B164" s="195" t="s">
        <v>221</v>
      </c>
      <c r="C164" s="193">
        <v>0</v>
      </c>
    </row>
    <row r="165" spans="2:32" ht="14" thickBot="1" x14ac:dyDescent="0.2">
      <c r="B165" s="195" t="s">
        <v>222</v>
      </c>
      <c r="C165" s="193">
        <v>0</v>
      </c>
    </row>
    <row r="166" spans="2:32" ht="14" thickBot="1" x14ac:dyDescent="0.2">
      <c r="B166" s="195" t="s">
        <v>223</v>
      </c>
      <c r="C166" s="193">
        <v>0</v>
      </c>
    </row>
    <row r="167" spans="2:32" ht="14" thickBot="1" x14ac:dyDescent="0.2">
      <c r="B167" s="195" t="s">
        <v>224</v>
      </c>
      <c r="C167" s="193">
        <v>0</v>
      </c>
    </row>
    <row r="168" spans="2:32" ht="14" thickBot="1" x14ac:dyDescent="0.2">
      <c r="B168" s="195" t="s">
        <v>225</v>
      </c>
      <c r="C168" s="193">
        <v>0</v>
      </c>
    </row>
    <row r="169" spans="2:32" ht="14" thickBot="1" x14ac:dyDescent="0.2">
      <c r="B169" s="195" t="s">
        <v>226</v>
      </c>
      <c r="C169" s="193">
        <v>0</v>
      </c>
    </row>
    <row r="171" spans="2:32" x14ac:dyDescent="0.15">
      <c r="B171" s="15" t="s">
        <v>259</v>
      </c>
    </row>
    <row r="172" spans="2:32" x14ac:dyDescent="0.15">
      <c r="B172" s="94" t="s">
        <v>260</v>
      </c>
      <c r="C172" s="94"/>
      <c r="D172" s="94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</row>
    <row r="174" spans="2:32" x14ac:dyDescent="0.15">
      <c r="B174" s="100"/>
      <c r="C174" s="101" t="s">
        <v>163</v>
      </c>
      <c r="D174" s="102"/>
      <c r="E174" s="103" t="s">
        <v>164</v>
      </c>
    </row>
    <row r="175" spans="2:32" x14ac:dyDescent="0.15">
      <c r="B175" s="194" t="s">
        <v>165</v>
      </c>
      <c r="C175" s="196">
        <f>SUM(C140:C169)</f>
        <v>5</v>
      </c>
      <c r="D175" s="186" t="s">
        <v>227</v>
      </c>
      <c r="E175" s="186">
        <v>5</v>
      </c>
    </row>
    <row r="177" spans="2:32" x14ac:dyDescent="0.15">
      <c r="B177" s="15" t="s">
        <v>261</v>
      </c>
    </row>
    <row r="178" spans="2:32" x14ac:dyDescent="0.15">
      <c r="B178" s="94" t="s">
        <v>263</v>
      </c>
      <c r="C178" s="94"/>
      <c r="D178" s="94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  <c r="AE178" s="93"/>
      <c r="AF178" s="93"/>
    </row>
    <row r="179" spans="2:32" x14ac:dyDescent="0.15">
      <c r="B179" s="189">
        <v>0</v>
      </c>
      <c r="C179" s="189"/>
      <c r="D179" s="126"/>
      <c r="E179" s="126"/>
    </row>
    <row r="180" spans="2:32" x14ac:dyDescent="0.15">
      <c r="B180">
        <v>0</v>
      </c>
    </row>
    <row r="181" spans="2:32" x14ac:dyDescent="0.15">
      <c r="B181">
        <v>0</v>
      </c>
    </row>
    <row r="183" spans="2:32" x14ac:dyDescent="0.15">
      <c r="B183" s="18" t="s">
        <v>262</v>
      </c>
      <c r="C183" s="201" t="s">
        <v>228</v>
      </c>
      <c r="D183" s="201" t="s">
        <v>229</v>
      </c>
    </row>
    <row r="184" spans="2:32" ht="14" thickBot="1" x14ac:dyDescent="0.2">
      <c r="B184" s="195" t="s">
        <v>197</v>
      </c>
      <c r="C184" s="197">
        <f t="shared" ref="C184:C213" si="3">C140*0.1</f>
        <v>0</v>
      </c>
      <c r="D184" s="198">
        <f t="shared" ref="D184:D213" si="4">C140*0.4</f>
        <v>0</v>
      </c>
    </row>
    <row r="185" spans="2:32" ht="14" thickBot="1" x14ac:dyDescent="0.2">
      <c r="B185" s="195" t="s">
        <v>198</v>
      </c>
      <c r="C185" s="199">
        <f t="shared" si="3"/>
        <v>0.1</v>
      </c>
      <c r="D185" s="200">
        <f t="shared" si="4"/>
        <v>0.4</v>
      </c>
    </row>
    <row r="186" spans="2:32" ht="14" thickBot="1" x14ac:dyDescent="0.2">
      <c r="B186" s="195" t="s">
        <v>199</v>
      </c>
      <c r="C186" s="197">
        <f t="shared" si="3"/>
        <v>0</v>
      </c>
      <c r="D186" s="198">
        <f t="shared" si="4"/>
        <v>0</v>
      </c>
    </row>
    <row r="187" spans="2:32" ht="14" thickBot="1" x14ac:dyDescent="0.2">
      <c r="B187" s="195" t="s">
        <v>200</v>
      </c>
      <c r="C187" s="197">
        <f t="shared" si="3"/>
        <v>0</v>
      </c>
      <c r="D187" s="198">
        <f t="shared" si="4"/>
        <v>0</v>
      </c>
    </row>
    <row r="188" spans="2:32" ht="14" thickBot="1" x14ac:dyDescent="0.2">
      <c r="B188" s="195" t="s">
        <v>201</v>
      </c>
      <c r="C188" s="197">
        <f t="shared" si="3"/>
        <v>0</v>
      </c>
      <c r="D188" s="198">
        <f t="shared" si="4"/>
        <v>0</v>
      </c>
    </row>
    <row r="189" spans="2:32" ht="14" thickBot="1" x14ac:dyDescent="0.2">
      <c r="B189" s="195" t="s">
        <v>202</v>
      </c>
      <c r="C189" s="197">
        <f t="shared" si="3"/>
        <v>0</v>
      </c>
      <c r="D189" s="198">
        <f t="shared" si="4"/>
        <v>0</v>
      </c>
    </row>
    <row r="190" spans="2:32" ht="14" thickBot="1" x14ac:dyDescent="0.2">
      <c r="B190" s="195" t="s">
        <v>203</v>
      </c>
      <c r="C190" s="197">
        <f t="shared" si="3"/>
        <v>0</v>
      </c>
      <c r="D190" s="198">
        <f t="shared" si="4"/>
        <v>0</v>
      </c>
    </row>
    <row r="191" spans="2:32" ht="14" thickBot="1" x14ac:dyDescent="0.2">
      <c r="B191" s="195" t="s">
        <v>204</v>
      </c>
      <c r="C191" s="197">
        <f t="shared" si="3"/>
        <v>0</v>
      </c>
      <c r="D191" s="198">
        <f t="shared" si="4"/>
        <v>0</v>
      </c>
    </row>
    <row r="192" spans="2:32" ht="14" thickBot="1" x14ac:dyDescent="0.2">
      <c r="B192" s="195" t="s">
        <v>205</v>
      </c>
      <c r="C192" s="199">
        <f t="shared" si="3"/>
        <v>0.1</v>
      </c>
      <c r="D192" s="200">
        <f t="shared" si="4"/>
        <v>0.4</v>
      </c>
    </row>
    <row r="193" spans="2:4" ht="14" thickBot="1" x14ac:dyDescent="0.2">
      <c r="B193" s="195" t="s">
        <v>206</v>
      </c>
      <c r="C193" s="197">
        <f t="shared" si="3"/>
        <v>0</v>
      </c>
      <c r="D193" s="198">
        <f t="shared" si="4"/>
        <v>0</v>
      </c>
    </row>
    <row r="194" spans="2:4" ht="14" thickBot="1" x14ac:dyDescent="0.2">
      <c r="B194" s="195" t="s">
        <v>207</v>
      </c>
      <c r="C194" s="199">
        <f t="shared" si="3"/>
        <v>0.1</v>
      </c>
      <c r="D194" s="200">
        <f t="shared" si="4"/>
        <v>0.4</v>
      </c>
    </row>
    <row r="195" spans="2:4" ht="14" thickBot="1" x14ac:dyDescent="0.2">
      <c r="B195" s="195" t="s">
        <v>208</v>
      </c>
      <c r="C195" s="197">
        <f t="shared" si="3"/>
        <v>0</v>
      </c>
      <c r="D195" s="198">
        <f t="shared" si="4"/>
        <v>0</v>
      </c>
    </row>
    <row r="196" spans="2:4" ht="14" thickBot="1" x14ac:dyDescent="0.2">
      <c r="B196" s="195" t="s">
        <v>209</v>
      </c>
      <c r="C196" s="197">
        <f t="shared" si="3"/>
        <v>0</v>
      </c>
      <c r="D196" s="198">
        <f t="shared" si="4"/>
        <v>0</v>
      </c>
    </row>
    <row r="197" spans="2:4" ht="14" thickBot="1" x14ac:dyDescent="0.2">
      <c r="B197" s="195" t="s">
        <v>210</v>
      </c>
      <c r="C197" s="197">
        <f t="shared" si="3"/>
        <v>0</v>
      </c>
      <c r="D197" s="198">
        <f t="shared" si="4"/>
        <v>0</v>
      </c>
    </row>
    <row r="198" spans="2:4" ht="14" thickBot="1" x14ac:dyDescent="0.2">
      <c r="B198" s="195" t="s">
        <v>211</v>
      </c>
      <c r="C198" s="197">
        <f t="shared" si="3"/>
        <v>0</v>
      </c>
      <c r="D198" s="198">
        <f t="shared" si="4"/>
        <v>0</v>
      </c>
    </row>
    <row r="199" spans="2:4" ht="14" thickBot="1" x14ac:dyDescent="0.2">
      <c r="B199" s="195" t="s">
        <v>212</v>
      </c>
      <c r="C199" s="199">
        <f t="shared" si="3"/>
        <v>0.1</v>
      </c>
      <c r="D199" s="200">
        <f t="shared" si="4"/>
        <v>0.4</v>
      </c>
    </row>
    <row r="200" spans="2:4" ht="14" thickBot="1" x14ac:dyDescent="0.2">
      <c r="B200" s="195" t="s">
        <v>213</v>
      </c>
      <c r="C200" s="197">
        <f t="shared" si="3"/>
        <v>0</v>
      </c>
      <c r="D200" s="198">
        <f t="shared" si="4"/>
        <v>0</v>
      </c>
    </row>
    <row r="201" spans="2:4" ht="14" thickBot="1" x14ac:dyDescent="0.2">
      <c r="B201" s="195" t="s">
        <v>214</v>
      </c>
      <c r="C201" s="197">
        <f t="shared" si="3"/>
        <v>0</v>
      </c>
      <c r="D201" s="198">
        <f t="shared" si="4"/>
        <v>0</v>
      </c>
    </row>
    <row r="202" spans="2:4" ht="14" thickBot="1" x14ac:dyDescent="0.2">
      <c r="B202" s="195" t="s">
        <v>215</v>
      </c>
      <c r="C202" s="197">
        <f t="shared" si="3"/>
        <v>0</v>
      </c>
      <c r="D202" s="198">
        <f t="shared" si="4"/>
        <v>0</v>
      </c>
    </row>
    <row r="203" spans="2:4" ht="14" thickBot="1" x14ac:dyDescent="0.2">
      <c r="B203" s="195" t="s">
        <v>216</v>
      </c>
      <c r="C203" s="197">
        <f t="shared" si="3"/>
        <v>0</v>
      </c>
      <c r="D203" s="198">
        <f t="shared" si="4"/>
        <v>0</v>
      </c>
    </row>
    <row r="204" spans="2:4" ht="14" thickBot="1" x14ac:dyDescent="0.2">
      <c r="B204" s="195" t="s">
        <v>217</v>
      </c>
      <c r="C204" s="199">
        <f t="shared" si="3"/>
        <v>0.1</v>
      </c>
      <c r="D204" s="200">
        <f t="shared" si="4"/>
        <v>0.4</v>
      </c>
    </row>
    <row r="205" spans="2:4" ht="14" thickBot="1" x14ac:dyDescent="0.2">
      <c r="B205" s="195" t="s">
        <v>218</v>
      </c>
      <c r="C205" s="197">
        <f t="shared" si="3"/>
        <v>0</v>
      </c>
      <c r="D205" s="198">
        <f t="shared" si="4"/>
        <v>0</v>
      </c>
    </row>
    <row r="206" spans="2:4" ht="14" thickBot="1" x14ac:dyDescent="0.2">
      <c r="B206" s="195" t="s">
        <v>219</v>
      </c>
      <c r="C206" s="197">
        <f t="shared" si="3"/>
        <v>0</v>
      </c>
      <c r="D206" s="198">
        <f t="shared" si="4"/>
        <v>0</v>
      </c>
    </row>
    <row r="207" spans="2:4" ht="14" thickBot="1" x14ac:dyDescent="0.2">
      <c r="B207" s="195" t="s">
        <v>220</v>
      </c>
      <c r="C207" s="197">
        <f t="shared" si="3"/>
        <v>0</v>
      </c>
      <c r="D207" s="198">
        <f t="shared" si="4"/>
        <v>0</v>
      </c>
    </row>
    <row r="208" spans="2:4" ht="14" thickBot="1" x14ac:dyDescent="0.2">
      <c r="B208" s="195" t="s">
        <v>221</v>
      </c>
      <c r="C208" s="197">
        <f t="shared" si="3"/>
        <v>0</v>
      </c>
      <c r="D208" s="198">
        <f t="shared" si="4"/>
        <v>0</v>
      </c>
    </row>
    <row r="209" spans="2:32" ht="14" thickBot="1" x14ac:dyDescent="0.2">
      <c r="B209" s="195" t="s">
        <v>222</v>
      </c>
      <c r="C209" s="197">
        <f t="shared" si="3"/>
        <v>0</v>
      </c>
      <c r="D209" s="198">
        <f t="shared" si="4"/>
        <v>0</v>
      </c>
    </row>
    <row r="210" spans="2:32" ht="14" thickBot="1" x14ac:dyDescent="0.2">
      <c r="B210" s="195" t="s">
        <v>223</v>
      </c>
      <c r="C210" s="197">
        <f t="shared" si="3"/>
        <v>0</v>
      </c>
      <c r="D210" s="198">
        <f t="shared" si="4"/>
        <v>0</v>
      </c>
    </row>
    <row r="211" spans="2:32" ht="14" thickBot="1" x14ac:dyDescent="0.2">
      <c r="B211" s="195" t="s">
        <v>224</v>
      </c>
      <c r="C211" s="197">
        <f t="shared" si="3"/>
        <v>0</v>
      </c>
      <c r="D211" s="198">
        <f t="shared" si="4"/>
        <v>0</v>
      </c>
    </row>
    <row r="212" spans="2:32" ht="14" thickBot="1" x14ac:dyDescent="0.2">
      <c r="B212" s="195" t="s">
        <v>225</v>
      </c>
      <c r="C212" s="197">
        <f t="shared" si="3"/>
        <v>0</v>
      </c>
      <c r="D212" s="198">
        <f t="shared" si="4"/>
        <v>0</v>
      </c>
    </row>
    <row r="213" spans="2:32" ht="14" thickBot="1" x14ac:dyDescent="0.2">
      <c r="B213" s="195" t="s">
        <v>226</v>
      </c>
      <c r="C213" s="197">
        <f t="shared" si="3"/>
        <v>0</v>
      </c>
      <c r="D213" s="198">
        <f t="shared" si="4"/>
        <v>0</v>
      </c>
    </row>
    <row r="215" spans="2:32" x14ac:dyDescent="0.15">
      <c r="B215" s="135" t="s">
        <v>264</v>
      </c>
    </row>
    <row r="216" spans="2:32" x14ac:dyDescent="0.15">
      <c r="B216" s="94" t="s">
        <v>247</v>
      </c>
      <c r="C216" s="94"/>
      <c r="D216" s="94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  <c r="AE216" s="93"/>
      <c r="AF216" s="93"/>
    </row>
    <row r="217" spans="2:32" x14ac:dyDescent="0.15">
      <c r="E217" s="239"/>
    </row>
    <row r="218" spans="2:32" x14ac:dyDescent="0.15">
      <c r="E218" s="239"/>
    </row>
    <row r="219" spans="2:32" ht="14" x14ac:dyDescent="0.2">
      <c r="E219" s="239"/>
      <c r="J219" s="204" t="s">
        <v>265</v>
      </c>
      <c r="K219" s="18" t="s">
        <v>166</v>
      </c>
      <c r="L219">
        <v>-1.5839318729655799E-2</v>
      </c>
    </row>
    <row r="220" spans="2:32" ht="14" x14ac:dyDescent="0.2">
      <c r="E220" s="239"/>
      <c r="J220" s="204" t="s">
        <v>266</v>
      </c>
      <c r="K220" s="18" t="s">
        <v>166</v>
      </c>
      <c r="L220">
        <v>3.3489999999999999E-2</v>
      </c>
    </row>
    <row r="221" spans="2:32" x14ac:dyDescent="0.15">
      <c r="B221" s="207" cm="1">
        <f t="array" ref="B221">SUM(C59:C88*TRANSPOSE(B36:AE36))</f>
        <v>8.8253406351721641E-3</v>
      </c>
      <c r="C221" s="102" t="s">
        <v>166</v>
      </c>
      <c r="D221">
        <v>8.8253406351720895E-3</v>
      </c>
    </row>
    <row r="222" spans="2:32" ht="14" x14ac:dyDescent="0.2">
      <c r="B222" s="202"/>
      <c r="C222" s="202"/>
      <c r="D222" s="203"/>
      <c r="J222" s="206" t="s">
        <v>267</v>
      </c>
      <c r="K222" s="86" t="s">
        <v>166</v>
      </c>
      <c r="L222" s="205">
        <f>(L219+L220)/2</f>
        <v>8.8253406351720999E-3</v>
      </c>
    </row>
    <row r="224" spans="2:32" x14ac:dyDescent="0.15">
      <c r="B224" s="15" t="s">
        <v>171</v>
      </c>
    </row>
    <row r="225" spans="2:32" x14ac:dyDescent="0.15">
      <c r="B225" s="40" t="s">
        <v>172</v>
      </c>
      <c r="C225" s="39"/>
      <c r="D225" s="39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  <c r="AE225" s="93"/>
      <c r="AF225" s="93"/>
    </row>
    <row r="227" spans="2:32" x14ac:dyDescent="0.15">
      <c r="B227" s="112" t="s">
        <v>232</v>
      </c>
      <c r="C227" s="111" t="s">
        <v>166</v>
      </c>
      <c r="D227" s="78">
        <f>C130</f>
        <v>-2.9714535291840354E-2</v>
      </c>
    </row>
    <row r="230" spans="2:32" x14ac:dyDescent="0.15">
      <c r="B230" s="189"/>
    </row>
    <row r="231" spans="2:32" x14ac:dyDescent="0.15">
      <c r="B231" s="44"/>
    </row>
    <row r="234" spans="2:32" x14ac:dyDescent="0.15">
      <c r="C234" s="14"/>
    </row>
    <row r="238" spans="2:32" x14ac:dyDescent="0.15">
      <c r="C238" s="14"/>
    </row>
  </sheetData>
  <mergeCells count="5">
    <mergeCell ref="E130:G131"/>
    <mergeCell ref="E217:E220"/>
    <mergeCell ref="L1:V3"/>
    <mergeCell ref="R40:AA51"/>
    <mergeCell ref="B91:D91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20B5-5F27-4BC8-BD65-53F1392AFF99}">
  <dimension ref="A1:AF124"/>
  <sheetViews>
    <sheetView tabSelected="1" topLeftCell="B1" zoomScale="41" zoomScaleNormal="90" workbookViewId="0">
      <selection activeCell="B75" sqref="B75"/>
    </sheetView>
  </sheetViews>
  <sheetFormatPr baseColWidth="10" defaultColWidth="8.83203125" defaultRowHeight="13" x14ac:dyDescent="0.15"/>
  <cols>
    <col min="2" max="2" width="11.5" customWidth="1"/>
    <col min="3" max="32" width="9.5" bestFit="1" customWidth="1"/>
  </cols>
  <sheetData>
    <row r="1" spans="1:32" x14ac:dyDescent="0.15">
      <c r="A1" s="151"/>
      <c r="L1" s="214" t="s">
        <v>268</v>
      </c>
      <c r="M1" s="214"/>
      <c r="N1" s="214"/>
      <c r="O1" s="214"/>
      <c r="P1" s="214"/>
      <c r="Q1" s="214"/>
      <c r="R1" s="214"/>
      <c r="S1" s="214"/>
      <c r="T1" s="214"/>
      <c r="U1" s="214"/>
      <c r="V1" s="214"/>
    </row>
    <row r="2" spans="1:32" ht="16" x14ac:dyDescent="0.15">
      <c r="A2" s="152"/>
      <c r="F2" s="117"/>
      <c r="G2" s="117"/>
      <c r="H2" s="117"/>
      <c r="I2" s="117"/>
      <c r="J2" s="117"/>
      <c r="K2" s="117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116"/>
    </row>
    <row r="3" spans="1:32" ht="16" x14ac:dyDescent="0.15">
      <c r="A3" s="152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116"/>
    </row>
    <row r="4" spans="1:32" ht="16" x14ac:dyDescent="0.15">
      <c r="A4" s="154"/>
      <c r="L4" s="1"/>
      <c r="M4" s="1"/>
      <c r="N4" s="1"/>
      <c r="O4" s="1"/>
      <c r="P4" s="1"/>
      <c r="Q4" s="1"/>
      <c r="R4" s="1"/>
      <c r="S4" s="1"/>
      <c r="U4" s="116"/>
      <c r="V4" s="116"/>
      <c r="W4" s="116"/>
    </row>
    <row r="7" spans="1:32" x14ac:dyDescent="0.15">
      <c r="B7" s="208" t="s">
        <v>150</v>
      </c>
      <c r="C7" s="208"/>
      <c r="D7" s="208"/>
      <c r="E7" s="208"/>
      <c r="F7" s="208"/>
      <c r="G7" s="208"/>
      <c r="H7" s="208"/>
      <c r="I7" s="208"/>
      <c r="J7" s="20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15">
      <c r="B8" s="67" t="s">
        <v>151</v>
      </c>
      <c r="C8" s="58" t="s">
        <v>3</v>
      </c>
      <c r="D8" s="58" t="s">
        <v>4</v>
      </c>
      <c r="E8" s="59" t="s">
        <v>5</v>
      </c>
      <c r="F8" s="58" t="s">
        <v>6</v>
      </c>
      <c r="G8" s="59" t="s">
        <v>7</v>
      </c>
      <c r="H8" s="58" t="s">
        <v>8</v>
      </c>
      <c r="I8" s="60" t="s">
        <v>9</v>
      </c>
      <c r="J8" s="58" t="s">
        <v>10</v>
      </c>
      <c r="K8" s="58" t="s">
        <v>11</v>
      </c>
      <c r="L8" s="58" t="s">
        <v>12</v>
      </c>
      <c r="M8" s="58" t="s">
        <v>13</v>
      </c>
      <c r="N8" s="58" t="s">
        <v>14</v>
      </c>
      <c r="O8" s="58" t="s">
        <v>15</v>
      </c>
      <c r="P8" s="58" t="s">
        <v>16</v>
      </c>
      <c r="Q8" s="58" t="s">
        <v>17</v>
      </c>
      <c r="R8" s="58" t="s">
        <v>18</v>
      </c>
      <c r="S8" s="59" t="s">
        <v>19</v>
      </c>
      <c r="T8" s="58" t="s">
        <v>20</v>
      </c>
      <c r="U8" s="58" t="s">
        <v>21</v>
      </c>
      <c r="V8" s="58" t="s">
        <v>22</v>
      </c>
      <c r="W8" s="58" t="s">
        <v>23</v>
      </c>
      <c r="X8" s="58" t="s">
        <v>24</v>
      </c>
      <c r="Y8" s="58" t="s">
        <v>25</v>
      </c>
      <c r="Z8" s="59" t="s">
        <v>26</v>
      </c>
      <c r="AA8" s="58" t="s">
        <v>27</v>
      </c>
      <c r="AB8" s="58" t="s">
        <v>28</v>
      </c>
      <c r="AC8" s="58" t="s">
        <v>29</v>
      </c>
      <c r="AD8" s="58" t="s">
        <v>30</v>
      </c>
      <c r="AE8" s="58" t="s">
        <v>31</v>
      </c>
      <c r="AF8" s="61" t="s">
        <v>32</v>
      </c>
    </row>
    <row r="9" spans="1:32" x14ac:dyDescent="0.15">
      <c r="B9" s="52" t="s">
        <v>57</v>
      </c>
      <c r="C9" s="6">
        <v>2.1685559388861572E-2</v>
      </c>
      <c r="D9" s="5">
        <v>1.0271158586688579E-2</v>
      </c>
      <c r="E9" s="5">
        <v>2.7624309392265158E-2</v>
      </c>
      <c r="F9" s="5">
        <v>4.2394476182647592E-2</v>
      </c>
      <c r="G9" s="5">
        <v>5.0470064324591765E-2</v>
      </c>
      <c r="H9" s="5">
        <v>5.9552042160737756E-2</v>
      </c>
      <c r="I9" s="6">
        <v>5.2576235541535225E-2</v>
      </c>
      <c r="J9" s="5">
        <v>0.19294117647058831</v>
      </c>
      <c r="K9" s="5">
        <v>1.4372978799857242E-3</v>
      </c>
      <c r="L9" s="5">
        <v>-3.5592197868489765E-2</v>
      </c>
      <c r="M9" s="5">
        <v>1.1025394660453816E-2</v>
      </c>
      <c r="N9" s="5">
        <v>0.12271459559962793</v>
      </c>
      <c r="O9" s="5">
        <v>2.7290448343080035E-2</v>
      </c>
      <c r="P9" s="5">
        <v>5.8347978910369074E-2</v>
      </c>
      <c r="Q9" s="5">
        <v>-1.3417142857142851E-2</v>
      </c>
      <c r="R9" s="5">
        <v>9.604339502233572E-2</v>
      </c>
      <c r="S9" s="5">
        <v>0.10146613916686059</v>
      </c>
      <c r="T9" s="5">
        <v>2.778499091145158E-2</v>
      </c>
      <c r="U9" s="5">
        <v>0.11107584893684533</v>
      </c>
      <c r="V9" s="5">
        <v>9.5874263261296708E-2</v>
      </c>
      <c r="W9" s="5">
        <v>8.8776157260621793E-3</v>
      </c>
      <c r="X9" s="5">
        <v>0.11077905491698595</v>
      </c>
      <c r="Y9" s="5">
        <v>-8.7521880470117618E-3</v>
      </c>
      <c r="Z9" s="5">
        <v>-4.3670404865994994E-2</v>
      </c>
      <c r="AA9" s="5">
        <v>8.5540334855403202E-2</v>
      </c>
      <c r="AB9" s="5">
        <v>0.10600970511384845</v>
      </c>
      <c r="AC9" s="5">
        <v>3.4345361692575294E-2</v>
      </c>
      <c r="AD9" s="5">
        <v>-6.1614497528830345E-2</v>
      </c>
      <c r="AE9" s="5">
        <v>-2.5917272412599449E-2</v>
      </c>
      <c r="AF9" s="6">
        <v>4.3385793279455527E-2</v>
      </c>
    </row>
    <row r="10" spans="1:32" x14ac:dyDescent="0.15">
      <c r="B10" s="52" t="s">
        <v>58</v>
      </c>
      <c r="C10" s="6">
        <v>-5.13748191027497E-2</v>
      </c>
      <c r="D10" s="5">
        <v>-4.8800325335502642E-3</v>
      </c>
      <c r="E10" s="5">
        <v>-4.6984572230013975E-2</v>
      </c>
      <c r="F10" s="5">
        <v>-6.0620995564317423E-2</v>
      </c>
      <c r="G10" s="5">
        <v>-7.9604333490343918E-2</v>
      </c>
      <c r="H10" s="5">
        <v>8.3312608803780192E-2</v>
      </c>
      <c r="I10" s="6">
        <v>-8.4915084915084E-3</v>
      </c>
      <c r="J10" s="5">
        <v>8.2051282051281982E-2</v>
      </c>
      <c r="K10" s="5">
        <v>4.664513814137029E-3</v>
      </c>
      <c r="L10" s="5">
        <v>-2.0642201834862428E-2</v>
      </c>
      <c r="M10" s="5">
        <v>4.1765086433869378E-2</v>
      </c>
      <c r="N10" s="5">
        <v>0.14766767871929345</v>
      </c>
      <c r="O10" s="5">
        <v>1.680672268907556E-2</v>
      </c>
      <c r="P10" s="5">
        <v>3.0056459647957529E-2</v>
      </c>
      <c r="Q10" s="5">
        <v>-8.8038366193267977E-4</v>
      </c>
      <c r="R10" s="5">
        <v>0.14963609898107716</v>
      </c>
      <c r="S10" s="5">
        <v>-3.7396999788717432E-2</v>
      </c>
      <c r="T10" s="5">
        <v>-1.6927741283476547E-2</v>
      </c>
      <c r="U10" s="5">
        <v>1.2567837760639956E-2</v>
      </c>
      <c r="V10" s="5">
        <v>-6.0236643958408019E-2</v>
      </c>
      <c r="W10" s="5">
        <v>1.4770584538026363E-2</v>
      </c>
      <c r="X10" s="5">
        <v>7.1285671580012325E-2</v>
      </c>
      <c r="Y10" s="5">
        <v>-6.6851664984863418E-3</v>
      </c>
      <c r="Z10" s="5">
        <v>9.2248447204968873E-2</v>
      </c>
      <c r="AA10" s="5">
        <v>7.1508693213684929E-2</v>
      </c>
      <c r="AB10" s="5">
        <v>-2.0249746878163591E-3</v>
      </c>
      <c r="AC10" s="5">
        <v>-1.0145949758558917E-2</v>
      </c>
      <c r="AD10" s="5">
        <v>7.4087078651685373E-2</v>
      </c>
      <c r="AE10" s="5">
        <v>6.8849109403455691E-2</v>
      </c>
      <c r="AF10" s="6">
        <v>-2.4459845087647834E-2</v>
      </c>
    </row>
    <row r="11" spans="1:32" x14ac:dyDescent="0.15">
      <c r="B11" s="52" t="s">
        <v>59</v>
      </c>
      <c r="C11" s="6">
        <v>-2.0086448004068121E-2</v>
      </c>
      <c r="D11" s="5">
        <v>5.6395586432366272E-2</v>
      </c>
      <c r="E11" s="5">
        <v>0.19376992886926656</v>
      </c>
      <c r="F11" s="5">
        <v>5.4984260230850415E-3</v>
      </c>
      <c r="G11" s="5">
        <v>2.9682702149437148E-2</v>
      </c>
      <c r="H11" s="5">
        <v>2.7318640955004539E-2</v>
      </c>
      <c r="I11" s="6">
        <v>-6.045340050377883E-3</v>
      </c>
      <c r="J11" s="5">
        <v>6.5621582209259835E-3</v>
      </c>
      <c r="K11" s="5">
        <v>-2.0357142857142869E-2</v>
      </c>
      <c r="L11" s="5">
        <v>3.278688524590162E-2</v>
      </c>
      <c r="M11" s="5">
        <v>-5.1035243032990105E-2</v>
      </c>
      <c r="N11" s="5">
        <v>7.647907647907648E-2</v>
      </c>
      <c r="O11" s="5">
        <v>1.3596374300186754E-2</v>
      </c>
      <c r="P11" s="5">
        <v>-3.9980654522005547E-2</v>
      </c>
      <c r="Q11" s="5">
        <v>1.9710144927536224E-2</v>
      </c>
      <c r="R11" s="5">
        <v>5.8242593061534488E-2</v>
      </c>
      <c r="S11" s="5">
        <v>3.6874451273046525E-2</v>
      </c>
      <c r="T11" s="5">
        <v>3.1611410948342432E-2</v>
      </c>
      <c r="U11" s="5">
        <v>-2.990126939351205E-2</v>
      </c>
      <c r="V11" s="5">
        <v>-4.5402518122853917E-2</v>
      </c>
      <c r="W11" s="5">
        <v>-5.8841746670795208E-3</v>
      </c>
      <c r="X11" s="5">
        <v>1.1548286002533055E-2</v>
      </c>
      <c r="Y11" s="5">
        <v>-1.6253968253968156E-2</v>
      </c>
      <c r="Z11" s="5">
        <v>2.5475968427995485E-3</v>
      </c>
      <c r="AA11" s="5">
        <v>4.0303585448835361E-2</v>
      </c>
      <c r="AB11" s="5">
        <v>8.1163341224213207E-3</v>
      </c>
      <c r="AC11" s="5">
        <v>-2.5021925016443746E-2</v>
      </c>
      <c r="AD11" s="5">
        <v>-4.5766590389015975E-2</v>
      </c>
      <c r="AE11" s="5">
        <v>-7.4845198021859266E-2</v>
      </c>
      <c r="AF11" s="6">
        <v>0</v>
      </c>
    </row>
    <row r="12" spans="1:32" x14ac:dyDescent="0.15">
      <c r="B12" s="52" t="s">
        <v>60</v>
      </c>
      <c r="C12" s="6">
        <v>-5.7861961598339305E-2</v>
      </c>
      <c r="D12" s="5">
        <v>-5.3771760154738897E-2</v>
      </c>
      <c r="E12" s="5">
        <v>-6.8830901993014199E-2</v>
      </c>
      <c r="F12" s="5">
        <v>-0.11295708799465685</v>
      </c>
      <c r="G12" s="5">
        <v>-3.1560636182902661E-2</v>
      </c>
      <c r="H12" s="5">
        <v>-4.5810055865921726E-2</v>
      </c>
      <c r="I12" s="6">
        <v>-0.10897110998479484</v>
      </c>
      <c r="J12" s="5">
        <v>-6.7366896052154998E-2</v>
      </c>
      <c r="K12" s="5">
        <v>1.5311702515494047E-2</v>
      </c>
      <c r="L12" s="5">
        <v>-3.2982890125747302E-2</v>
      </c>
      <c r="M12" s="5">
        <v>-3.5477038972238729E-2</v>
      </c>
      <c r="N12" s="5">
        <v>-6.6577301161751493E-2</v>
      </c>
      <c r="O12" s="5">
        <v>-5.7601262493424635E-2</v>
      </c>
      <c r="P12" s="5">
        <v>-4.752308984047017E-2</v>
      </c>
      <c r="Q12" s="5">
        <v>-0.10517339397384876</v>
      </c>
      <c r="R12" s="5">
        <v>-9.4520220148360756E-2</v>
      </c>
      <c r="S12" s="5">
        <v>-0.10520745131244705</v>
      </c>
      <c r="T12" s="5">
        <v>-9.6910812157448942E-2</v>
      </c>
      <c r="U12" s="5">
        <v>-8.6943879034603141E-2</v>
      </c>
      <c r="V12" s="5">
        <v>-0.1191047162270184</v>
      </c>
      <c r="W12" s="5">
        <v>-0.11713395638629288</v>
      </c>
      <c r="X12" s="5">
        <v>-4.0042440318302543E-2</v>
      </c>
      <c r="Y12" s="5">
        <v>-3.8337420937137032E-2</v>
      </c>
      <c r="Z12" s="5">
        <v>1.1344299489506281E-3</v>
      </c>
      <c r="AA12" s="5">
        <v>-8.1006289308176077E-2</v>
      </c>
      <c r="AB12" s="5">
        <v>-6.1053337806105348E-2</v>
      </c>
      <c r="AC12" s="5">
        <v>-3.1960646521433628E-2</v>
      </c>
      <c r="AD12" s="5">
        <v>-0.13086673518328196</v>
      </c>
      <c r="AE12" s="5">
        <v>-1.7967837570748376E-2</v>
      </c>
      <c r="AF12" s="6">
        <v>-7.5219389887170801E-3</v>
      </c>
    </row>
    <row r="13" spans="1:32" x14ac:dyDescent="0.15">
      <c r="B13" s="52" t="s">
        <v>61</v>
      </c>
      <c r="C13" s="6">
        <v>-2.340952905535669E-2</v>
      </c>
      <c r="D13" s="5">
        <v>-1.7579721995094017E-2</v>
      </c>
      <c r="E13" s="5">
        <v>-2.9346866725507466E-2</v>
      </c>
      <c r="F13" s="5">
        <v>7.1458823529411783E-2</v>
      </c>
      <c r="G13" s="5">
        <v>2.4377726456248468E-2</v>
      </c>
      <c r="H13" s="5">
        <v>-1.9437939110070381E-2</v>
      </c>
      <c r="I13" s="6">
        <v>5.4038680318545182E-3</v>
      </c>
      <c r="J13" s="5">
        <v>-1.5533980582523941E-3</v>
      </c>
      <c r="K13" s="5">
        <v>-3.0879712746858273E-2</v>
      </c>
      <c r="L13" s="5">
        <v>-1.9185674696226788E-2</v>
      </c>
      <c r="M13" s="5">
        <v>-0.1181429938885208</v>
      </c>
      <c r="N13" s="5">
        <v>-6.7017711823839426E-3</v>
      </c>
      <c r="O13" s="5">
        <v>-2.9025955902874663E-2</v>
      </c>
      <c r="P13" s="5">
        <v>3.7023977433004382E-3</v>
      </c>
      <c r="Q13" s="5">
        <v>6.259212198221098E-2</v>
      </c>
      <c r="R13" s="5">
        <v>4.6775898520084458E-2</v>
      </c>
      <c r="S13" s="5">
        <v>3.0754672344451253E-3</v>
      </c>
      <c r="T13" s="5">
        <v>1.5999999999999952E-2</v>
      </c>
      <c r="U13" s="5">
        <v>-2.4203821656050895E-2</v>
      </c>
      <c r="V13" s="5">
        <v>-6.3520871143375943E-3</v>
      </c>
      <c r="W13" s="5">
        <v>6.669019054340157E-2</v>
      </c>
      <c r="X13" s="5">
        <v>4.0320084884389311E-2</v>
      </c>
      <c r="Y13" s="5">
        <v>-9.033557046979869E-2</v>
      </c>
      <c r="Z13" s="5">
        <v>-9.291784702549559E-2</v>
      </c>
      <c r="AA13" s="5">
        <v>-2.7374760470845878E-2</v>
      </c>
      <c r="AB13" s="5">
        <v>-1.1432654519471123E-2</v>
      </c>
      <c r="AC13" s="5">
        <v>-1.1034322550670845E-3</v>
      </c>
      <c r="AD13" s="5">
        <v>-8.2774931020891153E-3</v>
      </c>
      <c r="AE13" s="5">
        <v>-4.5741469215990248E-3</v>
      </c>
      <c r="AF13" s="6">
        <v>3.4526315789473697E-2</v>
      </c>
    </row>
    <row r="14" spans="1:32" x14ac:dyDescent="0.15">
      <c r="B14" s="52" t="s">
        <v>62</v>
      </c>
      <c r="C14" s="6">
        <v>3.9763113367174183E-2</v>
      </c>
      <c r="D14" s="5">
        <v>2.2055763628797236E-2</v>
      </c>
      <c r="E14" s="5">
        <v>-5.910434189588659E-3</v>
      </c>
      <c r="F14" s="5">
        <v>9.0058633638579591E-2</v>
      </c>
      <c r="G14" s="5">
        <v>-1.4278557114228464E-2</v>
      </c>
      <c r="H14" s="5">
        <v>6.5918318605206722E-2</v>
      </c>
      <c r="I14" s="6">
        <v>7.2418670438472277E-2</v>
      </c>
      <c r="J14" s="5">
        <v>2.0225593154414606E-2</v>
      </c>
      <c r="K14" s="5">
        <v>2.2971470915153797E-2</v>
      </c>
      <c r="L14" s="5">
        <v>4.3903499239295873E-2</v>
      </c>
      <c r="M14" s="5">
        <v>-0.10788687369908925</v>
      </c>
      <c r="N14" s="5">
        <v>6.9879518072289121E-2</v>
      </c>
      <c r="O14" s="5">
        <v>-2.7594136246047739E-2</v>
      </c>
      <c r="P14" s="5">
        <v>-1.580888810820303E-2</v>
      </c>
      <c r="Q14" s="5">
        <v>-6.8878100112406138E-3</v>
      </c>
      <c r="R14" s="5">
        <v>-1.5652612976521017E-2</v>
      </c>
      <c r="S14" s="5">
        <v>2.0990566037735862E-2</v>
      </c>
      <c r="T14" s="5">
        <v>-3.3668205267444878E-2</v>
      </c>
      <c r="U14" s="5">
        <v>3.8838120104438566E-2</v>
      </c>
      <c r="V14" s="5">
        <v>-5.9360730593606857E-3</v>
      </c>
      <c r="W14" s="5">
        <v>8.2699305325835259E-3</v>
      </c>
      <c r="X14" s="5">
        <v>1.6148909948578579E-3</v>
      </c>
      <c r="Y14" s="5">
        <v>-3.0101814962372693E-2</v>
      </c>
      <c r="Z14" s="5">
        <v>-6.2161149281698969E-2</v>
      </c>
      <c r="AA14" s="5">
        <v>1.6324233042499248E-2</v>
      </c>
      <c r="AB14" s="5">
        <v>7.9508492952655892E-3</v>
      </c>
      <c r="AC14" s="5">
        <v>5.4883720930232582E-2</v>
      </c>
      <c r="AD14" s="5">
        <v>-7.432432432432437E-2</v>
      </c>
      <c r="AE14" s="5">
        <v>-3.10173697270473E-2</v>
      </c>
      <c r="AF14" s="6">
        <v>-1.8722018722018757E-2</v>
      </c>
    </row>
    <row r="15" spans="1:32" x14ac:dyDescent="0.15">
      <c r="B15" s="52" t="s">
        <v>63</v>
      </c>
      <c r="C15" s="6">
        <v>2.4952535937076262E-2</v>
      </c>
      <c r="D15" s="5">
        <v>-3.7052117263843658E-2</v>
      </c>
      <c r="E15" s="5">
        <v>1.3263206037045632E-2</v>
      </c>
      <c r="F15" s="5">
        <v>9.8110318707442263E-3</v>
      </c>
      <c r="G15" s="5">
        <v>0.10648030495552725</v>
      </c>
      <c r="H15" s="5">
        <v>4.0779744566435135E-2</v>
      </c>
      <c r="I15" s="6">
        <v>3.2709047744658458E-2</v>
      </c>
      <c r="J15" s="5">
        <v>3.6980556614563433E-2</v>
      </c>
      <c r="K15" s="5">
        <v>1.0141253169141657E-2</v>
      </c>
      <c r="L15" s="5">
        <v>-4.1640641265876088E-3</v>
      </c>
      <c r="M15" s="5">
        <v>4.1315269602190015E-3</v>
      </c>
      <c r="N15" s="5">
        <v>9.4594594594594981E-3</v>
      </c>
      <c r="O15" s="5">
        <v>2.0691693762932395E-2</v>
      </c>
      <c r="P15" s="5">
        <v>5.1757986792789548E-2</v>
      </c>
      <c r="Q15" s="5">
        <v>-2.8898254063813796E-4</v>
      </c>
      <c r="R15" s="5">
        <v>-1.0259040779687062E-2</v>
      </c>
      <c r="S15" s="5">
        <v>4.3659043659043675E-2</v>
      </c>
      <c r="T15" s="5">
        <v>1.5734756954200482E-2</v>
      </c>
      <c r="U15" s="5">
        <v>7.2573044297832304E-2</v>
      </c>
      <c r="V15" s="5">
        <v>3.3073036288470317E-2</v>
      </c>
      <c r="W15" s="5">
        <v>-1.0170603674540641E-2</v>
      </c>
      <c r="X15" s="5">
        <v>6.8734354448640126E-3</v>
      </c>
      <c r="Y15" s="5">
        <v>3.7121557888331019E-2</v>
      </c>
      <c r="Z15" s="5">
        <v>-6.6254628766284032E-2</v>
      </c>
      <c r="AA15" s="5">
        <v>-2.9908612572694497E-2</v>
      </c>
      <c r="AB15" s="5">
        <v>0.17569021154535672</v>
      </c>
      <c r="AC15" s="5">
        <v>7.5782627865960805E-3</v>
      </c>
      <c r="AD15" s="5">
        <v>0.10476599398883647</v>
      </c>
      <c r="AE15" s="5">
        <v>2.6082420448617711E-2</v>
      </c>
      <c r="AF15" s="6">
        <v>3.4010783907092508E-2</v>
      </c>
    </row>
    <row r="16" spans="1:32" x14ac:dyDescent="0.15">
      <c r="B16" s="52" t="s">
        <v>64</v>
      </c>
      <c r="C16" s="6">
        <v>-2.3815824292140741E-2</v>
      </c>
      <c r="D16" s="5">
        <v>6.2156448202959937E-2</v>
      </c>
      <c r="E16" s="5">
        <v>5.5969307154141203E-2</v>
      </c>
      <c r="F16" s="5">
        <v>9.9750623441394377E-4</v>
      </c>
      <c r="G16" s="5">
        <v>-3.9963252181901748E-2</v>
      </c>
      <c r="H16" s="5">
        <v>-6.3293864370290734E-2</v>
      </c>
      <c r="I16" s="6">
        <v>2.7330779054916994E-2</v>
      </c>
      <c r="J16" s="5">
        <v>-3.8602941176470618E-2</v>
      </c>
      <c r="K16" s="5">
        <v>3.2986733596270995E-2</v>
      </c>
      <c r="L16" s="5">
        <v>-2.383441354798245E-2</v>
      </c>
      <c r="M16" s="5">
        <v>0.17917170163682294</v>
      </c>
      <c r="N16" s="5">
        <v>0.12315930388219552</v>
      </c>
      <c r="O16" s="5">
        <v>2.1430640023168315E-2</v>
      </c>
      <c r="P16" s="5">
        <v>3.3938571186153546E-3</v>
      </c>
      <c r="Q16" s="5">
        <v>-3.3435309421145136E-2</v>
      </c>
      <c r="R16" s="5">
        <v>3.3428349313293575E-2</v>
      </c>
      <c r="S16" s="5">
        <v>2.9880478087649435E-2</v>
      </c>
      <c r="T16" s="5">
        <v>-6.085753803596116E-2</v>
      </c>
      <c r="U16" s="5">
        <v>7.322788517867604E-3</v>
      </c>
      <c r="V16" s="5">
        <v>4.0017785682525661E-2</v>
      </c>
      <c r="W16" s="5">
        <v>-3.0493868080875095E-2</v>
      </c>
      <c r="X16" s="5">
        <v>9.4812692259070262E-3</v>
      </c>
      <c r="Y16" s="5">
        <v>-7.1879125715124184E-3</v>
      </c>
      <c r="Z16" s="5">
        <v>4.4222539229671967E-2</v>
      </c>
      <c r="AA16" s="5">
        <v>-2.3408506994005145E-2</v>
      </c>
      <c r="AB16" s="5">
        <v>1.7688319609637033E-2</v>
      </c>
      <c r="AC16" s="5">
        <v>4.7835243278724411E-2</v>
      </c>
      <c r="AD16" s="5">
        <v>6.1406917994558816E-2</v>
      </c>
      <c r="AE16" s="5">
        <v>3.350741784905497E-2</v>
      </c>
      <c r="AF16" s="6">
        <v>4.9739269955876533E-2</v>
      </c>
    </row>
    <row r="17" spans="2:32" x14ac:dyDescent="0.15">
      <c r="B17" s="52" t="s">
        <v>65</v>
      </c>
      <c r="C17" s="6">
        <v>5.4215234480889897E-3</v>
      </c>
      <c r="D17" s="5">
        <v>6.96656050955414E-2</v>
      </c>
      <c r="E17" s="5">
        <v>-1.1968369309681605E-2</v>
      </c>
      <c r="F17" s="5">
        <v>-1.5445939212755293E-2</v>
      </c>
      <c r="G17" s="5">
        <v>0.10861244019138772</v>
      </c>
      <c r="H17" s="5">
        <v>-3.0797517811997157E-2</v>
      </c>
      <c r="I17" s="6">
        <v>8.5529587270014862E-2</v>
      </c>
      <c r="J17" s="5">
        <v>6.0420650095602366E-2</v>
      </c>
      <c r="K17" s="5">
        <v>4.2346407497396821E-2</v>
      </c>
      <c r="L17" s="5">
        <v>1.19940029985008E-2</v>
      </c>
      <c r="M17" s="5">
        <v>9.408788838637934E-2</v>
      </c>
      <c r="N17" s="5">
        <v>9.9324592769169634E-2</v>
      </c>
      <c r="O17" s="5">
        <v>6.6345335979585945E-2</v>
      </c>
      <c r="P17" s="5">
        <v>5.1073904955183422E-2</v>
      </c>
      <c r="Q17" s="5">
        <v>-1.5875389408099766E-2</v>
      </c>
      <c r="R17" s="5">
        <v>4.3630892678033974E-2</v>
      </c>
      <c r="S17" s="5">
        <v>4.4272512357618789E-2</v>
      </c>
      <c r="T17" s="5">
        <v>3.6818851251840937E-2</v>
      </c>
      <c r="U17" s="5">
        <v>5.8447223029950507E-2</v>
      </c>
      <c r="V17" s="5">
        <v>5.7289439931594688E-2</v>
      </c>
      <c r="W17" s="5">
        <v>4.7179487179487146E-2</v>
      </c>
      <c r="X17" s="5">
        <v>3.9238604107529858E-3</v>
      </c>
      <c r="Y17" s="5">
        <v>5.8953900709219929E-2</v>
      </c>
      <c r="Z17" s="5">
        <v>-7.8415300546448557E-3</v>
      </c>
      <c r="AA17" s="5">
        <v>8.0093539900613908E-2</v>
      </c>
      <c r="AB17" s="5">
        <v>4.1953850764159598E-3</v>
      </c>
      <c r="AC17" s="5">
        <v>4.0457297974525019E-2</v>
      </c>
      <c r="AD17" s="5">
        <v>-8.0556572683998118E-3</v>
      </c>
      <c r="AE17" s="5">
        <v>5.8179053751900391E-2</v>
      </c>
      <c r="AF17" s="6">
        <v>-6.8781047000383358E-3</v>
      </c>
    </row>
    <row r="18" spans="2:32" x14ac:dyDescent="0.15">
      <c r="B18" s="52" t="s">
        <v>66</v>
      </c>
      <c r="C18" s="6">
        <v>3.3971420868158478E-2</v>
      </c>
      <c r="D18" s="5">
        <v>-1.4886490509862378E-2</v>
      </c>
      <c r="E18" s="5">
        <v>1.1897036556348784E-2</v>
      </c>
      <c r="F18" s="5">
        <v>6.3360323886639432E-3</v>
      </c>
      <c r="G18" s="5">
        <v>5.7833405265429426E-2</v>
      </c>
      <c r="H18" s="5">
        <v>5.2169788949489888E-3</v>
      </c>
      <c r="I18" s="6">
        <v>-2.1988089784699814E-2</v>
      </c>
      <c r="J18" s="5">
        <v>4.6880634691669311E-3</v>
      </c>
      <c r="K18" s="5">
        <v>2.3976023976023938E-2</v>
      </c>
      <c r="L18" s="5">
        <v>4.910052910052911E-2</v>
      </c>
      <c r="M18" s="5">
        <v>1.7288091859114812E-2</v>
      </c>
      <c r="N18" s="5">
        <v>1.3733285146367871E-2</v>
      </c>
      <c r="O18" s="5">
        <v>-4.2541877160328792E-3</v>
      </c>
      <c r="P18" s="5">
        <v>5.9855189058728976E-2</v>
      </c>
      <c r="Q18" s="5">
        <v>3.005976499189628E-2</v>
      </c>
      <c r="R18" s="5">
        <v>-1.4656415185007196E-2</v>
      </c>
      <c r="S18" s="5">
        <v>-5.6801811072237189E-2</v>
      </c>
      <c r="T18" s="5">
        <v>1.9034090909090754E-2</v>
      </c>
      <c r="U18" s="5">
        <v>-8.5164835164833839E-3</v>
      </c>
      <c r="V18" s="5">
        <v>-2.2644561261625503E-2</v>
      </c>
      <c r="W18" s="5">
        <v>-9.7943192948090341E-3</v>
      </c>
      <c r="X18" s="5">
        <v>3.8877338877338755E-3</v>
      </c>
      <c r="Y18" s="5">
        <v>1.7441049253523029E-2</v>
      </c>
      <c r="Z18" s="5">
        <v>2.7538347148404791E-3</v>
      </c>
      <c r="AA18" s="5">
        <v>3.0852503382949946E-2</v>
      </c>
      <c r="AB18" s="5">
        <v>-3.5810205908683216E-3</v>
      </c>
      <c r="AC18" s="5">
        <v>4.7990567457729172E-2</v>
      </c>
      <c r="AD18" s="5">
        <v>9.5976375046143061E-3</v>
      </c>
      <c r="AE18" s="5">
        <v>-3.063854963445032E-2</v>
      </c>
      <c r="AF18" s="6">
        <v>2.3085802231628426E-3</v>
      </c>
    </row>
    <row r="19" spans="2:32" x14ac:dyDescent="0.15">
      <c r="B19" s="52" t="s">
        <v>67</v>
      </c>
      <c r="C19" s="8">
        <v>5.2933507170795334E-2</v>
      </c>
      <c r="D19" s="7">
        <v>5.1378919531545129E-2</v>
      </c>
      <c r="E19" s="7">
        <v>-6.8619067977768289E-2</v>
      </c>
      <c r="F19" s="7">
        <v>5.2702512421296914E-3</v>
      </c>
      <c r="G19" s="7">
        <v>7.180742554059559E-2</v>
      </c>
      <c r="H19" s="7">
        <v>2.4062278839348809E-2</v>
      </c>
      <c r="I19" s="8">
        <v>6.5573770491801874E-3</v>
      </c>
      <c r="J19" s="7">
        <v>2.8356066044508226E-2</v>
      </c>
      <c r="K19" s="7">
        <v>1.7560975609756072E-2</v>
      </c>
      <c r="L19" s="7">
        <v>2.9453298365947164E-2</v>
      </c>
      <c r="M19" s="7">
        <v>9.9175649968294324E-2</v>
      </c>
      <c r="N19" s="7">
        <v>3.0303030303030228E-2</v>
      </c>
      <c r="O19" s="7">
        <v>9.7730307076101364E-2</v>
      </c>
      <c r="P19" s="7">
        <v>1.2448762714437425E-2</v>
      </c>
      <c r="Q19" s="7">
        <v>1.4456054087277135E-2</v>
      </c>
      <c r="R19" s="7">
        <v>4.2672518897829803E-2</v>
      </c>
      <c r="S19" s="7">
        <v>1.8110408029674847E-2</v>
      </c>
      <c r="T19" s="7">
        <v>2.7878449958182723E-3</v>
      </c>
      <c r="U19" s="7">
        <v>-8.8667220836796973E-3</v>
      </c>
      <c r="V19" s="7">
        <v>2.234174596607361E-2</v>
      </c>
      <c r="W19" s="7">
        <v>3.9235080778107528E-2</v>
      </c>
      <c r="X19" s="7">
        <v>1.631909209518094E-2</v>
      </c>
      <c r="Y19" s="7">
        <v>3.8535381239714776E-2</v>
      </c>
      <c r="Z19" s="7">
        <v>4.2896767637931418E-2</v>
      </c>
      <c r="AA19" s="7">
        <v>3.7280126017327241E-2</v>
      </c>
      <c r="AB19" s="7">
        <v>5.690326445043422E-2</v>
      </c>
      <c r="AC19" s="7">
        <v>2.7839616995810855E-2</v>
      </c>
      <c r="AD19" s="7">
        <v>2.7787934186471588E-2</v>
      </c>
      <c r="AE19" s="7">
        <v>-3.313279274566244E-3</v>
      </c>
      <c r="AF19" s="8">
        <v>2.0729366602687108E-2</v>
      </c>
    </row>
    <row r="22" spans="2:32" x14ac:dyDescent="0.15">
      <c r="B22" s="15" t="s">
        <v>269</v>
      </c>
    </row>
    <row r="23" spans="2:32" x14ac:dyDescent="0.15">
      <c r="B23" s="99" t="s">
        <v>158</v>
      </c>
      <c r="C23" s="99"/>
      <c r="D23" s="99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</row>
    <row r="24" spans="2:32" x14ac:dyDescent="0.15">
      <c r="B24" s="210" t="s">
        <v>151</v>
      </c>
      <c r="C24" s="211" t="s">
        <v>176</v>
      </c>
      <c r="D24" s="9"/>
      <c r="E24" s="9"/>
      <c r="F24" s="9"/>
    </row>
    <row r="25" spans="2:32" ht="14" thickBot="1" x14ac:dyDescent="0.2">
      <c r="B25" s="19" t="str" cm="1">
        <f t="array" ref="B25:B54">TRANSPOSE(C8:AF8)</f>
        <v>AL</v>
      </c>
      <c r="C25" s="98">
        <v>0</v>
      </c>
    </row>
    <row r="26" spans="2:32" ht="14" thickBot="1" x14ac:dyDescent="0.2">
      <c r="B26" s="19" t="str">
        <v xml:space="preserve">AGL </v>
      </c>
      <c r="C26" s="119">
        <v>0.10000000000000026</v>
      </c>
    </row>
    <row r="27" spans="2:32" ht="14" thickBot="1" x14ac:dyDescent="0.2">
      <c r="B27" s="19" t="str">
        <v>AUTO</v>
      </c>
      <c r="C27" s="98">
        <v>0</v>
      </c>
    </row>
    <row r="28" spans="2:32" ht="14" thickBot="1" x14ac:dyDescent="0.2">
      <c r="B28" s="19" t="str">
        <v>BFI</v>
      </c>
      <c r="C28" s="98">
        <v>0</v>
      </c>
    </row>
    <row r="29" spans="2:32" ht="14" thickBot="1" x14ac:dyDescent="0.2">
      <c r="B29" s="19" t="str">
        <v xml:space="preserve">BPM </v>
      </c>
      <c r="C29" s="98">
        <v>0</v>
      </c>
    </row>
    <row r="30" spans="2:32" ht="14" thickBot="1" x14ac:dyDescent="0.2">
      <c r="B30" s="19" t="str">
        <v>BPVN</v>
      </c>
      <c r="C30" s="98">
        <v>0</v>
      </c>
    </row>
    <row r="31" spans="2:32" ht="14" thickBot="1" x14ac:dyDescent="0.2">
      <c r="B31" s="19" t="str">
        <v>BUL</v>
      </c>
      <c r="C31" s="98">
        <v>0</v>
      </c>
    </row>
    <row r="32" spans="2:32" ht="14" thickBot="1" x14ac:dyDescent="0.2">
      <c r="B32" s="19" t="str">
        <v>CAP</v>
      </c>
      <c r="C32" s="98">
        <v>0</v>
      </c>
    </row>
    <row r="33" spans="2:28" ht="14" thickBot="1" x14ac:dyDescent="0.2">
      <c r="B33" s="19" t="str">
        <v>ENEL</v>
      </c>
      <c r="C33" s="119">
        <v>0.32425810547668676</v>
      </c>
    </row>
    <row r="34" spans="2:28" ht="14" thickBot="1" x14ac:dyDescent="0.2">
      <c r="B34" s="19" t="str">
        <v>ENI</v>
      </c>
      <c r="C34" s="98">
        <v>0</v>
      </c>
    </row>
    <row r="35" spans="2:28" ht="14" thickBot="1" x14ac:dyDescent="0.2">
      <c r="B35" s="19" t="str">
        <v>FWB</v>
      </c>
      <c r="C35" s="119">
        <v>0.10000000000000037</v>
      </c>
    </row>
    <row r="36" spans="2:28" ht="14" thickBot="1" x14ac:dyDescent="0.2">
      <c r="B36" s="19" t="str">
        <v>F</v>
      </c>
      <c r="C36" s="98">
        <v>0</v>
      </c>
      <c r="D36" s="209"/>
      <c r="E36" s="118"/>
      <c r="F36" s="118"/>
      <c r="G36" s="118"/>
      <c r="I36" s="118"/>
    </row>
    <row r="37" spans="2:28" ht="14" thickBot="1" x14ac:dyDescent="0.2">
      <c r="B37" s="19" t="str">
        <v>FNC</v>
      </c>
      <c r="C37" s="98">
        <v>0</v>
      </c>
      <c r="D37" s="209"/>
      <c r="E37" s="118"/>
      <c r="F37" s="118"/>
      <c r="G37" s="118"/>
      <c r="I37" s="118"/>
    </row>
    <row r="38" spans="2:28" ht="14" thickBot="1" x14ac:dyDescent="0.2">
      <c r="B38" s="19" t="str">
        <v>G</v>
      </c>
      <c r="C38" s="98">
        <v>0</v>
      </c>
      <c r="D38" s="209"/>
      <c r="E38" s="118"/>
      <c r="F38" s="118"/>
      <c r="G38" s="118"/>
      <c r="I38" s="118"/>
      <c r="P38" s="14"/>
      <c r="AB38" s="14"/>
    </row>
    <row r="39" spans="2:28" ht="14" thickBot="1" x14ac:dyDescent="0.2">
      <c r="B39" s="19" t="str">
        <v>ES</v>
      </c>
      <c r="C39" s="98">
        <v>0</v>
      </c>
      <c r="O39" s="35"/>
    </row>
    <row r="40" spans="2:28" ht="14" thickBot="1" x14ac:dyDescent="0.2">
      <c r="B40" s="19" t="str">
        <v>IT</v>
      </c>
      <c r="C40" s="119">
        <v>0.22732890077215717</v>
      </c>
      <c r="N40" s="35"/>
    </row>
    <row r="41" spans="2:28" ht="14" thickBot="1" x14ac:dyDescent="0.2">
      <c r="B41" s="19" t="str">
        <v>LUX</v>
      </c>
      <c r="C41" s="98">
        <v>0</v>
      </c>
      <c r="D41" s="35"/>
    </row>
    <row r="42" spans="2:28" ht="14" thickBot="1" x14ac:dyDescent="0.2">
      <c r="B42" s="19" t="str">
        <v>MS</v>
      </c>
      <c r="C42" s="98">
        <v>0</v>
      </c>
      <c r="D42" s="35"/>
    </row>
    <row r="43" spans="2:28" ht="14" thickBot="1" x14ac:dyDescent="0.2">
      <c r="B43" s="19" t="str">
        <v>MB</v>
      </c>
      <c r="C43" s="98">
        <v>0</v>
      </c>
      <c r="D43" s="35"/>
    </row>
    <row r="44" spans="2:28" ht="14" thickBot="1" x14ac:dyDescent="0.2">
      <c r="B44" s="19" t="str">
        <v>MED</v>
      </c>
      <c r="C44" s="98">
        <v>0</v>
      </c>
      <c r="D44" s="35"/>
    </row>
    <row r="45" spans="2:28" ht="14" thickBot="1" x14ac:dyDescent="0.2">
      <c r="B45" s="19" t="str">
        <v>MN</v>
      </c>
      <c r="C45" s="119">
        <v>0.24841299375115827</v>
      </c>
      <c r="D45" s="35"/>
    </row>
    <row r="46" spans="2:28" ht="14" thickBot="1" x14ac:dyDescent="0.2">
      <c r="B46" s="19" t="str">
        <v>BMPS</v>
      </c>
      <c r="C46" s="98">
        <v>0</v>
      </c>
      <c r="D46" s="35"/>
    </row>
    <row r="47" spans="2:28" ht="14" thickBot="1" x14ac:dyDescent="0.2">
      <c r="B47" s="19" t="str">
        <v>PC</v>
      </c>
      <c r="C47" s="98">
        <v>0</v>
      </c>
      <c r="D47" s="35"/>
    </row>
    <row r="48" spans="2:28" ht="14" thickBot="1" x14ac:dyDescent="0.2">
      <c r="B48" s="19" t="str">
        <v>RCS</v>
      </c>
      <c r="C48" s="98">
        <v>0</v>
      </c>
      <c r="D48" s="35"/>
    </row>
    <row r="49" spans="2:32" ht="14" thickBot="1" x14ac:dyDescent="0.2">
      <c r="B49" s="19" t="str">
        <v>SPM</v>
      </c>
      <c r="C49" s="98">
        <v>0</v>
      </c>
      <c r="D49" s="35"/>
    </row>
    <row r="50" spans="2:32" ht="14" thickBot="1" x14ac:dyDescent="0.2">
      <c r="B50" s="19" t="str">
        <v>SPI</v>
      </c>
      <c r="C50" s="98">
        <v>0</v>
      </c>
      <c r="D50" s="35"/>
    </row>
    <row r="51" spans="2:32" ht="14" thickBot="1" x14ac:dyDescent="0.2">
      <c r="B51" s="19" t="str">
        <v>SRG</v>
      </c>
      <c r="C51" s="98">
        <v>0</v>
      </c>
      <c r="D51" s="35"/>
    </row>
    <row r="52" spans="2:32" ht="14" thickBot="1" x14ac:dyDescent="0.2">
      <c r="B52" s="19" t="str">
        <v>STM</v>
      </c>
      <c r="C52" s="98">
        <v>0</v>
      </c>
    </row>
    <row r="53" spans="2:32" ht="14" thickBot="1" x14ac:dyDescent="0.2">
      <c r="B53" s="19" t="str">
        <v>TIT</v>
      </c>
      <c r="C53" s="98">
        <v>0</v>
      </c>
    </row>
    <row r="54" spans="2:32" ht="14" thickBot="1" x14ac:dyDescent="0.2">
      <c r="B54" s="19" t="str">
        <v>UC</v>
      </c>
      <c r="C54" s="98">
        <v>0</v>
      </c>
      <c r="E54" s="213" t="s">
        <v>277</v>
      </c>
      <c r="F54" s="213"/>
    </row>
    <row r="55" spans="2:32" x14ac:dyDescent="0.15">
      <c r="B55" s="203"/>
      <c r="C55" s="203"/>
      <c r="D55" s="23"/>
    </row>
    <row r="56" spans="2:32" x14ac:dyDescent="0.15">
      <c r="B56" s="15" t="s">
        <v>270</v>
      </c>
    </row>
    <row r="57" spans="2:32" x14ac:dyDescent="0.15">
      <c r="B57" s="94" t="s">
        <v>271</v>
      </c>
      <c r="C57" s="99"/>
      <c r="D57" s="99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</row>
    <row r="59" spans="2:32" x14ac:dyDescent="0.15">
      <c r="B59" s="75"/>
      <c r="C59" s="79" t="s">
        <v>3</v>
      </c>
      <c r="D59" s="79" t="s">
        <v>4</v>
      </c>
      <c r="E59" s="80" t="s">
        <v>5</v>
      </c>
      <c r="F59" s="79" t="s">
        <v>6</v>
      </c>
      <c r="G59" s="80" t="s">
        <v>7</v>
      </c>
      <c r="H59" s="79" t="s">
        <v>8</v>
      </c>
      <c r="I59" s="80" t="s">
        <v>9</v>
      </c>
      <c r="J59" s="79" t="s">
        <v>10</v>
      </c>
      <c r="K59" s="79" t="s">
        <v>11</v>
      </c>
      <c r="L59" s="79" t="s">
        <v>12</v>
      </c>
      <c r="M59" s="79" t="s">
        <v>13</v>
      </c>
      <c r="N59" s="79" t="s">
        <v>14</v>
      </c>
      <c r="O59" s="79" t="s">
        <v>15</v>
      </c>
      <c r="P59" s="79" t="s">
        <v>16</v>
      </c>
      <c r="Q59" s="79" t="s">
        <v>17</v>
      </c>
      <c r="R59" s="79" t="s">
        <v>18</v>
      </c>
      <c r="S59" s="80" t="s">
        <v>19</v>
      </c>
      <c r="T59" s="79" t="s">
        <v>20</v>
      </c>
      <c r="U59" s="79" t="s">
        <v>21</v>
      </c>
      <c r="V59" s="79" t="s">
        <v>22</v>
      </c>
      <c r="W59" s="79" t="s">
        <v>23</v>
      </c>
      <c r="X59" s="79" t="s">
        <v>24</v>
      </c>
      <c r="Y59" s="79" t="s">
        <v>25</v>
      </c>
      <c r="Z59" s="80" t="s">
        <v>26</v>
      </c>
      <c r="AA59" s="79" t="s">
        <v>27</v>
      </c>
      <c r="AB59" s="79" t="s">
        <v>28</v>
      </c>
      <c r="AC59" s="79" t="s">
        <v>29</v>
      </c>
    </row>
    <row r="60" spans="2:32" x14ac:dyDescent="0.15">
      <c r="B60" s="82" t="s">
        <v>57</v>
      </c>
      <c r="C60" s="81">
        <f>SUM(C25*C9)</f>
        <v>0</v>
      </c>
      <c r="D60" s="212">
        <f>SUM($C$26*D9)</f>
        <v>1.0271158586688605E-3</v>
      </c>
      <c r="E60" s="81">
        <f t="shared" ref="E60:E70" si="0">SUM($C$27*E9)</f>
        <v>0</v>
      </c>
      <c r="F60" s="81">
        <f t="shared" ref="F60:F70" si="1">SUM($C$28*F9)</f>
        <v>0</v>
      </c>
      <c r="G60" s="81">
        <f t="shared" ref="G60:G70" si="2">SUM($C$29*G9)</f>
        <v>0</v>
      </c>
      <c r="H60" s="81">
        <f t="shared" ref="H60:H70" si="3">SUM($C$30*H9)</f>
        <v>0</v>
      </c>
      <c r="I60" s="81">
        <f t="shared" ref="I60:I70" si="4">SUM($C$31*I9)</f>
        <v>0</v>
      </c>
      <c r="J60" s="81">
        <f t="shared" ref="J60:J70" si="5">SUM($C$32*J9)</f>
        <v>0</v>
      </c>
      <c r="K60" s="212">
        <f t="shared" ref="K60:K70" si="6">SUM($C$33*K9)</f>
        <v>4.6605548756982923E-4</v>
      </c>
      <c r="L60" s="81">
        <f t="shared" ref="L60:L70" si="7">SUM($C$34*L9)</f>
        <v>0</v>
      </c>
      <c r="M60" s="212">
        <f t="shared" ref="M60:M70" si="8">SUM($C$35*M9)</f>
        <v>1.1025394660453857E-3</v>
      </c>
      <c r="N60" s="81">
        <f t="shared" ref="N60:N70" si="9">SUM($C$36*N9)</f>
        <v>0</v>
      </c>
      <c r="O60" s="81">
        <f t="shared" ref="O60:O70" si="10">SUM($C$37*O9)</f>
        <v>0</v>
      </c>
      <c r="P60" s="81">
        <f t="shared" ref="P60:P70" si="11">SUM($C$38*P9)</f>
        <v>0</v>
      </c>
      <c r="Q60" s="81">
        <f t="shared" ref="Q60:Q70" si="12">SUM($C$39*Q9)</f>
        <v>0</v>
      </c>
      <c r="R60" s="212">
        <f t="shared" ref="R60:R70" si="13">SUM($C$40*R9)</f>
        <v>2.1833439416853652E-2</v>
      </c>
      <c r="S60" s="81">
        <f t="shared" ref="S60:S70" si="14">SUM($C$41*S9)</f>
        <v>0</v>
      </c>
      <c r="T60" s="81">
        <f t="shared" ref="T60:T70" si="15">SUM($C$42*T9)</f>
        <v>0</v>
      </c>
      <c r="U60" s="81">
        <f t="shared" ref="U60:U70" si="16">SUM($C$43*U9)</f>
        <v>0</v>
      </c>
      <c r="V60" s="81">
        <f t="shared" ref="V60:V70" si="17">SUM($C$44*V9)</f>
        <v>0</v>
      </c>
      <c r="W60" s="212">
        <f t="shared" ref="W60:W70" si="18">SUM($C$45*W9)</f>
        <v>2.2053150998834685E-3</v>
      </c>
      <c r="X60" s="81">
        <f t="shared" ref="X60:X70" si="19">SUM($C$46*X9)</f>
        <v>0</v>
      </c>
      <c r="Y60" s="81">
        <f t="shared" ref="Y60:Y70" si="20">SUM($C$47*Y9)</f>
        <v>0</v>
      </c>
      <c r="Z60" s="81">
        <f t="shared" ref="Z60:Z70" si="21">SUM($C$48*Z9)</f>
        <v>0</v>
      </c>
      <c r="AA60" s="81">
        <f t="shared" ref="AA60:AA70" si="22">SUM($C$49*AA9)</f>
        <v>0</v>
      </c>
      <c r="AB60" s="81">
        <f t="shared" ref="AB60:AB70" si="23">SUM($C$50*AB9)</f>
        <v>0</v>
      </c>
      <c r="AC60" s="81">
        <f t="shared" ref="AC60:AC70" si="24">SUM($C$51*AC9)</f>
        <v>0</v>
      </c>
    </row>
    <row r="61" spans="2:32" x14ac:dyDescent="0.15">
      <c r="B61" s="82" t="s">
        <v>58</v>
      </c>
      <c r="C61" s="81">
        <f t="shared" ref="C61:C70" si="25">SUM($C$25*C10)</f>
        <v>0</v>
      </c>
      <c r="D61" s="212">
        <f t="shared" ref="D60:D70" si="26">SUM($C$26*D10)</f>
        <v>-4.8800325335502764E-4</v>
      </c>
      <c r="E61" s="81">
        <f t="shared" si="0"/>
        <v>0</v>
      </c>
      <c r="F61" s="81">
        <f t="shared" si="1"/>
        <v>0</v>
      </c>
      <c r="G61" s="81">
        <f t="shared" si="2"/>
        <v>0</v>
      </c>
      <c r="H61" s="81">
        <f t="shared" si="3"/>
        <v>0</v>
      </c>
      <c r="I61" s="81">
        <f t="shared" si="4"/>
        <v>0</v>
      </c>
      <c r="J61" s="81">
        <f t="shared" si="5"/>
        <v>0</v>
      </c>
      <c r="K61" s="212">
        <f t="shared" si="6"/>
        <v>1.5125064123419072E-3</v>
      </c>
      <c r="L61" s="81">
        <f t="shared" si="7"/>
        <v>0</v>
      </c>
      <c r="M61" s="212">
        <f t="shared" si="8"/>
        <v>4.1765086433869529E-3</v>
      </c>
      <c r="N61" s="81">
        <f t="shared" si="9"/>
        <v>0</v>
      </c>
      <c r="O61" s="81">
        <f t="shared" si="10"/>
        <v>0</v>
      </c>
      <c r="P61" s="81">
        <f t="shared" si="11"/>
        <v>0</v>
      </c>
      <c r="Q61" s="81">
        <f t="shared" si="12"/>
        <v>0</v>
      </c>
      <c r="R61" s="212">
        <f t="shared" si="13"/>
        <v>3.4016609897201976E-2</v>
      </c>
      <c r="S61" s="81">
        <f t="shared" si="14"/>
        <v>0</v>
      </c>
      <c r="T61" s="81">
        <f t="shared" si="15"/>
        <v>0</v>
      </c>
      <c r="U61" s="81">
        <f t="shared" si="16"/>
        <v>0</v>
      </c>
      <c r="V61" s="81">
        <f t="shared" si="17"/>
        <v>0</v>
      </c>
      <c r="W61" s="212">
        <f t="shared" si="18"/>
        <v>3.669205124545698E-3</v>
      </c>
      <c r="X61" s="81">
        <f t="shared" si="19"/>
        <v>0</v>
      </c>
      <c r="Y61" s="81">
        <f t="shared" si="20"/>
        <v>0</v>
      </c>
      <c r="Z61" s="81">
        <f t="shared" si="21"/>
        <v>0</v>
      </c>
      <c r="AA61" s="81">
        <f t="shared" si="22"/>
        <v>0</v>
      </c>
      <c r="AB61" s="81">
        <f t="shared" si="23"/>
        <v>0</v>
      </c>
      <c r="AC61" s="81">
        <f t="shared" si="24"/>
        <v>0</v>
      </c>
    </row>
    <row r="62" spans="2:32" x14ac:dyDescent="0.15">
      <c r="B62" s="82" t="s">
        <v>59</v>
      </c>
      <c r="C62" s="81">
        <f t="shared" si="25"/>
        <v>0</v>
      </c>
      <c r="D62" s="212">
        <f t="shared" si="26"/>
        <v>5.6395586432366413E-3</v>
      </c>
      <c r="E62" s="81">
        <f t="shared" si="0"/>
        <v>0</v>
      </c>
      <c r="F62" s="81">
        <f t="shared" si="1"/>
        <v>0</v>
      </c>
      <c r="G62" s="81">
        <f t="shared" si="2"/>
        <v>0</v>
      </c>
      <c r="H62" s="81">
        <f t="shared" si="3"/>
        <v>0</v>
      </c>
      <c r="I62" s="81">
        <f t="shared" si="4"/>
        <v>0</v>
      </c>
      <c r="J62" s="81">
        <f t="shared" si="5"/>
        <v>0</v>
      </c>
      <c r="K62" s="212">
        <f t="shared" si="6"/>
        <v>-6.6009685757754131E-3</v>
      </c>
      <c r="L62" s="81">
        <f t="shared" si="7"/>
        <v>0</v>
      </c>
      <c r="M62" s="212">
        <f t="shared" si="8"/>
        <v>-5.103524303299029E-3</v>
      </c>
      <c r="N62" s="81">
        <f t="shared" si="9"/>
        <v>0</v>
      </c>
      <c r="O62" s="81">
        <f t="shared" si="10"/>
        <v>0</v>
      </c>
      <c r="P62" s="81">
        <f t="shared" si="11"/>
        <v>0</v>
      </c>
      <c r="Q62" s="81">
        <f t="shared" si="12"/>
        <v>0</v>
      </c>
      <c r="R62" s="212">
        <f t="shared" si="13"/>
        <v>1.3240224658798703E-2</v>
      </c>
      <c r="S62" s="81">
        <f t="shared" si="14"/>
        <v>0</v>
      </c>
      <c r="T62" s="81">
        <f t="shared" si="15"/>
        <v>0</v>
      </c>
      <c r="U62" s="81">
        <f t="shared" si="16"/>
        <v>0</v>
      </c>
      <c r="V62" s="81">
        <f t="shared" si="17"/>
        <v>0</v>
      </c>
      <c r="W62" s="212">
        <f t="shared" si="18"/>
        <v>-1.4617054448039489E-3</v>
      </c>
      <c r="X62" s="81">
        <f t="shared" si="19"/>
        <v>0</v>
      </c>
      <c r="Y62" s="81">
        <f t="shared" si="20"/>
        <v>0</v>
      </c>
      <c r="Z62" s="81">
        <f t="shared" si="21"/>
        <v>0</v>
      </c>
      <c r="AA62" s="81">
        <f t="shared" si="22"/>
        <v>0</v>
      </c>
      <c r="AB62" s="81">
        <f t="shared" si="23"/>
        <v>0</v>
      </c>
      <c r="AC62" s="81">
        <f t="shared" si="24"/>
        <v>0</v>
      </c>
    </row>
    <row r="63" spans="2:32" x14ac:dyDescent="0.15">
      <c r="B63" s="82" t="s">
        <v>60</v>
      </c>
      <c r="C63" s="81">
        <f t="shared" si="25"/>
        <v>0</v>
      </c>
      <c r="D63" s="212">
        <f t="shared" si="26"/>
        <v>-5.3771760154739034E-3</v>
      </c>
      <c r="E63" s="81">
        <f t="shared" si="0"/>
        <v>0</v>
      </c>
      <c r="F63" s="81">
        <f t="shared" si="1"/>
        <v>0</v>
      </c>
      <c r="G63" s="81">
        <f t="shared" si="2"/>
        <v>0</v>
      </c>
      <c r="H63" s="81">
        <f t="shared" si="3"/>
        <v>0</v>
      </c>
      <c r="I63" s="81">
        <f t="shared" si="4"/>
        <v>0</v>
      </c>
      <c r="J63" s="81">
        <f t="shared" si="5"/>
        <v>0</v>
      </c>
      <c r="K63" s="212">
        <f t="shared" si="6"/>
        <v>4.9649436492967183E-3</v>
      </c>
      <c r="L63" s="81">
        <f t="shared" si="7"/>
        <v>0</v>
      </c>
      <c r="M63" s="212">
        <f t="shared" si="8"/>
        <v>-3.547703897223886E-3</v>
      </c>
      <c r="N63" s="81">
        <f t="shared" si="9"/>
        <v>0</v>
      </c>
      <c r="O63" s="81">
        <f t="shared" si="10"/>
        <v>0</v>
      </c>
      <c r="P63" s="81">
        <f t="shared" si="11"/>
        <v>0</v>
      </c>
      <c r="Q63" s="81">
        <f t="shared" si="12"/>
        <v>0</v>
      </c>
      <c r="R63" s="212">
        <f t="shared" si="13"/>
        <v>-2.1487177747069153E-2</v>
      </c>
      <c r="S63" s="81">
        <f t="shared" si="14"/>
        <v>0</v>
      </c>
      <c r="T63" s="81">
        <f t="shared" si="15"/>
        <v>0</v>
      </c>
      <c r="U63" s="81">
        <f t="shared" si="16"/>
        <v>0</v>
      </c>
      <c r="V63" s="81">
        <f t="shared" si="17"/>
        <v>0</v>
      </c>
      <c r="W63" s="212">
        <f t="shared" si="18"/>
        <v>-2.9097596775836621E-2</v>
      </c>
      <c r="X63" s="81">
        <f t="shared" si="19"/>
        <v>0</v>
      </c>
      <c r="Y63" s="81">
        <f t="shared" si="20"/>
        <v>0</v>
      </c>
      <c r="Z63" s="81">
        <f t="shared" si="21"/>
        <v>0</v>
      </c>
      <c r="AA63" s="81">
        <f t="shared" si="22"/>
        <v>0</v>
      </c>
      <c r="AB63" s="81">
        <f t="shared" si="23"/>
        <v>0</v>
      </c>
      <c r="AC63" s="81">
        <f t="shared" si="24"/>
        <v>0</v>
      </c>
    </row>
    <row r="64" spans="2:32" x14ac:dyDescent="0.15">
      <c r="B64" s="82" t="s">
        <v>61</v>
      </c>
      <c r="C64" s="81">
        <f t="shared" si="25"/>
        <v>0</v>
      </c>
      <c r="D64" s="212">
        <f t="shared" si="26"/>
        <v>-1.7579721995094062E-3</v>
      </c>
      <c r="E64" s="81">
        <f t="shared" si="0"/>
        <v>0</v>
      </c>
      <c r="F64" s="81">
        <f t="shared" si="1"/>
        <v>0</v>
      </c>
      <c r="G64" s="81">
        <f t="shared" si="2"/>
        <v>0</v>
      </c>
      <c r="H64" s="81">
        <f t="shared" si="3"/>
        <v>0</v>
      </c>
      <c r="I64" s="81">
        <f t="shared" si="4"/>
        <v>0</v>
      </c>
      <c r="J64" s="81">
        <f t="shared" si="5"/>
        <v>0</v>
      </c>
      <c r="K64" s="212">
        <f t="shared" si="6"/>
        <v>-1.0012997152960558E-2</v>
      </c>
      <c r="L64" s="81">
        <f t="shared" si="7"/>
        <v>0</v>
      </c>
      <c r="M64" s="212">
        <f t="shared" si="8"/>
        <v>-1.1814299388852123E-2</v>
      </c>
      <c r="N64" s="81">
        <f t="shared" si="9"/>
        <v>0</v>
      </c>
      <c r="O64" s="81">
        <f t="shared" si="10"/>
        <v>0</v>
      </c>
      <c r="P64" s="81">
        <f t="shared" si="11"/>
        <v>0</v>
      </c>
      <c r="Q64" s="81">
        <f t="shared" si="12"/>
        <v>0</v>
      </c>
      <c r="R64" s="212">
        <f t="shared" si="13"/>
        <v>1.0633513593200774E-2</v>
      </c>
      <c r="S64" s="81">
        <f t="shared" si="14"/>
        <v>0</v>
      </c>
      <c r="T64" s="81">
        <f t="shared" si="15"/>
        <v>0</v>
      </c>
      <c r="U64" s="81">
        <f t="shared" si="16"/>
        <v>0</v>
      </c>
      <c r="V64" s="81">
        <f t="shared" si="17"/>
        <v>0</v>
      </c>
      <c r="W64" s="212">
        <f t="shared" si="18"/>
        <v>1.656670988672157E-2</v>
      </c>
      <c r="X64" s="81">
        <f t="shared" si="19"/>
        <v>0</v>
      </c>
      <c r="Y64" s="81">
        <f t="shared" si="20"/>
        <v>0</v>
      </c>
      <c r="Z64" s="81">
        <f t="shared" si="21"/>
        <v>0</v>
      </c>
      <c r="AA64" s="81">
        <f t="shared" si="22"/>
        <v>0</v>
      </c>
      <c r="AB64" s="81">
        <f t="shared" si="23"/>
        <v>0</v>
      </c>
      <c r="AC64" s="81">
        <f t="shared" si="24"/>
        <v>0</v>
      </c>
    </row>
    <row r="65" spans="2:32" x14ac:dyDescent="0.15">
      <c r="B65" s="82" t="s">
        <v>62</v>
      </c>
      <c r="C65" s="81">
        <f t="shared" si="25"/>
        <v>0</v>
      </c>
      <c r="D65" s="212">
        <f t="shared" si="26"/>
        <v>2.2055763628797292E-3</v>
      </c>
      <c r="E65" s="81">
        <f t="shared" si="0"/>
        <v>0</v>
      </c>
      <c r="F65" s="81">
        <f t="shared" si="1"/>
        <v>0</v>
      </c>
      <c r="G65" s="81">
        <f t="shared" si="2"/>
        <v>0</v>
      </c>
      <c r="H65" s="81">
        <f t="shared" si="3"/>
        <v>0</v>
      </c>
      <c r="I65" s="81">
        <f t="shared" si="4"/>
        <v>0</v>
      </c>
      <c r="J65" s="81">
        <f t="shared" si="5"/>
        <v>0</v>
      </c>
      <c r="K65" s="212">
        <f t="shared" si="6"/>
        <v>7.4486856389605824E-3</v>
      </c>
      <c r="L65" s="81">
        <f t="shared" si="7"/>
        <v>0</v>
      </c>
      <c r="M65" s="212">
        <f t="shared" si="8"/>
        <v>-1.0788687369908965E-2</v>
      </c>
      <c r="N65" s="81">
        <f t="shared" si="9"/>
        <v>0</v>
      </c>
      <c r="O65" s="81">
        <f t="shared" si="10"/>
        <v>0</v>
      </c>
      <c r="P65" s="81">
        <f t="shared" si="11"/>
        <v>0</v>
      </c>
      <c r="Q65" s="81">
        <f t="shared" si="12"/>
        <v>0</v>
      </c>
      <c r="R65" s="212">
        <f t="shared" si="13"/>
        <v>-3.5582913021645259E-3</v>
      </c>
      <c r="S65" s="81">
        <f t="shared" si="14"/>
        <v>0</v>
      </c>
      <c r="T65" s="81">
        <f t="shared" si="15"/>
        <v>0</v>
      </c>
      <c r="U65" s="81">
        <f t="shared" si="16"/>
        <v>0</v>
      </c>
      <c r="V65" s="81">
        <f t="shared" si="17"/>
        <v>0</v>
      </c>
      <c r="W65" s="212">
        <f t="shared" si="18"/>
        <v>2.0543582017131844E-3</v>
      </c>
      <c r="X65" s="81">
        <f t="shared" si="19"/>
        <v>0</v>
      </c>
      <c r="Y65" s="81">
        <f t="shared" si="20"/>
        <v>0</v>
      </c>
      <c r="Z65" s="81">
        <f t="shared" si="21"/>
        <v>0</v>
      </c>
      <c r="AA65" s="81">
        <f t="shared" si="22"/>
        <v>0</v>
      </c>
      <c r="AB65" s="81">
        <f t="shared" si="23"/>
        <v>0</v>
      </c>
      <c r="AC65" s="81">
        <f t="shared" si="24"/>
        <v>0</v>
      </c>
    </row>
    <row r="66" spans="2:32" x14ac:dyDescent="0.15">
      <c r="B66" s="82" t="s">
        <v>63</v>
      </c>
      <c r="C66" s="81">
        <f t="shared" si="25"/>
        <v>0</v>
      </c>
      <c r="D66" s="212">
        <f t="shared" si="26"/>
        <v>-3.7052117263843753E-3</v>
      </c>
      <c r="E66" s="81">
        <f t="shared" si="0"/>
        <v>0</v>
      </c>
      <c r="F66" s="81">
        <f t="shared" si="1"/>
        <v>0</v>
      </c>
      <c r="G66" s="81">
        <f t="shared" si="2"/>
        <v>0</v>
      </c>
      <c r="H66" s="81">
        <f t="shared" si="3"/>
        <v>0</v>
      </c>
      <c r="I66" s="81">
        <f t="shared" si="4"/>
        <v>0</v>
      </c>
      <c r="J66" s="81">
        <f t="shared" si="5"/>
        <v>0</v>
      </c>
      <c r="K66" s="212">
        <f t="shared" si="6"/>
        <v>3.2883835397853191E-3</v>
      </c>
      <c r="L66" s="81">
        <f t="shared" si="7"/>
        <v>0</v>
      </c>
      <c r="M66" s="212">
        <f t="shared" si="8"/>
        <v>4.1315269602190164E-4</v>
      </c>
      <c r="N66" s="81">
        <f t="shared" si="9"/>
        <v>0</v>
      </c>
      <c r="O66" s="81">
        <f t="shared" si="10"/>
        <v>0</v>
      </c>
      <c r="P66" s="81">
        <f t="shared" si="11"/>
        <v>0</v>
      </c>
      <c r="Q66" s="81">
        <f t="shared" si="12"/>
        <v>0</v>
      </c>
      <c r="R66" s="212">
        <f t="shared" si="13"/>
        <v>-2.332176463422994E-3</v>
      </c>
      <c r="S66" s="81">
        <f t="shared" si="14"/>
        <v>0</v>
      </c>
      <c r="T66" s="81">
        <f t="shared" si="15"/>
        <v>0</v>
      </c>
      <c r="U66" s="81">
        <f t="shared" si="16"/>
        <v>0</v>
      </c>
      <c r="V66" s="81">
        <f t="shared" si="17"/>
        <v>0</v>
      </c>
      <c r="W66" s="212">
        <f t="shared" si="18"/>
        <v>-2.5265101070491717E-3</v>
      </c>
      <c r="X66" s="81">
        <f t="shared" si="19"/>
        <v>0</v>
      </c>
      <c r="Y66" s="81">
        <f t="shared" si="20"/>
        <v>0</v>
      </c>
      <c r="Z66" s="81">
        <f t="shared" si="21"/>
        <v>0</v>
      </c>
      <c r="AA66" s="81">
        <f t="shared" si="22"/>
        <v>0</v>
      </c>
      <c r="AB66" s="81">
        <f t="shared" si="23"/>
        <v>0</v>
      </c>
      <c r="AC66" s="81">
        <f t="shared" si="24"/>
        <v>0</v>
      </c>
    </row>
    <row r="67" spans="2:32" x14ac:dyDescent="0.15">
      <c r="B67" s="82" t="s">
        <v>64</v>
      </c>
      <c r="C67" s="81">
        <f t="shared" si="25"/>
        <v>0</v>
      </c>
      <c r="D67" s="212">
        <f t="shared" si="26"/>
        <v>6.2156448202960093E-3</v>
      </c>
      <c r="E67" s="81">
        <f t="shared" si="0"/>
        <v>0</v>
      </c>
      <c r="F67" s="81">
        <f t="shared" si="1"/>
        <v>0</v>
      </c>
      <c r="G67" s="81">
        <f t="shared" si="2"/>
        <v>0</v>
      </c>
      <c r="H67" s="81">
        <f t="shared" si="3"/>
        <v>0</v>
      </c>
      <c r="I67" s="81">
        <f t="shared" si="4"/>
        <v>0</v>
      </c>
      <c r="J67" s="81">
        <f t="shared" si="5"/>
        <v>0</v>
      </c>
      <c r="K67" s="212">
        <f t="shared" si="6"/>
        <v>1.0696215741791007E-2</v>
      </c>
      <c r="L67" s="81">
        <f t="shared" si="7"/>
        <v>0</v>
      </c>
      <c r="M67" s="212">
        <f t="shared" si="8"/>
        <v>1.7917170163682359E-2</v>
      </c>
      <c r="N67" s="81">
        <f t="shared" si="9"/>
        <v>0</v>
      </c>
      <c r="O67" s="81">
        <f t="shared" si="10"/>
        <v>0</v>
      </c>
      <c r="P67" s="81">
        <f t="shared" si="11"/>
        <v>0</v>
      </c>
      <c r="Q67" s="81">
        <f t="shared" si="12"/>
        <v>0</v>
      </c>
      <c r="R67" s="212">
        <f t="shared" si="13"/>
        <v>7.5992299040187235E-3</v>
      </c>
      <c r="S67" s="81">
        <f t="shared" si="14"/>
        <v>0</v>
      </c>
      <c r="T67" s="81">
        <f t="shared" si="15"/>
        <v>0</v>
      </c>
      <c r="U67" s="81">
        <f t="shared" si="16"/>
        <v>0</v>
      </c>
      <c r="V67" s="81">
        <f t="shared" si="17"/>
        <v>0</v>
      </c>
      <c r="W67" s="212">
        <f t="shared" si="18"/>
        <v>-7.5750730610230702E-3</v>
      </c>
      <c r="X67" s="81">
        <f t="shared" si="19"/>
        <v>0</v>
      </c>
      <c r="Y67" s="81">
        <f t="shared" si="20"/>
        <v>0</v>
      </c>
      <c r="Z67" s="81">
        <f t="shared" si="21"/>
        <v>0</v>
      </c>
      <c r="AA67" s="81">
        <f t="shared" si="22"/>
        <v>0</v>
      </c>
      <c r="AB67" s="81">
        <f t="shared" si="23"/>
        <v>0</v>
      </c>
      <c r="AC67" s="81">
        <f t="shared" si="24"/>
        <v>0</v>
      </c>
    </row>
    <row r="68" spans="2:32" x14ac:dyDescent="0.15">
      <c r="B68" s="82" t="s">
        <v>65</v>
      </c>
      <c r="C68" s="81">
        <f t="shared" si="25"/>
        <v>0</v>
      </c>
      <c r="D68" s="212">
        <f t="shared" si="26"/>
        <v>6.9665605095541577E-3</v>
      </c>
      <c r="E68" s="81">
        <f t="shared" si="0"/>
        <v>0</v>
      </c>
      <c r="F68" s="81">
        <f t="shared" si="1"/>
        <v>0</v>
      </c>
      <c r="G68" s="81">
        <f t="shared" si="2"/>
        <v>0</v>
      </c>
      <c r="H68" s="81">
        <f t="shared" si="3"/>
        <v>0</v>
      </c>
      <c r="I68" s="81">
        <f t="shared" si="4"/>
        <v>0</v>
      </c>
      <c r="J68" s="81">
        <f t="shared" si="5"/>
        <v>0</v>
      </c>
      <c r="K68" s="212">
        <f t="shared" si="6"/>
        <v>1.3731165868849657E-2</v>
      </c>
      <c r="L68" s="81">
        <f t="shared" si="7"/>
        <v>0</v>
      </c>
      <c r="M68" s="212">
        <f t="shared" si="8"/>
        <v>9.4087888386379676E-3</v>
      </c>
      <c r="N68" s="81">
        <f t="shared" si="9"/>
        <v>0</v>
      </c>
      <c r="O68" s="81">
        <f t="shared" si="10"/>
        <v>0</v>
      </c>
      <c r="P68" s="81">
        <f t="shared" si="11"/>
        <v>0</v>
      </c>
      <c r="Q68" s="81">
        <f t="shared" si="12"/>
        <v>0</v>
      </c>
      <c r="R68" s="212">
        <f t="shared" si="13"/>
        <v>9.9185628722054248E-3</v>
      </c>
      <c r="S68" s="81">
        <f t="shared" si="14"/>
        <v>0</v>
      </c>
      <c r="T68" s="81">
        <f t="shared" si="15"/>
        <v>0</v>
      </c>
      <c r="U68" s="81">
        <f t="shared" si="16"/>
        <v>0</v>
      </c>
      <c r="V68" s="81">
        <f t="shared" si="17"/>
        <v>0</v>
      </c>
      <c r="W68" s="212">
        <f t="shared" si="18"/>
        <v>1.1719997653900792E-2</v>
      </c>
      <c r="X68" s="81">
        <f t="shared" si="19"/>
        <v>0</v>
      </c>
      <c r="Y68" s="81">
        <f t="shared" si="20"/>
        <v>0</v>
      </c>
      <c r="Z68" s="81">
        <f t="shared" si="21"/>
        <v>0</v>
      </c>
      <c r="AA68" s="81">
        <f t="shared" si="22"/>
        <v>0</v>
      </c>
      <c r="AB68" s="81">
        <f t="shared" si="23"/>
        <v>0</v>
      </c>
      <c r="AC68" s="81">
        <f t="shared" si="24"/>
        <v>0</v>
      </c>
    </row>
    <row r="69" spans="2:32" x14ac:dyDescent="0.15">
      <c r="B69" s="82" t="s">
        <v>66</v>
      </c>
      <c r="C69" s="81">
        <f t="shared" si="25"/>
        <v>0</v>
      </c>
      <c r="D69" s="212">
        <f t="shared" si="26"/>
        <v>-1.4886490509862416E-3</v>
      </c>
      <c r="E69" s="81">
        <f t="shared" si="0"/>
        <v>0</v>
      </c>
      <c r="F69" s="81">
        <f t="shared" si="1"/>
        <v>0</v>
      </c>
      <c r="G69" s="81">
        <f t="shared" si="2"/>
        <v>0</v>
      </c>
      <c r="H69" s="81">
        <f t="shared" si="3"/>
        <v>0</v>
      </c>
      <c r="I69" s="81">
        <f t="shared" si="4"/>
        <v>0</v>
      </c>
      <c r="J69" s="81">
        <f t="shared" si="5"/>
        <v>0</v>
      </c>
      <c r="K69" s="212">
        <f t="shared" si="6"/>
        <v>7.774420111329141E-3</v>
      </c>
      <c r="L69" s="81">
        <f t="shared" si="7"/>
        <v>0</v>
      </c>
      <c r="M69" s="212">
        <f t="shared" si="8"/>
        <v>1.7288091859114876E-3</v>
      </c>
      <c r="N69" s="81">
        <f t="shared" si="9"/>
        <v>0</v>
      </c>
      <c r="O69" s="81">
        <f t="shared" si="10"/>
        <v>0</v>
      </c>
      <c r="P69" s="81">
        <f t="shared" si="11"/>
        <v>0</v>
      </c>
      <c r="Q69" s="81">
        <f t="shared" si="12"/>
        <v>0</v>
      </c>
      <c r="R69" s="212">
        <f t="shared" si="13"/>
        <v>-3.3318267532680386E-3</v>
      </c>
      <c r="S69" s="81">
        <f t="shared" si="14"/>
        <v>0</v>
      </c>
      <c r="T69" s="81">
        <f t="shared" si="15"/>
        <v>0</v>
      </c>
      <c r="U69" s="81">
        <f t="shared" si="16"/>
        <v>0</v>
      </c>
      <c r="V69" s="81">
        <f t="shared" si="17"/>
        <v>0</v>
      </c>
      <c r="W69" s="212">
        <f t="shared" si="18"/>
        <v>-2.4330361777782456E-3</v>
      </c>
      <c r="X69" s="81">
        <f t="shared" si="19"/>
        <v>0</v>
      </c>
      <c r="Y69" s="81">
        <f t="shared" si="20"/>
        <v>0</v>
      </c>
      <c r="Z69" s="81">
        <f t="shared" si="21"/>
        <v>0</v>
      </c>
      <c r="AA69" s="81">
        <f t="shared" si="22"/>
        <v>0</v>
      </c>
      <c r="AB69" s="81">
        <f t="shared" si="23"/>
        <v>0</v>
      </c>
      <c r="AC69" s="81">
        <f t="shared" si="24"/>
        <v>0</v>
      </c>
    </row>
    <row r="70" spans="2:32" x14ac:dyDescent="0.15">
      <c r="B70" s="82" t="s">
        <v>67</v>
      </c>
      <c r="C70" s="81">
        <f t="shared" si="25"/>
        <v>0</v>
      </c>
      <c r="D70" s="212">
        <f t="shared" si="26"/>
        <v>5.1378919531545261E-3</v>
      </c>
      <c r="E70" s="81">
        <f t="shared" si="0"/>
        <v>0</v>
      </c>
      <c r="F70" s="81">
        <f t="shared" si="1"/>
        <v>0</v>
      </c>
      <c r="G70" s="81">
        <f t="shared" si="2"/>
        <v>0</v>
      </c>
      <c r="H70" s="81">
        <f t="shared" si="3"/>
        <v>0</v>
      </c>
      <c r="I70" s="81">
        <f t="shared" si="4"/>
        <v>0</v>
      </c>
      <c r="J70" s="81">
        <f t="shared" si="5"/>
        <v>0</v>
      </c>
      <c r="K70" s="212">
        <f t="shared" si="6"/>
        <v>5.6942886815418078E-3</v>
      </c>
      <c r="L70" s="81">
        <f t="shared" si="7"/>
        <v>0</v>
      </c>
      <c r="M70" s="212">
        <f t="shared" si="8"/>
        <v>9.9175649968294682E-3</v>
      </c>
      <c r="N70" s="81">
        <f t="shared" si="9"/>
        <v>0</v>
      </c>
      <c r="O70" s="81">
        <f t="shared" si="10"/>
        <v>0</v>
      </c>
      <c r="P70" s="81">
        <f t="shared" si="11"/>
        <v>0</v>
      </c>
      <c r="Q70" s="81">
        <f t="shared" si="12"/>
        <v>0</v>
      </c>
      <c r="R70" s="212">
        <f t="shared" si="13"/>
        <v>9.7006968142227534E-3</v>
      </c>
      <c r="S70" s="81">
        <f t="shared" si="14"/>
        <v>0</v>
      </c>
      <c r="T70" s="81">
        <f t="shared" si="15"/>
        <v>0</v>
      </c>
      <c r="U70" s="81">
        <f t="shared" si="16"/>
        <v>0</v>
      </c>
      <c r="V70" s="81">
        <f t="shared" si="17"/>
        <v>0</v>
      </c>
      <c r="W70" s="212">
        <f t="shared" si="18"/>
        <v>9.7465038761582155E-3</v>
      </c>
      <c r="X70" s="81">
        <f t="shared" si="19"/>
        <v>0</v>
      </c>
      <c r="Y70" s="81">
        <f t="shared" si="20"/>
        <v>0</v>
      </c>
      <c r="Z70" s="81">
        <f t="shared" si="21"/>
        <v>0</v>
      </c>
      <c r="AA70" s="81">
        <f t="shared" si="22"/>
        <v>0</v>
      </c>
      <c r="AB70" s="81">
        <f t="shared" si="23"/>
        <v>0</v>
      </c>
      <c r="AC70" s="81">
        <f t="shared" si="24"/>
        <v>0</v>
      </c>
    </row>
    <row r="72" spans="2:32" x14ac:dyDescent="0.15">
      <c r="B72" s="15" t="s">
        <v>272</v>
      </c>
    </row>
    <row r="73" spans="2:32" x14ac:dyDescent="0.15">
      <c r="B73" s="94" t="s">
        <v>273</v>
      </c>
      <c r="C73" s="99"/>
      <c r="D73" s="99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</row>
    <row r="94" spans="2:4" x14ac:dyDescent="0.15">
      <c r="B94" s="18"/>
      <c r="C94" s="26"/>
      <c r="D94" s="18"/>
    </row>
    <row r="95" spans="2:4" x14ac:dyDescent="0.15">
      <c r="B95" s="18"/>
      <c r="C95" s="26"/>
      <c r="D95" s="18"/>
    </row>
    <row r="96" spans="2:4" x14ac:dyDescent="0.15">
      <c r="B96" s="18"/>
      <c r="C96" s="26"/>
      <c r="D96" s="18"/>
    </row>
    <row r="97" spans="2:22" x14ac:dyDescent="0.15">
      <c r="B97" s="18"/>
      <c r="C97" s="26"/>
      <c r="D97" s="18"/>
      <c r="K97" s="14"/>
    </row>
    <row r="98" spans="2:22" x14ac:dyDescent="0.15">
      <c r="B98" s="18"/>
      <c r="C98" s="26"/>
      <c r="D98" s="18"/>
      <c r="K98" s="14"/>
      <c r="M98" s="28"/>
      <c r="N98" s="28"/>
      <c r="O98" s="28"/>
      <c r="P98" s="28"/>
      <c r="Q98" s="28"/>
      <c r="R98" s="28"/>
      <c r="S98" s="28"/>
      <c r="T98" s="28"/>
      <c r="U98" s="28"/>
      <c r="V98" s="17"/>
    </row>
    <row r="99" spans="2:22" x14ac:dyDescent="0.15">
      <c r="B99" s="18"/>
      <c r="C99" s="26"/>
      <c r="D99" s="18"/>
      <c r="M99" s="29"/>
      <c r="N99" s="29"/>
      <c r="O99" s="29"/>
      <c r="P99" s="29"/>
      <c r="Q99" s="29"/>
      <c r="R99" s="29"/>
      <c r="S99" s="29"/>
      <c r="T99" s="29"/>
      <c r="U99" s="29"/>
      <c r="V99" s="29"/>
    </row>
    <row r="100" spans="2:22" x14ac:dyDescent="0.15">
      <c r="B100" s="18"/>
      <c r="C100" s="26"/>
      <c r="D100" s="18"/>
      <c r="K100" s="14"/>
    </row>
    <row r="101" spans="2:22" x14ac:dyDescent="0.15">
      <c r="B101" s="18"/>
      <c r="C101" s="26"/>
      <c r="D101" s="18"/>
    </row>
    <row r="102" spans="2:22" x14ac:dyDescent="0.15">
      <c r="B102" s="18"/>
      <c r="C102" s="26"/>
      <c r="D102" s="18"/>
    </row>
    <row r="103" spans="2:22" x14ac:dyDescent="0.15">
      <c r="B103" s="18"/>
      <c r="C103" s="26"/>
      <c r="D103" s="18"/>
    </row>
    <row r="104" spans="2:22" x14ac:dyDescent="0.15">
      <c r="B104" s="18"/>
      <c r="C104" s="26"/>
      <c r="D104" s="18"/>
    </row>
    <row r="105" spans="2:22" x14ac:dyDescent="0.15">
      <c r="B105" s="18"/>
      <c r="C105" s="26"/>
      <c r="D105" s="18"/>
    </row>
    <row r="106" spans="2:22" x14ac:dyDescent="0.15">
      <c r="B106" s="18"/>
      <c r="C106" s="26"/>
      <c r="D106" s="18"/>
    </row>
    <row r="107" spans="2:22" x14ac:dyDescent="0.15">
      <c r="B107" s="18"/>
      <c r="C107" s="26"/>
      <c r="D107" s="18"/>
      <c r="L107" s="17"/>
    </row>
    <row r="108" spans="2:22" x14ac:dyDescent="0.15">
      <c r="B108" s="18"/>
      <c r="C108" s="26"/>
      <c r="D108" s="18"/>
      <c r="L108" s="29"/>
    </row>
    <row r="109" spans="2:22" x14ac:dyDescent="0.15">
      <c r="B109" s="18"/>
      <c r="C109" s="26"/>
      <c r="D109" s="18"/>
    </row>
    <row r="110" spans="2:22" x14ac:dyDescent="0.15">
      <c r="B110" s="18"/>
      <c r="C110" s="26"/>
      <c r="D110" s="18"/>
    </row>
    <row r="111" spans="2:22" x14ac:dyDescent="0.15">
      <c r="B111" s="18"/>
      <c r="C111" s="26"/>
      <c r="D111" s="18"/>
    </row>
    <row r="112" spans="2:22" x14ac:dyDescent="0.15">
      <c r="B112" s="18"/>
      <c r="C112" s="26"/>
      <c r="D112" s="18"/>
    </row>
    <row r="114" spans="2:3" x14ac:dyDescent="0.15">
      <c r="B114" s="15"/>
    </row>
    <row r="116" spans="2:3" x14ac:dyDescent="0.15">
      <c r="B116" s="27"/>
      <c r="C116" s="27"/>
    </row>
    <row r="120" spans="2:3" x14ac:dyDescent="0.15">
      <c r="B120" s="18"/>
      <c r="C120" s="15"/>
    </row>
    <row r="122" spans="2:3" x14ac:dyDescent="0.15">
      <c r="B122" s="15"/>
    </row>
    <row r="124" spans="2:3" x14ac:dyDescent="0.15">
      <c r="B124" s="241"/>
      <c r="C124" s="241"/>
    </row>
  </sheetData>
  <mergeCells count="2">
    <mergeCell ref="L1:V3"/>
    <mergeCell ref="B124:C124"/>
  </mergeCells>
  <phoneticPr fontId="1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Returns S&amp;P Mib 30 </vt:lpstr>
      <vt:lpstr>Rmin</vt:lpstr>
      <vt:lpstr>Rmax</vt:lpstr>
      <vt:lpstr>EF</vt:lpstr>
      <vt:lpstr>Car+Buy-in(2005)</vt:lpstr>
      <vt:lpstr>Returns(2006)</vt:lpstr>
      <vt:lpstr>Rmin!zvalue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shyamily joy</dc:creator>
  <cp:keywords/>
  <dc:description/>
  <cp:lastModifiedBy>Microsoft Office User</cp:lastModifiedBy>
  <cp:revision/>
  <dcterms:created xsi:type="dcterms:W3CDTF">2022-01-04T12:56:18Z</dcterms:created>
  <dcterms:modified xsi:type="dcterms:W3CDTF">2022-01-06T13:59:14Z</dcterms:modified>
  <cp:category/>
  <cp:contentStatus/>
</cp:coreProperties>
</file>