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nagl\Documents\Arq Micro\Curso Excel com IA Santander - DIO\"/>
    </mc:Choice>
  </mc:AlternateContent>
  <xr:revisionPtr revIDLastSave="0" documentId="13_ncr:1_{38194D02-9079-4447-9A2E-64ED72BC3608}" xr6:coauthVersionLast="47" xr6:coauthVersionMax="47" xr10:uidLastSave="{00000000-0000-0000-0000-000000000000}"/>
  <bookViews>
    <workbookView xWindow="-108" yWindow="-108" windowWidth="23256" windowHeight="12456" tabRatio="0" xr2:uid="{EDA29D7E-8ADC-4E71-A65F-0955459CCCE0}"/>
  </bookViews>
  <sheets>
    <sheet name="Planilha1" sheetId="1" r:id="rId1"/>
    <sheet name="Planilha2" sheetId="2" r:id="rId2"/>
  </sheets>
  <definedNames>
    <definedName name="aporte">Planilha1!$D$21</definedName>
    <definedName name="patrimonio">Planilha1!$D$24</definedName>
    <definedName name="qtd_anos">Planilha1!$D$22</definedName>
    <definedName name="rendimento_carteira">Planilha1!$D$17</definedName>
    <definedName name="salario">Planilha1!$D$16</definedName>
    <definedName name="sugestao_investimento">Planilha1!$D$18</definedName>
    <definedName name="taxa_mensal">Planilha1!$D$23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38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C35" i="1"/>
  <c r="D18" i="1"/>
  <c r="D24" i="1"/>
  <c r="D25" i="1" s="1"/>
  <c r="C30" i="1"/>
  <c r="D30" i="1" s="1"/>
  <c r="C31" i="1"/>
  <c r="D31" i="1" s="1"/>
  <c r="C32" i="1"/>
  <c r="D32" i="1" s="1"/>
  <c r="C29" i="1"/>
  <c r="D29" i="1" s="1"/>
  <c r="C28" i="1"/>
  <c r="D28" i="1" s="1"/>
  <c r="D42" i="1" l="1"/>
  <c r="D41" i="1"/>
  <c r="D40" i="1"/>
  <c r="D39" i="1"/>
  <c r="D38" i="1"/>
  <c r="D43" i="1"/>
  <c r="D44" i="1" l="1"/>
</calcChain>
</file>

<file path=xl/sharedStrings.xml><?xml version="1.0" encoding="utf-8"?>
<sst xmlns="http://schemas.openxmlformats.org/spreadsheetml/2006/main" count="69" uniqueCount="33">
  <si>
    <t>Quanto investir por mês</t>
  </si>
  <si>
    <t>Por quantos anos?</t>
  </si>
  <si>
    <t>Taxa de rendimento mensal?</t>
  </si>
  <si>
    <t>Patrimônio Acumulado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</si>
  <si>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</si>
  <si>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</si>
  <si>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</si>
  <si>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</si>
  <si>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</si>
  <si>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</si>
  <si>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</si>
  <si>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</si>
  <si>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Investimento Mensal</t>
  </si>
  <si>
    <t>Configurações</t>
  </si>
  <si>
    <t>Salário</t>
  </si>
  <si>
    <t>Rendimento da Carteira</t>
  </si>
  <si>
    <t>Sugestão de Investimento</t>
  </si>
  <si>
    <t>Agressivo</t>
  </si>
  <si>
    <t>Perfil</t>
  </si>
  <si>
    <t>Valor a ser Investido por mês</t>
  </si>
  <si>
    <t>Tipo FII</t>
  </si>
  <si>
    <t>Percentual Sugerido</t>
  </si>
  <si>
    <t>Valores</t>
  </si>
  <si>
    <t>Tijolo</t>
  </si>
  <si>
    <t>Papel</t>
  </si>
  <si>
    <t>Hibridos</t>
  </si>
  <si>
    <t>FOFs</t>
  </si>
  <si>
    <t>Desenvolvimento</t>
  </si>
  <si>
    <t>Hotelarias</t>
  </si>
  <si>
    <t>Conservador</t>
  </si>
  <si>
    <t>Chave</t>
  </si>
  <si>
    <t>Moderado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</si>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</sst>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thin">
        <color theme="0" tint="-0.24994659260841701"/>
      </top>
      <bottom style="medium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9" fontId="0" fillId="0" borderId="0" xfId="0" applyNumberFormat="1"/>
    <xf numFmtId="0" fontId="4" fillId="0" borderId="0" xfId="0" applyFont="1"/>
    <xf numFmtId="164" fontId="0" fillId="5" borderId="3" xfId="0" applyNumberFormat="1" applyFill="1" applyBorder="1"/>
    <xf numFmtId="164" fontId="0" fillId="5" borderId="7" xfId="0" applyNumberFormat="1" applyFill="1" applyBorder="1"/>
    <xf numFmtId="164" fontId="0" fillId="5" borderId="3" xfId="1" applyNumberFormat="1" applyFon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0" fillId="0" borderId="19" xfId="1" applyNumberFormat="1" applyFont="1" applyBorder="1"/>
    <xf numFmtId="0" fontId="0" fillId="0" borderId="15" xfId="0" applyBorder="1"/>
    <xf numFmtId="10" fontId="0" fillId="0" borderId="15" xfId="1" applyNumberFormat="1" applyFont="1" applyBorder="1"/>
    <xf numFmtId="0" fontId="5" fillId="5" borderId="1" xfId="0" applyFont="1" applyFill="1" applyBorder="1" applyAlignment="1">
      <alignment horizontal="left" indent="2"/>
    </xf>
    <xf numFmtId="0" fontId="5" fillId="5" borderId="2" xfId="0" applyFont="1" applyFill="1" applyBorder="1" applyAlignment="1">
      <alignment horizontal="left" indent="2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2" borderId="0" xfId="2" applyFont="1"/>
    <xf numFmtId="0" fontId="0" fillId="6" borderId="0" xfId="0" applyFill="1"/>
    <xf numFmtId="164" fontId="3" fillId="6" borderId="0" xfId="0" applyNumberFormat="1" applyFont="1" applyFill="1"/>
    <xf numFmtId="0" fontId="6" fillId="6" borderId="0" xfId="0" applyFont="1" applyFill="1"/>
    <xf numFmtId="164" fontId="6" fillId="6" borderId="0" xfId="0" applyNumberFormat="1" applyFont="1" applyFill="1"/>
    <xf numFmtId="0" fontId="5" fillId="0" borderId="0" xfId="0" applyFont="1"/>
    <xf numFmtId="0" fontId="9" fillId="2" borderId="0" xfId="2" applyFont="1"/>
    <xf numFmtId="0" fontId="9" fillId="2" borderId="0" xfId="2" applyFont="1" applyAlignment="1">
      <alignment horizontal="right"/>
    </xf>
    <xf numFmtId="0" fontId="0" fillId="0" borderId="20" xfId="0" applyBorder="1"/>
    <xf numFmtId="9" fontId="0" fillId="0" borderId="20" xfId="0" applyNumberFormat="1" applyBorder="1"/>
    <xf numFmtId="0" fontId="0" fillId="0" borderId="21" xfId="0" applyBorder="1"/>
    <xf numFmtId="9" fontId="0" fillId="0" borderId="21" xfId="0" applyNumberFormat="1" applyBorder="1"/>
    <xf numFmtId="9" fontId="0" fillId="0" borderId="0" xfId="0" applyNumberFormat="1" applyAlignment="1">
      <alignment horizontal="center"/>
    </xf>
    <xf numFmtId="164" fontId="0" fillId="5" borderId="0" xfId="0" applyNumberFormat="1" applyFill="1"/>
    <xf numFmtId="164" fontId="3" fillId="0" borderId="12" xfId="0" applyNumberFormat="1" applyFont="1" applyBorder="1"/>
    <xf numFmtId="10" fontId="3" fillId="0" borderId="15" xfId="0" applyNumberFormat="1" applyFont="1" applyBorder="1"/>
    <xf numFmtId="164" fontId="3" fillId="0" borderId="18" xfId="0" applyNumberFormat="1" applyFont="1" applyBorder="1"/>
    <xf numFmtId="164" fontId="3" fillId="5" borderId="15" xfId="0" applyNumberFormat="1" applyFont="1" applyFill="1" applyBorder="1"/>
    <xf numFmtId="164" fontId="3" fillId="5" borderId="18" xfId="1" applyNumberFormat="1" applyFont="1" applyFill="1" applyBorder="1"/>
    <xf numFmtId="0" fontId="5" fillId="0" borderId="13" xfId="0" applyFont="1" applyBorder="1" applyAlignment="1">
      <alignment horizontal="left" indent="2"/>
    </xf>
    <xf numFmtId="0" fontId="5" fillId="0" borderId="14" xfId="0" applyFont="1" applyBorder="1" applyAlignment="1">
      <alignment horizontal="left" indent="2"/>
    </xf>
    <xf numFmtId="0" fontId="6" fillId="5" borderId="13" xfId="0" applyFont="1" applyFill="1" applyBorder="1" applyAlignment="1">
      <alignment horizontal="left" indent="2"/>
    </xf>
    <xf numFmtId="0" fontId="6" fillId="5" borderId="14" xfId="0" applyFont="1" applyFill="1" applyBorder="1" applyAlignment="1">
      <alignment horizontal="left" indent="2"/>
    </xf>
    <xf numFmtId="0" fontId="6" fillId="5" borderId="16" xfId="0" applyFont="1" applyFill="1" applyBorder="1" applyAlignment="1">
      <alignment horizontal="left" indent="2"/>
    </xf>
    <xf numFmtId="0" fontId="6" fillId="5" borderId="17" xfId="0" applyFont="1" applyFill="1" applyBorder="1" applyAlignment="1">
      <alignment horizontal="left" indent="2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indent="2"/>
    </xf>
    <xf numFmtId="0" fontId="6" fillId="5" borderId="11" xfId="0" applyFont="1" applyFill="1" applyBorder="1" applyAlignment="1">
      <alignment horizontal="left" indent="2"/>
    </xf>
    <xf numFmtId="0" fontId="5" fillId="0" borderId="10" xfId="0" applyFont="1" applyBorder="1" applyAlignment="1">
      <alignment horizontal="left" indent="2"/>
    </xf>
    <xf numFmtId="0" fontId="5" fillId="0" borderId="11" xfId="0" applyFont="1" applyBorder="1" applyAlignment="1">
      <alignment horizontal="left" indent="2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2A-4A40-8957-FB203B1ED1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2A-4A40-8957-FB203B1ED1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2A-4A40-8957-FB203B1ED1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2A-4A40-8957-FB203B1ED1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2A-4A40-8957-FB203B1ED1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2A-4A40-8957-FB203B1ED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Planilha1!$B$38:$B$43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Planilha1!$C$38:$C$43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A-4881-BC4A-24CB78907F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0</xdr:row>
      <xdr:rowOff>27236</xdr:rowOff>
    </xdr:from>
    <xdr:to>
      <xdr:col>3</xdr:col>
      <xdr:colOff>1120140</xdr:colOff>
      <xdr:row>12</xdr:row>
      <xdr:rowOff>167640</xdr:rowOff>
    </xdr:to>
    <xdr:pic>
      <xdr:nvPicPr>
        <xdr:cNvPr id="3" name="Imagem 2" descr="Gráfico de pizza e pilhas">
          <a:extLst>
            <a:ext uri="{FF2B5EF4-FFF2-40B4-BE49-F238E27FC236}">
              <a16:creationId xmlns:a16="http://schemas.microsoft.com/office/drawing/2014/main" id="{1274D22E-A36F-8CFC-DCA7-F8A551276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27236"/>
          <a:ext cx="5547360" cy="2334964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44</xdr:row>
      <xdr:rowOff>64770</xdr:rowOff>
    </xdr:from>
    <xdr:to>
      <xdr:col>3</xdr:col>
      <xdr:colOff>1112520</xdr:colOff>
      <xdr:row>58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2393B8-52EF-508B-EE34-2FA32AFA4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E10C-C758-4561-A5E9-BB1614B260A7}">
  <dimension ref="A1:G61"/>
  <sheetViews>
    <sheetView showGridLines="0" showRowColHeaders="0" tabSelected="1" workbookViewId="0">
      <selection activeCell="A62" sqref="A62:XFD1048576"/>
    </sheetView>
  </sheetViews>
  <sheetFormatPr defaultColWidth="0" defaultRowHeight="14.4" zeroHeight="1" x14ac:dyDescent="0.3"/>
  <cols>
    <col min="1" max="1" width="8.88671875" customWidth="1"/>
    <col min="2" max="2" width="32" bestFit="1" customWidth="1"/>
    <col min="3" max="3" width="32.33203125" customWidth="1"/>
    <col min="4" max="4" width="16.5546875" customWidth="1"/>
    <col min="5" max="5" width="8.88671875" customWidth="1"/>
    <col min="6" max="6" width="21.5546875" hidden="1"/>
    <col min="7" max="7" width="15.77734375" hidden="1"/>
    <col min="8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x14ac:dyDescent="0.3"/>
    <row r="12" spans="2:4" x14ac:dyDescent="0.3"/>
    <row r="13" spans="2:4" x14ac:dyDescent="0.3"/>
    <row r="14" spans="2:4" ht="10.199999999999999" customHeight="1" thickBot="1" x14ac:dyDescent="0.35"/>
    <row r="15" spans="2:4" ht="23.4" x14ac:dyDescent="0.3">
      <c r="B15" s="45" t="s">
        <v>13</v>
      </c>
      <c r="C15" s="46"/>
      <c r="D15" s="47"/>
    </row>
    <row r="16" spans="2:4" ht="16.2" thickBot="1" x14ac:dyDescent="0.35">
      <c r="B16" s="48" t="s">
        <v>14</v>
      </c>
      <c r="C16" s="49"/>
      <c r="D16" s="31">
        <v>5000</v>
      </c>
    </row>
    <row r="17" spans="1:4" ht="16.2" thickBot="1" x14ac:dyDescent="0.35">
      <c r="B17" s="38" t="s">
        <v>15</v>
      </c>
      <c r="C17" s="39"/>
      <c r="D17" s="32">
        <v>8.9999999999999993E-3</v>
      </c>
    </row>
    <row r="18" spans="1:4" ht="16.2" thickBot="1" x14ac:dyDescent="0.35">
      <c r="B18" s="40" t="s">
        <v>16</v>
      </c>
      <c r="C18" s="41"/>
      <c r="D18" s="33">
        <f>salario*30%</f>
        <v>1500</v>
      </c>
    </row>
    <row r="19" spans="1:4" ht="15" thickBot="1" x14ac:dyDescent="0.35"/>
    <row r="20" spans="1:4" ht="27" customHeight="1" x14ac:dyDescent="0.3">
      <c r="B20" s="42" t="s">
        <v>12</v>
      </c>
      <c r="C20" s="43"/>
      <c r="D20" s="44"/>
    </row>
    <row r="21" spans="1:4" ht="16.2" thickBot="1" x14ac:dyDescent="0.35">
      <c r="B21" s="50" t="s">
        <v>0</v>
      </c>
      <c r="C21" s="51"/>
      <c r="D21" s="9">
        <v>1500</v>
      </c>
    </row>
    <row r="22" spans="1:4" ht="16.2" thickBot="1" x14ac:dyDescent="0.35">
      <c r="B22" s="36" t="s">
        <v>1</v>
      </c>
      <c r="C22" s="37"/>
      <c r="D22" s="10">
        <v>5</v>
      </c>
    </row>
    <row r="23" spans="1:4" ht="16.2" thickBot="1" x14ac:dyDescent="0.35">
      <c r="B23" s="36" t="s">
        <v>2</v>
      </c>
      <c r="C23" s="37"/>
      <c r="D23" s="11">
        <v>1.0789999999999999E-2</v>
      </c>
    </row>
    <row r="24" spans="1:4" ht="16.2" thickBot="1" x14ac:dyDescent="0.35">
      <c r="B24" s="38" t="s">
        <v>3</v>
      </c>
      <c r="C24" s="39"/>
      <c r="D24" s="34">
        <f>FV(taxa_mensal,qtd_anos*12,aporte*-1)</f>
        <v>125665.37099773147</v>
      </c>
    </row>
    <row r="25" spans="1:4" ht="16.2" thickBot="1" x14ac:dyDescent="0.35">
      <c r="B25" s="40" t="s">
        <v>4</v>
      </c>
      <c r="C25" s="41"/>
      <c r="D25" s="35">
        <f>patrimonio*rendimento_carteira</f>
        <v>1130.9883389795832</v>
      </c>
    </row>
    <row r="26" spans="1:4" ht="15" thickBot="1" x14ac:dyDescent="0.35"/>
    <row r="27" spans="1:4" ht="30.6" customHeight="1" x14ac:dyDescent="0.3">
      <c r="B27" s="16" t="s">
        <v>10</v>
      </c>
      <c r="C27" s="15"/>
      <c r="D27" s="14" t="s">
        <v>11</v>
      </c>
    </row>
    <row r="28" spans="1:4" ht="15.6" x14ac:dyDescent="0.3">
      <c r="A28" s="3">
        <v>2</v>
      </c>
      <c r="B28" s="12" t="s">
        <v>5</v>
      </c>
      <c r="C28" s="4">
        <f>FV($D$23,A28*12,$D$21*-1)</f>
        <v>40841.440946467825</v>
      </c>
      <c r="D28" s="5">
        <f>C28*rendimento_carteira</f>
        <v>367.57296851821042</v>
      </c>
    </row>
    <row r="29" spans="1:4" ht="15.6" x14ac:dyDescent="0.3">
      <c r="A29" s="3">
        <v>5</v>
      </c>
      <c r="B29" s="12" t="s">
        <v>6</v>
      </c>
      <c r="C29" s="6">
        <f>FV($D$23,A29*12,$D$21*-1)</f>
        <v>125665.37099773147</v>
      </c>
      <c r="D29" s="5">
        <f>C29*rendimento_carteira</f>
        <v>1130.9883389795832</v>
      </c>
    </row>
    <row r="30" spans="1:4" ht="15.6" x14ac:dyDescent="0.3">
      <c r="A30" s="3">
        <v>10</v>
      </c>
      <c r="B30" s="12" t="s">
        <v>7</v>
      </c>
      <c r="C30" s="4">
        <f>FV($D$23,A30*12,$D$21*-1)</f>
        <v>364926.3187952583</v>
      </c>
      <c r="D30" s="5">
        <f>C30*rendimento_carteira</f>
        <v>3284.3368691573246</v>
      </c>
    </row>
    <row r="31" spans="1:4" ht="15.6" x14ac:dyDescent="0.3">
      <c r="A31" s="3">
        <v>20</v>
      </c>
      <c r="B31" s="12" t="s">
        <v>8</v>
      </c>
      <c r="C31" s="6">
        <f>FV($D$23,A31*12,$D$21*-1)</f>
        <v>1687797.600145621</v>
      </c>
      <c r="D31" s="5">
        <f>C31*rendimento_carteira</f>
        <v>15190.178401310588</v>
      </c>
    </row>
    <row r="32" spans="1:4" ht="16.2" thickBot="1" x14ac:dyDescent="0.35">
      <c r="A32" s="3">
        <v>30</v>
      </c>
      <c r="B32" s="13" t="s">
        <v>9</v>
      </c>
      <c r="C32" s="7">
        <f>FV($D$23,A32*12,$D$21*-1)</f>
        <v>6483254.4825070715</v>
      </c>
      <c r="D32" s="8">
        <f>C32*rendimento_carteira</f>
        <v>58349.29034256364</v>
      </c>
    </row>
    <row r="33" spans="2:4" x14ac:dyDescent="0.3"/>
    <row r="34" spans="2:4" ht="15.6" x14ac:dyDescent="0.3">
      <c r="B34" s="23" t="s">
        <v>18</v>
      </c>
      <c r="C34" s="24" t="s">
        <v>17</v>
      </c>
      <c r="D34" s="17"/>
    </row>
    <row r="35" spans="2:4" ht="15.6" x14ac:dyDescent="0.3">
      <c r="B35" s="20" t="s">
        <v>19</v>
      </c>
      <c r="C35" s="21">
        <f>aporte</f>
        <v>1500</v>
      </c>
      <c r="D35" s="20"/>
    </row>
    <row r="36" spans="2:4" ht="15.6" x14ac:dyDescent="0.3">
      <c r="B36" s="22"/>
      <c r="C36" s="22"/>
      <c r="D36" s="22"/>
    </row>
    <row r="37" spans="2:4" ht="15.6" x14ac:dyDescent="0.3">
      <c r="B37" s="20" t="s">
        <v>20</v>
      </c>
      <c r="C37" s="20" t="s">
        <v>21</v>
      </c>
      <c r="D37" s="20" t="s">
        <v>22</v>
      </c>
    </row>
    <row r="38" spans="2:4" x14ac:dyDescent="0.3">
      <c r="B38" t="s">
        <v>24</v>
      </c>
      <c r="C38" s="29">
        <f>VLOOKUP($C$34&amp;"-"&amp;B38,Planilha2!$A:$D,4,FALSE)</f>
        <v>0.5</v>
      </c>
      <c r="D38" s="30">
        <f>$C$35*C38</f>
        <v>750</v>
      </c>
    </row>
    <row r="39" spans="2:4" x14ac:dyDescent="0.3">
      <c r="B39" t="s">
        <v>23</v>
      </c>
      <c r="C39" s="29">
        <f>VLOOKUP($C$34&amp;"-"&amp;B39,Planilha2!$A:$D,4,FALSE)</f>
        <v>0.1</v>
      </c>
      <c r="D39" s="30">
        <f t="shared" ref="D39:D43" si="0">$C$35*C39</f>
        <v>150</v>
      </c>
    </row>
    <row r="40" spans="2:4" x14ac:dyDescent="0.3">
      <c r="B40" t="s">
        <v>25</v>
      </c>
      <c r="C40" s="29">
        <f>VLOOKUP($C$34&amp;"-"&amp;B40,Planilha2!$A:$D,4,FALSE)</f>
        <v>0.05</v>
      </c>
      <c r="D40" s="30">
        <f t="shared" si="0"/>
        <v>75</v>
      </c>
    </row>
    <row r="41" spans="2:4" x14ac:dyDescent="0.3">
      <c r="B41" t="s">
        <v>26</v>
      </c>
      <c r="C41" s="29">
        <f>VLOOKUP($C$34&amp;"-"&amp;B41,Planilha2!$A:$D,4,FALSE)</f>
        <v>0.05</v>
      </c>
      <c r="D41" s="30">
        <f t="shared" si="0"/>
        <v>75</v>
      </c>
    </row>
    <row r="42" spans="2:4" x14ac:dyDescent="0.3">
      <c r="B42" t="s">
        <v>27</v>
      </c>
      <c r="C42" s="29">
        <f>VLOOKUP($C$34&amp;"-"&amp;B42,Planilha2!$A:$D,4,FALSE)</f>
        <v>0.2</v>
      </c>
      <c r="D42" s="30">
        <f t="shared" si="0"/>
        <v>300</v>
      </c>
    </row>
    <row r="43" spans="2:4" x14ac:dyDescent="0.3">
      <c r="B43" t="s">
        <v>28</v>
      </c>
      <c r="C43" s="29">
        <f>VLOOKUP($C$34&amp;"-"&amp;B43,Planilha2!$A:$D,4,FALSE)</f>
        <v>0.1</v>
      </c>
      <c r="D43" s="30">
        <f t="shared" si="0"/>
        <v>150</v>
      </c>
    </row>
    <row r="44" spans="2:4" x14ac:dyDescent="0.3">
      <c r="B44" s="18"/>
      <c r="C44" s="18"/>
      <c r="D44" s="19">
        <f>SUM(D38:D43)</f>
        <v>1500</v>
      </c>
    </row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</sheetData>
  <mergeCells count="10">
    <mergeCell ref="B23:C23"/>
    <mergeCell ref="B24:C24"/>
    <mergeCell ref="B25:C25"/>
    <mergeCell ref="B20:D20"/>
    <mergeCell ref="B15:D15"/>
    <mergeCell ref="B16:C16"/>
    <mergeCell ref="B17:C17"/>
    <mergeCell ref="B18:C18"/>
    <mergeCell ref="B21:C21"/>
    <mergeCell ref="B22:C22"/>
  </mergeCells>
  <dataValidations count="1">
    <dataValidation type="list" allowBlank="1" showInputMessage="1" showErrorMessage="1" sqref="C34" xr:uid="{5147261B-2F19-4473-A707-07B8FCA8D68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E211-993A-4B41-817A-B9253D9CB2C4}">
  <dimension ref="A3:D21"/>
  <sheetViews>
    <sheetView workbookViewId="0">
      <selection activeCell="D25" sqref="D25"/>
    </sheetView>
  </sheetViews>
  <sheetFormatPr defaultRowHeight="14.4" x14ac:dyDescent="0.3"/>
  <cols>
    <col min="1" max="1" width="26" bestFit="1" customWidth="1"/>
    <col min="2" max="2" width="11.21875" bestFit="1" customWidth="1"/>
    <col min="3" max="3" width="14.77734375" bestFit="1" customWidth="1"/>
  </cols>
  <sheetData>
    <row r="3" spans="1:4" x14ac:dyDescent="0.3">
      <c r="A3" s="1" t="s">
        <v>30</v>
      </c>
      <c r="B3" s="1" t="s">
        <v>18</v>
      </c>
      <c r="C3" s="1" t="s">
        <v>20</v>
      </c>
      <c r="D3" s="1" t="s">
        <v>32</v>
      </c>
    </row>
    <row r="4" spans="1:4" x14ac:dyDescent="0.3">
      <c r="A4" t="str">
        <f>B4&amp;"-"&amp;C4</f>
        <v>Conservador-Papel</v>
      </c>
      <c r="B4" t="s">
        <v>29</v>
      </c>
      <c r="C4" t="s">
        <v>24</v>
      </c>
      <c r="D4" s="2">
        <v>0.3</v>
      </c>
    </row>
    <row r="5" spans="1:4" x14ac:dyDescent="0.3">
      <c r="A5" t="str">
        <f t="shared" ref="A5:A21" si="0">B5&amp;"-"&amp;C5</f>
        <v>Conservador-Tijolo</v>
      </c>
      <c r="B5" t="s">
        <v>29</v>
      </c>
      <c r="C5" t="s">
        <v>23</v>
      </c>
      <c r="D5" s="2">
        <v>0.5</v>
      </c>
    </row>
    <row r="6" spans="1:4" x14ac:dyDescent="0.3">
      <c r="A6" t="str">
        <f t="shared" si="0"/>
        <v>Conservador-Hibridos</v>
      </c>
      <c r="B6" t="s">
        <v>29</v>
      </c>
      <c r="C6" t="s">
        <v>25</v>
      </c>
      <c r="D6" s="2">
        <v>0.1</v>
      </c>
    </row>
    <row r="7" spans="1:4" x14ac:dyDescent="0.3">
      <c r="A7" t="str">
        <f t="shared" si="0"/>
        <v>Conservador-FOFs</v>
      </c>
      <c r="B7" t="s">
        <v>29</v>
      </c>
      <c r="C7" t="s">
        <v>26</v>
      </c>
      <c r="D7" s="2">
        <v>0.1</v>
      </c>
    </row>
    <row r="8" spans="1:4" x14ac:dyDescent="0.3">
      <c r="A8" t="str">
        <f t="shared" si="0"/>
        <v>Conservador-Desenvolvimento</v>
      </c>
      <c r="B8" t="s">
        <v>29</v>
      </c>
      <c r="C8" t="s">
        <v>27</v>
      </c>
      <c r="D8" s="2">
        <v>0</v>
      </c>
    </row>
    <row r="9" spans="1:4" x14ac:dyDescent="0.3">
      <c r="A9" t="str">
        <f t="shared" si="0"/>
        <v>Conservador-Hotelarias</v>
      </c>
      <c r="B9" t="s">
        <v>29</v>
      </c>
      <c r="C9" t="s">
        <v>28</v>
      </c>
      <c r="D9" s="2">
        <v>0</v>
      </c>
    </row>
    <row r="10" spans="1:4" x14ac:dyDescent="0.3">
      <c r="A10" s="25" t="str">
        <f t="shared" si="0"/>
        <v>Moderado-Papel</v>
      </c>
      <c r="B10" s="25" t="s">
        <v>31</v>
      </c>
      <c r="C10" s="25" t="s">
        <v>24</v>
      </c>
      <c r="D10" s="26">
        <v>0.32</v>
      </c>
    </row>
    <row r="11" spans="1:4" x14ac:dyDescent="0.3">
      <c r="A11" t="str">
        <f t="shared" si="0"/>
        <v>Moderado-Tijolo</v>
      </c>
      <c r="B11" t="s">
        <v>31</v>
      </c>
      <c r="C11" t="s">
        <v>23</v>
      </c>
      <c r="D11" s="2">
        <v>0.35</v>
      </c>
    </row>
    <row r="12" spans="1:4" x14ac:dyDescent="0.3">
      <c r="A12" t="str">
        <f t="shared" si="0"/>
        <v>Moderado-Hibridos</v>
      </c>
      <c r="B12" t="s">
        <v>31</v>
      </c>
      <c r="C12" t="s">
        <v>25</v>
      </c>
      <c r="D12" s="2">
        <v>0.08</v>
      </c>
    </row>
    <row r="13" spans="1:4" x14ac:dyDescent="0.3">
      <c r="A13" t="str">
        <f t="shared" si="0"/>
        <v>Moderado-FOFs</v>
      </c>
      <c r="B13" t="s">
        <v>31</v>
      </c>
      <c r="C13" t="s">
        <v>26</v>
      </c>
      <c r="D13" s="2">
        <v>0.05</v>
      </c>
    </row>
    <row r="14" spans="1:4" x14ac:dyDescent="0.3">
      <c r="A14" t="str">
        <f t="shared" si="0"/>
        <v>Moderado-Desenvolvimento</v>
      </c>
      <c r="B14" t="s">
        <v>31</v>
      </c>
      <c r="C14" t="s">
        <v>27</v>
      </c>
      <c r="D14" s="2">
        <v>0.1</v>
      </c>
    </row>
    <row r="15" spans="1:4" x14ac:dyDescent="0.3">
      <c r="A15" s="27" t="str">
        <f t="shared" si="0"/>
        <v>Moderado-Hotelarias</v>
      </c>
      <c r="B15" s="27" t="s">
        <v>31</v>
      </c>
      <c r="C15" s="27" t="s">
        <v>28</v>
      </c>
      <c r="D15" s="28">
        <v>0.1</v>
      </c>
    </row>
    <row r="16" spans="1:4" x14ac:dyDescent="0.3">
      <c r="A16" t="str">
        <f t="shared" si="0"/>
        <v>Agressivo-Papel</v>
      </c>
      <c r="B16" t="s">
        <v>17</v>
      </c>
      <c r="C16" t="s">
        <v>24</v>
      </c>
      <c r="D16" s="2">
        <v>0.5</v>
      </c>
    </row>
    <row r="17" spans="1:4" x14ac:dyDescent="0.3">
      <c r="A17" t="str">
        <f t="shared" si="0"/>
        <v>Agressivo-Tijolo</v>
      </c>
      <c r="B17" t="s">
        <v>17</v>
      </c>
      <c r="C17" t="s">
        <v>23</v>
      </c>
      <c r="D17" s="2">
        <v>0.1</v>
      </c>
    </row>
    <row r="18" spans="1:4" x14ac:dyDescent="0.3">
      <c r="A18" t="str">
        <f t="shared" si="0"/>
        <v>Agressivo-Hibridos</v>
      </c>
      <c r="B18" t="s">
        <v>17</v>
      </c>
      <c r="C18" t="s">
        <v>25</v>
      </c>
      <c r="D18" s="2">
        <v>0.05</v>
      </c>
    </row>
    <row r="19" spans="1:4" x14ac:dyDescent="0.3">
      <c r="A19" t="str">
        <f t="shared" si="0"/>
        <v>Agressivo-FOFs</v>
      </c>
      <c r="B19" t="s">
        <v>17</v>
      </c>
      <c r="C19" t="s">
        <v>26</v>
      </c>
      <c r="D19" s="2">
        <v>0.05</v>
      </c>
    </row>
    <row r="20" spans="1:4" x14ac:dyDescent="0.3">
      <c r="A20" t="str">
        <f t="shared" si="0"/>
        <v>Agressivo-Desenvolvimento</v>
      </c>
      <c r="B20" t="s">
        <v>17</v>
      </c>
      <c r="C20" t="s">
        <v>27</v>
      </c>
      <c r="D20" s="2">
        <v>0.2</v>
      </c>
    </row>
    <row r="21" spans="1:4" x14ac:dyDescent="0.3">
      <c r="A21" t="str">
        <f t="shared" si="0"/>
        <v>Agressivo-Hotelarias</v>
      </c>
      <c r="B21" t="s">
        <v>17</v>
      </c>
      <c r="C21" t="s">
        <v>28</v>
      </c>
      <c r="D21" s="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Nagliati</dc:creator>
  <cp:lastModifiedBy>Claudia Nagliati</cp:lastModifiedBy>
  <dcterms:created xsi:type="dcterms:W3CDTF">2025-06-01T18:09:52Z</dcterms:created>
  <dcterms:modified xsi:type="dcterms:W3CDTF">2025-06-01T19:51:27Z</dcterms:modified>
</cp:coreProperties>
</file>