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l.delacruz\OneDrive - Sovos Compliance\Desktop\Nahuel\Projects\STS Internal Review bot\STS IR Bot Performer\Data\Input\"/>
    </mc:Choice>
  </mc:AlternateContent>
  <xr:revisionPtr revIDLastSave="0" documentId="13_ncr:1_{A25A03FE-628F-44E0-A5E5-06A0DF0D8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G27" i="1" s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  <c r="H15" i="1" l="1"/>
  <c r="H20" i="1"/>
  <c r="H26" i="1"/>
  <c r="H9" i="1"/>
  <c r="H4" i="1"/>
  <c r="H8" i="1"/>
  <c r="H12" i="1"/>
  <c r="H21" i="1"/>
  <c r="H25" i="1"/>
  <c r="H5" i="1"/>
  <c r="H2" i="1"/>
  <c r="H6" i="1"/>
  <c r="H10" i="1"/>
  <c r="H14" i="1"/>
  <c r="H18" i="1"/>
  <c r="H23" i="1"/>
  <c r="H3" i="1"/>
  <c r="H7" i="1"/>
  <c r="H11" i="1"/>
  <c r="H16" i="1"/>
  <c r="H19" i="1"/>
  <c r="H24" i="1"/>
  <c r="H13" i="1"/>
  <c r="H17" i="1"/>
  <c r="H22" i="1"/>
  <c r="G20" i="1" l="1"/>
  <c r="G15" i="1"/>
  <c r="G22" i="1"/>
  <c r="G5" i="1"/>
  <c r="G12" i="1"/>
  <c r="G9" i="1"/>
  <c r="G24" i="1"/>
  <c r="G17" i="1"/>
  <c r="G19" i="1"/>
  <c r="G3" i="1"/>
  <c r="G10" i="1"/>
  <c r="G25" i="1"/>
  <c r="G8" i="1"/>
  <c r="G26" i="1"/>
  <c r="G7" i="1"/>
  <c r="G13" i="1"/>
  <c r="G16" i="1"/>
  <c r="G23" i="1"/>
  <c r="G6" i="1"/>
  <c r="G21" i="1"/>
  <c r="G4" i="1"/>
  <c r="G14" i="1"/>
  <c r="G11" i="1"/>
  <c r="G18" i="1"/>
  <c r="G2" i="1"/>
</calcChain>
</file>

<file path=xl/sharedStrings.xml><?xml version="1.0" encoding="utf-8"?>
<sst xmlns="http://schemas.openxmlformats.org/spreadsheetml/2006/main" count="244" uniqueCount="226">
  <si>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</si>
  <si>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</si>
  <si>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</si>
  <si>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</si>
  <si>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</si>
  <si>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</si>
  <si>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</si>
  <si>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</si>
  <si>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</si>
  <si>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</si>
  <si>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Charleston County 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</si>
  <si>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</si>
  <si>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</si>
  <si>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</si>
  <si>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</si>
  <si>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</si>
  <si>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</si>
  <si>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</si>
  <si>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</si>
  <si>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</si>
  <si>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</si>
  <si>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</si>
  <si>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</si>
  <si>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</si>
  <si>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</si>
  <si>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</si>
  <si>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</si>
  <si>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</si>
  <si>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</si>
  <si>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</si>
  <si>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</si>
  <si>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</si>
  <si>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</si>
  <si>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</si>
  <si>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</si>
  <si>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</si>
  <si>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</si>
  <si>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</si>
  <si>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</si>
  <si>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</si>
  <si>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</si>
  <si>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</si>
  <si>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</si>
  <si>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</si>
  <si>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</si>
  <si>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</si>
  <si>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</si>
  <si>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</si>
  <si>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</si>
  <si>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</si>
  <si>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</si>
  <si>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</si>
  <si>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</si>
  <si>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</si>
  <si>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</si>
  <si>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</si>
  <si>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</si>
  <si>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</si>
  <si>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</si>
  <si>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</si>
  <si>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</si>
  <si>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</si>
  <si>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</si>
  <si>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</si>
  <si>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</si>
  <si>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</si>
  <si>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</si>
  <si>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</si>
  <si>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</si>
  <si>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</si>
  <si>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</si>
  <si>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</si>
  <si>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</si>
  <si>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</si>
  <si>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</si>
  <si>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</si>
  <si>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</si>
  <si>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</si>
  <si>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</si>
  <si>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</si>
  <si>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</si>
  <si>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</si>
  <si>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</si>
  <si>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</si>
  <si>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</si>
  <si>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</si>
  <si>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</si>
  <si>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</si>
  <si>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</si>
  <si>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</si>
  <si>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</si>
  <si>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</si>
  <si>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</si>
  <si>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</si>
  <si>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</si>
  <si>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</si>
  <si>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</si>
  <si>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</si>
  <si>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</si>
  <si>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</si>
  <si>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</si>
  <si>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 xml:space="preserve">Pickens County </t>
  </si>
  <si>
    <t>To add more lines to this schedule  press CTRL+Q.</t>
  </si>
  <si>
    <t xml:space="preserve">James Island (Charleston County) </t>
  </si>
  <si>
    <t xml:space="preserve">Florence County </t>
  </si>
  <si>
    <t xml:space="preserve">Sumter (Sumter County) </t>
  </si>
  <si>
    <t xml:space="preserve">Cherokee County </t>
  </si>
  <si>
    <t xml:space="preserve">Chester County </t>
  </si>
  <si>
    <t xml:space="preserve">Edgefield County </t>
  </si>
  <si>
    <t xml:space="preserve">Easley (Pickens County) </t>
  </si>
  <si>
    <t xml:space="preserve">Clemson (Pickens County) </t>
  </si>
  <si>
    <t xml:space="preserve">Mount Pleasant (Charleston County) </t>
  </si>
  <si>
    <t xml:space="preserve">Florence (Florence County) </t>
  </si>
  <si>
    <t xml:space="preserve">Jasper County </t>
  </si>
  <si>
    <t xml:space="preserve">Colleton County </t>
  </si>
  <si>
    <t xml:space="preserve">Abbeville (Abbeville County) </t>
  </si>
  <si>
    <t xml:space="preserve">Sycamore (Allendale County) </t>
  </si>
  <si>
    <t xml:space="preserve">Bamberg (Bamberg County) </t>
  </si>
  <si>
    <t xml:space="preserve">Barnwell (Barnwell County) </t>
  </si>
  <si>
    <t xml:space="preserve">Goose Creek (Berkeley County) </t>
  </si>
  <si>
    <t xml:space="preserve">Hanahan (Berkeley County) </t>
  </si>
  <si>
    <t xml:space="preserve">Cameron (Calhoun County) </t>
  </si>
  <si>
    <t xml:space="preserve">Summerville (Charleston County) </t>
  </si>
  <si>
    <t xml:space="preserve">Chester (Chester County) </t>
  </si>
  <si>
    <t xml:space="preserve">Chesterfield County </t>
  </si>
  <si>
    <t xml:space="preserve">Clarendon County </t>
  </si>
  <si>
    <t xml:space="preserve">Turbeville (Clarendon County) </t>
  </si>
  <si>
    <t xml:space="preserve">Darlington County </t>
  </si>
  <si>
    <t xml:space="preserve">Darlington (Darlington County) </t>
  </si>
  <si>
    <t xml:space="preserve">Dillon County </t>
  </si>
  <si>
    <t xml:space="preserve">Latta (Dillon County) </t>
  </si>
  <si>
    <t xml:space="preserve">Fairfield County </t>
  </si>
  <si>
    <t xml:space="preserve">Johnsonville (Florence County) </t>
  </si>
  <si>
    <t xml:space="preserve">Lake City (Florence County) </t>
  </si>
  <si>
    <t xml:space="preserve">Hampton County </t>
  </si>
  <si>
    <t xml:space="preserve">Kershaw County </t>
  </si>
  <si>
    <t xml:space="preserve">Elgin (Kershaw County) </t>
  </si>
  <si>
    <t xml:space="preserve">Kershaw (Lancaster County) </t>
  </si>
  <si>
    <t xml:space="preserve">Lancaster (Lancaster County) </t>
  </si>
  <si>
    <t xml:space="preserve">Laurens County </t>
  </si>
  <si>
    <t xml:space="preserve">Laurens (Laurens County) </t>
  </si>
  <si>
    <t xml:space="preserve">Lee County </t>
  </si>
  <si>
    <t xml:space="preserve">Marion County </t>
  </si>
  <si>
    <t xml:space="preserve">Marion (Marion County) </t>
  </si>
  <si>
    <t xml:space="preserve">Mullins (Marion County) </t>
  </si>
  <si>
    <t xml:space="preserve">Mccormick County </t>
  </si>
  <si>
    <t xml:space="preserve">Batesburg (Saluda County) </t>
  </si>
  <si>
    <t xml:space="preserve">Sumter County </t>
  </si>
  <si>
    <t xml:space="preserve">Union County </t>
  </si>
  <si>
    <t xml:space="preserve">Andrews (Williamsburg County) </t>
  </si>
  <si>
    <t xml:space="preserve">Hemingway (Williamsburg County) </t>
  </si>
  <si>
    <t>PATREON  INC.</t>
  </si>
  <si>
    <t xml:space="preserve">Calhoun Falls (Abbeville County) </t>
  </si>
  <si>
    <t xml:space="preserve">Due West (Abbeville County) </t>
  </si>
  <si>
    <t xml:space="preserve">Lowndesville (Abbeville County) </t>
  </si>
  <si>
    <t xml:space="preserve">Allendale (Allendale County) </t>
  </si>
  <si>
    <t xml:space="preserve">Fairfax (Allendale County) </t>
  </si>
  <si>
    <t xml:space="preserve">Elko (Barnwell County) </t>
  </si>
  <si>
    <t xml:space="preserve">Moncks Corner (Berkeley County) </t>
  </si>
  <si>
    <t xml:space="preserve">Summerville (Berkeley County) </t>
  </si>
  <si>
    <t xml:space="preserve">Hollywood (Charleston County) </t>
  </si>
  <si>
    <t xml:space="preserve">Isle Of Palms (Charleston County) </t>
  </si>
  <si>
    <t xml:space="preserve">Ravenel (Charleston County) </t>
  </si>
  <si>
    <t xml:space="preserve">Seabrook Island (Charleston County) </t>
  </si>
  <si>
    <t xml:space="preserve">Sullivans Island (Charleston County) </t>
  </si>
  <si>
    <t xml:space="preserve">Cheraw (Chesterfield County) </t>
  </si>
  <si>
    <t xml:space="preserve">Chesterfield (Chesterfield County) </t>
  </si>
  <si>
    <t xml:space="preserve">Jefferson (Chesterfield County) </t>
  </si>
  <si>
    <t xml:space="preserve">Great Falls (Chester County) </t>
  </si>
  <si>
    <t xml:space="preserve">Cottageville (Colleton County) </t>
  </si>
  <si>
    <t xml:space="preserve">Walterboro (Colleton County) </t>
  </si>
  <si>
    <t xml:space="preserve">Williams (Colleton County) </t>
  </si>
  <si>
    <t xml:space="preserve">Hartsville (Darlington County) </t>
  </si>
  <si>
    <t xml:space="preserve">Dillon (Dillon County) </t>
  </si>
  <si>
    <t xml:space="preserve">Edgefield (Edgefield County) </t>
  </si>
  <si>
    <t xml:space="preserve">Johnston (Edgefield County) </t>
  </si>
  <si>
    <t xml:space="preserve">North Augusta (Edgefield County) </t>
  </si>
  <si>
    <t xml:space="preserve">Ridgeway (Fairfield County) </t>
  </si>
  <si>
    <t xml:space="preserve">Jenkinsville (Fairfield County) </t>
  </si>
  <si>
    <t xml:space="preserve">Scranton (Florence County) </t>
  </si>
  <si>
    <t xml:space="preserve">Gifford (Hampton County) </t>
  </si>
  <si>
    <t xml:space="preserve">Varnville (Hampton County) </t>
  </si>
  <si>
    <t xml:space="preserve">Hardeeville (Jasper County) </t>
  </si>
  <si>
    <t xml:space="preserve">Camden (Kershaw County) </t>
  </si>
  <si>
    <t xml:space="preserve">Heath Spring (Lancaster County) </t>
  </si>
  <si>
    <t xml:space="preserve">Clinton (Laurens County) </t>
  </si>
  <si>
    <t xml:space="preserve">Fountain Inn (Laurens County) </t>
  </si>
  <si>
    <t xml:space="preserve">Marlboro County </t>
  </si>
  <si>
    <t xml:space="preserve">Bennettsville (Marlboro County) </t>
  </si>
  <si>
    <t xml:space="preserve">Central (Pickens County) </t>
  </si>
  <si>
    <t xml:space="preserve">Liberty (Pickens County) </t>
  </si>
  <si>
    <t xml:space="preserve">Norris (Pickens County) </t>
  </si>
  <si>
    <t xml:space="preserve">Pickens (Pickens County) </t>
  </si>
  <si>
    <t xml:space="preserve">Richland County </t>
  </si>
  <si>
    <t xml:space="preserve">Arcadia Lakes (Richland County) </t>
  </si>
  <si>
    <t xml:space="preserve">Blythewood (Richland County) </t>
  </si>
  <si>
    <t xml:space="preserve">Forest Acres (Richland County) </t>
  </si>
  <si>
    <t xml:space="preserve">Irmo (Richland County) </t>
  </si>
  <si>
    <t xml:space="preserve">Kingstree (Williamsburg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</si>
  <si>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</si>
  <si>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</si>
  <si>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</si>
  <si>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</si>
  <si>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</si>
  <si>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</si>
  <si>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</si>
  <si>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</si>
  <si>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</si>
  <si>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</si>
  <si>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</si>
  <si>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</si>
  <si>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</si>
  <si>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</si>
  <si>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</si>
  <si>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</si>
  <si>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</si>
  <si>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</si>
  <si>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</si>
  <si>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</si>
  <si>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</si>
  <si>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</si>
  <si>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</si>
  <si>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</si>
  <si>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</si>
  <si>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</si>
  <si>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WILLIAMSBURG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</si>
</sst>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F28" sqref="F28:L28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199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Abbeville (Abbeville County) </v>
      </c>
      <c r="B2">
        <f>detail!D6</f>
        <v>1181</v>
      </c>
      <c r="C2">
        <f>detail!J6</f>
        <v>11.81</v>
      </c>
      <c r="F2" s="6" t="s">
        <v>200</v>
      </c>
      <c r="G2" s="1">
        <f>H2*100</f>
        <v>290</v>
      </c>
      <c r="H2" s="1">
        <f>SUMIF($A$2:$A$160,"*Allendale County*",$C$2:$C$160)</f>
        <v>2.9</v>
      </c>
      <c r="I2" s="2"/>
      <c r="J2" s="1"/>
      <c r="K2" s="4"/>
      <c r="L2" s="1"/>
    </row>
    <row r="3" spans="1:12" x14ac:dyDescent="0.25">
      <c r="A3" t="str">
        <f>detail!B7</f>
        <v xml:space="preserve">Calhoun Falls (Abbeville County) </v>
      </c>
      <c r="B3">
        <f>detail!D7</f>
        <v>70</v>
      </c>
      <c r="C3">
        <f>detail!J7</f>
        <v>0.7</v>
      </c>
      <c r="F3" s="6" t="s">
        <v>201</v>
      </c>
      <c r="G3" s="1">
        <f t="shared" ref="G3:G28" si="0">H3*100</f>
        <v>629</v>
      </c>
      <c r="H3" s="1">
        <f>SUMIF($A$2:$A$160,"*Bamberg County*",$C$2:$C$160)</f>
        <v>6.29</v>
      </c>
      <c r="I3" s="2"/>
      <c r="J3" s="1"/>
      <c r="K3" s="4"/>
      <c r="L3" s="1"/>
    </row>
    <row r="4" spans="1:12" x14ac:dyDescent="0.25">
      <c r="A4" t="str">
        <f>detail!B8</f>
        <v xml:space="preserve">Due West (Abbeville County) </v>
      </c>
      <c r="B4">
        <f>detail!D8</f>
        <v>10</v>
      </c>
      <c r="C4">
        <f>detail!J8</f>
        <v>0.1</v>
      </c>
      <c r="F4" s="6" t="s">
        <v>202</v>
      </c>
      <c r="G4" s="1">
        <f t="shared" si="0"/>
        <v>1303</v>
      </c>
      <c r="H4" s="1">
        <f>SUMIF($A$2:$A$160,"*Barnwell County*",$C$2:$C$160)</f>
        <v>13.03</v>
      </c>
      <c r="I4" s="3"/>
      <c r="J4" s="1"/>
      <c r="K4" s="4"/>
      <c r="L4" s="1"/>
    </row>
    <row r="5" spans="1:12" x14ac:dyDescent="0.25">
      <c r="A5" t="str">
        <f>detail!B9</f>
        <v xml:space="preserve">Lowndesville (Abbeville County) </v>
      </c>
      <c r="B5">
        <f>detail!D9</f>
        <v>3</v>
      </c>
      <c r="C5">
        <f>detail!J9</f>
        <v>0.03</v>
      </c>
      <c r="F5" s="6" t="s">
        <v>203</v>
      </c>
      <c r="G5" s="1">
        <f t="shared" si="0"/>
        <v>40632</v>
      </c>
      <c r="H5" s="1">
        <f>SUMIF($A$2:$A$160,"*Berkeley County*",$C$2:$C$160)</f>
        <v>406.32</v>
      </c>
      <c r="I5" s="3"/>
      <c r="J5" s="1"/>
      <c r="K5" s="4"/>
      <c r="L5" s="1"/>
    </row>
    <row r="6" spans="1:12" x14ac:dyDescent="0.25">
      <c r="A6" t="str">
        <f>detail!B10</f>
        <v xml:space="preserve">Allendale (Allendale County) </v>
      </c>
      <c r="B6">
        <f>detail!D10</f>
        <v>108</v>
      </c>
      <c r="C6">
        <f>detail!J10</f>
        <v>1.08</v>
      </c>
      <c r="F6" s="6" t="s">
        <v>204</v>
      </c>
      <c r="G6" s="1">
        <f t="shared" si="0"/>
        <v>1073</v>
      </c>
      <c r="H6" s="1">
        <f>SUMIF($A$2:$A$160,"*Calhoun County*",$C$2:$C$160)</f>
        <v>10.73</v>
      </c>
      <c r="I6" s="3"/>
      <c r="J6" s="1"/>
      <c r="K6" s="4"/>
      <c r="L6" s="1"/>
    </row>
    <row r="7" spans="1:12" x14ac:dyDescent="0.25">
      <c r="A7" t="str">
        <f>detail!B11</f>
        <v xml:space="preserve">Fairfax (Allendale County) </v>
      </c>
      <c r="B7">
        <f>detail!D11</f>
        <v>177</v>
      </c>
      <c r="C7">
        <f>detail!J11</f>
        <v>1.77</v>
      </c>
      <c r="F7" s="6" t="s">
        <v>205</v>
      </c>
      <c r="G7" s="1">
        <f t="shared" si="0"/>
        <v>64703.000000000007</v>
      </c>
      <c r="H7" s="1">
        <f>SUMIF($A$2:$A$160,"*Charleston County*",$C$2:$C$160)</f>
        <v>647.03000000000009</v>
      </c>
      <c r="I7" s="3"/>
      <c r="J7" s="1"/>
      <c r="K7" s="4"/>
      <c r="L7" s="1"/>
    </row>
    <row r="8" spans="1:12" x14ac:dyDescent="0.25">
      <c r="A8" t="str">
        <f>detail!B12</f>
        <v xml:space="preserve">Sycamore (Allendale County) </v>
      </c>
      <c r="B8">
        <f>detail!D12</f>
        <v>5</v>
      </c>
      <c r="C8">
        <f>detail!J12</f>
        <v>0.05</v>
      </c>
      <c r="F8" s="6" t="s">
        <v>206</v>
      </c>
      <c r="G8" s="1">
        <f t="shared" si="0"/>
        <v>3303</v>
      </c>
      <c r="H8" s="1">
        <f>SUMIF($A$2:$A$160,"*Cherokee County*",$C$2:$C$160)</f>
        <v>33.03</v>
      </c>
      <c r="I8" s="3"/>
      <c r="J8" s="1"/>
      <c r="K8" s="4"/>
      <c r="L8" s="1"/>
    </row>
    <row r="9" spans="1:12" x14ac:dyDescent="0.25">
      <c r="A9" t="str">
        <f>detail!B13</f>
        <v xml:space="preserve">Bamberg (Bamberg County) </v>
      </c>
      <c r="B9">
        <f>detail!D13</f>
        <v>629</v>
      </c>
      <c r="C9">
        <f>detail!J13</f>
        <v>6.29</v>
      </c>
      <c r="F9" s="6" t="s">
        <v>207</v>
      </c>
      <c r="G9" s="1">
        <f t="shared" si="0"/>
        <v>2366.0000000000005</v>
      </c>
      <c r="H9" s="1">
        <f>SUMIF($A$2:$A$160,"*Chester County*",$C$2:$C$160)</f>
        <v>23.660000000000004</v>
      </c>
      <c r="I9" s="3"/>
      <c r="J9" s="1"/>
      <c r="K9" s="4"/>
      <c r="L9" s="1"/>
    </row>
    <row r="10" spans="1:12" x14ac:dyDescent="0.25">
      <c r="A10" t="str">
        <f>detail!B14</f>
        <v xml:space="preserve">Barnwell (Barnwell County) </v>
      </c>
      <c r="B10">
        <f>detail!D14</f>
        <v>1301</v>
      </c>
      <c r="C10">
        <f>detail!J14</f>
        <v>13.01</v>
      </c>
      <c r="F10" s="6" t="s">
        <v>208</v>
      </c>
      <c r="G10" s="1">
        <f t="shared" si="0"/>
        <v>2897</v>
      </c>
      <c r="H10" s="1">
        <f>SUMIF($A$2:$A$160,"*Chesterfield County*",$C$2:$C$160)</f>
        <v>28.97</v>
      </c>
      <c r="I10" s="3"/>
      <c r="J10" s="1"/>
      <c r="K10" s="4"/>
      <c r="L10" s="1"/>
    </row>
    <row r="11" spans="1:12" x14ac:dyDescent="0.25">
      <c r="A11" t="str">
        <f>detail!B15</f>
        <v xml:space="preserve">Elko (Barnwell County) </v>
      </c>
      <c r="B11">
        <f>detail!D15</f>
        <v>2</v>
      </c>
      <c r="C11">
        <f>detail!J15</f>
        <v>0.02</v>
      </c>
      <c r="F11" s="6" t="s">
        <v>209</v>
      </c>
      <c r="G11" s="1">
        <f t="shared" si="0"/>
        <v>1707</v>
      </c>
      <c r="H11" s="1">
        <f>SUMIF($A$2:$A$160,"*Clarendon County*",$C$2:$C$160)</f>
        <v>17.07</v>
      </c>
      <c r="I11" s="3"/>
      <c r="J11" s="1"/>
      <c r="K11" s="4"/>
      <c r="L11" s="1"/>
    </row>
    <row r="12" spans="1:12" x14ac:dyDescent="0.25">
      <c r="A12" t="str">
        <f>detail!B16</f>
        <v xml:space="preserve">Berkeley County </v>
      </c>
      <c r="B12">
        <f>detail!D16</f>
        <v>23809</v>
      </c>
      <c r="C12">
        <f>detail!J16</f>
        <v>238.09</v>
      </c>
      <c r="F12" s="6" t="s">
        <v>210</v>
      </c>
      <c r="G12" s="1">
        <f t="shared" si="0"/>
        <v>2946</v>
      </c>
      <c r="H12" s="1">
        <f>SUMIF($A$2:$A$160,"*Colleton County*",$C$2:$C$160)</f>
        <v>29.46</v>
      </c>
      <c r="I12" s="3"/>
      <c r="J12" s="1"/>
      <c r="K12" s="4"/>
      <c r="L12" s="1"/>
    </row>
    <row r="13" spans="1:12" x14ac:dyDescent="0.25">
      <c r="A13" t="str">
        <f>detail!B17</f>
        <v xml:space="preserve">Goose Creek (Berkeley County) </v>
      </c>
      <c r="B13">
        <f>detail!D17</f>
        <v>12685</v>
      </c>
      <c r="C13">
        <f>detail!J17</f>
        <v>126.85</v>
      </c>
      <c r="F13" s="6" t="s">
        <v>211</v>
      </c>
      <c r="G13" s="1">
        <f t="shared" si="0"/>
        <v>5000</v>
      </c>
      <c r="H13" s="1">
        <f>SUMIF($A$2:$A$160,"*Darlington County*",$C$2:$C$160)</f>
        <v>50</v>
      </c>
      <c r="I13" s="3"/>
      <c r="J13" s="1"/>
      <c r="K13" s="4"/>
      <c r="L13" s="1"/>
    </row>
    <row r="14" spans="1:12" x14ac:dyDescent="0.25">
      <c r="A14" t="str">
        <f>detail!B18</f>
        <v xml:space="preserve">Hanahan (Berkeley County) </v>
      </c>
      <c r="B14">
        <f>detail!D18</f>
        <v>3894</v>
      </c>
      <c r="C14">
        <f>detail!J18</f>
        <v>38.94</v>
      </c>
      <c r="F14" s="6" t="s">
        <v>212</v>
      </c>
      <c r="G14" s="1">
        <f t="shared" si="0"/>
        <v>1284</v>
      </c>
      <c r="H14" s="1">
        <f>SUMIF($A$2:$A$160,"*Dillon County*",$C$2:$C$160)</f>
        <v>12.84</v>
      </c>
      <c r="I14" s="3"/>
      <c r="J14" s="1"/>
      <c r="K14" s="4"/>
      <c r="L14" s="1"/>
    </row>
    <row r="15" spans="1:12" x14ac:dyDescent="0.25">
      <c r="A15" t="str">
        <f>detail!B19</f>
        <v xml:space="preserve">Moncks Corner (Berkeley County) </v>
      </c>
      <c r="B15">
        <f>detail!D19</f>
        <v>119</v>
      </c>
      <c r="C15">
        <f>detail!J19</f>
        <v>1.19</v>
      </c>
      <c r="F15" s="6" t="s">
        <v>213</v>
      </c>
      <c r="G15" s="1">
        <f>H15*100</f>
        <v>3431</v>
      </c>
      <c r="H15" s="1">
        <f>SUMIF($A$2:$A$160,"*Edgefield County*",$C$2:$C$160)</f>
        <v>34.31</v>
      </c>
      <c r="I15" s="3"/>
      <c r="J15" s="1"/>
      <c r="K15" s="4"/>
      <c r="L15" s="1"/>
    </row>
    <row r="16" spans="1:12" x14ac:dyDescent="0.25">
      <c r="A16" t="str">
        <f>detail!B20</f>
        <v xml:space="preserve">Summerville (Berkeley County) </v>
      </c>
      <c r="B16">
        <f>detail!D20</f>
        <v>125</v>
      </c>
      <c r="C16">
        <f>detail!J20</f>
        <v>1.25</v>
      </c>
      <c r="F16" s="6" t="s">
        <v>214</v>
      </c>
      <c r="G16" s="1">
        <f t="shared" si="0"/>
        <v>13661.000000000002</v>
      </c>
      <c r="H16" s="1">
        <f>SUMIF($A$2:$A$160,"*Florence County*",$C$2:$C$160)</f>
        <v>136.61000000000001</v>
      </c>
      <c r="I16" s="3"/>
      <c r="J16" s="1"/>
      <c r="K16" s="4"/>
      <c r="L16" s="1"/>
    </row>
    <row r="17" spans="1:12" x14ac:dyDescent="0.25">
      <c r="A17" t="str">
        <f>detail!B21</f>
        <v xml:space="preserve">Cameron (Calhoun County) </v>
      </c>
      <c r="B17">
        <f>detail!D21</f>
        <v>1073</v>
      </c>
      <c r="C17">
        <f>detail!J21</f>
        <v>10.73</v>
      </c>
      <c r="F17" s="6" t="s">
        <v>215</v>
      </c>
      <c r="G17" s="1">
        <f t="shared" si="0"/>
        <v>2356</v>
      </c>
      <c r="H17" s="1">
        <f>SUMIF($A$2:$A$160,"*Jasper County*",$C$2:$C$160)</f>
        <v>23.56</v>
      </c>
      <c r="I17" s="3"/>
      <c r="J17" s="1"/>
      <c r="K17" s="4"/>
      <c r="L17" s="1"/>
    </row>
    <row r="18" spans="1:12" x14ac:dyDescent="0.25">
      <c r="A18" t="str">
        <f>detail!B22</f>
        <v xml:space="preserve">Charleston County </v>
      </c>
      <c r="B18">
        <f>detail!D22</f>
        <v>35889</v>
      </c>
      <c r="C18">
        <f>detail!J22</f>
        <v>358.89</v>
      </c>
      <c r="F18" s="6" t="s">
        <v>216</v>
      </c>
      <c r="G18" s="1">
        <f t="shared" si="0"/>
        <v>8469</v>
      </c>
      <c r="H18" s="1">
        <f>SUMIF($A$2:$A$160,"*Kershaw County*",$C$2:$C$160)</f>
        <v>84.69</v>
      </c>
      <c r="I18" s="3"/>
      <c r="J18" s="1"/>
      <c r="K18" s="4"/>
      <c r="L18" s="1"/>
    </row>
    <row r="19" spans="1:12" x14ac:dyDescent="0.25">
      <c r="A19" t="str">
        <f>detail!B23</f>
        <v xml:space="preserve">Hollywood (Charleston County) </v>
      </c>
      <c r="B19">
        <f>detail!D23</f>
        <v>1149</v>
      </c>
      <c r="C19">
        <f>detail!J23</f>
        <v>11.49</v>
      </c>
      <c r="F19" s="6" t="s">
        <v>217</v>
      </c>
      <c r="G19" s="1">
        <f t="shared" si="0"/>
        <v>10377</v>
      </c>
      <c r="H19" s="1">
        <f>SUMIF($A$2:$A$160,"*Lancaster County*",$C$2:$C$160)</f>
        <v>103.77</v>
      </c>
      <c r="I19" s="3"/>
      <c r="J19" s="1"/>
      <c r="K19" s="4"/>
      <c r="L19" s="1"/>
    </row>
    <row r="20" spans="1:12" x14ac:dyDescent="0.25">
      <c r="A20" t="str">
        <f>detail!B24</f>
        <v xml:space="preserve">Isle Of Palms (Charleston County) </v>
      </c>
      <c r="B20">
        <f>detail!D24</f>
        <v>716</v>
      </c>
      <c r="C20">
        <f>detail!J24</f>
        <v>7.16</v>
      </c>
      <c r="F20" s="6" t="s">
        <v>218</v>
      </c>
      <c r="G20" s="1">
        <f>H20*100</f>
        <v>6688</v>
      </c>
      <c r="H20" s="1">
        <f>SUMIF($A$2:$A$160,"*Laurens County*",$C$2:$C$160)</f>
        <v>66.88</v>
      </c>
      <c r="I20" s="3"/>
      <c r="J20" s="1"/>
      <c r="K20" s="4"/>
      <c r="L20" s="1"/>
    </row>
    <row r="21" spans="1:12" x14ac:dyDescent="0.25">
      <c r="A21" t="str">
        <f>detail!B25</f>
        <v xml:space="preserve">James Island (Charleston County) </v>
      </c>
      <c r="B21">
        <f>detail!D25</f>
        <v>83</v>
      </c>
      <c r="C21">
        <f>detail!J25</f>
        <v>0.83</v>
      </c>
      <c r="F21" s="6" t="s">
        <v>219</v>
      </c>
      <c r="G21" s="1">
        <f t="shared" si="0"/>
        <v>448.00000000000006</v>
      </c>
      <c r="H21" s="1">
        <f>SUMIF($A$2:$A$160,"*Lee County*",$C$2:$C$160)</f>
        <v>4.4800000000000004</v>
      </c>
      <c r="I21" s="2"/>
      <c r="J21" s="1"/>
      <c r="K21" s="4"/>
      <c r="L21" s="1"/>
    </row>
    <row r="22" spans="1:12" x14ac:dyDescent="0.25">
      <c r="A22" t="str">
        <f>detail!B26</f>
        <v xml:space="preserve">Mount Pleasant (Charleston County) </v>
      </c>
      <c r="B22">
        <f>detail!D26</f>
        <v>14261</v>
      </c>
      <c r="C22">
        <f>detail!J26</f>
        <v>142.61000000000001</v>
      </c>
      <c r="F22" s="6" t="s">
        <v>220</v>
      </c>
      <c r="G22" s="1">
        <f t="shared" si="0"/>
        <v>1158</v>
      </c>
      <c r="H22" s="1">
        <f>SUMIF($A$2:$A$160,"*Marlboro County*",$C$2:$C$160)</f>
        <v>11.58</v>
      </c>
      <c r="I22" s="3"/>
      <c r="J22" s="1"/>
      <c r="K22" s="4"/>
      <c r="L22" s="1"/>
    </row>
    <row r="23" spans="1:12" x14ac:dyDescent="0.25">
      <c r="A23" t="str">
        <f>detail!B27</f>
        <v xml:space="preserve">North Charleston (Charleston County) </v>
      </c>
      <c r="B23">
        <f>detail!D27</f>
        <v>11598</v>
      </c>
      <c r="C23">
        <f>detail!J27</f>
        <v>115.98</v>
      </c>
      <c r="F23" s="6" t="s">
        <v>221</v>
      </c>
      <c r="G23" s="1">
        <f t="shared" si="0"/>
        <v>1560</v>
      </c>
      <c r="H23" s="1">
        <f>SUMIF($A$2:$A$160,"*Marion County*",$C$2:$C$160)</f>
        <v>15.6</v>
      </c>
      <c r="I23" s="3"/>
      <c r="J23" s="1"/>
      <c r="K23" s="4"/>
      <c r="L23" s="1"/>
    </row>
    <row r="24" spans="1:12" x14ac:dyDescent="0.25">
      <c r="A24" t="str">
        <f>detail!B28</f>
        <v xml:space="preserve">Ravenel (Charleston County) </v>
      </c>
      <c r="B24">
        <f>detail!D28</f>
        <v>560</v>
      </c>
      <c r="C24">
        <f>detail!J28</f>
        <v>5.6</v>
      </c>
      <c r="F24" s="6" t="s">
        <v>222</v>
      </c>
      <c r="G24" s="1">
        <f t="shared" si="0"/>
        <v>566</v>
      </c>
      <c r="H24" s="1">
        <f>SUMIF($A$2:$A$160,"*McCormick County*",$C$2:$C$160)</f>
        <v>5.66</v>
      </c>
      <c r="I24" s="2"/>
      <c r="J24" s="1"/>
      <c r="K24" s="4"/>
      <c r="L24" s="1"/>
    </row>
    <row r="25" spans="1:12" x14ac:dyDescent="0.25">
      <c r="A25" t="str">
        <f>detail!B29</f>
        <v xml:space="preserve">Seabrook Island (Charleston County) </v>
      </c>
      <c r="B25">
        <f>detail!D29</f>
        <v>23</v>
      </c>
      <c r="C25">
        <f>detail!J29</f>
        <v>0.23</v>
      </c>
      <c r="F25" s="6" t="s">
        <v>223</v>
      </c>
      <c r="G25" s="1">
        <f t="shared" si="0"/>
        <v>54926</v>
      </c>
      <c r="H25" s="1">
        <f>SUMIF($A$2:$A$160,"*Richland County*",$C$2:$C$160)</f>
        <v>549.26</v>
      </c>
      <c r="I25" s="2"/>
      <c r="J25" s="1"/>
      <c r="K25" s="4"/>
      <c r="L25" s="1"/>
    </row>
    <row r="26" spans="1:12" x14ac:dyDescent="0.25">
      <c r="A26" t="str">
        <f>detail!B30</f>
        <v xml:space="preserve">Sullivans Island (Charleston County) </v>
      </c>
      <c r="B26">
        <f>detail!D30</f>
        <v>419</v>
      </c>
      <c r="C26">
        <f>detail!J30</f>
        <v>4.1900000000000004</v>
      </c>
      <c r="F26" s="6" t="s">
        <v>224</v>
      </c>
      <c r="G26" s="1">
        <f t="shared" si="0"/>
        <v>1571</v>
      </c>
      <c r="H26" s="1">
        <f>SUMIF($A$2:$A$160,"*Saluda County*",$C$2:$C$160)</f>
        <v>15.71</v>
      </c>
      <c r="I26" s="3"/>
      <c r="J26" s="1"/>
      <c r="K26" s="4"/>
      <c r="L26" s="1"/>
    </row>
    <row r="27" spans="1:12" x14ac:dyDescent="0.25">
      <c r="A27" t="str">
        <f>detail!B31</f>
        <v xml:space="preserve">Summerville (Charleston County) </v>
      </c>
      <c r="B27">
        <f>detail!D31</f>
        <v>5</v>
      </c>
      <c r="C27">
        <f>detail!J31</f>
        <v>0.05</v>
      </c>
      <c r="F27" s="6" t="s">
        <v>225</v>
      </c>
      <c r="G27" s="1">
        <f t="shared" ref="G27" si="1">H27*100</f>
        <v>986.00000000000011</v>
      </c>
      <c r="H27" s="1">
        <f>SUMIF($A$2:$A$160,"*Williamsburg County*",$C$2:$C$160)</f>
        <v>9.8600000000000012</v>
      </c>
      <c r="I27" s="2"/>
      <c r="J27" s="1"/>
      <c r="K27" s="4"/>
      <c r="L27" s="1"/>
    </row>
    <row r="28" spans="1:12" x14ac:dyDescent="0.25">
      <c r="A28" t="str">
        <f>detail!B32</f>
        <v xml:space="preserve">Cherokee County </v>
      </c>
      <c r="B28">
        <f>detail!D32</f>
        <v>3303</v>
      </c>
      <c r="C28">
        <f>detail!J32</f>
        <v>33.03</v>
      </c>
      <c r="F28" s="6"/>
      <c r="G28" s="1"/>
      <c r="H28" s="1"/>
      <c r="I28" s="2"/>
      <c r="J28" s="1"/>
      <c r="K28" s="4"/>
      <c r="L28" s="1"/>
    </row>
    <row r="29" spans="1:12" x14ac:dyDescent="0.25">
      <c r="A29" t="str">
        <f>detail!B33</f>
        <v xml:space="preserve">Chester County </v>
      </c>
      <c r="B29">
        <f>detail!D33</f>
        <v>2023</v>
      </c>
      <c r="C29">
        <f>detail!J33</f>
        <v>20.23</v>
      </c>
    </row>
    <row r="30" spans="1:12" x14ac:dyDescent="0.25">
      <c r="A30" t="str">
        <f>detail!B34</f>
        <v xml:space="preserve">Chester (Chester County) </v>
      </c>
      <c r="B30">
        <f>detail!D34</f>
        <v>10</v>
      </c>
      <c r="C30">
        <f>detail!J34</f>
        <v>0.1</v>
      </c>
    </row>
    <row r="31" spans="1:12" x14ac:dyDescent="0.25">
      <c r="A31" t="str">
        <f>detail!B35</f>
        <v xml:space="preserve">Chesterfield County </v>
      </c>
      <c r="B31">
        <f>detail!D35</f>
        <v>2832</v>
      </c>
      <c r="C31">
        <f>detail!J35</f>
        <v>28.32</v>
      </c>
    </row>
    <row r="32" spans="1:12" x14ac:dyDescent="0.25">
      <c r="A32" t="str">
        <f>detail!B36</f>
        <v xml:space="preserve">Cheraw (Chesterfield County) </v>
      </c>
      <c r="B32">
        <f>detail!D36</f>
        <v>41</v>
      </c>
      <c r="C32">
        <f>detail!J36</f>
        <v>0.41</v>
      </c>
    </row>
    <row r="33" spans="1:3" x14ac:dyDescent="0.25">
      <c r="A33" t="str">
        <f>detail!B37</f>
        <v xml:space="preserve">Chesterfield (Chesterfield County) </v>
      </c>
      <c r="B33">
        <f>detail!D37</f>
        <v>8</v>
      </c>
      <c r="C33">
        <f>detail!J37</f>
        <v>0.08</v>
      </c>
    </row>
    <row r="34" spans="1:3" x14ac:dyDescent="0.25">
      <c r="A34" t="str">
        <f>detail!B38</f>
        <v xml:space="preserve">Jefferson (Chesterfield County) </v>
      </c>
      <c r="B34">
        <f>detail!D38</f>
        <v>16</v>
      </c>
      <c r="C34">
        <f>detail!J38</f>
        <v>0.16</v>
      </c>
    </row>
    <row r="35" spans="1:3" x14ac:dyDescent="0.25">
      <c r="A35" t="str">
        <f>detail!B39</f>
        <v xml:space="preserve">Great Falls (Chester County) </v>
      </c>
      <c r="B35">
        <f>detail!D39</f>
        <v>333</v>
      </c>
      <c r="C35">
        <f>detail!J39</f>
        <v>3.33</v>
      </c>
    </row>
    <row r="36" spans="1:3" x14ac:dyDescent="0.25">
      <c r="A36" t="str">
        <f>detail!B40</f>
        <v xml:space="preserve">Clarendon County </v>
      </c>
      <c r="B36">
        <f>detail!D40</f>
        <v>1704</v>
      </c>
      <c r="C36">
        <f>detail!J40</f>
        <v>17.04</v>
      </c>
    </row>
    <row r="37" spans="1:3" x14ac:dyDescent="0.25">
      <c r="A37" t="str">
        <f>detail!B41</f>
        <v xml:space="preserve">Turbeville (Clarendon County) </v>
      </c>
      <c r="B37">
        <f>detail!D41</f>
        <v>3</v>
      </c>
      <c r="C37">
        <f>detail!J41</f>
        <v>0.03</v>
      </c>
    </row>
    <row r="38" spans="1:3" x14ac:dyDescent="0.25">
      <c r="A38" t="str">
        <f>detail!B42</f>
        <v xml:space="preserve">Colleton County </v>
      </c>
      <c r="B38">
        <f>detail!D42</f>
        <v>2880</v>
      </c>
      <c r="C38">
        <f>detail!J42</f>
        <v>28.8</v>
      </c>
    </row>
    <row r="39" spans="1:3" x14ac:dyDescent="0.25">
      <c r="A39" t="str">
        <f>detail!B43</f>
        <v xml:space="preserve">Cottageville (Colleton County) </v>
      </c>
      <c r="B39">
        <f>detail!D43</f>
        <v>15</v>
      </c>
      <c r="C39">
        <f>detail!J43</f>
        <v>0.15</v>
      </c>
    </row>
    <row r="40" spans="1:3" x14ac:dyDescent="0.25">
      <c r="A40" t="str">
        <f>detail!B44</f>
        <v xml:space="preserve">Walterboro (Colleton County) </v>
      </c>
      <c r="B40">
        <f>detail!D44</f>
        <v>5</v>
      </c>
      <c r="C40">
        <f>detail!J44</f>
        <v>0.05</v>
      </c>
    </row>
    <row r="41" spans="1:3" x14ac:dyDescent="0.25">
      <c r="A41" t="str">
        <f>detail!B45</f>
        <v xml:space="preserve">Williams (Colleton County) </v>
      </c>
      <c r="B41">
        <f>detail!D45</f>
        <v>46</v>
      </c>
      <c r="C41">
        <f>detail!J45</f>
        <v>0.46</v>
      </c>
    </row>
    <row r="42" spans="1:3" x14ac:dyDescent="0.25">
      <c r="A42" t="str">
        <f>detail!B46</f>
        <v xml:space="preserve">Darlington County </v>
      </c>
      <c r="B42">
        <f>detail!D46</f>
        <v>4720</v>
      </c>
      <c r="C42">
        <f>detail!J46</f>
        <v>47.2</v>
      </c>
    </row>
    <row r="43" spans="1:3" x14ac:dyDescent="0.25">
      <c r="A43" t="str">
        <f>detail!B47</f>
        <v xml:space="preserve">Darlington (Darlington County) </v>
      </c>
      <c r="B43">
        <f>detail!D47</f>
        <v>39</v>
      </c>
      <c r="C43">
        <f>detail!J47</f>
        <v>0.39</v>
      </c>
    </row>
    <row r="44" spans="1:3" x14ac:dyDescent="0.25">
      <c r="A44" t="str">
        <f>detail!B48</f>
        <v xml:space="preserve">Hartsville (Darlington County) </v>
      </c>
      <c r="B44">
        <f>detail!D48</f>
        <v>241</v>
      </c>
      <c r="C44">
        <f>detail!J48</f>
        <v>2.41</v>
      </c>
    </row>
    <row r="45" spans="1:3" x14ac:dyDescent="0.25">
      <c r="A45" t="str">
        <f>detail!B49</f>
        <v xml:space="preserve">Dillon County </v>
      </c>
      <c r="B45">
        <f>detail!D49</f>
        <v>486</v>
      </c>
      <c r="C45">
        <f>detail!J49</f>
        <v>4.8600000000000003</v>
      </c>
    </row>
    <row r="46" spans="1:3" x14ac:dyDescent="0.25">
      <c r="A46" t="str">
        <f>detail!B50</f>
        <v xml:space="preserve">Dillon (Dillon County) </v>
      </c>
      <c r="B46">
        <f>detail!D50</f>
        <v>797</v>
      </c>
      <c r="C46">
        <f>detail!J50</f>
        <v>7.97</v>
      </c>
    </row>
    <row r="47" spans="1:3" x14ac:dyDescent="0.25">
      <c r="A47" t="str">
        <f>detail!B51</f>
        <v xml:space="preserve">Latta (Dillon County) </v>
      </c>
      <c r="B47">
        <f>detail!D51</f>
        <v>1</v>
      </c>
      <c r="C47">
        <f>detail!J51</f>
        <v>0.01</v>
      </c>
    </row>
    <row r="48" spans="1:3" x14ac:dyDescent="0.25">
      <c r="A48" t="str">
        <f>detail!B52</f>
        <v xml:space="preserve">Edgefield County </v>
      </c>
      <c r="B48">
        <f>detail!D52</f>
        <v>3401</v>
      </c>
      <c r="C48">
        <f>detail!J52</f>
        <v>34.01</v>
      </c>
    </row>
    <row r="49" spans="1:3" x14ac:dyDescent="0.25">
      <c r="A49" t="str">
        <f>detail!B53</f>
        <v xml:space="preserve">Edgefield (Edgefield County) </v>
      </c>
      <c r="B49">
        <f>detail!D53</f>
        <v>6</v>
      </c>
      <c r="C49">
        <f>detail!J53</f>
        <v>0.06</v>
      </c>
    </row>
    <row r="50" spans="1:3" x14ac:dyDescent="0.25">
      <c r="A50" t="str">
        <f>detail!B54</f>
        <v xml:space="preserve">Johnston (Edgefield County) </v>
      </c>
      <c r="B50">
        <f>detail!D54</f>
        <v>6</v>
      </c>
      <c r="C50">
        <f>detail!J54</f>
        <v>0.06</v>
      </c>
    </row>
    <row r="51" spans="1:3" x14ac:dyDescent="0.25">
      <c r="A51" t="str">
        <f>detail!B55</f>
        <v xml:space="preserve">North Augusta (Edgefield County) </v>
      </c>
      <c r="B51">
        <f>detail!D55</f>
        <v>18</v>
      </c>
      <c r="C51">
        <f>detail!J55</f>
        <v>0.18</v>
      </c>
    </row>
    <row r="52" spans="1:3" x14ac:dyDescent="0.25">
      <c r="A52" t="str">
        <f>detail!B56</f>
        <v xml:space="preserve">Fairfield County </v>
      </c>
      <c r="B52">
        <f>detail!D56</f>
        <v>1422</v>
      </c>
      <c r="C52">
        <f>detail!J56</f>
        <v>14.22</v>
      </c>
    </row>
    <row r="53" spans="1:3" x14ac:dyDescent="0.25">
      <c r="A53" t="str">
        <f>detail!B57</f>
        <v xml:space="preserve">Ridgeway (Fairfield County) </v>
      </c>
      <c r="B53">
        <f>detail!D57</f>
        <v>5</v>
      </c>
      <c r="C53">
        <f>detail!J57</f>
        <v>0.05</v>
      </c>
    </row>
    <row r="54" spans="1:3" x14ac:dyDescent="0.25">
      <c r="A54" t="str">
        <f>detail!B58</f>
        <v xml:space="preserve">Jenkinsville (Fairfield County) </v>
      </c>
      <c r="B54">
        <f>detail!D58</f>
        <v>6</v>
      </c>
      <c r="C54">
        <f>detail!J58</f>
        <v>0.06</v>
      </c>
    </row>
    <row r="55" spans="1:3" x14ac:dyDescent="0.25">
      <c r="A55" t="str">
        <f>detail!B59</f>
        <v xml:space="preserve">Florence County </v>
      </c>
      <c r="B55">
        <f>detail!D59</f>
        <v>13096</v>
      </c>
      <c r="C55">
        <f>detail!J59</f>
        <v>130.96</v>
      </c>
    </row>
    <row r="56" spans="1:3" x14ac:dyDescent="0.25">
      <c r="A56" t="str">
        <f>detail!B60</f>
        <v xml:space="preserve">Florence (Florence County) </v>
      </c>
      <c r="B56">
        <f>detail!D60</f>
        <v>484</v>
      </c>
      <c r="C56">
        <f>detail!J60</f>
        <v>4.84</v>
      </c>
    </row>
    <row r="57" spans="1:3" x14ac:dyDescent="0.25">
      <c r="A57" t="str">
        <f>detail!B61</f>
        <v xml:space="preserve">Johnsonville (Florence County) </v>
      </c>
      <c r="B57">
        <f>detail!D61</f>
        <v>28</v>
      </c>
      <c r="C57">
        <f>detail!J61</f>
        <v>0.28000000000000003</v>
      </c>
    </row>
    <row r="58" spans="1:3" x14ac:dyDescent="0.25">
      <c r="A58" t="str">
        <f>detail!B62</f>
        <v xml:space="preserve">Lake City (Florence County) </v>
      </c>
      <c r="B58">
        <f>detail!D62</f>
        <v>41</v>
      </c>
      <c r="C58">
        <f>detail!J62</f>
        <v>0.41</v>
      </c>
    </row>
    <row r="59" spans="1:3" x14ac:dyDescent="0.25">
      <c r="A59" t="str">
        <f>detail!B63</f>
        <v xml:space="preserve">Scranton (Florence County) </v>
      </c>
      <c r="B59">
        <f>detail!D63</f>
        <v>12</v>
      </c>
      <c r="C59">
        <f>detail!J63</f>
        <v>0.12</v>
      </c>
    </row>
    <row r="60" spans="1:3" x14ac:dyDescent="0.25">
      <c r="A60" t="str">
        <f>detail!B64</f>
        <v xml:space="preserve">Hampton County </v>
      </c>
      <c r="B60">
        <f>detail!D64</f>
        <v>637</v>
      </c>
      <c r="C60">
        <f>detail!J64</f>
        <v>6.37</v>
      </c>
    </row>
    <row r="61" spans="1:3" x14ac:dyDescent="0.25">
      <c r="A61" t="str">
        <f>detail!B65</f>
        <v xml:space="preserve">Gifford (Hampton County) </v>
      </c>
      <c r="B61">
        <f>detail!D65</f>
        <v>10</v>
      </c>
      <c r="C61">
        <f>detail!J65</f>
        <v>0.1</v>
      </c>
    </row>
    <row r="62" spans="1:3" x14ac:dyDescent="0.25">
      <c r="A62" t="str">
        <f>detail!B66</f>
        <v xml:space="preserve">Varnville (Hampton County) </v>
      </c>
      <c r="B62">
        <f>detail!D66</f>
        <v>14</v>
      </c>
      <c r="C62">
        <f>detail!J66</f>
        <v>0.14000000000000001</v>
      </c>
    </row>
    <row r="63" spans="1:3" x14ac:dyDescent="0.25">
      <c r="A63" t="str">
        <f>detail!B67</f>
        <v xml:space="preserve">Jasper County </v>
      </c>
      <c r="B63">
        <f>detail!D67</f>
        <v>2300</v>
      </c>
      <c r="C63">
        <f>detail!J67</f>
        <v>23</v>
      </c>
    </row>
    <row r="64" spans="1:3" x14ac:dyDescent="0.25">
      <c r="A64" t="str">
        <f>detail!B68</f>
        <v xml:space="preserve">Hardeeville (Jasper County) </v>
      </c>
      <c r="B64">
        <f>detail!D68</f>
        <v>56</v>
      </c>
      <c r="C64">
        <f>detail!J68</f>
        <v>0.56000000000000005</v>
      </c>
    </row>
    <row r="65" spans="1:3" x14ac:dyDescent="0.25">
      <c r="A65" t="str">
        <f>detail!B69</f>
        <v xml:space="preserve">Kershaw County </v>
      </c>
      <c r="B65">
        <f>detail!D69</f>
        <v>8409</v>
      </c>
      <c r="C65">
        <f>detail!J69</f>
        <v>84.09</v>
      </c>
    </row>
    <row r="66" spans="1:3" x14ac:dyDescent="0.25">
      <c r="A66" t="str">
        <f>detail!B70</f>
        <v xml:space="preserve">Camden (Kershaw County) </v>
      </c>
      <c r="B66">
        <f>detail!D70</f>
        <v>55</v>
      </c>
      <c r="C66">
        <f>detail!J70</f>
        <v>0.55000000000000004</v>
      </c>
    </row>
    <row r="67" spans="1:3" x14ac:dyDescent="0.25">
      <c r="A67" t="str">
        <f>detail!B71</f>
        <v xml:space="preserve">Elgin (Kershaw County) </v>
      </c>
      <c r="B67">
        <f>detail!D71</f>
        <v>5</v>
      </c>
      <c r="C67">
        <f>detail!J71</f>
        <v>0.05</v>
      </c>
    </row>
    <row r="68" spans="1:3" x14ac:dyDescent="0.25">
      <c r="A68" t="str">
        <f>detail!B72</f>
        <v xml:space="preserve">Lancaster County </v>
      </c>
      <c r="B68">
        <f>detail!D72</f>
        <v>10239</v>
      </c>
      <c r="C68">
        <f>detail!J72</f>
        <v>102.39</v>
      </c>
    </row>
    <row r="69" spans="1:3" x14ac:dyDescent="0.25">
      <c r="A69" t="str">
        <f>detail!B73</f>
        <v xml:space="preserve">Heath Spring (Lancaster County) </v>
      </c>
      <c r="B69">
        <f>detail!D73</f>
        <v>5</v>
      </c>
      <c r="C69">
        <f>detail!J73</f>
        <v>0.05</v>
      </c>
    </row>
    <row r="70" spans="1:3" x14ac:dyDescent="0.25">
      <c r="A70" t="str">
        <f>detail!B74</f>
        <v xml:space="preserve">Kershaw (Lancaster County) </v>
      </c>
      <c r="B70">
        <f>detail!D74</f>
        <v>5</v>
      </c>
      <c r="C70">
        <f>detail!J74</f>
        <v>0.05</v>
      </c>
    </row>
    <row r="71" spans="1:3" x14ac:dyDescent="0.25">
      <c r="A71" t="str">
        <f>detail!B75</f>
        <v xml:space="preserve">Lancaster (Lancaster County) </v>
      </c>
      <c r="B71">
        <f>detail!D75</f>
        <v>128</v>
      </c>
      <c r="C71">
        <f>detail!J75</f>
        <v>1.28</v>
      </c>
    </row>
    <row r="72" spans="1:3" x14ac:dyDescent="0.25">
      <c r="A72" t="str">
        <f>detail!B76</f>
        <v xml:space="preserve">Laurens County </v>
      </c>
      <c r="B72">
        <f>detail!D76</f>
        <v>6518</v>
      </c>
      <c r="C72">
        <f>detail!J76</f>
        <v>65.180000000000007</v>
      </c>
    </row>
    <row r="73" spans="1:3" x14ac:dyDescent="0.25">
      <c r="A73" t="str">
        <f>detail!B77</f>
        <v xml:space="preserve">Clinton (Laurens County) </v>
      </c>
      <c r="B73">
        <f>detail!D77</f>
        <v>10</v>
      </c>
      <c r="C73">
        <f>detail!J77</f>
        <v>0.1</v>
      </c>
    </row>
    <row r="74" spans="1:3" x14ac:dyDescent="0.25">
      <c r="A74" t="str">
        <f>detail!B78</f>
        <v xml:space="preserve">Fountain Inn (Laurens County) </v>
      </c>
      <c r="B74">
        <f>detail!D78</f>
        <v>121</v>
      </c>
      <c r="C74">
        <f>detail!J78</f>
        <v>1.21</v>
      </c>
    </row>
    <row r="75" spans="1:3" x14ac:dyDescent="0.25">
      <c r="A75" t="str">
        <f>detail!B79</f>
        <v xml:space="preserve">Laurens (Laurens County) </v>
      </c>
      <c r="B75">
        <f>detail!D79</f>
        <v>39</v>
      </c>
      <c r="C75">
        <f>detail!J79</f>
        <v>0.39</v>
      </c>
    </row>
    <row r="76" spans="1:3" x14ac:dyDescent="0.25">
      <c r="A76" t="str">
        <f>detail!B80</f>
        <v xml:space="preserve">Lee County </v>
      </c>
      <c r="B76">
        <f>detail!D80</f>
        <v>448</v>
      </c>
      <c r="C76">
        <f>detail!J80</f>
        <v>4.4800000000000004</v>
      </c>
    </row>
    <row r="77" spans="1:3" x14ac:dyDescent="0.25">
      <c r="A77" t="str">
        <f>detail!B81</f>
        <v xml:space="preserve">Marion County </v>
      </c>
      <c r="B77">
        <f>detail!D81</f>
        <v>1501</v>
      </c>
      <c r="C77">
        <f>detail!J81</f>
        <v>15.01</v>
      </c>
    </row>
    <row r="78" spans="1:3" x14ac:dyDescent="0.25">
      <c r="A78" t="str">
        <f>detail!B82</f>
        <v xml:space="preserve">Marion (Marion County) </v>
      </c>
      <c r="B78">
        <f>detail!D82</f>
        <v>50</v>
      </c>
      <c r="C78">
        <f>detail!J82</f>
        <v>0.5</v>
      </c>
    </row>
    <row r="79" spans="1:3" x14ac:dyDescent="0.25">
      <c r="A79" t="str">
        <f>detail!B83</f>
        <v xml:space="preserve">Mullins (Marion County) </v>
      </c>
      <c r="B79">
        <f>detail!D83</f>
        <v>9</v>
      </c>
      <c r="C79">
        <f>detail!J83</f>
        <v>0.09</v>
      </c>
    </row>
    <row r="80" spans="1:3" x14ac:dyDescent="0.25">
      <c r="A80" t="str">
        <f>detail!B84</f>
        <v xml:space="preserve">Marlboro County </v>
      </c>
      <c r="B80">
        <f>detail!D84</f>
        <v>1130</v>
      </c>
      <c r="C80">
        <f>detail!J84</f>
        <v>11.3</v>
      </c>
    </row>
    <row r="81" spans="1:3" x14ac:dyDescent="0.25">
      <c r="A81" t="str">
        <f>detail!B85</f>
        <v xml:space="preserve">Bennettsville (Marlboro County) </v>
      </c>
      <c r="B81">
        <f>detail!D85</f>
        <v>28</v>
      </c>
      <c r="C81">
        <f>detail!J85</f>
        <v>0.28000000000000003</v>
      </c>
    </row>
    <row r="82" spans="1:3" x14ac:dyDescent="0.25">
      <c r="A82" t="str">
        <f>detail!B86</f>
        <v xml:space="preserve">Mccormick County </v>
      </c>
      <c r="B82">
        <f>detail!D86</f>
        <v>566</v>
      </c>
      <c r="C82">
        <f>detail!J86</f>
        <v>5.66</v>
      </c>
    </row>
    <row r="83" spans="1:3" x14ac:dyDescent="0.25">
      <c r="A83" t="str">
        <f>detail!B87</f>
        <v xml:space="preserve">Pickens County </v>
      </c>
      <c r="B83">
        <f>detail!D87</f>
        <v>10378</v>
      </c>
      <c r="C83">
        <f>detail!J87</f>
        <v>103.78</v>
      </c>
    </row>
    <row r="84" spans="1:3" x14ac:dyDescent="0.25">
      <c r="A84" t="str">
        <f>detail!B88</f>
        <v xml:space="preserve">Central (Pickens County) </v>
      </c>
      <c r="B84">
        <f>detail!D88</f>
        <v>28</v>
      </c>
      <c r="C84">
        <f>detail!J88</f>
        <v>0.28000000000000003</v>
      </c>
    </row>
    <row r="85" spans="1:3" x14ac:dyDescent="0.25">
      <c r="A85" t="str">
        <f>detail!B89</f>
        <v xml:space="preserve">Clemson (Pickens County) </v>
      </c>
      <c r="B85">
        <f>detail!D89</f>
        <v>2143</v>
      </c>
      <c r="C85">
        <f>detail!J89</f>
        <v>21.43</v>
      </c>
    </row>
    <row r="86" spans="1:3" x14ac:dyDescent="0.25">
      <c r="A86" t="str">
        <f>detail!B90</f>
        <v xml:space="preserve">Easley (Pickens County) </v>
      </c>
      <c r="B86">
        <f>detail!D90</f>
        <v>4138</v>
      </c>
      <c r="C86">
        <f>detail!J90</f>
        <v>41.38</v>
      </c>
    </row>
    <row r="87" spans="1:3" x14ac:dyDescent="0.25">
      <c r="A87" t="str">
        <f>detail!B91</f>
        <v xml:space="preserve">Liberty (Pickens County) </v>
      </c>
      <c r="B87">
        <f>detail!D91</f>
        <v>10</v>
      </c>
      <c r="C87">
        <f>detail!J91</f>
        <v>0.1</v>
      </c>
    </row>
    <row r="88" spans="1:3" x14ac:dyDescent="0.25">
      <c r="A88" t="str">
        <f>detail!B92</f>
        <v xml:space="preserve">Norris (Pickens County) </v>
      </c>
      <c r="B88">
        <f>detail!D92</f>
        <v>27</v>
      </c>
      <c r="C88">
        <f>detail!J92</f>
        <v>0.27</v>
      </c>
    </row>
    <row r="89" spans="1:3" x14ac:dyDescent="0.25">
      <c r="A89" t="str">
        <f>detail!B93</f>
        <v xml:space="preserve">Pickens (Pickens County) </v>
      </c>
      <c r="B89">
        <f>detail!D93</f>
        <v>12</v>
      </c>
      <c r="C89">
        <f>detail!J93</f>
        <v>0.12</v>
      </c>
    </row>
    <row r="90" spans="1:3" x14ac:dyDescent="0.25">
      <c r="A90" t="str">
        <f>detail!B94</f>
        <v xml:space="preserve">Richland County </v>
      </c>
      <c r="B90">
        <f>detail!D94</f>
        <v>5</v>
      </c>
      <c r="C90">
        <f>detail!J94</f>
        <v>0.05</v>
      </c>
    </row>
    <row r="91" spans="1:3" x14ac:dyDescent="0.25">
      <c r="A91" t="str">
        <f>detail!B95</f>
        <v xml:space="preserve">Arcadia Lakes (Richland County) </v>
      </c>
      <c r="B91">
        <f>detail!D95</f>
        <v>36300</v>
      </c>
      <c r="C91">
        <f>detail!J95</f>
        <v>363</v>
      </c>
    </row>
    <row r="92" spans="1:3" x14ac:dyDescent="0.25">
      <c r="A92" t="str">
        <f>detail!B96</f>
        <v xml:space="preserve">Blythewood (Richland County) </v>
      </c>
      <c r="B92">
        <f>detail!D96</f>
        <v>101</v>
      </c>
      <c r="C92">
        <f>detail!J96</f>
        <v>1.01</v>
      </c>
    </row>
    <row r="93" spans="1:3" x14ac:dyDescent="0.25">
      <c r="A93" t="str">
        <f>detail!B97</f>
        <v xml:space="preserve">Columbia (Richland County) </v>
      </c>
      <c r="B93">
        <f>detail!D97</f>
        <v>15684</v>
      </c>
      <c r="C93">
        <f>detail!J97</f>
        <v>156.84</v>
      </c>
    </row>
    <row r="94" spans="1:3" x14ac:dyDescent="0.25">
      <c r="A94" t="str">
        <f>detail!B98</f>
        <v xml:space="preserve">Forest Acres (Richland County) </v>
      </c>
      <c r="B94">
        <f>detail!D98</f>
        <v>2723</v>
      </c>
      <c r="C94">
        <f>detail!J98</f>
        <v>27.23</v>
      </c>
    </row>
    <row r="95" spans="1:3" x14ac:dyDescent="0.25">
      <c r="A95" t="str">
        <f>detail!B99</f>
        <v xml:space="preserve">Irmo (Richland County) </v>
      </c>
      <c r="B95">
        <f>detail!D99</f>
        <v>113</v>
      </c>
      <c r="C95">
        <f>detail!J99</f>
        <v>1.1299999999999999</v>
      </c>
    </row>
    <row r="96" spans="1:3" x14ac:dyDescent="0.25">
      <c r="A96" t="str">
        <f>detail!B100</f>
        <v xml:space="preserve">Batesburg (Saluda County) </v>
      </c>
      <c r="B96">
        <f>detail!D100</f>
        <v>1571</v>
      </c>
      <c r="C96">
        <f>detail!J100</f>
        <v>15.71</v>
      </c>
    </row>
    <row r="97" spans="1:3" x14ac:dyDescent="0.25">
      <c r="A97" t="str">
        <f>detail!B101</f>
        <v xml:space="preserve">Sumter County </v>
      </c>
      <c r="B97">
        <f>detail!D101</f>
        <v>7011</v>
      </c>
      <c r="C97">
        <f>detail!J101</f>
        <v>70.11</v>
      </c>
    </row>
    <row r="98" spans="1:3" x14ac:dyDescent="0.25">
      <c r="A98" t="str">
        <f>detail!B102</f>
        <v xml:space="preserve">Sumter (Sumter County) </v>
      </c>
      <c r="B98">
        <f>detail!D102</f>
        <v>5024</v>
      </c>
      <c r="C98">
        <f>detail!J102</f>
        <v>50.24</v>
      </c>
    </row>
    <row r="99" spans="1:3" x14ac:dyDescent="0.25">
      <c r="A99" t="str">
        <f>detail!B103</f>
        <v xml:space="preserve">Union County </v>
      </c>
      <c r="B99">
        <f>detail!D103</f>
        <v>1781</v>
      </c>
      <c r="C99">
        <f>detail!J103</f>
        <v>17.809999999999999</v>
      </c>
    </row>
    <row r="100" spans="1:3" x14ac:dyDescent="0.25">
      <c r="A100" t="str">
        <f>detail!B104</f>
        <v xml:space="preserve">Andrews (Williamsburg County) </v>
      </c>
      <c r="B100">
        <f>detail!D104</f>
        <v>963</v>
      </c>
      <c r="C100">
        <f>detail!J104</f>
        <v>9.6300000000000008</v>
      </c>
    </row>
    <row r="101" spans="1:3" x14ac:dyDescent="0.25">
      <c r="A101" t="str">
        <f>detail!B105</f>
        <v xml:space="preserve">Hemingway (Williamsburg County) </v>
      </c>
      <c r="B101">
        <f>detail!D105</f>
        <v>5</v>
      </c>
      <c r="C101">
        <f>detail!J105</f>
        <v>0.05</v>
      </c>
    </row>
    <row r="102" spans="1:3" x14ac:dyDescent="0.25">
      <c r="A102" t="str">
        <f>detail!B106</f>
        <v xml:space="preserve">Kingstree (Williamsburg County) </v>
      </c>
      <c r="B102">
        <f>detail!D106</f>
        <v>18</v>
      </c>
      <c r="C102">
        <f>detail!J106</f>
        <v>0.18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107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14</v>
      </c>
      <c r="C1" t="s">
        <v>15</v>
      </c>
      <c r="D1">
        <v>268240</v>
      </c>
      <c r="E1">
        <v>0</v>
      </c>
      <c r="F1">
        <v>268240</v>
      </c>
      <c r="G1">
        <v>0</v>
      </c>
      <c r="H1">
        <v>268240</v>
      </c>
      <c r="J1">
        <v>2682.4</v>
      </c>
      <c r="K1">
        <v>0</v>
      </c>
      <c r="L1">
        <v>2682.4</v>
      </c>
      <c r="M1">
        <v>0</v>
      </c>
      <c r="N1">
        <v>2682.4</v>
      </c>
      <c r="O1">
        <v>0</v>
      </c>
      <c r="P1">
        <v>0</v>
      </c>
      <c r="Q1">
        <v>2682.4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2682.4</v>
      </c>
      <c r="AV1">
        <v>0</v>
      </c>
    </row>
    <row r="2" spans="1:48" x14ac:dyDescent="0.25">
      <c r="A2" t="s">
        <v>151</v>
      </c>
      <c r="O2" t="s">
        <v>16</v>
      </c>
      <c r="R2" t="s">
        <v>17</v>
      </c>
      <c r="AU2" t="s">
        <v>17</v>
      </c>
    </row>
    <row r="3" spans="1:48" x14ac:dyDescent="0.25">
      <c r="B3" t="s">
        <v>18</v>
      </c>
      <c r="D3" t="s">
        <v>4</v>
      </c>
      <c r="E3" t="s">
        <v>19</v>
      </c>
      <c r="F3" t="s">
        <v>20</v>
      </c>
      <c r="H3" t="s">
        <v>20</v>
      </c>
      <c r="I3">
        <v>0.01</v>
      </c>
      <c r="J3" t="s">
        <v>21</v>
      </c>
      <c r="K3" t="s">
        <v>22</v>
      </c>
      <c r="L3" t="s">
        <v>19</v>
      </c>
      <c r="N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Y3" t="s">
        <v>29</v>
      </c>
      <c r="Z3" t="s">
        <v>30</v>
      </c>
      <c r="AB3" t="s">
        <v>31</v>
      </c>
      <c r="AC3" t="s">
        <v>32</v>
      </c>
      <c r="AE3" t="s">
        <v>33</v>
      </c>
      <c r="AF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37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21</v>
      </c>
      <c r="AV3" t="s">
        <v>22</v>
      </c>
    </row>
    <row r="4" spans="1:48" x14ac:dyDescent="0.25">
      <c r="B4" t="s">
        <v>47</v>
      </c>
      <c r="C4" t="s">
        <v>48</v>
      </c>
      <c r="D4" t="s">
        <v>49</v>
      </c>
      <c r="E4" t="s">
        <v>50</v>
      </c>
      <c r="F4" t="s">
        <v>49</v>
      </c>
      <c r="G4" t="s">
        <v>51</v>
      </c>
      <c r="H4" t="s">
        <v>52</v>
      </c>
      <c r="I4" t="s">
        <v>53</v>
      </c>
      <c r="J4" t="s">
        <v>33</v>
      </c>
      <c r="K4" t="s">
        <v>51</v>
      </c>
      <c r="L4" t="s">
        <v>21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49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  <c r="AD4" t="s">
        <v>70</v>
      </c>
      <c r="AE4" t="s">
        <v>71</v>
      </c>
      <c r="AF4" t="s">
        <v>72</v>
      </c>
      <c r="AG4" t="s">
        <v>73</v>
      </c>
      <c r="AH4" t="s">
        <v>74</v>
      </c>
      <c r="AI4" t="s">
        <v>50</v>
      </c>
      <c r="AJ4" t="s">
        <v>75</v>
      </c>
      <c r="AK4" t="s">
        <v>76</v>
      </c>
      <c r="AL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  <c r="AU4" t="s">
        <v>33</v>
      </c>
      <c r="AV4" t="s">
        <v>51</v>
      </c>
    </row>
    <row r="5" spans="1:48" x14ac:dyDescent="0.25">
      <c r="A5" t="s">
        <v>85</v>
      </c>
      <c r="H5" t="s">
        <v>51</v>
      </c>
      <c r="L5" t="s">
        <v>5</v>
      </c>
      <c r="T5" t="s">
        <v>86</v>
      </c>
      <c r="U5" t="s">
        <v>87</v>
      </c>
      <c r="V5" t="s">
        <v>88</v>
      </c>
      <c r="W5" t="s">
        <v>89</v>
      </c>
      <c r="Y5" t="s">
        <v>90</v>
      </c>
      <c r="Z5" t="s">
        <v>91</v>
      </c>
      <c r="AB5" t="s">
        <v>92</v>
      </c>
      <c r="AC5" t="s">
        <v>93</v>
      </c>
      <c r="AE5" t="s">
        <v>94</v>
      </c>
      <c r="AF5" t="s">
        <v>95</v>
      </c>
      <c r="AJ5" t="s">
        <v>96</v>
      </c>
      <c r="AK5" t="s">
        <v>97</v>
      </c>
      <c r="AN5" t="s">
        <v>49</v>
      </c>
      <c r="AR5" t="s">
        <v>98</v>
      </c>
      <c r="AS5" t="s">
        <v>99</v>
      </c>
      <c r="AT5" t="s">
        <v>100</v>
      </c>
    </row>
    <row r="6" spans="1:48" x14ac:dyDescent="0.25">
      <c r="A6">
        <v>1</v>
      </c>
      <c r="B6" t="s">
        <v>115</v>
      </c>
      <c r="C6">
        <v>2005</v>
      </c>
      <c r="D6">
        <v>1181</v>
      </c>
      <c r="E6">
        <v>0</v>
      </c>
      <c r="F6">
        <v>1181</v>
      </c>
      <c r="G6">
        <v>0</v>
      </c>
      <c r="H6">
        <v>1181</v>
      </c>
      <c r="I6">
        <v>0.01</v>
      </c>
      <c r="J6">
        <v>11.81</v>
      </c>
      <c r="K6">
        <v>0</v>
      </c>
      <c r="L6">
        <v>11.81</v>
      </c>
      <c r="M6">
        <v>0</v>
      </c>
      <c r="N6">
        <v>11.81</v>
      </c>
      <c r="O6">
        <v>0</v>
      </c>
      <c r="P6">
        <v>0</v>
      </c>
      <c r="Q6">
        <v>11.81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11.81</v>
      </c>
      <c r="AV6">
        <v>0</v>
      </c>
    </row>
    <row r="7" spans="1:48" x14ac:dyDescent="0.25">
      <c r="A7">
        <v>2</v>
      </c>
      <c r="B7" t="s">
        <v>152</v>
      </c>
      <c r="C7">
        <v>2100</v>
      </c>
      <c r="D7">
        <v>70</v>
      </c>
      <c r="E7">
        <v>0</v>
      </c>
      <c r="F7">
        <v>70</v>
      </c>
      <c r="G7">
        <v>0</v>
      </c>
      <c r="H7">
        <v>70</v>
      </c>
      <c r="I7">
        <v>0.01</v>
      </c>
      <c r="J7">
        <v>0.7</v>
      </c>
      <c r="K7">
        <v>0</v>
      </c>
      <c r="L7">
        <v>0.7</v>
      </c>
      <c r="M7">
        <v>0</v>
      </c>
      <c r="N7">
        <v>0.7</v>
      </c>
      <c r="O7">
        <v>0</v>
      </c>
      <c r="P7">
        <v>0</v>
      </c>
      <c r="Q7">
        <v>0.7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0.7</v>
      </c>
      <c r="AV7">
        <v>0</v>
      </c>
    </row>
    <row r="8" spans="1:48" x14ac:dyDescent="0.25">
      <c r="A8">
        <v>3</v>
      </c>
      <c r="B8" t="s">
        <v>153</v>
      </c>
      <c r="C8">
        <v>2216</v>
      </c>
      <c r="D8">
        <v>10</v>
      </c>
      <c r="E8">
        <v>0</v>
      </c>
      <c r="F8">
        <v>10</v>
      </c>
      <c r="G8">
        <v>0</v>
      </c>
      <c r="H8">
        <v>10</v>
      </c>
      <c r="I8">
        <v>0.01</v>
      </c>
      <c r="J8">
        <v>0.1</v>
      </c>
      <c r="K8">
        <v>0</v>
      </c>
      <c r="L8">
        <v>0.1</v>
      </c>
      <c r="M8">
        <v>0</v>
      </c>
      <c r="N8">
        <v>0.1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0.1</v>
      </c>
      <c r="AV8">
        <v>0</v>
      </c>
    </row>
    <row r="9" spans="1:48" x14ac:dyDescent="0.25">
      <c r="A9">
        <v>4</v>
      </c>
      <c r="B9" t="s">
        <v>154</v>
      </c>
      <c r="C9">
        <v>2538</v>
      </c>
      <c r="D9">
        <v>3</v>
      </c>
      <c r="E9">
        <v>0</v>
      </c>
      <c r="F9">
        <v>3</v>
      </c>
      <c r="G9">
        <v>0</v>
      </c>
      <c r="H9">
        <v>3</v>
      </c>
      <c r="I9">
        <v>0.01</v>
      </c>
      <c r="J9">
        <v>0.03</v>
      </c>
      <c r="K9">
        <v>0</v>
      </c>
      <c r="L9">
        <v>0.03</v>
      </c>
      <c r="M9">
        <v>0</v>
      </c>
      <c r="N9">
        <v>0.03</v>
      </c>
      <c r="O9">
        <v>0</v>
      </c>
      <c r="P9">
        <v>0</v>
      </c>
      <c r="Q9">
        <v>0.03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0.03</v>
      </c>
      <c r="AV9">
        <v>0</v>
      </c>
    </row>
    <row r="10" spans="1:48" x14ac:dyDescent="0.25">
      <c r="A10">
        <v>5</v>
      </c>
      <c r="B10" t="s">
        <v>155</v>
      </c>
      <c r="C10">
        <v>2015</v>
      </c>
      <c r="D10">
        <v>108</v>
      </c>
      <c r="E10">
        <v>0</v>
      </c>
      <c r="F10">
        <v>108</v>
      </c>
      <c r="G10">
        <v>0</v>
      </c>
      <c r="H10">
        <v>108</v>
      </c>
      <c r="I10">
        <v>0.01</v>
      </c>
      <c r="J10">
        <v>1.08</v>
      </c>
      <c r="K10">
        <v>0</v>
      </c>
      <c r="L10">
        <v>1.08</v>
      </c>
      <c r="M10">
        <v>0</v>
      </c>
      <c r="N10">
        <v>1.08</v>
      </c>
      <c r="O10">
        <v>0</v>
      </c>
      <c r="P10">
        <v>0</v>
      </c>
      <c r="Q10">
        <v>1.08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1.08</v>
      </c>
      <c r="AV10">
        <v>0</v>
      </c>
    </row>
    <row r="11" spans="1:48" x14ac:dyDescent="0.25">
      <c r="A11">
        <v>6</v>
      </c>
      <c r="B11" t="s">
        <v>156</v>
      </c>
      <c r="C11">
        <v>2280</v>
      </c>
      <c r="D11">
        <v>177</v>
      </c>
      <c r="E11">
        <v>0</v>
      </c>
      <c r="F11">
        <v>177</v>
      </c>
      <c r="G11">
        <v>0</v>
      </c>
      <c r="H11">
        <v>177</v>
      </c>
      <c r="I11">
        <v>0.01</v>
      </c>
      <c r="J11">
        <v>1.77</v>
      </c>
      <c r="K11">
        <v>0</v>
      </c>
      <c r="L11">
        <v>1.77</v>
      </c>
      <c r="M11">
        <v>0</v>
      </c>
      <c r="N11">
        <v>1.77</v>
      </c>
      <c r="O11">
        <v>0</v>
      </c>
      <c r="P11">
        <v>0</v>
      </c>
      <c r="Q11">
        <v>1.77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1.77</v>
      </c>
      <c r="AV11">
        <v>0</v>
      </c>
    </row>
    <row r="12" spans="1:48" x14ac:dyDescent="0.25">
      <c r="A12">
        <v>7</v>
      </c>
      <c r="B12" t="s">
        <v>116</v>
      </c>
      <c r="C12">
        <v>2889</v>
      </c>
      <c r="D12">
        <v>5</v>
      </c>
      <c r="E12">
        <v>0</v>
      </c>
      <c r="F12">
        <v>5</v>
      </c>
      <c r="G12">
        <v>0</v>
      </c>
      <c r="H12">
        <v>5</v>
      </c>
      <c r="I12">
        <v>0.01</v>
      </c>
      <c r="J12">
        <v>0.05</v>
      </c>
      <c r="K12">
        <v>0</v>
      </c>
      <c r="L12">
        <v>0.05</v>
      </c>
      <c r="M12">
        <v>0</v>
      </c>
      <c r="N12">
        <v>0.05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0.05</v>
      </c>
      <c r="AV12">
        <v>0</v>
      </c>
    </row>
    <row r="13" spans="1:48" x14ac:dyDescent="0.25">
      <c r="A13">
        <v>8</v>
      </c>
      <c r="B13" t="s">
        <v>117</v>
      </c>
      <c r="C13">
        <v>2052</v>
      </c>
      <c r="D13">
        <v>629</v>
      </c>
      <c r="E13">
        <v>0</v>
      </c>
      <c r="F13">
        <v>629</v>
      </c>
      <c r="G13">
        <v>0</v>
      </c>
      <c r="H13">
        <v>629</v>
      </c>
      <c r="I13">
        <v>0.01</v>
      </c>
      <c r="J13">
        <v>6.29</v>
      </c>
      <c r="K13">
        <v>0</v>
      </c>
      <c r="L13">
        <v>6.29</v>
      </c>
      <c r="M13">
        <v>0</v>
      </c>
      <c r="N13">
        <v>6.29</v>
      </c>
      <c r="O13">
        <v>0</v>
      </c>
      <c r="P13">
        <v>0</v>
      </c>
      <c r="Q13">
        <v>6.29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6.29</v>
      </c>
      <c r="AV13">
        <v>0</v>
      </c>
    </row>
    <row r="14" spans="1:48" x14ac:dyDescent="0.25">
      <c r="A14">
        <v>9</v>
      </c>
      <c r="B14" t="s">
        <v>118</v>
      </c>
      <c r="C14">
        <v>2054</v>
      </c>
      <c r="D14">
        <v>1301</v>
      </c>
      <c r="E14">
        <v>0</v>
      </c>
      <c r="F14">
        <v>1301</v>
      </c>
      <c r="G14">
        <v>0</v>
      </c>
      <c r="H14">
        <v>1301</v>
      </c>
      <c r="I14">
        <v>0.01</v>
      </c>
      <c r="J14">
        <v>13.01</v>
      </c>
      <c r="K14">
        <v>0</v>
      </c>
      <c r="L14">
        <v>13.01</v>
      </c>
      <c r="M14">
        <v>0</v>
      </c>
      <c r="N14">
        <v>13.01</v>
      </c>
      <c r="O14">
        <v>0</v>
      </c>
      <c r="P14">
        <v>0</v>
      </c>
      <c r="Q14">
        <v>13.01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13.01</v>
      </c>
      <c r="AV14">
        <v>0</v>
      </c>
    </row>
    <row r="15" spans="1:48" x14ac:dyDescent="0.25">
      <c r="A15">
        <v>10</v>
      </c>
      <c r="B15" t="s">
        <v>157</v>
      </c>
      <c r="C15">
        <v>2255</v>
      </c>
      <c r="D15">
        <v>2</v>
      </c>
      <c r="E15">
        <v>0</v>
      </c>
      <c r="F15">
        <v>2</v>
      </c>
      <c r="G15">
        <v>0</v>
      </c>
      <c r="H15">
        <v>2</v>
      </c>
      <c r="I15">
        <v>0.01</v>
      </c>
      <c r="J15">
        <v>0.02</v>
      </c>
      <c r="K15">
        <v>0</v>
      </c>
      <c r="L15">
        <v>0.02</v>
      </c>
      <c r="M15">
        <v>0</v>
      </c>
      <c r="N15">
        <v>0.02</v>
      </c>
      <c r="O15">
        <v>0</v>
      </c>
      <c r="P15">
        <v>0</v>
      </c>
      <c r="Q15">
        <v>0.02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0.02</v>
      </c>
      <c r="AV15">
        <v>0</v>
      </c>
    </row>
    <row r="16" spans="1:48" x14ac:dyDescent="0.25">
      <c r="A16">
        <v>11</v>
      </c>
      <c r="B16" t="s">
        <v>3</v>
      </c>
      <c r="C16">
        <v>1008</v>
      </c>
      <c r="D16">
        <v>23809</v>
      </c>
      <c r="E16">
        <v>0</v>
      </c>
      <c r="F16">
        <v>23809</v>
      </c>
      <c r="G16">
        <v>0</v>
      </c>
      <c r="H16">
        <v>23809</v>
      </c>
      <c r="I16">
        <v>0.01</v>
      </c>
      <c r="J16">
        <v>238.09</v>
      </c>
      <c r="K16">
        <v>0</v>
      </c>
      <c r="L16">
        <v>238.09</v>
      </c>
      <c r="M16">
        <v>0</v>
      </c>
      <c r="N16">
        <v>238.09</v>
      </c>
      <c r="O16">
        <v>0</v>
      </c>
      <c r="P16">
        <v>0</v>
      </c>
      <c r="Q16">
        <v>238.09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238.09</v>
      </c>
      <c r="AV16">
        <v>0</v>
      </c>
    </row>
    <row r="17" spans="1:48" x14ac:dyDescent="0.25">
      <c r="A17">
        <v>12</v>
      </c>
      <c r="B17" t="s">
        <v>119</v>
      </c>
      <c r="C17">
        <v>2342</v>
      </c>
      <c r="D17">
        <v>12685</v>
      </c>
      <c r="E17">
        <v>0</v>
      </c>
      <c r="F17">
        <v>12685</v>
      </c>
      <c r="G17">
        <v>0</v>
      </c>
      <c r="H17">
        <v>12685</v>
      </c>
      <c r="I17">
        <v>0.01</v>
      </c>
      <c r="J17">
        <v>126.85</v>
      </c>
      <c r="K17">
        <v>0</v>
      </c>
      <c r="L17">
        <v>126.85</v>
      </c>
      <c r="M17">
        <v>0</v>
      </c>
      <c r="N17">
        <v>126.85</v>
      </c>
      <c r="O17">
        <v>0</v>
      </c>
      <c r="P17">
        <v>0</v>
      </c>
      <c r="Q17">
        <v>126.85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126.85</v>
      </c>
      <c r="AV17">
        <v>0</v>
      </c>
    </row>
    <row r="18" spans="1:48" x14ac:dyDescent="0.25">
      <c r="A18">
        <v>13</v>
      </c>
      <c r="B18" t="s">
        <v>120</v>
      </c>
      <c r="C18">
        <v>2382</v>
      </c>
      <c r="D18">
        <v>3894</v>
      </c>
      <c r="E18">
        <v>0</v>
      </c>
      <c r="F18">
        <v>3894</v>
      </c>
      <c r="G18">
        <v>0</v>
      </c>
      <c r="H18">
        <v>3894</v>
      </c>
      <c r="I18">
        <v>0.01</v>
      </c>
      <c r="J18">
        <v>38.94</v>
      </c>
      <c r="K18">
        <v>0</v>
      </c>
      <c r="L18">
        <v>38.94</v>
      </c>
      <c r="M18">
        <v>0</v>
      </c>
      <c r="N18">
        <v>38.94</v>
      </c>
      <c r="O18">
        <v>0</v>
      </c>
      <c r="P18">
        <v>0</v>
      </c>
      <c r="Q18">
        <v>38.94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38.94</v>
      </c>
      <c r="AV18">
        <v>0</v>
      </c>
    </row>
    <row r="19" spans="1:48" x14ac:dyDescent="0.25">
      <c r="A19">
        <v>14</v>
      </c>
      <c r="B19" t="s">
        <v>158</v>
      </c>
      <c r="C19">
        <v>2600</v>
      </c>
      <c r="D19">
        <v>119</v>
      </c>
      <c r="E19">
        <v>0</v>
      </c>
      <c r="F19">
        <v>119</v>
      </c>
      <c r="G19">
        <v>0</v>
      </c>
      <c r="H19">
        <v>119</v>
      </c>
      <c r="I19">
        <v>0.01</v>
      </c>
      <c r="J19">
        <v>1.19</v>
      </c>
      <c r="K19">
        <v>0</v>
      </c>
      <c r="L19">
        <v>1.19</v>
      </c>
      <c r="M19">
        <v>0</v>
      </c>
      <c r="N19">
        <v>1.19</v>
      </c>
      <c r="O19">
        <v>0</v>
      </c>
      <c r="P19">
        <v>0</v>
      </c>
      <c r="Q19">
        <v>1.19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1.19</v>
      </c>
      <c r="AV19">
        <v>0</v>
      </c>
    </row>
    <row r="20" spans="1:48" x14ac:dyDescent="0.25">
      <c r="A20">
        <v>15</v>
      </c>
      <c r="B20" t="s">
        <v>159</v>
      </c>
      <c r="C20">
        <v>2876</v>
      </c>
      <c r="D20">
        <v>125</v>
      </c>
      <c r="E20">
        <v>0</v>
      </c>
      <c r="F20">
        <v>125</v>
      </c>
      <c r="G20">
        <v>0</v>
      </c>
      <c r="H20">
        <v>125</v>
      </c>
      <c r="I20">
        <v>0.01</v>
      </c>
      <c r="J20">
        <v>1.25</v>
      </c>
      <c r="K20">
        <v>0</v>
      </c>
      <c r="L20">
        <v>1.25</v>
      </c>
      <c r="M20">
        <v>0</v>
      </c>
      <c r="N20">
        <v>1.25</v>
      </c>
      <c r="O20">
        <v>0</v>
      </c>
      <c r="P20">
        <v>0</v>
      </c>
      <c r="Q20">
        <v>1.25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1.25</v>
      </c>
      <c r="AV20">
        <v>0</v>
      </c>
    </row>
    <row r="21" spans="1:48" x14ac:dyDescent="0.25">
      <c r="A21">
        <v>16</v>
      </c>
      <c r="B21" t="s">
        <v>121</v>
      </c>
      <c r="C21">
        <v>2106</v>
      </c>
      <c r="D21">
        <v>1073</v>
      </c>
      <c r="E21">
        <v>0</v>
      </c>
      <c r="F21">
        <v>1073</v>
      </c>
      <c r="G21">
        <v>0</v>
      </c>
      <c r="H21">
        <v>1073</v>
      </c>
      <c r="I21">
        <v>0.01</v>
      </c>
      <c r="J21">
        <v>10.73</v>
      </c>
      <c r="K21">
        <v>0</v>
      </c>
      <c r="L21">
        <v>10.73</v>
      </c>
      <c r="M21">
        <v>0</v>
      </c>
      <c r="N21">
        <v>10.73</v>
      </c>
      <c r="O21">
        <v>0</v>
      </c>
      <c r="P21">
        <v>0</v>
      </c>
      <c r="Q21">
        <v>10.73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10.73</v>
      </c>
      <c r="AV21">
        <v>0</v>
      </c>
    </row>
    <row r="22" spans="1:48" x14ac:dyDescent="0.25">
      <c r="A22">
        <v>17</v>
      </c>
      <c r="B22" t="s">
        <v>10</v>
      </c>
      <c r="C22">
        <v>2130</v>
      </c>
      <c r="D22">
        <v>35889</v>
      </c>
      <c r="E22">
        <v>0</v>
      </c>
      <c r="F22">
        <v>35889</v>
      </c>
      <c r="G22">
        <v>0</v>
      </c>
      <c r="H22">
        <v>35889</v>
      </c>
      <c r="I22">
        <v>0.01</v>
      </c>
      <c r="J22">
        <v>358.89</v>
      </c>
      <c r="K22">
        <v>0</v>
      </c>
      <c r="L22">
        <v>358.89</v>
      </c>
      <c r="M22">
        <v>0</v>
      </c>
      <c r="N22">
        <v>358.89</v>
      </c>
      <c r="O22">
        <v>0</v>
      </c>
      <c r="P22">
        <v>0</v>
      </c>
      <c r="Q22">
        <v>358.89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358.89</v>
      </c>
      <c r="AV22">
        <v>0</v>
      </c>
    </row>
    <row r="23" spans="1:48" x14ac:dyDescent="0.25">
      <c r="A23">
        <v>18</v>
      </c>
      <c r="B23" t="s">
        <v>160</v>
      </c>
      <c r="C23">
        <v>2420</v>
      </c>
      <c r="D23">
        <v>1149</v>
      </c>
      <c r="E23">
        <v>0</v>
      </c>
      <c r="F23">
        <v>1149</v>
      </c>
      <c r="G23">
        <v>0</v>
      </c>
      <c r="H23">
        <v>1149</v>
      </c>
      <c r="I23">
        <v>0.01</v>
      </c>
      <c r="J23">
        <v>11.49</v>
      </c>
      <c r="K23">
        <v>0</v>
      </c>
      <c r="L23">
        <v>11.49</v>
      </c>
      <c r="M23">
        <v>0</v>
      </c>
      <c r="N23">
        <v>11.49</v>
      </c>
      <c r="O23">
        <v>0</v>
      </c>
      <c r="P23">
        <v>0</v>
      </c>
      <c r="Q23">
        <v>11.49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11.49</v>
      </c>
      <c r="AV23">
        <v>0</v>
      </c>
    </row>
    <row r="24" spans="1:48" x14ac:dyDescent="0.25">
      <c r="A24">
        <v>19</v>
      </c>
      <c r="B24" t="s">
        <v>161</v>
      </c>
      <c r="C24">
        <v>2436</v>
      </c>
      <c r="D24">
        <v>716</v>
      </c>
      <c r="E24">
        <v>0</v>
      </c>
      <c r="F24">
        <v>716</v>
      </c>
      <c r="G24">
        <v>0</v>
      </c>
      <c r="H24">
        <v>716</v>
      </c>
      <c r="I24">
        <v>0.01</v>
      </c>
      <c r="J24">
        <v>7.16</v>
      </c>
      <c r="K24">
        <v>0</v>
      </c>
      <c r="L24">
        <v>7.16</v>
      </c>
      <c r="M24">
        <v>0</v>
      </c>
      <c r="N24">
        <v>7.16</v>
      </c>
      <c r="O24">
        <v>0</v>
      </c>
      <c r="P24">
        <v>0</v>
      </c>
      <c r="Q24">
        <v>7.16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7.16</v>
      </c>
      <c r="AV24">
        <v>0</v>
      </c>
    </row>
    <row r="25" spans="1:48" x14ac:dyDescent="0.25">
      <c r="A25">
        <v>20</v>
      </c>
      <c r="B25" t="s">
        <v>103</v>
      </c>
      <c r="C25">
        <v>2441</v>
      </c>
      <c r="D25">
        <v>83</v>
      </c>
      <c r="E25">
        <v>0</v>
      </c>
      <c r="F25">
        <v>83</v>
      </c>
      <c r="G25">
        <v>0</v>
      </c>
      <c r="H25">
        <v>83</v>
      </c>
      <c r="I25">
        <v>0.01</v>
      </c>
      <c r="J25">
        <v>0.83</v>
      </c>
      <c r="K25">
        <v>0</v>
      </c>
      <c r="L25">
        <v>0.83</v>
      </c>
      <c r="M25">
        <v>0</v>
      </c>
      <c r="N25">
        <v>0.83</v>
      </c>
      <c r="O25">
        <v>0</v>
      </c>
      <c r="P25">
        <v>0</v>
      </c>
      <c r="Q25">
        <v>0.83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0.83</v>
      </c>
      <c r="AV25">
        <v>0</v>
      </c>
    </row>
    <row r="26" spans="1:48" x14ac:dyDescent="0.25">
      <c r="A26">
        <v>21</v>
      </c>
      <c r="B26" t="s">
        <v>111</v>
      </c>
      <c r="C26">
        <v>2609</v>
      </c>
      <c r="D26">
        <v>14261</v>
      </c>
      <c r="E26">
        <v>0</v>
      </c>
      <c r="F26">
        <v>14261</v>
      </c>
      <c r="G26">
        <v>0</v>
      </c>
      <c r="H26">
        <v>14261</v>
      </c>
      <c r="I26">
        <v>0.01</v>
      </c>
      <c r="J26">
        <v>142.61000000000001</v>
      </c>
      <c r="K26">
        <v>0</v>
      </c>
      <c r="L26">
        <v>142.61000000000001</v>
      </c>
      <c r="M26">
        <v>0</v>
      </c>
      <c r="N26">
        <v>142.61000000000001</v>
      </c>
      <c r="O26">
        <v>0</v>
      </c>
      <c r="P26">
        <v>0</v>
      </c>
      <c r="Q26">
        <v>142.61000000000001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142.61000000000001</v>
      </c>
      <c r="AV26">
        <v>0</v>
      </c>
    </row>
    <row r="27" spans="1:48" x14ac:dyDescent="0.25">
      <c r="A27">
        <v>22</v>
      </c>
      <c r="B27" t="s">
        <v>11</v>
      </c>
      <c r="C27">
        <v>2656</v>
      </c>
      <c r="D27">
        <v>11598</v>
      </c>
      <c r="E27">
        <v>0</v>
      </c>
      <c r="F27">
        <v>11598</v>
      </c>
      <c r="G27">
        <v>0</v>
      </c>
      <c r="H27">
        <v>11598</v>
      </c>
      <c r="I27">
        <v>0.01</v>
      </c>
      <c r="J27">
        <v>115.98</v>
      </c>
      <c r="K27">
        <v>0</v>
      </c>
      <c r="L27">
        <v>115.98</v>
      </c>
      <c r="M27">
        <v>0</v>
      </c>
      <c r="N27">
        <v>115.98</v>
      </c>
      <c r="O27">
        <v>0</v>
      </c>
      <c r="P27">
        <v>0</v>
      </c>
      <c r="Q27">
        <v>115.98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115.98</v>
      </c>
      <c r="AV27">
        <v>0</v>
      </c>
    </row>
    <row r="28" spans="1:48" x14ac:dyDescent="0.25">
      <c r="A28">
        <v>23</v>
      </c>
      <c r="B28" t="s">
        <v>162</v>
      </c>
      <c r="C28">
        <v>2745</v>
      </c>
      <c r="D28">
        <v>560</v>
      </c>
      <c r="E28">
        <v>0</v>
      </c>
      <c r="F28">
        <v>560</v>
      </c>
      <c r="G28">
        <v>0</v>
      </c>
      <c r="H28">
        <v>560</v>
      </c>
      <c r="I28">
        <v>0.01</v>
      </c>
      <c r="J28">
        <v>5.6</v>
      </c>
      <c r="K28">
        <v>0</v>
      </c>
      <c r="L28">
        <v>5.6</v>
      </c>
      <c r="M28">
        <v>0</v>
      </c>
      <c r="N28">
        <v>5.6</v>
      </c>
      <c r="O28">
        <v>0</v>
      </c>
      <c r="P28">
        <v>0</v>
      </c>
      <c r="Q28">
        <v>5.6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5.6</v>
      </c>
      <c r="AV28">
        <v>0</v>
      </c>
    </row>
    <row r="29" spans="1:48" x14ac:dyDescent="0.25">
      <c r="A29">
        <v>24</v>
      </c>
      <c r="B29" t="s">
        <v>163</v>
      </c>
      <c r="C29">
        <v>2812</v>
      </c>
      <c r="D29">
        <v>23</v>
      </c>
      <c r="E29">
        <v>0</v>
      </c>
      <c r="F29">
        <v>23</v>
      </c>
      <c r="G29">
        <v>0</v>
      </c>
      <c r="H29">
        <v>23</v>
      </c>
      <c r="I29">
        <v>0.01</v>
      </c>
      <c r="J29">
        <v>0.23</v>
      </c>
      <c r="K29">
        <v>0</v>
      </c>
      <c r="L29">
        <v>0.23</v>
      </c>
      <c r="M29">
        <v>0</v>
      </c>
      <c r="N29">
        <v>0.23</v>
      </c>
      <c r="O29">
        <v>0</v>
      </c>
      <c r="P29">
        <v>0</v>
      </c>
      <c r="Q29">
        <v>0.23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0.23</v>
      </c>
      <c r="AV29">
        <v>0</v>
      </c>
    </row>
    <row r="30" spans="1:48" x14ac:dyDescent="0.25">
      <c r="A30">
        <v>25</v>
      </c>
      <c r="B30" t="s">
        <v>164</v>
      </c>
      <c r="C30">
        <v>2867</v>
      </c>
      <c r="D30">
        <v>419</v>
      </c>
      <c r="E30">
        <v>0</v>
      </c>
      <c r="F30">
        <v>419</v>
      </c>
      <c r="G30">
        <v>0</v>
      </c>
      <c r="H30">
        <v>419</v>
      </c>
      <c r="I30">
        <v>0.01</v>
      </c>
      <c r="J30">
        <v>4.1900000000000004</v>
      </c>
      <c r="K30">
        <v>0</v>
      </c>
      <c r="L30">
        <v>4.1900000000000004</v>
      </c>
      <c r="M30">
        <v>0</v>
      </c>
      <c r="N30">
        <v>4.1900000000000004</v>
      </c>
      <c r="O30">
        <v>0</v>
      </c>
      <c r="P30">
        <v>0</v>
      </c>
      <c r="Q30">
        <v>4.1900000000000004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4.1900000000000004</v>
      </c>
      <c r="AV30">
        <v>0</v>
      </c>
    </row>
    <row r="31" spans="1:48" x14ac:dyDescent="0.25">
      <c r="A31">
        <v>26</v>
      </c>
      <c r="B31" t="s">
        <v>122</v>
      </c>
      <c r="C31">
        <v>2875</v>
      </c>
      <c r="D31">
        <v>5</v>
      </c>
      <c r="E31">
        <v>0</v>
      </c>
      <c r="F31">
        <v>5</v>
      </c>
      <c r="G31">
        <v>0</v>
      </c>
      <c r="H31">
        <v>5</v>
      </c>
      <c r="I31">
        <v>0.01</v>
      </c>
      <c r="J31">
        <v>0.05</v>
      </c>
      <c r="K31">
        <v>0</v>
      </c>
      <c r="L31">
        <v>0.05</v>
      </c>
      <c r="M31">
        <v>0</v>
      </c>
      <c r="N31">
        <v>0.05</v>
      </c>
      <c r="O31">
        <v>0</v>
      </c>
      <c r="P31">
        <v>0</v>
      </c>
      <c r="Q31">
        <v>0.05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0.05</v>
      </c>
      <c r="AV31">
        <v>0</v>
      </c>
    </row>
    <row r="32" spans="1:48" x14ac:dyDescent="0.25">
      <c r="A32">
        <v>27</v>
      </c>
      <c r="B32" t="s">
        <v>106</v>
      </c>
      <c r="C32">
        <v>1011</v>
      </c>
      <c r="D32">
        <v>3303</v>
      </c>
      <c r="E32">
        <v>0</v>
      </c>
      <c r="F32">
        <v>3303</v>
      </c>
      <c r="G32">
        <v>0</v>
      </c>
      <c r="H32">
        <v>3303</v>
      </c>
      <c r="I32">
        <v>0.01</v>
      </c>
      <c r="J32">
        <v>33.03</v>
      </c>
      <c r="K32">
        <v>0</v>
      </c>
      <c r="L32">
        <v>33.03</v>
      </c>
      <c r="M32">
        <v>0</v>
      </c>
      <c r="N32">
        <v>33.03</v>
      </c>
      <c r="O32">
        <v>0</v>
      </c>
      <c r="P32">
        <v>0</v>
      </c>
      <c r="Q32">
        <v>33.03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33.03</v>
      </c>
      <c r="AV32">
        <v>0</v>
      </c>
    </row>
    <row r="33" spans="1:48" x14ac:dyDescent="0.25">
      <c r="A33">
        <v>28</v>
      </c>
      <c r="B33" t="s">
        <v>107</v>
      </c>
      <c r="C33">
        <v>1012</v>
      </c>
      <c r="D33">
        <v>2023</v>
      </c>
      <c r="E33">
        <v>0</v>
      </c>
      <c r="F33">
        <v>2023</v>
      </c>
      <c r="G33">
        <v>0</v>
      </c>
      <c r="H33">
        <v>2023</v>
      </c>
      <c r="I33">
        <v>0.01</v>
      </c>
      <c r="J33">
        <v>20.23</v>
      </c>
      <c r="K33">
        <v>0</v>
      </c>
      <c r="L33">
        <v>20.23</v>
      </c>
      <c r="M33">
        <v>0</v>
      </c>
      <c r="N33">
        <v>20.23</v>
      </c>
      <c r="O33">
        <v>0</v>
      </c>
      <c r="P33">
        <v>0</v>
      </c>
      <c r="Q33">
        <v>20.23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20.23</v>
      </c>
      <c r="AV33">
        <v>0</v>
      </c>
    </row>
    <row r="34" spans="1:48" x14ac:dyDescent="0.25">
      <c r="A34">
        <v>29</v>
      </c>
      <c r="B34" t="s">
        <v>123</v>
      </c>
      <c r="C34">
        <v>2139</v>
      </c>
      <c r="D34">
        <v>10</v>
      </c>
      <c r="E34">
        <v>0</v>
      </c>
      <c r="F34">
        <v>10</v>
      </c>
      <c r="G34">
        <v>0</v>
      </c>
      <c r="H34">
        <v>10</v>
      </c>
      <c r="I34">
        <v>0.01</v>
      </c>
      <c r="J34">
        <v>0.1</v>
      </c>
      <c r="K34">
        <v>0</v>
      </c>
      <c r="L34">
        <v>0.1</v>
      </c>
      <c r="M34">
        <v>0</v>
      </c>
      <c r="N34">
        <v>0.1</v>
      </c>
      <c r="O34">
        <v>0</v>
      </c>
      <c r="P34">
        <v>0</v>
      </c>
      <c r="Q34">
        <v>0.1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0.1</v>
      </c>
      <c r="AV34">
        <v>0</v>
      </c>
    </row>
    <row r="35" spans="1:48" x14ac:dyDescent="0.25">
      <c r="A35">
        <v>30</v>
      </c>
      <c r="B35" t="s">
        <v>124</v>
      </c>
      <c r="C35">
        <v>1013</v>
      </c>
      <c r="D35">
        <v>2832</v>
      </c>
      <c r="E35">
        <v>0</v>
      </c>
      <c r="F35">
        <v>2832</v>
      </c>
      <c r="G35">
        <v>0</v>
      </c>
      <c r="H35">
        <v>2832</v>
      </c>
      <c r="I35">
        <v>0.01</v>
      </c>
      <c r="J35">
        <v>28.32</v>
      </c>
      <c r="K35">
        <v>0</v>
      </c>
      <c r="L35">
        <v>28.32</v>
      </c>
      <c r="M35">
        <v>0</v>
      </c>
      <c r="N35">
        <v>28.32</v>
      </c>
      <c r="O35">
        <v>0</v>
      </c>
      <c r="P35">
        <v>0</v>
      </c>
      <c r="Q35">
        <v>28.32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28.32</v>
      </c>
      <c r="AV35">
        <v>0</v>
      </c>
    </row>
    <row r="36" spans="1:48" x14ac:dyDescent="0.25">
      <c r="A36">
        <v>31</v>
      </c>
      <c r="B36" t="s">
        <v>165</v>
      </c>
      <c r="C36">
        <v>2133</v>
      </c>
      <c r="D36">
        <v>41</v>
      </c>
      <c r="E36">
        <v>0</v>
      </c>
      <c r="F36">
        <v>41</v>
      </c>
      <c r="G36">
        <v>0</v>
      </c>
      <c r="H36">
        <v>41</v>
      </c>
      <c r="I36">
        <v>0.01</v>
      </c>
      <c r="J36">
        <v>0.41</v>
      </c>
      <c r="K36">
        <v>0</v>
      </c>
      <c r="L36">
        <v>0.41</v>
      </c>
      <c r="M36">
        <v>0</v>
      </c>
      <c r="N36">
        <v>0.41</v>
      </c>
      <c r="O36">
        <v>0</v>
      </c>
      <c r="P36">
        <v>0</v>
      </c>
      <c r="Q36">
        <v>0.41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0.41</v>
      </c>
      <c r="AV36">
        <v>0</v>
      </c>
    </row>
    <row r="37" spans="1:48" x14ac:dyDescent="0.25">
      <c r="A37">
        <v>32</v>
      </c>
      <c r="B37" t="s">
        <v>166</v>
      </c>
      <c r="C37">
        <v>2142</v>
      </c>
      <c r="D37">
        <v>8</v>
      </c>
      <c r="E37">
        <v>0</v>
      </c>
      <c r="F37">
        <v>8</v>
      </c>
      <c r="G37">
        <v>0</v>
      </c>
      <c r="H37">
        <v>8</v>
      </c>
      <c r="I37">
        <v>0.01</v>
      </c>
      <c r="J37">
        <v>0.08</v>
      </c>
      <c r="K37">
        <v>0</v>
      </c>
      <c r="L37">
        <v>0.08</v>
      </c>
      <c r="M37">
        <v>0</v>
      </c>
      <c r="N37">
        <v>0.08</v>
      </c>
      <c r="O37">
        <v>0</v>
      </c>
      <c r="P37">
        <v>0</v>
      </c>
      <c r="Q37">
        <v>0.08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0.08</v>
      </c>
      <c r="AV37">
        <v>0</v>
      </c>
    </row>
    <row r="38" spans="1:48" x14ac:dyDescent="0.25">
      <c r="A38">
        <v>33</v>
      </c>
      <c r="B38" t="s">
        <v>167</v>
      </c>
      <c r="C38">
        <v>2444</v>
      </c>
      <c r="D38">
        <v>16</v>
      </c>
      <c r="E38">
        <v>0</v>
      </c>
      <c r="F38">
        <v>16</v>
      </c>
      <c r="G38">
        <v>0</v>
      </c>
      <c r="H38">
        <v>16</v>
      </c>
      <c r="I38">
        <v>0.01</v>
      </c>
      <c r="J38">
        <v>0.16</v>
      </c>
      <c r="K38">
        <v>0</v>
      </c>
      <c r="L38">
        <v>0.16</v>
      </c>
      <c r="M38">
        <v>0</v>
      </c>
      <c r="N38">
        <v>0.16</v>
      </c>
      <c r="O38">
        <v>0</v>
      </c>
      <c r="P38">
        <v>0</v>
      </c>
      <c r="Q38">
        <v>0.16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0.16</v>
      </c>
      <c r="AV38">
        <v>0</v>
      </c>
    </row>
    <row r="39" spans="1:48" x14ac:dyDescent="0.25">
      <c r="A39">
        <v>34</v>
      </c>
      <c r="B39" t="s">
        <v>168</v>
      </c>
      <c r="C39">
        <v>2354</v>
      </c>
      <c r="D39">
        <v>333</v>
      </c>
      <c r="E39">
        <v>0</v>
      </c>
      <c r="F39">
        <v>333</v>
      </c>
      <c r="G39">
        <v>0</v>
      </c>
      <c r="H39">
        <v>333</v>
      </c>
      <c r="I39">
        <v>0.01</v>
      </c>
      <c r="J39">
        <v>3.33</v>
      </c>
      <c r="K39">
        <v>0</v>
      </c>
      <c r="L39">
        <v>3.33</v>
      </c>
      <c r="M39">
        <v>0</v>
      </c>
      <c r="N39">
        <v>3.33</v>
      </c>
      <c r="O39">
        <v>0</v>
      </c>
      <c r="P39">
        <v>0</v>
      </c>
      <c r="Q39">
        <v>3.33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3.33</v>
      </c>
      <c r="AV39">
        <v>0</v>
      </c>
    </row>
    <row r="40" spans="1:48" x14ac:dyDescent="0.25">
      <c r="A40">
        <v>35</v>
      </c>
      <c r="B40" t="s">
        <v>125</v>
      </c>
      <c r="C40">
        <v>1014</v>
      </c>
      <c r="D40">
        <v>1704</v>
      </c>
      <c r="E40">
        <v>0</v>
      </c>
      <c r="F40">
        <v>1704</v>
      </c>
      <c r="G40">
        <v>0</v>
      </c>
      <c r="H40">
        <v>1704</v>
      </c>
      <c r="I40">
        <v>0.01</v>
      </c>
      <c r="J40">
        <v>17.04</v>
      </c>
      <c r="K40">
        <v>0</v>
      </c>
      <c r="L40">
        <v>17.04</v>
      </c>
      <c r="M40">
        <v>0</v>
      </c>
      <c r="N40">
        <v>17.04</v>
      </c>
      <c r="O40">
        <v>0</v>
      </c>
      <c r="P40">
        <v>0</v>
      </c>
      <c r="Q40">
        <v>17.04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17.04</v>
      </c>
      <c r="AV40">
        <v>0</v>
      </c>
    </row>
    <row r="41" spans="1:48" x14ac:dyDescent="0.25">
      <c r="A41">
        <v>36</v>
      </c>
      <c r="B41" t="s">
        <v>126</v>
      </c>
      <c r="C41">
        <v>2905</v>
      </c>
      <c r="D41">
        <v>3</v>
      </c>
      <c r="E41">
        <v>0</v>
      </c>
      <c r="F41">
        <v>3</v>
      </c>
      <c r="G41">
        <v>0</v>
      </c>
      <c r="H41">
        <v>3</v>
      </c>
      <c r="I41">
        <v>0.01</v>
      </c>
      <c r="J41">
        <v>0.03</v>
      </c>
      <c r="K41">
        <v>0</v>
      </c>
      <c r="L41">
        <v>0.03</v>
      </c>
      <c r="M41">
        <v>0</v>
      </c>
      <c r="N41">
        <v>0.03</v>
      </c>
      <c r="O41">
        <v>0</v>
      </c>
      <c r="P41">
        <v>0</v>
      </c>
      <c r="Q41">
        <v>0.03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0.03</v>
      </c>
      <c r="AV41">
        <v>0</v>
      </c>
    </row>
    <row r="42" spans="1:48" x14ac:dyDescent="0.25">
      <c r="A42">
        <v>37</v>
      </c>
      <c r="B42" t="s">
        <v>114</v>
      </c>
      <c r="C42">
        <v>1015</v>
      </c>
      <c r="D42">
        <v>2880</v>
      </c>
      <c r="E42">
        <v>0</v>
      </c>
      <c r="F42">
        <v>2880</v>
      </c>
      <c r="G42">
        <v>0</v>
      </c>
      <c r="H42">
        <v>2880</v>
      </c>
      <c r="I42">
        <v>0.01</v>
      </c>
      <c r="J42">
        <v>28.8</v>
      </c>
      <c r="K42">
        <v>0</v>
      </c>
      <c r="L42">
        <v>28.8</v>
      </c>
      <c r="M42">
        <v>0</v>
      </c>
      <c r="N42">
        <v>28.8</v>
      </c>
      <c r="O42">
        <v>0</v>
      </c>
      <c r="P42">
        <v>0</v>
      </c>
      <c r="Q42">
        <v>28.8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28.8</v>
      </c>
      <c r="AV42">
        <v>0</v>
      </c>
    </row>
    <row r="43" spans="1:48" x14ac:dyDescent="0.25">
      <c r="A43">
        <v>38</v>
      </c>
      <c r="B43" t="s">
        <v>169</v>
      </c>
      <c r="C43">
        <v>2172</v>
      </c>
      <c r="D43">
        <v>15</v>
      </c>
      <c r="E43">
        <v>0</v>
      </c>
      <c r="F43">
        <v>15</v>
      </c>
      <c r="G43">
        <v>0</v>
      </c>
      <c r="H43">
        <v>15</v>
      </c>
      <c r="I43">
        <v>0.01</v>
      </c>
      <c r="J43">
        <v>0.15</v>
      </c>
      <c r="K43">
        <v>0</v>
      </c>
      <c r="L43">
        <v>0.15</v>
      </c>
      <c r="M43">
        <v>0</v>
      </c>
      <c r="N43">
        <v>0.15</v>
      </c>
      <c r="O43">
        <v>0</v>
      </c>
      <c r="P43">
        <v>0</v>
      </c>
      <c r="Q43">
        <v>0.15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0.15</v>
      </c>
      <c r="AV43">
        <v>0</v>
      </c>
    </row>
    <row r="44" spans="1:48" x14ac:dyDescent="0.25">
      <c r="A44">
        <v>39</v>
      </c>
      <c r="B44" t="s">
        <v>170</v>
      </c>
      <c r="C44">
        <v>2940</v>
      </c>
      <c r="D44">
        <v>5</v>
      </c>
      <c r="E44">
        <v>0</v>
      </c>
      <c r="F44">
        <v>5</v>
      </c>
      <c r="G44">
        <v>0</v>
      </c>
      <c r="H44">
        <v>5</v>
      </c>
      <c r="I44">
        <v>0.01</v>
      </c>
      <c r="J44">
        <v>0.05</v>
      </c>
      <c r="K44">
        <v>0</v>
      </c>
      <c r="L44">
        <v>0.05</v>
      </c>
      <c r="M44">
        <v>0</v>
      </c>
      <c r="N44">
        <v>0.05</v>
      </c>
      <c r="O44">
        <v>0</v>
      </c>
      <c r="P44">
        <v>0</v>
      </c>
      <c r="Q44">
        <v>0.05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0.05</v>
      </c>
      <c r="AV44">
        <v>0</v>
      </c>
    </row>
    <row r="45" spans="1:48" x14ac:dyDescent="0.25">
      <c r="A45">
        <v>40</v>
      </c>
      <c r="B45" t="s">
        <v>171</v>
      </c>
      <c r="C45">
        <v>2965</v>
      </c>
      <c r="D45">
        <v>46</v>
      </c>
      <c r="E45">
        <v>0</v>
      </c>
      <c r="F45">
        <v>46</v>
      </c>
      <c r="G45">
        <v>0</v>
      </c>
      <c r="H45">
        <v>46</v>
      </c>
      <c r="I45">
        <v>0.01</v>
      </c>
      <c r="J45">
        <v>0.46</v>
      </c>
      <c r="K45">
        <v>0</v>
      </c>
      <c r="L45">
        <v>0.46</v>
      </c>
      <c r="M45">
        <v>0</v>
      </c>
      <c r="N45">
        <v>0.46</v>
      </c>
      <c r="O45">
        <v>0</v>
      </c>
      <c r="P45">
        <v>0</v>
      </c>
      <c r="Q45">
        <v>0.46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0.46</v>
      </c>
      <c r="AV45">
        <v>0</v>
      </c>
    </row>
    <row r="46" spans="1:48" x14ac:dyDescent="0.25">
      <c r="A46">
        <v>41</v>
      </c>
      <c r="B46" t="s">
        <v>127</v>
      </c>
      <c r="C46">
        <v>1016</v>
      </c>
      <c r="D46">
        <v>4720</v>
      </c>
      <c r="E46">
        <v>0</v>
      </c>
      <c r="F46">
        <v>4720</v>
      </c>
      <c r="G46">
        <v>0</v>
      </c>
      <c r="H46">
        <v>4720</v>
      </c>
      <c r="I46">
        <v>0.01</v>
      </c>
      <c r="J46">
        <v>47.2</v>
      </c>
      <c r="K46">
        <v>0</v>
      </c>
      <c r="L46">
        <v>47.2</v>
      </c>
      <c r="M46">
        <v>0</v>
      </c>
      <c r="N46">
        <v>47.2</v>
      </c>
      <c r="O46">
        <v>0</v>
      </c>
      <c r="P46">
        <v>0</v>
      </c>
      <c r="Q46">
        <v>47.2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47.2</v>
      </c>
      <c r="AV46">
        <v>0</v>
      </c>
    </row>
    <row r="47" spans="1:48" x14ac:dyDescent="0.25">
      <c r="A47">
        <v>42</v>
      </c>
      <c r="B47" t="s">
        <v>128</v>
      </c>
      <c r="C47">
        <v>2200</v>
      </c>
      <c r="D47">
        <v>39</v>
      </c>
      <c r="E47">
        <v>0</v>
      </c>
      <c r="F47">
        <v>39</v>
      </c>
      <c r="G47">
        <v>0</v>
      </c>
      <c r="H47">
        <v>39</v>
      </c>
      <c r="I47">
        <v>0.01</v>
      </c>
      <c r="J47">
        <v>0.39</v>
      </c>
      <c r="K47">
        <v>0</v>
      </c>
      <c r="L47">
        <v>0.39</v>
      </c>
      <c r="M47">
        <v>0</v>
      </c>
      <c r="N47">
        <v>0.39</v>
      </c>
      <c r="O47">
        <v>0</v>
      </c>
      <c r="P47">
        <v>0</v>
      </c>
      <c r="Q47">
        <v>0.39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0.39</v>
      </c>
      <c r="AV47">
        <v>0</v>
      </c>
    </row>
    <row r="48" spans="1:48" x14ac:dyDescent="0.25">
      <c r="A48">
        <v>43</v>
      </c>
      <c r="B48" t="s">
        <v>172</v>
      </c>
      <c r="C48">
        <v>2392</v>
      </c>
      <c r="D48">
        <v>241</v>
      </c>
      <c r="E48">
        <v>0</v>
      </c>
      <c r="F48">
        <v>241</v>
      </c>
      <c r="G48">
        <v>0</v>
      </c>
      <c r="H48">
        <v>241</v>
      </c>
      <c r="I48">
        <v>0.01</v>
      </c>
      <c r="J48">
        <v>2.41</v>
      </c>
      <c r="K48">
        <v>0</v>
      </c>
      <c r="L48">
        <v>2.41</v>
      </c>
      <c r="M48">
        <v>0</v>
      </c>
      <c r="N48">
        <v>2.41</v>
      </c>
      <c r="O48">
        <v>0</v>
      </c>
      <c r="P48">
        <v>0</v>
      </c>
      <c r="Q48">
        <v>2.41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2.41</v>
      </c>
      <c r="AV48">
        <v>0</v>
      </c>
    </row>
    <row r="49" spans="1:48" x14ac:dyDescent="0.25">
      <c r="A49">
        <v>44</v>
      </c>
      <c r="B49" t="s">
        <v>129</v>
      </c>
      <c r="C49">
        <v>1017</v>
      </c>
      <c r="D49">
        <v>486</v>
      </c>
      <c r="E49">
        <v>0</v>
      </c>
      <c r="F49">
        <v>486</v>
      </c>
      <c r="G49">
        <v>0</v>
      </c>
      <c r="H49">
        <v>486</v>
      </c>
      <c r="I49">
        <v>0.01</v>
      </c>
      <c r="J49">
        <v>4.8600000000000003</v>
      </c>
      <c r="K49">
        <v>0</v>
      </c>
      <c r="L49">
        <v>4.8600000000000003</v>
      </c>
      <c r="M49">
        <v>0</v>
      </c>
      <c r="N49">
        <v>4.8600000000000003</v>
      </c>
      <c r="O49">
        <v>0</v>
      </c>
      <c r="P49">
        <v>0</v>
      </c>
      <c r="Q49">
        <v>4.8600000000000003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4.8600000000000003</v>
      </c>
      <c r="AV49">
        <v>0</v>
      </c>
    </row>
    <row r="50" spans="1:48" x14ac:dyDescent="0.25">
      <c r="A50">
        <v>45</v>
      </c>
      <c r="B50" t="s">
        <v>173</v>
      </c>
      <c r="C50">
        <v>2208</v>
      </c>
      <c r="D50">
        <v>797</v>
      </c>
      <c r="E50">
        <v>0</v>
      </c>
      <c r="F50">
        <v>797</v>
      </c>
      <c r="G50">
        <v>0</v>
      </c>
      <c r="H50">
        <v>797</v>
      </c>
      <c r="I50">
        <v>0.01</v>
      </c>
      <c r="J50">
        <v>7.97</v>
      </c>
      <c r="K50">
        <v>0</v>
      </c>
      <c r="L50">
        <v>7.97</v>
      </c>
      <c r="M50">
        <v>0</v>
      </c>
      <c r="N50">
        <v>7.97</v>
      </c>
      <c r="O50">
        <v>0</v>
      </c>
      <c r="P50">
        <v>0</v>
      </c>
      <c r="Q50">
        <v>7.97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7.97</v>
      </c>
      <c r="AV50">
        <v>0</v>
      </c>
    </row>
    <row r="51" spans="1:48" x14ac:dyDescent="0.25">
      <c r="A51">
        <v>46</v>
      </c>
      <c r="B51" t="s">
        <v>130</v>
      </c>
      <c r="C51">
        <v>2494</v>
      </c>
      <c r="D51">
        <v>1</v>
      </c>
      <c r="E51">
        <v>0</v>
      </c>
      <c r="F51">
        <v>1</v>
      </c>
      <c r="G51">
        <v>0</v>
      </c>
      <c r="H51">
        <v>1</v>
      </c>
      <c r="I51">
        <v>0.01</v>
      </c>
      <c r="J51">
        <v>0.01</v>
      </c>
      <c r="K51">
        <v>0</v>
      </c>
      <c r="L51">
        <v>0.01</v>
      </c>
      <c r="M51">
        <v>0</v>
      </c>
      <c r="N51">
        <v>0.01</v>
      </c>
      <c r="O51">
        <v>0</v>
      </c>
      <c r="P51">
        <v>0</v>
      </c>
      <c r="Q51">
        <v>0.01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0.01</v>
      </c>
      <c r="AV51">
        <v>0</v>
      </c>
    </row>
    <row r="52" spans="1:48" x14ac:dyDescent="0.25">
      <c r="A52">
        <v>47</v>
      </c>
      <c r="B52" t="s">
        <v>108</v>
      </c>
      <c r="C52">
        <v>1019</v>
      </c>
      <c r="D52">
        <v>3401</v>
      </c>
      <c r="E52">
        <v>0</v>
      </c>
      <c r="F52">
        <v>3401</v>
      </c>
      <c r="G52">
        <v>0</v>
      </c>
      <c r="H52">
        <v>3401</v>
      </c>
      <c r="I52">
        <v>0.01</v>
      </c>
      <c r="J52">
        <v>34.01</v>
      </c>
      <c r="K52">
        <v>0</v>
      </c>
      <c r="L52">
        <v>34.01</v>
      </c>
      <c r="M52">
        <v>0</v>
      </c>
      <c r="N52">
        <v>34.01</v>
      </c>
      <c r="O52">
        <v>0</v>
      </c>
      <c r="P52">
        <v>0</v>
      </c>
      <c r="Q52">
        <v>34.01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34.01</v>
      </c>
      <c r="AV52">
        <v>0</v>
      </c>
    </row>
    <row r="53" spans="1:48" x14ac:dyDescent="0.25">
      <c r="A53">
        <v>48</v>
      </c>
      <c r="B53" t="s">
        <v>174</v>
      </c>
      <c r="C53">
        <v>2240</v>
      </c>
      <c r="D53">
        <v>6</v>
      </c>
      <c r="E53">
        <v>0</v>
      </c>
      <c r="F53">
        <v>6</v>
      </c>
      <c r="G53">
        <v>0</v>
      </c>
      <c r="H53">
        <v>6</v>
      </c>
      <c r="I53">
        <v>0.01</v>
      </c>
      <c r="J53">
        <v>0.06</v>
      </c>
      <c r="K53">
        <v>0</v>
      </c>
      <c r="L53">
        <v>0.06</v>
      </c>
      <c r="M53">
        <v>0</v>
      </c>
      <c r="N53">
        <v>0.06</v>
      </c>
      <c r="O53">
        <v>0</v>
      </c>
      <c r="P53">
        <v>0</v>
      </c>
      <c r="Q53">
        <v>0.06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0.06</v>
      </c>
      <c r="AV53">
        <v>0</v>
      </c>
    </row>
    <row r="54" spans="1:48" x14ac:dyDescent="0.25">
      <c r="A54">
        <v>49</v>
      </c>
      <c r="B54" t="s">
        <v>175</v>
      </c>
      <c r="C54">
        <v>2448</v>
      </c>
      <c r="D54">
        <v>6</v>
      </c>
      <c r="E54">
        <v>0</v>
      </c>
      <c r="F54">
        <v>6</v>
      </c>
      <c r="G54">
        <v>0</v>
      </c>
      <c r="H54">
        <v>6</v>
      </c>
      <c r="I54">
        <v>0.01</v>
      </c>
      <c r="J54">
        <v>0.06</v>
      </c>
      <c r="K54">
        <v>0</v>
      </c>
      <c r="L54">
        <v>0.06</v>
      </c>
      <c r="M54">
        <v>0</v>
      </c>
      <c r="N54">
        <v>0.06</v>
      </c>
      <c r="O54">
        <v>0</v>
      </c>
      <c r="P54">
        <v>0</v>
      </c>
      <c r="Q54">
        <v>0.06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0.06</v>
      </c>
      <c r="AV54">
        <v>0</v>
      </c>
    </row>
    <row r="55" spans="1:48" x14ac:dyDescent="0.25">
      <c r="A55">
        <v>50</v>
      </c>
      <c r="B55" t="s">
        <v>176</v>
      </c>
      <c r="C55">
        <v>2653</v>
      </c>
      <c r="D55">
        <v>18</v>
      </c>
      <c r="E55">
        <v>0</v>
      </c>
      <c r="F55">
        <v>18</v>
      </c>
      <c r="G55">
        <v>0</v>
      </c>
      <c r="H55">
        <v>18</v>
      </c>
      <c r="I55">
        <v>0.01</v>
      </c>
      <c r="J55">
        <v>0.18</v>
      </c>
      <c r="K55">
        <v>0</v>
      </c>
      <c r="L55">
        <v>0.18</v>
      </c>
      <c r="M55">
        <v>0</v>
      </c>
      <c r="N55">
        <v>0.18</v>
      </c>
      <c r="O55">
        <v>0</v>
      </c>
      <c r="P55">
        <v>0</v>
      </c>
      <c r="Q55">
        <v>0.18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0.18</v>
      </c>
      <c r="AV55">
        <v>0</v>
      </c>
    </row>
    <row r="56" spans="1:48" x14ac:dyDescent="0.25">
      <c r="A56">
        <v>51</v>
      </c>
      <c r="B56" t="s">
        <v>131</v>
      </c>
      <c r="C56">
        <v>1020</v>
      </c>
      <c r="D56">
        <v>1422</v>
      </c>
      <c r="E56">
        <v>0</v>
      </c>
      <c r="F56">
        <v>1422</v>
      </c>
      <c r="G56">
        <v>0</v>
      </c>
      <c r="H56">
        <v>1422</v>
      </c>
      <c r="I56">
        <v>0.01</v>
      </c>
      <c r="J56">
        <v>14.22</v>
      </c>
      <c r="K56">
        <v>0</v>
      </c>
      <c r="L56">
        <v>14.22</v>
      </c>
      <c r="M56">
        <v>0</v>
      </c>
      <c r="N56">
        <v>14.22</v>
      </c>
      <c r="O56">
        <v>0</v>
      </c>
      <c r="P56">
        <v>0</v>
      </c>
      <c r="Q56">
        <v>14.22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14.22</v>
      </c>
      <c r="AV56">
        <v>0</v>
      </c>
    </row>
    <row r="57" spans="1:48" x14ac:dyDescent="0.25">
      <c r="A57">
        <v>52</v>
      </c>
      <c r="B57" t="s">
        <v>177</v>
      </c>
      <c r="C57">
        <v>2775</v>
      </c>
      <c r="D57">
        <v>5</v>
      </c>
      <c r="E57">
        <v>0</v>
      </c>
      <c r="F57">
        <v>5</v>
      </c>
      <c r="G57">
        <v>0</v>
      </c>
      <c r="H57">
        <v>5</v>
      </c>
      <c r="I57">
        <v>0.01</v>
      </c>
      <c r="J57">
        <v>0.05</v>
      </c>
      <c r="K57">
        <v>0</v>
      </c>
      <c r="L57">
        <v>0.05</v>
      </c>
      <c r="M57">
        <v>0</v>
      </c>
      <c r="N57">
        <v>0.05</v>
      </c>
      <c r="O57">
        <v>0</v>
      </c>
      <c r="P57">
        <v>0</v>
      </c>
      <c r="Q57">
        <v>0.05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0.05</v>
      </c>
      <c r="AV57">
        <v>0</v>
      </c>
    </row>
    <row r="58" spans="1:48" x14ac:dyDescent="0.25">
      <c r="A58">
        <v>53</v>
      </c>
      <c r="B58" t="s">
        <v>178</v>
      </c>
      <c r="C58">
        <v>2445</v>
      </c>
      <c r="D58">
        <v>6</v>
      </c>
      <c r="E58">
        <v>0</v>
      </c>
      <c r="F58">
        <v>6</v>
      </c>
      <c r="G58">
        <v>0</v>
      </c>
      <c r="H58">
        <v>6</v>
      </c>
      <c r="I58">
        <v>0.01</v>
      </c>
      <c r="J58">
        <v>0.06</v>
      </c>
      <c r="K58">
        <v>0</v>
      </c>
      <c r="L58">
        <v>0.06</v>
      </c>
      <c r="M58">
        <v>0</v>
      </c>
      <c r="N58">
        <v>0.06</v>
      </c>
      <c r="O58">
        <v>0</v>
      </c>
      <c r="P58">
        <v>0</v>
      </c>
      <c r="Q58">
        <v>0.06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0.06</v>
      </c>
      <c r="AV58">
        <v>0</v>
      </c>
    </row>
    <row r="59" spans="1:48" x14ac:dyDescent="0.25">
      <c r="A59">
        <v>54</v>
      </c>
      <c r="B59" t="s">
        <v>104</v>
      </c>
      <c r="C59">
        <v>1021</v>
      </c>
      <c r="D59">
        <v>13096</v>
      </c>
      <c r="E59">
        <v>0</v>
      </c>
      <c r="F59">
        <v>13096</v>
      </c>
      <c r="G59">
        <v>0</v>
      </c>
      <c r="H59">
        <v>13096</v>
      </c>
      <c r="I59">
        <v>0.01</v>
      </c>
      <c r="J59">
        <v>130.96</v>
      </c>
      <c r="K59">
        <v>0</v>
      </c>
      <c r="L59">
        <v>130.96</v>
      </c>
      <c r="M59">
        <v>0</v>
      </c>
      <c r="N59">
        <v>130.96</v>
      </c>
      <c r="O59">
        <v>0</v>
      </c>
      <c r="P59">
        <v>0</v>
      </c>
      <c r="Q59">
        <v>130.96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130.96</v>
      </c>
      <c r="AV59">
        <v>0</v>
      </c>
    </row>
    <row r="60" spans="1:48" x14ac:dyDescent="0.25">
      <c r="A60">
        <v>55</v>
      </c>
      <c r="B60" t="s">
        <v>112</v>
      </c>
      <c r="C60">
        <v>2286</v>
      </c>
      <c r="D60">
        <v>484</v>
      </c>
      <c r="E60">
        <v>0</v>
      </c>
      <c r="F60">
        <v>484</v>
      </c>
      <c r="G60">
        <v>0</v>
      </c>
      <c r="H60">
        <v>484</v>
      </c>
      <c r="I60">
        <v>0.01</v>
      </c>
      <c r="J60">
        <v>4.84</v>
      </c>
      <c r="K60">
        <v>0</v>
      </c>
      <c r="L60">
        <v>4.84</v>
      </c>
      <c r="M60">
        <v>0</v>
      </c>
      <c r="N60">
        <v>4.84</v>
      </c>
      <c r="O60">
        <v>0</v>
      </c>
      <c r="P60">
        <v>0</v>
      </c>
      <c r="Q60">
        <v>4.84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4.84</v>
      </c>
      <c r="AV60">
        <v>0</v>
      </c>
    </row>
    <row r="61" spans="1:48" x14ac:dyDescent="0.25">
      <c r="A61">
        <v>56</v>
      </c>
      <c r="B61" t="s">
        <v>132</v>
      </c>
      <c r="C61">
        <v>2446</v>
      </c>
      <c r="D61">
        <v>28</v>
      </c>
      <c r="E61">
        <v>0</v>
      </c>
      <c r="F61">
        <v>28</v>
      </c>
      <c r="G61">
        <v>0</v>
      </c>
      <c r="H61">
        <v>28</v>
      </c>
      <c r="I61">
        <v>0.01</v>
      </c>
      <c r="J61">
        <v>0.28000000000000003</v>
      </c>
      <c r="K61">
        <v>0</v>
      </c>
      <c r="L61">
        <v>0.28000000000000003</v>
      </c>
      <c r="M61">
        <v>0</v>
      </c>
      <c r="N61">
        <v>0.28000000000000003</v>
      </c>
      <c r="O61">
        <v>0</v>
      </c>
      <c r="P61">
        <v>0</v>
      </c>
      <c r="Q61">
        <v>0.28000000000000003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0.28000000000000003</v>
      </c>
      <c r="AV61">
        <v>0</v>
      </c>
    </row>
    <row r="62" spans="1:48" x14ac:dyDescent="0.25">
      <c r="A62">
        <v>57</v>
      </c>
      <c r="B62" t="s">
        <v>133</v>
      </c>
      <c r="C62">
        <v>2470</v>
      </c>
      <c r="D62">
        <v>41</v>
      </c>
      <c r="E62">
        <v>0</v>
      </c>
      <c r="F62">
        <v>41</v>
      </c>
      <c r="G62">
        <v>0</v>
      </c>
      <c r="H62">
        <v>41</v>
      </c>
      <c r="I62">
        <v>0.01</v>
      </c>
      <c r="J62">
        <v>0.41</v>
      </c>
      <c r="K62">
        <v>0</v>
      </c>
      <c r="L62">
        <v>0.41</v>
      </c>
      <c r="M62">
        <v>0</v>
      </c>
      <c r="N62">
        <v>0.41</v>
      </c>
      <c r="O62">
        <v>0</v>
      </c>
      <c r="P62">
        <v>0</v>
      </c>
      <c r="Q62">
        <v>0.41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0.41</v>
      </c>
      <c r="AV62">
        <v>0</v>
      </c>
    </row>
    <row r="63" spans="1:48" x14ac:dyDescent="0.25">
      <c r="A63">
        <v>58</v>
      </c>
      <c r="B63" t="s">
        <v>179</v>
      </c>
      <c r="C63">
        <v>2810</v>
      </c>
      <c r="D63">
        <v>12</v>
      </c>
      <c r="E63">
        <v>0</v>
      </c>
      <c r="F63">
        <v>12</v>
      </c>
      <c r="G63">
        <v>0</v>
      </c>
      <c r="H63">
        <v>12</v>
      </c>
      <c r="I63">
        <v>0.01</v>
      </c>
      <c r="J63">
        <v>0.12</v>
      </c>
      <c r="K63">
        <v>0</v>
      </c>
      <c r="L63">
        <v>0.12</v>
      </c>
      <c r="M63">
        <v>0</v>
      </c>
      <c r="N63">
        <v>0.12</v>
      </c>
      <c r="O63">
        <v>0</v>
      </c>
      <c r="P63">
        <v>0</v>
      </c>
      <c r="Q63">
        <v>0.12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0.12</v>
      </c>
      <c r="AV63">
        <v>0</v>
      </c>
    </row>
    <row r="64" spans="1:48" x14ac:dyDescent="0.25">
      <c r="A64">
        <v>59</v>
      </c>
      <c r="B64" t="s">
        <v>134</v>
      </c>
      <c r="C64">
        <v>1025</v>
      </c>
      <c r="D64">
        <v>637</v>
      </c>
      <c r="E64">
        <v>0</v>
      </c>
      <c r="F64">
        <v>637</v>
      </c>
      <c r="G64">
        <v>0</v>
      </c>
      <c r="H64">
        <v>637</v>
      </c>
      <c r="I64">
        <v>0.01</v>
      </c>
      <c r="J64">
        <v>6.37</v>
      </c>
      <c r="K64">
        <v>0</v>
      </c>
      <c r="L64">
        <v>6.37</v>
      </c>
      <c r="M64">
        <v>0</v>
      </c>
      <c r="N64">
        <v>6.37</v>
      </c>
      <c r="O64">
        <v>0</v>
      </c>
      <c r="P64">
        <v>0</v>
      </c>
      <c r="Q64">
        <v>6.37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>
        <v>6.37</v>
      </c>
      <c r="AV64">
        <v>0</v>
      </c>
    </row>
    <row r="65" spans="1:48" x14ac:dyDescent="0.25">
      <c r="A65">
        <v>60</v>
      </c>
      <c r="B65" t="s">
        <v>180</v>
      </c>
      <c r="C65">
        <v>2336</v>
      </c>
      <c r="D65">
        <v>10</v>
      </c>
      <c r="E65">
        <v>0</v>
      </c>
      <c r="F65">
        <v>10</v>
      </c>
      <c r="G65">
        <v>0</v>
      </c>
      <c r="H65">
        <v>10</v>
      </c>
      <c r="I65">
        <v>0.01</v>
      </c>
      <c r="J65">
        <v>0.1</v>
      </c>
      <c r="K65">
        <v>0</v>
      </c>
      <c r="L65">
        <v>0.1</v>
      </c>
      <c r="M65">
        <v>0</v>
      </c>
      <c r="N65">
        <v>0.1</v>
      </c>
      <c r="O65">
        <v>0</v>
      </c>
      <c r="P65">
        <v>0</v>
      </c>
      <c r="Q65">
        <v>0.1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U65">
        <v>0.1</v>
      </c>
      <c r="AV65">
        <v>0</v>
      </c>
    </row>
    <row r="66" spans="1:48" x14ac:dyDescent="0.25">
      <c r="A66">
        <v>61</v>
      </c>
      <c r="B66" t="s">
        <v>181</v>
      </c>
      <c r="C66">
        <v>2932</v>
      </c>
      <c r="D66">
        <v>14</v>
      </c>
      <c r="E66">
        <v>0</v>
      </c>
      <c r="F66">
        <v>14</v>
      </c>
      <c r="G66">
        <v>0</v>
      </c>
      <c r="H66">
        <v>14</v>
      </c>
      <c r="I66">
        <v>0.01</v>
      </c>
      <c r="J66">
        <v>0.14000000000000001</v>
      </c>
      <c r="K66">
        <v>0</v>
      </c>
      <c r="L66">
        <v>0.14000000000000001</v>
      </c>
      <c r="M66">
        <v>0</v>
      </c>
      <c r="N66">
        <v>0.14000000000000001</v>
      </c>
      <c r="O66">
        <v>0</v>
      </c>
      <c r="P66">
        <v>0</v>
      </c>
      <c r="Q66">
        <v>0.14000000000000001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>
        <v>0.14000000000000001</v>
      </c>
      <c r="AV66">
        <v>0</v>
      </c>
    </row>
    <row r="67" spans="1:48" x14ac:dyDescent="0.25">
      <c r="A67">
        <v>62</v>
      </c>
      <c r="B67" t="s">
        <v>113</v>
      </c>
      <c r="C67">
        <v>1027</v>
      </c>
      <c r="D67">
        <v>2300</v>
      </c>
      <c r="E67">
        <v>0</v>
      </c>
      <c r="F67">
        <v>2300</v>
      </c>
      <c r="G67">
        <v>0</v>
      </c>
      <c r="H67">
        <v>2300</v>
      </c>
      <c r="I67">
        <v>0.01</v>
      </c>
      <c r="J67">
        <v>23</v>
      </c>
      <c r="K67">
        <v>0</v>
      </c>
      <c r="L67">
        <v>23</v>
      </c>
      <c r="M67">
        <v>0</v>
      </c>
      <c r="N67">
        <v>23</v>
      </c>
      <c r="O67">
        <v>0</v>
      </c>
      <c r="P67">
        <v>0</v>
      </c>
      <c r="Q67">
        <v>23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>
        <v>23</v>
      </c>
      <c r="AV67">
        <v>0</v>
      </c>
    </row>
    <row r="68" spans="1:48" x14ac:dyDescent="0.25">
      <c r="A68">
        <v>63</v>
      </c>
      <c r="B68" t="s">
        <v>182</v>
      </c>
      <c r="C68">
        <v>2384</v>
      </c>
      <c r="D68">
        <v>56</v>
      </c>
      <c r="E68">
        <v>0</v>
      </c>
      <c r="F68">
        <v>56</v>
      </c>
      <c r="G68">
        <v>0</v>
      </c>
      <c r="H68">
        <v>56</v>
      </c>
      <c r="I68">
        <v>0.01</v>
      </c>
      <c r="J68">
        <v>0.56000000000000005</v>
      </c>
      <c r="K68">
        <v>0</v>
      </c>
      <c r="L68">
        <v>0.56000000000000005</v>
      </c>
      <c r="M68">
        <v>0</v>
      </c>
      <c r="N68">
        <v>0.56000000000000005</v>
      </c>
      <c r="O68">
        <v>0</v>
      </c>
      <c r="P68">
        <v>0</v>
      </c>
      <c r="Q68">
        <v>0.56000000000000005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>
        <v>0.56000000000000005</v>
      </c>
      <c r="AV68">
        <v>0</v>
      </c>
    </row>
    <row r="69" spans="1:48" x14ac:dyDescent="0.25">
      <c r="A69">
        <v>64</v>
      </c>
      <c r="B69" t="s">
        <v>135</v>
      </c>
      <c r="C69">
        <v>1028</v>
      </c>
      <c r="D69">
        <v>8409</v>
      </c>
      <c r="E69">
        <v>0</v>
      </c>
      <c r="F69">
        <v>8409</v>
      </c>
      <c r="G69">
        <v>0</v>
      </c>
      <c r="H69">
        <v>8409</v>
      </c>
      <c r="I69">
        <v>0.01</v>
      </c>
      <c r="J69">
        <v>84.09</v>
      </c>
      <c r="K69">
        <v>0</v>
      </c>
      <c r="L69">
        <v>84.09</v>
      </c>
      <c r="M69">
        <v>0</v>
      </c>
      <c r="N69">
        <v>84.09</v>
      </c>
      <c r="O69">
        <v>0</v>
      </c>
      <c r="P69">
        <v>0</v>
      </c>
      <c r="Q69">
        <v>84.09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>
        <v>84.09</v>
      </c>
      <c r="AV69">
        <v>0</v>
      </c>
    </row>
    <row r="70" spans="1:48" x14ac:dyDescent="0.25">
      <c r="A70">
        <v>65</v>
      </c>
      <c r="B70" t="s">
        <v>183</v>
      </c>
      <c r="C70">
        <v>2103</v>
      </c>
      <c r="D70">
        <v>55</v>
      </c>
      <c r="E70">
        <v>0</v>
      </c>
      <c r="F70">
        <v>55</v>
      </c>
      <c r="G70">
        <v>0</v>
      </c>
      <c r="H70">
        <v>55</v>
      </c>
      <c r="I70">
        <v>0.01</v>
      </c>
      <c r="J70">
        <v>0.55000000000000004</v>
      </c>
      <c r="K70">
        <v>0</v>
      </c>
      <c r="L70">
        <v>0.55000000000000004</v>
      </c>
      <c r="M70">
        <v>0</v>
      </c>
      <c r="N70">
        <v>0.55000000000000004</v>
      </c>
      <c r="O70">
        <v>0</v>
      </c>
      <c r="P70">
        <v>0</v>
      </c>
      <c r="Q70">
        <v>0.55000000000000004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>
        <v>0.55000000000000004</v>
      </c>
      <c r="AV70">
        <v>0</v>
      </c>
    </row>
    <row r="71" spans="1:48" x14ac:dyDescent="0.25">
      <c r="A71">
        <v>66</v>
      </c>
      <c r="B71" t="s">
        <v>136</v>
      </c>
      <c r="C71">
        <v>2250</v>
      </c>
      <c r="D71">
        <v>5</v>
      </c>
      <c r="E71">
        <v>0</v>
      </c>
      <c r="F71">
        <v>5</v>
      </c>
      <c r="G71">
        <v>0</v>
      </c>
      <c r="H71">
        <v>5</v>
      </c>
      <c r="I71">
        <v>0.01</v>
      </c>
      <c r="J71">
        <v>0.05</v>
      </c>
      <c r="K71">
        <v>0</v>
      </c>
      <c r="L71">
        <v>0.05</v>
      </c>
      <c r="M71">
        <v>0</v>
      </c>
      <c r="N71">
        <v>0.05</v>
      </c>
      <c r="O71">
        <v>0</v>
      </c>
      <c r="P71">
        <v>0</v>
      </c>
      <c r="Q71">
        <v>0.05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>
        <v>0.05</v>
      </c>
      <c r="AV71">
        <v>0</v>
      </c>
    </row>
    <row r="72" spans="1:48" x14ac:dyDescent="0.25">
      <c r="A72">
        <v>67</v>
      </c>
      <c r="B72" t="s">
        <v>12</v>
      </c>
      <c r="C72">
        <v>1029</v>
      </c>
      <c r="D72">
        <v>10239</v>
      </c>
      <c r="E72">
        <v>0</v>
      </c>
      <c r="F72">
        <v>10239</v>
      </c>
      <c r="G72">
        <v>0</v>
      </c>
      <c r="H72">
        <v>10239</v>
      </c>
      <c r="I72">
        <v>0.01</v>
      </c>
      <c r="J72">
        <v>102.39</v>
      </c>
      <c r="K72">
        <v>0</v>
      </c>
      <c r="L72">
        <v>102.39</v>
      </c>
      <c r="M72">
        <v>0</v>
      </c>
      <c r="N72">
        <v>102.39</v>
      </c>
      <c r="O72">
        <v>0</v>
      </c>
      <c r="P72">
        <v>0</v>
      </c>
      <c r="Q72">
        <v>102.39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U72">
        <v>102.39</v>
      </c>
      <c r="AV72">
        <v>0</v>
      </c>
    </row>
    <row r="73" spans="1:48" x14ac:dyDescent="0.25">
      <c r="A73">
        <v>68</v>
      </c>
      <c r="B73" t="s">
        <v>184</v>
      </c>
      <c r="C73">
        <v>2396</v>
      </c>
      <c r="D73">
        <v>5</v>
      </c>
      <c r="E73">
        <v>0</v>
      </c>
      <c r="F73">
        <v>5</v>
      </c>
      <c r="G73">
        <v>0</v>
      </c>
      <c r="H73">
        <v>5</v>
      </c>
      <c r="I73">
        <v>0.01</v>
      </c>
      <c r="J73">
        <v>0.05</v>
      </c>
      <c r="K73">
        <v>0</v>
      </c>
      <c r="L73">
        <v>0.05</v>
      </c>
      <c r="M73">
        <v>0</v>
      </c>
      <c r="N73">
        <v>0.05</v>
      </c>
      <c r="O73">
        <v>0</v>
      </c>
      <c r="P73">
        <v>0</v>
      </c>
      <c r="Q73">
        <v>0.05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>
        <v>0.05</v>
      </c>
      <c r="AV73">
        <v>0</v>
      </c>
    </row>
    <row r="74" spans="1:48" x14ac:dyDescent="0.25">
      <c r="A74">
        <v>69</v>
      </c>
      <c r="B74" t="s">
        <v>137</v>
      </c>
      <c r="C74">
        <v>2460</v>
      </c>
      <c r="D74">
        <v>5</v>
      </c>
      <c r="E74">
        <v>0</v>
      </c>
      <c r="F74">
        <v>5</v>
      </c>
      <c r="G74">
        <v>0</v>
      </c>
      <c r="H74">
        <v>5</v>
      </c>
      <c r="I74">
        <v>0.01</v>
      </c>
      <c r="J74">
        <v>0.05</v>
      </c>
      <c r="K74">
        <v>0</v>
      </c>
      <c r="L74">
        <v>0.05</v>
      </c>
      <c r="M74">
        <v>0</v>
      </c>
      <c r="N74">
        <v>0.05</v>
      </c>
      <c r="O74">
        <v>0</v>
      </c>
      <c r="P74">
        <v>0</v>
      </c>
      <c r="Q74">
        <v>0.05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>
        <v>0.05</v>
      </c>
      <c r="AV74">
        <v>0</v>
      </c>
    </row>
    <row r="75" spans="1:48" x14ac:dyDescent="0.25">
      <c r="A75">
        <v>70</v>
      </c>
      <c r="B75" t="s">
        <v>138</v>
      </c>
      <c r="C75">
        <v>2482</v>
      </c>
      <c r="D75">
        <v>128</v>
      </c>
      <c r="E75">
        <v>0</v>
      </c>
      <c r="F75">
        <v>128</v>
      </c>
      <c r="G75">
        <v>0</v>
      </c>
      <c r="H75">
        <v>128</v>
      </c>
      <c r="I75">
        <v>0.01</v>
      </c>
      <c r="J75">
        <v>1.28</v>
      </c>
      <c r="K75">
        <v>0</v>
      </c>
      <c r="L75">
        <v>1.28</v>
      </c>
      <c r="M75">
        <v>0</v>
      </c>
      <c r="N75">
        <v>1.28</v>
      </c>
      <c r="O75">
        <v>0</v>
      </c>
      <c r="P75">
        <v>0</v>
      </c>
      <c r="Q75">
        <v>1.28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>
        <v>1.28</v>
      </c>
      <c r="AV75">
        <v>0</v>
      </c>
    </row>
    <row r="76" spans="1:48" x14ac:dyDescent="0.25">
      <c r="A76">
        <v>71</v>
      </c>
      <c r="B76" t="s">
        <v>139</v>
      </c>
      <c r="C76">
        <v>1030</v>
      </c>
      <c r="D76">
        <v>6518</v>
      </c>
      <c r="E76">
        <v>0</v>
      </c>
      <c r="F76">
        <v>6518</v>
      </c>
      <c r="G76">
        <v>0</v>
      </c>
      <c r="H76">
        <v>6518</v>
      </c>
      <c r="I76">
        <v>0.01</v>
      </c>
      <c r="J76">
        <v>65.180000000000007</v>
      </c>
      <c r="K76">
        <v>0</v>
      </c>
      <c r="L76">
        <v>65.180000000000007</v>
      </c>
      <c r="M76">
        <v>0</v>
      </c>
      <c r="N76">
        <v>65.180000000000007</v>
      </c>
      <c r="O76">
        <v>0</v>
      </c>
      <c r="P76">
        <v>0</v>
      </c>
      <c r="Q76">
        <v>65.180000000000007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>
        <v>65.180000000000007</v>
      </c>
      <c r="AV76">
        <v>0</v>
      </c>
    </row>
    <row r="77" spans="1:48" x14ac:dyDescent="0.25">
      <c r="A77">
        <v>72</v>
      </c>
      <c r="B77" t="s">
        <v>185</v>
      </c>
      <c r="C77">
        <v>2151</v>
      </c>
      <c r="D77">
        <v>10</v>
      </c>
      <c r="E77">
        <v>0</v>
      </c>
      <c r="F77">
        <v>10</v>
      </c>
      <c r="G77">
        <v>0</v>
      </c>
      <c r="H77">
        <v>10</v>
      </c>
      <c r="I77">
        <v>0.01</v>
      </c>
      <c r="J77">
        <v>0.1</v>
      </c>
      <c r="K77">
        <v>0</v>
      </c>
      <c r="L77">
        <v>0.1</v>
      </c>
      <c r="M77">
        <v>0</v>
      </c>
      <c r="N77">
        <v>0.1</v>
      </c>
      <c r="O77">
        <v>0</v>
      </c>
      <c r="P77">
        <v>0</v>
      </c>
      <c r="Q77">
        <v>0.1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>
        <v>0.1</v>
      </c>
      <c r="AV77">
        <v>0</v>
      </c>
    </row>
    <row r="78" spans="1:48" x14ac:dyDescent="0.25">
      <c r="A78">
        <v>73</v>
      </c>
      <c r="B78" t="s">
        <v>186</v>
      </c>
      <c r="C78">
        <v>2316</v>
      </c>
      <c r="D78">
        <v>121</v>
      </c>
      <c r="E78">
        <v>0</v>
      </c>
      <c r="F78">
        <v>121</v>
      </c>
      <c r="G78">
        <v>0</v>
      </c>
      <c r="H78">
        <v>121</v>
      </c>
      <c r="I78">
        <v>0.01</v>
      </c>
      <c r="J78">
        <v>1.21</v>
      </c>
      <c r="K78">
        <v>0</v>
      </c>
      <c r="L78">
        <v>1.21</v>
      </c>
      <c r="M78">
        <v>0</v>
      </c>
      <c r="N78">
        <v>1.21</v>
      </c>
      <c r="O78">
        <v>0</v>
      </c>
      <c r="P78">
        <v>0</v>
      </c>
      <c r="Q78">
        <v>1.21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>
        <v>1.21</v>
      </c>
      <c r="AV78">
        <v>0</v>
      </c>
    </row>
    <row r="79" spans="1:48" x14ac:dyDescent="0.25">
      <c r="A79">
        <v>74</v>
      </c>
      <c r="B79" t="s">
        <v>140</v>
      </c>
      <c r="C79">
        <v>2498</v>
      </c>
      <c r="D79">
        <v>39</v>
      </c>
      <c r="E79">
        <v>0</v>
      </c>
      <c r="F79">
        <v>39</v>
      </c>
      <c r="G79">
        <v>0</v>
      </c>
      <c r="H79">
        <v>39</v>
      </c>
      <c r="I79">
        <v>0.01</v>
      </c>
      <c r="J79">
        <v>0.39</v>
      </c>
      <c r="K79">
        <v>0</v>
      </c>
      <c r="L79">
        <v>0.39</v>
      </c>
      <c r="M79">
        <v>0</v>
      </c>
      <c r="N79">
        <v>0.39</v>
      </c>
      <c r="O79">
        <v>0</v>
      </c>
      <c r="P79">
        <v>0</v>
      </c>
      <c r="Q79">
        <v>0.39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>
        <v>0.39</v>
      </c>
      <c r="AV79">
        <v>0</v>
      </c>
    </row>
    <row r="80" spans="1:48" x14ac:dyDescent="0.25">
      <c r="A80">
        <v>75</v>
      </c>
      <c r="B80" t="s">
        <v>141</v>
      </c>
      <c r="C80">
        <v>1031</v>
      </c>
      <c r="D80">
        <v>448</v>
      </c>
      <c r="E80">
        <v>0</v>
      </c>
      <c r="F80">
        <v>448</v>
      </c>
      <c r="G80">
        <v>0</v>
      </c>
      <c r="H80">
        <v>448</v>
      </c>
      <c r="I80">
        <v>0.01</v>
      </c>
      <c r="J80">
        <v>4.4800000000000004</v>
      </c>
      <c r="K80">
        <v>0</v>
      </c>
      <c r="L80">
        <v>4.4800000000000004</v>
      </c>
      <c r="M80">
        <v>0</v>
      </c>
      <c r="N80">
        <v>4.4800000000000004</v>
      </c>
      <c r="O80">
        <v>0</v>
      </c>
      <c r="P80">
        <v>0</v>
      </c>
      <c r="Q80">
        <v>4.4800000000000004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>
        <v>4.4800000000000004</v>
      </c>
      <c r="AV80">
        <v>0</v>
      </c>
    </row>
    <row r="81" spans="1:48" x14ac:dyDescent="0.25">
      <c r="A81">
        <v>76</v>
      </c>
      <c r="B81" t="s">
        <v>142</v>
      </c>
      <c r="C81">
        <v>1034</v>
      </c>
      <c r="D81">
        <v>1501</v>
      </c>
      <c r="E81">
        <v>0</v>
      </c>
      <c r="F81">
        <v>1501</v>
      </c>
      <c r="G81">
        <v>0</v>
      </c>
      <c r="H81">
        <v>1501</v>
      </c>
      <c r="I81">
        <v>0.01</v>
      </c>
      <c r="J81">
        <v>15.01</v>
      </c>
      <c r="K81">
        <v>0</v>
      </c>
      <c r="L81">
        <v>15.01</v>
      </c>
      <c r="M81">
        <v>0</v>
      </c>
      <c r="N81">
        <v>15.01</v>
      </c>
      <c r="O81">
        <v>0</v>
      </c>
      <c r="P81">
        <v>0</v>
      </c>
      <c r="Q81">
        <v>15.01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U81">
        <v>15.01</v>
      </c>
      <c r="AV81">
        <v>0</v>
      </c>
    </row>
    <row r="82" spans="1:48" x14ac:dyDescent="0.25">
      <c r="A82">
        <v>77</v>
      </c>
      <c r="B82" t="s">
        <v>143</v>
      </c>
      <c r="C82">
        <v>2588</v>
      </c>
      <c r="D82">
        <v>50</v>
      </c>
      <c r="E82">
        <v>0</v>
      </c>
      <c r="F82">
        <v>50</v>
      </c>
      <c r="G82">
        <v>0</v>
      </c>
      <c r="H82">
        <v>50</v>
      </c>
      <c r="I82">
        <v>0.01</v>
      </c>
      <c r="J82">
        <v>0.5</v>
      </c>
      <c r="K82">
        <v>0</v>
      </c>
      <c r="L82">
        <v>0.5</v>
      </c>
      <c r="M82">
        <v>0</v>
      </c>
      <c r="N82">
        <v>0.5</v>
      </c>
      <c r="O82">
        <v>0</v>
      </c>
      <c r="P82">
        <v>0</v>
      </c>
      <c r="Q82">
        <v>0.5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>
        <v>0.5</v>
      </c>
      <c r="AV82">
        <v>0</v>
      </c>
    </row>
    <row r="83" spans="1:48" x14ac:dyDescent="0.25">
      <c r="A83">
        <v>78</v>
      </c>
      <c r="B83" t="s">
        <v>144</v>
      </c>
      <c r="C83">
        <v>2612</v>
      </c>
      <c r="D83">
        <v>9</v>
      </c>
      <c r="E83">
        <v>0</v>
      </c>
      <c r="F83">
        <v>9</v>
      </c>
      <c r="G83">
        <v>0</v>
      </c>
      <c r="H83">
        <v>9</v>
      </c>
      <c r="I83">
        <v>0.01</v>
      </c>
      <c r="J83">
        <v>0.09</v>
      </c>
      <c r="K83">
        <v>0</v>
      </c>
      <c r="L83">
        <v>0.09</v>
      </c>
      <c r="M83">
        <v>0</v>
      </c>
      <c r="N83">
        <v>0.09</v>
      </c>
      <c r="O83">
        <v>0</v>
      </c>
      <c r="P83">
        <v>0</v>
      </c>
      <c r="Q83">
        <v>0.09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>
        <v>0.09</v>
      </c>
      <c r="AV83">
        <v>0</v>
      </c>
    </row>
    <row r="84" spans="1:48" x14ac:dyDescent="0.25">
      <c r="A84">
        <v>79</v>
      </c>
      <c r="B84" t="s">
        <v>187</v>
      </c>
      <c r="C84">
        <v>1035</v>
      </c>
      <c r="D84">
        <v>1130</v>
      </c>
      <c r="E84">
        <v>0</v>
      </c>
      <c r="F84">
        <v>1130</v>
      </c>
      <c r="G84">
        <v>0</v>
      </c>
      <c r="H84">
        <v>1130</v>
      </c>
      <c r="I84">
        <v>0.01</v>
      </c>
      <c r="J84">
        <v>11.3</v>
      </c>
      <c r="K84">
        <v>0</v>
      </c>
      <c r="L84">
        <v>11.3</v>
      </c>
      <c r="M84">
        <v>0</v>
      </c>
      <c r="N84">
        <v>11.3</v>
      </c>
      <c r="O84">
        <v>0</v>
      </c>
      <c r="P84">
        <v>0</v>
      </c>
      <c r="Q84">
        <v>11.3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>
        <v>11.3</v>
      </c>
      <c r="AV84">
        <v>0</v>
      </c>
    </row>
    <row r="85" spans="1:48" x14ac:dyDescent="0.25">
      <c r="A85">
        <v>80</v>
      </c>
      <c r="B85" t="s">
        <v>188</v>
      </c>
      <c r="C85">
        <v>2062</v>
      </c>
      <c r="D85">
        <v>28</v>
      </c>
      <c r="E85">
        <v>0</v>
      </c>
      <c r="F85">
        <v>28</v>
      </c>
      <c r="G85">
        <v>0</v>
      </c>
      <c r="H85">
        <v>28</v>
      </c>
      <c r="I85">
        <v>0.01</v>
      </c>
      <c r="J85">
        <v>0.28000000000000003</v>
      </c>
      <c r="K85">
        <v>0</v>
      </c>
      <c r="L85">
        <v>0.28000000000000003</v>
      </c>
      <c r="M85">
        <v>0</v>
      </c>
      <c r="N85">
        <v>0.28000000000000003</v>
      </c>
      <c r="O85">
        <v>0</v>
      </c>
      <c r="P85">
        <v>0</v>
      </c>
      <c r="Q85">
        <v>0.28000000000000003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>
        <v>0.28000000000000003</v>
      </c>
      <c r="AV85">
        <v>0</v>
      </c>
    </row>
    <row r="86" spans="1:48" x14ac:dyDescent="0.25">
      <c r="A86">
        <v>81</v>
      </c>
      <c r="B86" t="s">
        <v>145</v>
      </c>
      <c r="C86">
        <v>1033</v>
      </c>
      <c r="D86">
        <v>566</v>
      </c>
      <c r="E86">
        <v>0</v>
      </c>
      <c r="F86">
        <v>566</v>
      </c>
      <c r="G86">
        <v>0</v>
      </c>
      <c r="H86">
        <v>566</v>
      </c>
      <c r="I86">
        <v>0.01</v>
      </c>
      <c r="J86">
        <v>5.66</v>
      </c>
      <c r="K86">
        <v>0</v>
      </c>
      <c r="L86">
        <v>5.66</v>
      </c>
      <c r="M86">
        <v>0</v>
      </c>
      <c r="N86">
        <v>5.66</v>
      </c>
      <c r="O86">
        <v>0</v>
      </c>
      <c r="P86">
        <v>0</v>
      </c>
      <c r="Q86">
        <v>5.66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U86">
        <v>5.66</v>
      </c>
      <c r="AV86">
        <v>0</v>
      </c>
    </row>
    <row r="87" spans="1:48" x14ac:dyDescent="0.25">
      <c r="A87">
        <v>82</v>
      </c>
      <c r="B87" t="s">
        <v>101</v>
      </c>
      <c r="C87">
        <v>1039</v>
      </c>
      <c r="D87">
        <v>10378</v>
      </c>
      <c r="E87">
        <v>0</v>
      </c>
      <c r="F87">
        <v>10378</v>
      </c>
      <c r="G87">
        <v>0</v>
      </c>
      <c r="H87">
        <v>10378</v>
      </c>
      <c r="I87">
        <v>0.01</v>
      </c>
      <c r="J87">
        <v>103.78</v>
      </c>
      <c r="K87">
        <v>0</v>
      </c>
      <c r="L87">
        <v>103.78</v>
      </c>
      <c r="M87">
        <v>0</v>
      </c>
      <c r="N87">
        <v>103.78</v>
      </c>
      <c r="O87">
        <v>0</v>
      </c>
      <c r="P87">
        <v>0</v>
      </c>
      <c r="Q87">
        <v>103.78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U87">
        <v>103.78</v>
      </c>
      <c r="AV87">
        <v>0</v>
      </c>
    </row>
    <row r="88" spans="1:48" x14ac:dyDescent="0.25">
      <c r="A88">
        <v>83</v>
      </c>
      <c r="B88" t="s">
        <v>189</v>
      </c>
      <c r="C88">
        <v>2118</v>
      </c>
      <c r="D88">
        <v>28</v>
      </c>
      <c r="E88">
        <v>0</v>
      </c>
      <c r="F88">
        <v>28</v>
      </c>
      <c r="G88">
        <v>0</v>
      </c>
      <c r="H88">
        <v>28</v>
      </c>
      <c r="I88">
        <v>0.01</v>
      </c>
      <c r="J88">
        <v>0.28000000000000003</v>
      </c>
      <c r="K88">
        <v>0</v>
      </c>
      <c r="L88">
        <v>0.28000000000000003</v>
      </c>
      <c r="M88">
        <v>0</v>
      </c>
      <c r="N88">
        <v>0.28000000000000003</v>
      </c>
      <c r="O88">
        <v>0</v>
      </c>
      <c r="P88">
        <v>0</v>
      </c>
      <c r="Q88">
        <v>0.28000000000000003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>
        <v>0.28000000000000003</v>
      </c>
      <c r="AV88">
        <v>0</v>
      </c>
    </row>
    <row r="89" spans="1:48" x14ac:dyDescent="0.25">
      <c r="A89">
        <v>84</v>
      </c>
      <c r="B89" t="s">
        <v>110</v>
      </c>
      <c r="C89">
        <v>2148</v>
      </c>
      <c r="D89">
        <v>2143</v>
      </c>
      <c r="E89">
        <v>0</v>
      </c>
      <c r="F89">
        <v>2143</v>
      </c>
      <c r="G89">
        <v>0</v>
      </c>
      <c r="H89">
        <v>2143</v>
      </c>
      <c r="I89">
        <v>0.01</v>
      </c>
      <c r="J89">
        <v>21.43</v>
      </c>
      <c r="K89">
        <v>0</v>
      </c>
      <c r="L89">
        <v>21.43</v>
      </c>
      <c r="M89">
        <v>0</v>
      </c>
      <c r="N89">
        <v>21.43</v>
      </c>
      <c r="O89">
        <v>0</v>
      </c>
      <c r="P89">
        <v>0</v>
      </c>
      <c r="Q89">
        <v>21.43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>
        <v>21.43</v>
      </c>
      <c r="AV89">
        <v>0</v>
      </c>
    </row>
    <row r="90" spans="1:48" x14ac:dyDescent="0.25">
      <c r="A90">
        <v>85</v>
      </c>
      <c r="B90" t="s">
        <v>109</v>
      </c>
      <c r="C90">
        <v>2230</v>
      </c>
      <c r="D90">
        <v>4138</v>
      </c>
      <c r="E90">
        <v>0</v>
      </c>
      <c r="F90">
        <v>4138</v>
      </c>
      <c r="G90">
        <v>0</v>
      </c>
      <c r="H90">
        <v>4138</v>
      </c>
      <c r="I90">
        <v>0.01</v>
      </c>
      <c r="J90">
        <v>41.38</v>
      </c>
      <c r="K90">
        <v>0</v>
      </c>
      <c r="L90">
        <v>41.38</v>
      </c>
      <c r="M90">
        <v>0</v>
      </c>
      <c r="N90">
        <v>41.38</v>
      </c>
      <c r="O90">
        <v>0</v>
      </c>
      <c r="P90">
        <v>0</v>
      </c>
      <c r="Q90">
        <v>41.38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>
        <v>41.38</v>
      </c>
      <c r="AV90">
        <v>0</v>
      </c>
    </row>
    <row r="91" spans="1:48" x14ac:dyDescent="0.25">
      <c r="A91">
        <v>86</v>
      </c>
      <c r="B91" t="s">
        <v>190</v>
      </c>
      <c r="C91">
        <v>2510</v>
      </c>
      <c r="D91">
        <v>10</v>
      </c>
      <c r="E91">
        <v>0</v>
      </c>
      <c r="F91">
        <v>10</v>
      </c>
      <c r="G91">
        <v>0</v>
      </c>
      <c r="H91">
        <v>10</v>
      </c>
      <c r="I91">
        <v>0.01</v>
      </c>
      <c r="J91">
        <v>0.1</v>
      </c>
      <c r="K91">
        <v>0</v>
      </c>
      <c r="L91">
        <v>0.1</v>
      </c>
      <c r="M91">
        <v>0</v>
      </c>
      <c r="N91">
        <v>0.1</v>
      </c>
      <c r="O91">
        <v>0</v>
      </c>
      <c r="P91">
        <v>0</v>
      </c>
      <c r="Q91">
        <v>0.1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U91">
        <v>0.1</v>
      </c>
      <c r="AV91">
        <v>0</v>
      </c>
    </row>
    <row r="92" spans="1:48" x14ac:dyDescent="0.25">
      <c r="A92">
        <v>87</v>
      </c>
      <c r="B92" t="s">
        <v>191</v>
      </c>
      <c r="C92">
        <v>2644</v>
      </c>
      <c r="D92">
        <v>27</v>
      </c>
      <c r="E92">
        <v>0</v>
      </c>
      <c r="F92">
        <v>27</v>
      </c>
      <c r="G92">
        <v>0</v>
      </c>
      <c r="H92">
        <v>27</v>
      </c>
      <c r="I92">
        <v>0.01</v>
      </c>
      <c r="J92">
        <v>0.27</v>
      </c>
      <c r="K92">
        <v>0</v>
      </c>
      <c r="L92">
        <v>0.27</v>
      </c>
      <c r="M92">
        <v>0</v>
      </c>
      <c r="N92">
        <v>0.27</v>
      </c>
      <c r="O92">
        <v>0</v>
      </c>
      <c r="P92">
        <v>0</v>
      </c>
      <c r="Q92">
        <v>0.27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U92">
        <v>0.27</v>
      </c>
      <c r="AV92">
        <v>0</v>
      </c>
    </row>
    <row r="93" spans="1:48" x14ac:dyDescent="0.25">
      <c r="A93">
        <v>88</v>
      </c>
      <c r="B93" t="s">
        <v>192</v>
      </c>
      <c r="C93">
        <v>2716</v>
      </c>
      <c r="D93">
        <v>12</v>
      </c>
      <c r="E93">
        <v>0</v>
      </c>
      <c r="F93">
        <v>12</v>
      </c>
      <c r="G93">
        <v>0</v>
      </c>
      <c r="H93">
        <v>12</v>
      </c>
      <c r="I93">
        <v>0.01</v>
      </c>
      <c r="J93">
        <v>0.12</v>
      </c>
      <c r="K93">
        <v>0</v>
      </c>
      <c r="L93">
        <v>0.12</v>
      </c>
      <c r="M93">
        <v>0</v>
      </c>
      <c r="N93">
        <v>0.12</v>
      </c>
      <c r="O93">
        <v>0</v>
      </c>
      <c r="P93">
        <v>0</v>
      </c>
      <c r="Q93">
        <v>0.12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>
        <v>0.12</v>
      </c>
      <c r="AV93">
        <v>0</v>
      </c>
    </row>
    <row r="94" spans="1:48" x14ac:dyDescent="0.25">
      <c r="A94">
        <v>89</v>
      </c>
      <c r="B94" t="s">
        <v>193</v>
      </c>
      <c r="C94">
        <v>1040</v>
      </c>
      <c r="D94">
        <v>5</v>
      </c>
      <c r="E94">
        <v>0</v>
      </c>
      <c r="F94">
        <v>5</v>
      </c>
      <c r="G94">
        <v>0</v>
      </c>
      <c r="H94">
        <v>5</v>
      </c>
      <c r="I94">
        <v>0.01</v>
      </c>
      <c r="J94">
        <v>0.05</v>
      </c>
      <c r="K94">
        <v>0</v>
      </c>
      <c r="L94">
        <v>0.05</v>
      </c>
      <c r="M94">
        <v>0</v>
      </c>
      <c r="N94">
        <v>0.05</v>
      </c>
      <c r="O94">
        <v>0</v>
      </c>
      <c r="P94">
        <v>0</v>
      </c>
      <c r="Q94">
        <v>0.05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>
        <v>0.05</v>
      </c>
      <c r="AV94">
        <v>0</v>
      </c>
    </row>
    <row r="95" spans="1:48" x14ac:dyDescent="0.25">
      <c r="A95">
        <v>90</v>
      </c>
      <c r="B95" t="s">
        <v>194</v>
      </c>
      <c r="C95">
        <v>2030</v>
      </c>
      <c r="D95">
        <v>36300</v>
      </c>
      <c r="E95">
        <v>0</v>
      </c>
      <c r="F95">
        <v>36300</v>
      </c>
      <c r="G95">
        <v>0</v>
      </c>
      <c r="H95">
        <v>36300</v>
      </c>
      <c r="I95">
        <v>0.01</v>
      </c>
      <c r="J95">
        <v>363</v>
      </c>
      <c r="K95">
        <v>0</v>
      </c>
      <c r="L95">
        <v>363</v>
      </c>
      <c r="M95">
        <v>0</v>
      </c>
      <c r="N95">
        <v>363</v>
      </c>
      <c r="O95">
        <v>0</v>
      </c>
      <c r="P95">
        <v>0</v>
      </c>
      <c r="Q95">
        <v>363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>
        <v>363</v>
      </c>
      <c r="AV95">
        <v>0</v>
      </c>
    </row>
    <row r="96" spans="1:48" x14ac:dyDescent="0.25">
      <c r="A96">
        <v>91</v>
      </c>
      <c r="B96" t="s">
        <v>195</v>
      </c>
      <c r="C96">
        <v>2075</v>
      </c>
      <c r="D96">
        <v>101</v>
      </c>
      <c r="E96">
        <v>0</v>
      </c>
      <c r="F96">
        <v>101</v>
      </c>
      <c r="G96">
        <v>0</v>
      </c>
      <c r="H96">
        <v>101</v>
      </c>
      <c r="I96">
        <v>0.01</v>
      </c>
      <c r="J96">
        <v>1.01</v>
      </c>
      <c r="K96">
        <v>0</v>
      </c>
      <c r="L96">
        <v>1.01</v>
      </c>
      <c r="M96">
        <v>0</v>
      </c>
      <c r="N96">
        <v>1.01</v>
      </c>
      <c r="O96">
        <v>0</v>
      </c>
      <c r="P96">
        <v>0</v>
      </c>
      <c r="Q96">
        <v>1.01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>
        <v>1.01</v>
      </c>
      <c r="AV96">
        <v>0</v>
      </c>
    </row>
    <row r="97" spans="1:48" x14ac:dyDescent="0.25">
      <c r="A97">
        <v>92</v>
      </c>
      <c r="B97" t="s">
        <v>13</v>
      </c>
      <c r="C97">
        <v>2160</v>
      </c>
      <c r="D97">
        <v>15684</v>
      </c>
      <c r="E97">
        <v>0</v>
      </c>
      <c r="F97">
        <v>15684</v>
      </c>
      <c r="G97">
        <v>0</v>
      </c>
      <c r="H97">
        <v>15684</v>
      </c>
      <c r="I97">
        <v>0.01</v>
      </c>
      <c r="J97">
        <v>156.84</v>
      </c>
      <c r="K97">
        <v>0</v>
      </c>
      <c r="L97">
        <v>156.84</v>
      </c>
      <c r="M97">
        <v>0</v>
      </c>
      <c r="N97">
        <v>156.84</v>
      </c>
      <c r="O97">
        <v>0</v>
      </c>
      <c r="P97">
        <v>0</v>
      </c>
      <c r="Q97">
        <v>156.84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U97">
        <v>156.84</v>
      </c>
      <c r="AV97">
        <v>0</v>
      </c>
    </row>
    <row r="98" spans="1:48" x14ac:dyDescent="0.25">
      <c r="A98">
        <v>93</v>
      </c>
      <c r="B98" t="s">
        <v>196</v>
      </c>
      <c r="C98">
        <v>2298</v>
      </c>
      <c r="D98">
        <v>2723</v>
      </c>
      <c r="E98">
        <v>0</v>
      </c>
      <c r="F98">
        <v>2723</v>
      </c>
      <c r="G98">
        <v>0</v>
      </c>
      <c r="H98">
        <v>2723</v>
      </c>
      <c r="I98">
        <v>0.01</v>
      </c>
      <c r="J98">
        <v>27.23</v>
      </c>
      <c r="K98">
        <v>0</v>
      </c>
      <c r="L98">
        <v>27.23</v>
      </c>
      <c r="M98">
        <v>0</v>
      </c>
      <c r="N98">
        <v>27.23</v>
      </c>
      <c r="O98">
        <v>0</v>
      </c>
      <c r="P98">
        <v>0</v>
      </c>
      <c r="Q98">
        <v>27.23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U98">
        <v>27.23</v>
      </c>
      <c r="AV98">
        <v>0</v>
      </c>
    </row>
    <row r="99" spans="1:48" x14ac:dyDescent="0.25">
      <c r="A99">
        <v>94</v>
      </c>
      <c r="B99" t="s">
        <v>197</v>
      </c>
      <c r="C99">
        <v>2434</v>
      </c>
      <c r="D99">
        <v>113</v>
      </c>
      <c r="E99">
        <v>0</v>
      </c>
      <c r="F99">
        <v>113</v>
      </c>
      <c r="G99">
        <v>0</v>
      </c>
      <c r="H99">
        <v>113</v>
      </c>
      <c r="I99">
        <v>0.01</v>
      </c>
      <c r="J99">
        <v>1.1299999999999999</v>
      </c>
      <c r="K99">
        <v>0</v>
      </c>
      <c r="L99">
        <v>1.1299999999999999</v>
      </c>
      <c r="M99">
        <v>0</v>
      </c>
      <c r="N99">
        <v>1.1299999999999999</v>
      </c>
      <c r="O99">
        <v>0</v>
      </c>
      <c r="P99">
        <v>0</v>
      </c>
      <c r="Q99">
        <v>1.1299999999999999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U99">
        <v>1.1299999999999999</v>
      </c>
      <c r="AV99">
        <v>0</v>
      </c>
    </row>
    <row r="100" spans="1:48" x14ac:dyDescent="0.25">
      <c r="A100">
        <v>95</v>
      </c>
      <c r="B100" t="s">
        <v>146</v>
      </c>
      <c r="C100">
        <v>2057</v>
      </c>
      <c r="D100">
        <v>1571</v>
      </c>
      <c r="E100">
        <v>0</v>
      </c>
      <c r="F100">
        <v>1571</v>
      </c>
      <c r="G100">
        <v>0</v>
      </c>
      <c r="H100">
        <v>1571</v>
      </c>
      <c r="I100">
        <v>0.01</v>
      </c>
      <c r="J100">
        <v>15.71</v>
      </c>
      <c r="K100">
        <v>0</v>
      </c>
      <c r="L100">
        <v>15.71</v>
      </c>
      <c r="M100">
        <v>0</v>
      </c>
      <c r="N100">
        <v>15.71</v>
      </c>
      <c r="O100">
        <v>0</v>
      </c>
      <c r="P100">
        <v>0</v>
      </c>
      <c r="Q100">
        <v>15.71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U100">
        <v>15.71</v>
      </c>
      <c r="AV100">
        <v>0</v>
      </c>
    </row>
    <row r="101" spans="1:48" x14ac:dyDescent="0.25">
      <c r="A101">
        <v>96</v>
      </c>
      <c r="B101" t="s">
        <v>147</v>
      </c>
      <c r="C101">
        <v>1043</v>
      </c>
      <c r="D101">
        <v>7011</v>
      </c>
      <c r="E101">
        <v>0</v>
      </c>
      <c r="F101">
        <v>7011</v>
      </c>
      <c r="G101">
        <v>0</v>
      </c>
      <c r="H101">
        <v>7011</v>
      </c>
      <c r="I101">
        <v>0.01</v>
      </c>
      <c r="J101">
        <v>70.11</v>
      </c>
      <c r="K101">
        <v>0</v>
      </c>
      <c r="L101">
        <v>70.11</v>
      </c>
      <c r="M101">
        <v>0</v>
      </c>
      <c r="N101">
        <v>70.11</v>
      </c>
      <c r="O101">
        <v>0</v>
      </c>
      <c r="P101">
        <v>0</v>
      </c>
      <c r="Q101">
        <v>70.11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U101">
        <v>70.11</v>
      </c>
      <c r="AV101">
        <v>0</v>
      </c>
    </row>
    <row r="102" spans="1:48" x14ac:dyDescent="0.25">
      <c r="A102">
        <v>97</v>
      </c>
      <c r="B102" t="s">
        <v>105</v>
      </c>
      <c r="C102">
        <v>2880</v>
      </c>
      <c r="D102">
        <v>5024</v>
      </c>
      <c r="E102">
        <v>0</v>
      </c>
      <c r="F102">
        <v>5024</v>
      </c>
      <c r="G102">
        <v>0</v>
      </c>
      <c r="H102">
        <v>5024</v>
      </c>
      <c r="I102">
        <v>0.01</v>
      </c>
      <c r="J102">
        <v>50.24</v>
      </c>
      <c r="K102">
        <v>0</v>
      </c>
      <c r="L102">
        <v>50.24</v>
      </c>
      <c r="M102">
        <v>0</v>
      </c>
      <c r="N102">
        <v>50.24</v>
      </c>
      <c r="O102">
        <v>0</v>
      </c>
      <c r="P102">
        <v>0</v>
      </c>
      <c r="Q102">
        <v>50.24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U102">
        <v>50.24</v>
      </c>
      <c r="AV102">
        <v>0</v>
      </c>
    </row>
    <row r="103" spans="1:48" x14ac:dyDescent="0.25">
      <c r="A103">
        <v>98</v>
      </c>
      <c r="B103" t="s">
        <v>148</v>
      </c>
      <c r="C103">
        <v>1044</v>
      </c>
      <c r="D103">
        <v>1781</v>
      </c>
      <c r="E103">
        <v>0</v>
      </c>
      <c r="F103">
        <v>1781</v>
      </c>
      <c r="G103">
        <v>0</v>
      </c>
      <c r="H103">
        <v>1781</v>
      </c>
      <c r="I103">
        <v>0.01</v>
      </c>
      <c r="J103">
        <v>17.809999999999999</v>
      </c>
      <c r="K103">
        <v>0</v>
      </c>
      <c r="L103">
        <v>17.809999999999999</v>
      </c>
      <c r="M103">
        <v>0</v>
      </c>
      <c r="N103">
        <v>17.809999999999999</v>
      </c>
      <c r="O103">
        <v>0</v>
      </c>
      <c r="P103">
        <v>0</v>
      </c>
      <c r="Q103">
        <v>17.809999999999999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U103">
        <v>17.809999999999999</v>
      </c>
      <c r="AV103">
        <v>0</v>
      </c>
    </row>
    <row r="104" spans="1:48" x14ac:dyDescent="0.25">
      <c r="A104">
        <v>99</v>
      </c>
      <c r="B104" t="s">
        <v>149</v>
      </c>
      <c r="C104">
        <v>2026</v>
      </c>
      <c r="D104">
        <v>963</v>
      </c>
      <c r="E104">
        <v>0</v>
      </c>
      <c r="F104">
        <v>963</v>
      </c>
      <c r="G104">
        <v>0</v>
      </c>
      <c r="H104">
        <v>963</v>
      </c>
      <c r="I104">
        <v>0.01</v>
      </c>
      <c r="J104">
        <v>9.6300000000000008</v>
      </c>
      <c r="K104">
        <v>0</v>
      </c>
      <c r="L104">
        <v>9.6300000000000008</v>
      </c>
      <c r="M104">
        <v>0</v>
      </c>
      <c r="N104">
        <v>9.6300000000000008</v>
      </c>
      <c r="O104">
        <v>0</v>
      </c>
      <c r="P104">
        <v>0</v>
      </c>
      <c r="Q104">
        <v>9.6300000000000008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>
        <v>9.6300000000000008</v>
      </c>
      <c r="AV104">
        <v>0</v>
      </c>
    </row>
    <row r="105" spans="1:48" x14ac:dyDescent="0.25">
      <c r="A105">
        <v>100</v>
      </c>
      <c r="B105" t="s">
        <v>150</v>
      </c>
      <c r="C105">
        <v>2400</v>
      </c>
      <c r="D105">
        <v>5</v>
      </c>
      <c r="E105">
        <v>0</v>
      </c>
      <c r="F105">
        <v>5</v>
      </c>
      <c r="G105">
        <v>0</v>
      </c>
      <c r="H105">
        <v>5</v>
      </c>
      <c r="I105">
        <v>0.01</v>
      </c>
      <c r="J105">
        <v>0.05</v>
      </c>
      <c r="K105">
        <v>0</v>
      </c>
      <c r="L105">
        <v>0.05</v>
      </c>
      <c r="M105">
        <v>0</v>
      </c>
      <c r="N105">
        <v>0.05</v>
      </c>
      <c r="O105">
        <v>0</v>
      </c>
      <c r="P105">
        <v>0</v>
      </c>
      <c r="Q105">
        <v>0.05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U105">
        <v>0.05</v>
      </c>
      <c r="AV105">
        <v>0</v>
      </c>
    </row>
    <row r="106" spans="1:48" x14ac:dyDescent="0.25">
      <c r="A106">
        <v>101</v>
      </c>
      <c r="B106" t="s">
        <v>198</v>
      </c>
      <c r="C106">
        <v>2463</v>
      </c>
      <c r="D106">
        <v>18</v>
      </c>
      <c r="E106">
        <v>0</v>
      </c>
      <c r="F106">
        <v>18</v>
      </c>
      <c r="G106">
        <v>0</v>
      </c>
      <c r="H106">
        <v>18</v>
      </c>
      <c r="I106">
        <v>0.01</v>
      </c>
      <c r="J106">
        <v>0.18</v>
      </c>
      <c r="K106">
        <v>0</v>
      </c>
      <c r="L106">
        <v>0.18</v>
      </c>
      <c r="M106">
        <v>0</v>
      </c>
      <c r="N106">
        <v>0.18</v>
      </c>
      <c r="O106">
        <v>0</v>
      </c>
      <c r="P106">
        <v>0</v>
      </c>
      <c r="Q106">
        <v>0.18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U106">
        <v>0.18</v>
      </c>
      <c r="AV106">
        <v>0</v>
      </c>
    </row>
    <row r="107" spans="1:48" x14ac:dyDescent="0.25">
      <c r="A107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La Cruz, Nahuel</cp:lastModifiedBy>
  <dcterms:created xsi:type="dcterms:W3CDTF">2021-06-02T14:39:20Z</dcterms:created>
  <dcterms:modified xsi:type="dcterms:W3CDTF">2023-09-12T19:33:42Z</dcterms:modified>
</cp:coreProperties>
</file>