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796BDB06-119B-4C25-9531-ECE1D7B31A3F}" xr6:coauthVersionLast="47" xr6:coauthVersionMax="47" xr10:uidLastSave="{00000000-0000-0000-0000-000000000000}"/>
  <bookViews>
    <workbookView xWindow="13548" yWindow="4080" windowWidth="20916" windowHeight="11772" xr2:uid="{33858D97-54A8-4470-9BA5-A6906C41F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C5" i="1"/>
  <c r="C4" i="1"/>
  <c r="E11" i="1" s="1"/>
  <c r="E15" i="1" l="1"/>
  <c r="G15" i="1" s="1"/>
  <c r="E6" i="1"/>
  <c r="E13" i="1"/>
  <c r="E4" i="1"/>
  <c r="E14" i="1"/>
  <c r="G14" i="1" s="1"/>
  <c r="E12" i="1"/>
  <c r="E5" i="1"/>
  <c r="G7" i="1"/>
  <c r="G9" i="1"/>
  <c r="G4" i="1"/>
  <c r="H4" i="1" s="1"/>
  <c r="G6" i="1"/>
  <c r="G5" i="1"/>
  <c r="G8" i="1"/>
  <c r="G10" i="1"/>
  <c r="G11" i="1"/>
  <c r="G12" i="1"/>
  <c r="G13" i="1"/>
  <c r="M4" i="1" l="1"/>
  <c r="J4" i="1"/>
  <c r="K4" i="1"/>
  <c r="I4" i="1"/>
  <c r="L4" i="1"/>
  <c r="H5" i="1"/>
  <c r="M5" i="1" l="1"/>
  <c r="K5" i="1"/>
  <c r="J5" i="1"/>
  <c r="L5" i="1"/>
  <c r="I5" i="1"/>
  <c r="H6" i="1"/>
  <c r="M6" i="1" l="1"/>
  <c r="L6" i="1"/>
  <c r="J6" i="1"/>
  <c r="K6" i="1"/>
  <c r="I6" i="1"/>
  <c r="H7" i="1"/>
  <c r="K7" i="1" l="1"/>
  <c r="I7" i="1"/>
  <c r="L7" i="1"/>
  <c r="J7" i="1"/>
  <c r="M7" i="1"/>
  <c r="H8" i="1"/>
  <c r="L8" i="1" l="1"/>
  <c r="K8" i="1"/>
  <c r="M8" i="1"/>
  <c r="I8" i="1"/>
  <c r="J8" i="1"/>
  <c r="H9" i="1"/>
  <c r="L9" i="1" l="1"/>
  <c r="I9" i="1"/>
  <c r="M9" i="1"/>
  <c r="K9" i="1"/>
  <c r="J9" i="1"/>
  <c r="H10" i="1"/>
  <c r="K10" i="1" l="1"/>
  <c r="J10" i="1"/>
  <c r="M10" i="1"/>
  <c r="L10" i="1"/>
  <c r="I10" i="1"/>
  <c r="H11" i="1"/>
  <c r="L11" i="1" l="1"/>
  <c r="K11" i="1"/>
  <c r="J11" i="1"/>
  <c r="M11" i="1"/>
  <c r="I11" i="1"/>
  <c r="H12" i="1"/>
  <c r="L12" i="1" l="1"/>
  <c r="K12" i="1"/>
  <c r="J12" i="1"/>
  <c r="M12" i="1"/>
  <c r="I12" i="1"/>
  <c r="H13" i="1"/>
  <c r="K13" i="1" l="1"/>
  <c r="M13" i="1"/>
  <c r="L13" i="1"/>
  <c r="J13" i="1"/>
  <c r="I13" i="1"/>
  <c r="H14" i="1"/>
  <c r="L14" i="1" l="1"/>
  <c r="J14" i="1"/>
  <c r="M14" i="1"/>
  <c r="K14" i="1"/>
  <c r="I14" i="1"/>
  <c r="H15" i="1"/>
  <c r="M15" i="1" l="1"/>
  <c r="I15" i="1"/>
  <c r="J15" i="1"/>
  <c r="L15" i="1"/>
  <c r="K15" i="1"/>
</calcChain>
</file>

<file path=xl/sharedStrings.xml><?xml version="1.0" encoding="utf-8"?>
<sst xmlns="http://schemas.openxmlformats.org/spreadsheetml/2006/main" count="19" uniqueCount="19">
  <si>
    <t>Capital</t>
    <phoneticPr fontId="2" type="noConversion"/>
  </si>
  <si>
    <t>revenue</t>
    <phoneticPr fontId="2" type="noConversion"/>
  </si>
  <si>
    <t>opex</t>
    <phoneticPr fontId="2" type="noConversion"/>
  </si>
  <si>
    <t>Recovery Year</t>
  </si>
  <si>
    <t>3-Year</t>
  </si>
  <si>
    <t>5-Year</t>
  </si>
  <si>
    <t>7-Year</t>
  </si>
  <si>
    <t>10-Year</t>
  </si>
  <si>
    <t>15-Year</t>
  </si>
  <si>
    <t>20-Year</t>
  </si>
  <si>
    <t>14.81 *</t>
  </si>
  <si>
    <t>11.52 *</t>
  </si>
  <si>
    <t>8.93 *</t>
  </si>
  <si>
    <t>5.90 *</t>
  </si>
  <si>
    <t>4.462 *</t>
  </si>
  <si>
    <t>tax</t>
    <phoneticPr fontId="2" type="noConversion"/>
  </si>
  <si>
    <t>CF</t>
    <phoneticPr fontId="2" type="noConversion"/>
  </si>
  <si>
    <t>NPV</t>
    <phoneticPr fontId="2" type="noConversion"/>
  </si>
  <si>
    <t>CF 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</si>
</sst>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202122"/>
      <name val="Arial"/>
      <family val="2"/>
    </font>
    <font>
      <sz val="8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15">
    <xf numFmtId="0" fontId="0" fillId="0" borderId="0" xfId="0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2">
    <cellStyle name="쉼표 [0] 2" xfId="1" xr:uid="{D9861B72-7995-4D13-A8B8-7B48B9FCB16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Sheet1!$I$3:$I$15</c:f>
              <c:numCache>
                <c:formatCode>General</c:formatCode>
                <c:ptCount val="13"/>
                <c:pt idx="0">
                  <c:v>0</c:v>
                </c:pt>
                <c:pt idx="1">
                  <c:v>-295675.96341964899</c:v>
                </c:pt>
                <c:pt idx="2">
                  <c:v>-568607.62196086347</c:v>
                </c:pt>
                <c:pt idx="3">
                  <c:v>-316265.38415624289</c:v>
                </c:pt>
                <c:pt idx="4">
                  <c:v>-52485.647081629664</c:v>
                </c:pt>
                <c:pt idx="5">
                  <c:v>201725.91520498606</c:v>
                </c:pt>
                <c:pt idx="6">
                  <c:v>444334.93932281947</c:v>
                </c:pt>
                <c:pt idx="7">
                  <c:v>674073.59077705862</c:v>
                </c:pt>
                <c:pt idx="8">
                  <c:v>888078.38374492351</c:v>
                </c:pt>
                <c:pt idx="9">
                  <c:v>1084624.1192791995</c:v>
                </c:pt>
                <c:pt idx="10">
                  <c:v>1264707.960558644</c:v>
                </c:pt>
                <c:pt idx="11">
                  <c:v>1429362.8655959063</c:v>
                </c:pt>
                <c:pt idx="12">
                  <c:v>1588329.1560019935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5-4C23-9C3E-7591929EAD7D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0.06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Sheet1!$J$3:$J$15</c:f>
              <c:numCache>
                <c:formatCode>General</c:formatCode>
                <c:ptCount val="13"/>
                <c:pt idx="0">
                  <c:v>0</c:v>
                </c:pt>
                <c:pt idx="1">
                  <c:v>-290097.17165701411</c:v>
                </c:pt>
                <c:pt idx="2">
                  <c:v>-547353.15406983788</c:v>
                </c:pt>
                <c:pt idx="3">
                  <c:v>-298699.21569779748</c:v>
                </c:pt>
                <c:pt idx="4">
                  <c:v>-48635.171540543182</c:v>
                </c:pt>
                <c:pt idx="5">
                  <c:v>183399.88738191829</c:v>
                </c:pt>
                <c:pt idx="6">
                  <c:v>396346.75659270555</c:v>
                </c:pt>
                <c:pt idx="7">
                  <c:v>589928.84343932511</c:v>
                </c:pt>
                <c:pt idx="8">
                  <c:v>762554.85685798444</c:v>
                </c:pt>
                <c:pt idx="9">
                  <c:v>913748.17826593248</c:v>
                </c:pt>
                <c:pt idx="10">
                  <c:v>1045357.8684114915</c:v>
                </c:pt>
                <c:pt idx="11">
                  <c:v>1159163.5318510041</c:v>
                </c:pt>
                <c:pt idx="12">
                  <c:v>1263776.2703807338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5-4C23-9C3E-7591929EAD7D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0.08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Sheet1!$K$3:$K$15</c:f>
              <c:numCache>
                <c:formatCode>General</c:formatCode>
                <c:ptCount val="13"/>
                <c:pt idx="0">
                  <c:v>0</c:v>
                </c:pt>
                <c:pt idx="1">
                  <c:v>-284725.00181151385</c:v>
                </c:pt>
                <c:pt idx="2">
                  <c:v>-527268.52187317377</c:v>
                </c:pt>
                <c:pt idx="3">
                  <c:v>-282410.22160900902</c:v>
                </c:pt>
                <c:pt idx="4">
                  <c:v>-45131.40886904623</c:v>
                </c:pt>
                <c:pt idx="5">
                  <c:v>167035.82004500809</c:v>
                </c:pt>
                <c:pt idx="6">
                  <c:v>354297.40161424887</c:v>
                </c:pt>
                <c:pt idx="7">
                  <c:v>517576.32086680486</c:v>
                </c:pt>
                <c:pt idx="8">
                  <c:v>656640.96008360304</c:v>
                </c:pt>
                <c:pt idx="9">
                  <c:v>772263.50558451447</c:v>
                </c:pt>
                <c:pt idx="10">
                  <c:v>867133.75085865683</c:v>
                </c:pt>
                <c:pt idx="11">
                  <c:v>943730.33911656786</c:v>
                </c:pt>
                <c:pt idx="12">
                  <c:v>1009846.8469087975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5-4C23-9C3E-7591929EAD7D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Sheet1!$L$3:$L$15</c:f>
              <c:numCache>
                <c:formatCode>General</c:formatCode>
                <c:ptCount val="13"/>
                <c:pt idx="0">
                  <c:v>0</c:v>
                </c:pt>
                <c:pt idx="1">
                  <c:v>-279548.18359675905</c:v>
                </c:pt>
                <c:pt idx="2">
                  <c:v>-508269.42472138006</c:v>
                </c:pt>
                <c:pt idx="3">
                  <c:v>-267284.40652406303</c:v>
                </c:pt>
                <c:pt idx="4">
                  <c:v>-41937.561311101344</c:v>
                </c:pt>
                <c:pt idx="5">
                  <c:v>152392.98124410439</c:v>
                </c:pt>
                <c:pt idx="6">
                  <c:v>317361.6089468156</c:v>
                </c:pt>
                <c:pt idx="7">
                  <c:v>455189.13938156847</c:v>
                </c:pt>
                <c:pt idx="8">
                  <c:v>566991.47926940327</c:v>
                </c:pt>
                <c:pt idx="9">
                  <c:v>654704.2272819163</c:v>
                </c:pt>
                <c:pt idx="10">
                  <c:v>721766.62082151754</c:v>
                </c:pt>
                <c:pt idx="11">
                  <c:v>771240.25690063147</c:v>
                </c:pt>
                <c:pt idx="12">
                  <c:v>810267.3845647769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5-4C23-9C3E-7591929EAD7D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0.12</c:v>
                </c:pt>
              </c:strCache>
            </c:strRef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Sheet1!$M$3:$M$15</c:f>
              <c:numCache>
                <c:formatCode>General</c:formatCode>
                <c:ptCount val="13"/>
                <c:pt idx="0">
                  <c:v>0</c:v>
                </c:pt>
                <c:pt idx="1">
                  <c:v>-274556.25174681691</c:v>
                </c:pt>
                <c:pt idx="2">
                  <c:v>-490279.02097645873</c:v>
                </c:pt>
                <c:pt idx="3">
                  <c:v>-253219.77004054864</c:v>
                </c:pt>
                <c:pt idx="4">
                  <c:v>-39021.307952374656</c:v>
                </c:pt>
                <c:pt idx="5">
                  <c:v>139263.81164508258</c:v>
                </c:pt>
                <c:pt idx="6">
                  <c:v>284840.90973704605</c:v>
                </c:pt>
                <c:pt idx="7">
                  <c:v>401249.52273785812</c:v>
                </c:pt>
                <c:pt idx="8">
                  <c:v>490878.29817648476</c:v>
                </c:pt>
                <c:pt idx="9">
                  <c:v>556694.72670397628</c:v>
                </c:pt>
                <c:pt idx="10">
                  <c:v>602758.60413207673</c:v>
                </c:pt>
                <c:pt idx="11">
                  <c:v>632573.47618899005</c:v>
                </c:pt>
                <c:pt idx="12">
                  <c:v>652716.07353698066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5-4C23-9C3E-7591929EA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68576"/>
        <c:axId val="1957845600"/>
      </c:lineChart>
      <c:dateAx>
        <c:axId val="16736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year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952067432248935"/>
              <c:y val="0.80654845726148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7845600"/>
        <c:crosses val="autoZero"/>
        <c:auto val="0"/>
        <c:lblOffset val="100"/>
        <c:baseTimeUnit val="days"/>
      </c:dateAx>
      <c:valAx>
        <c:axId val="19578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NPV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368576"/>
        <c:crossesAt val="1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16</xdr:row>
      <xdr:rowOff>182880</xdr:rowOff>
    </xdr:from>
    <xdr:to>
      <xdr:col>8</xdr:col>
      <xdr:colOff>617220</xdr:colOff>
      <xdr:row>30</xdr:row>
      <xdr:rowOff>7620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3877486-E0D2-1F8F-3A48-406131342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62B7-DBA7-40B4-801B-CF6466151F21}">
  <dimension ref="B1:Y36"/>
  <sheetViews>
    <sheetView tabSelected="1" workbookViewId="0">
      <selection activeCell="C6" sqref="C6"/>
    </sheetView>
  </sheetViews>
  <sheetFormatPr defaultRowHeight="17.399999999999999" x14ac:dyDescent="0.4"/>
  <sheetData>
    <row r="1" spans="2:25" ht="18" thickBot="1" x14ac:dyDescent="0.45">
      <c r="I1" t="s">
        <v>17</v>
      </c>
    </row>
    <row r="2" spans="2:25" ht="18" thickBot="1" x14ac:dyDescent="0.45">
      <c r="B2" s="12"/>
      <c r="C2" s="9" t="s">
        <v>0</v>
      </c>
      <c r="D2" s="10" t="s">
        <v>2</v>
      </c>
      <c r="E2" s="10" t="s">
        <v>15</v>
      </c>
      <c r="F2" s="10" t="s">
        <v>1</v>
      </c>
      <c r="G2" s="10" t="s">
        <v>16</v>
      </c>
      <c r="H2" s="11" t="s">
        <v>18</v>
      </c>
      <c r="I2" s="10">
        <v>0.04</v>
      </c>
      <c r="J2" s="10">
        <v>0.06</v>
      </c>
      <c r="K2" s="10">
        <v>0.08</v>
      </c>
      <c r="L2" s="10">
        <v>0.1</v>
      </c>
      <c r="M2" s="11">
        <v>0.12</v>
      </c>
    </row>
    <row r="3" spans="2:25" x14ac:dyDescent="0.4">
      <c r="B3" s="13">
        <v>0</v>
      </c>
      <c r="C3" s="3">
        <v>0</v>
      </c>
      <c r="D3" s="4"/>
      <c r="E3" s="4"/>
      <c r="F3" s="4"/>
      <c r="G3" s="4">
        <v>0</v>
      </c>
      <c r="H3" s="5">
        <v>0</v>
      </c>
      <c r="I3" s="4">
        <v>0</v>
      </c>
      <c r="J3" s="4">
        <v>0</v>
      </c>
      <c r="K3" s="4">
        <v>0</v>
      </c>
      <c r="L3" s="4">
        <v>0</v>
      </c>
      <c r="M3" s="5">
        <v>0</v>
      </c>
    </row>
    <row r="4" spans="2:25" x14ac:dyDescent="0.4">
      <c r="B4" s="13">
        <v>1</v>
      </c>
      <c r="C4" s="3">
        <f>512505.003260725/2</f>
        <v>256252.5016303625</v>
      </c>
      <c r="D4" s="4"/>
      <c r="E4" s="4">
        <f>($C$4+$C$5)*W16*0.01</f>
        <v>51250.500326072499</v>
      </c>
      <c r="F4" s="4"/>
      <c r="G4" s="4">
        <f>F4-SUM(C4:E4)</f>
        <v>-307503.00195643498</v>
      </c>
      <c r="H4" s="5">
        <f>G4+H3</f>
        <v>-307503.00195643498</v>
      </c>
      <c r="I4" s="4">
        <f>$H4/(1+I$2)^$B4</f>
        <v>-295675.96341964899</v>
      </c>
      <c r="J4" s="4">
        <f>$H4/(1+J$2)^$B4</f>
        <v>-290097.17165701411</v>
      </c>
      <c r="K4" s="4">
        <f>$H4/(1+K$2)^$B4</f>
        <v>-284725.00181151385</v>
      </c>
      <c r="L4" s="4">
        <f>$H4/(1+L$2)^$B4</f>
        <v>-279548.18359675905</v>
      </c>
      <c r="M4" s="5">
        <f>$H4/(1+M$2)^$B4</f>
        <v>-274556.25174681691</v>
      </c>
    </row>
    <row r="5" spans="2:25" x14ac:dyDescent="0.4">
      <c r="B5" s="13">
        <v>2</v>
      </c>
      <c r="C5" s="3">
        <f>512505.003260725/2</f>
        <v>256252.5016303625</v>
      </c>
      <c r="D5" s="4"/>
      <c r="E5" s="4">
        <f>($C$4+$C$5)*W16*0.01</f>
        <v>51250.500326072499</v>
      </c>
      <c r="F5" s="4"/>
      <c r="G5" s="4">
        <f>F5-SUM(C5:E5)</f>
        <v>-307503.00195643498</v>
      </c>
      <c r="H5" s="5">
        <f>G5+H4</f>
        <v>-615006.00391286996</v>
      </c>
      <c r="I5" s="4">
        <f t="shared" ref="I5:M15" si="0">$H5/(1+I$2)^$B5</f>
        <v>-568607.62196086347</v>
      </c>
      <c r="J5" s="4">
        <f t="shared" si="0"/>
        <v>-547353.15406983788</v>
      </c>
      <c r="K5" s="4">
        <f t="shared" si="0"/>
        <v>-527268.52187317377</v>
      </c>
      <c r="L5" s="4">
        <f t="shared" si="0"/>
        <v>-508269.42472138006</v>
      </c>
      <c r="M5" s="5">
        <f t="shared" si="0"/>
        <v>-490279.02097645873</v>
      </c>
    </row>
    <row r="6" spans="2:25" x14ac:dyDescent="0.4">
      <c r="B6" s="13">
        <v>3</v>
      </c>
      <c r="C6" s="3">
        <v>19508.7500247506</v>
      </c>
      <c r="D6" s="4">
        <v>76472.825183647496</v>
      </c>
      <c r="E6" s="4">
        <f>(F6-$C$4+$C$5)*W17*0.01</f>
        <v>77977.763569260002</v>
      </c>
      <c r="F6" s="4">
        <v>433209.79760700004</v>
      </c>
      <c r="G6" s="4">
        <f>F6-SUM(C6:E6)</f>
        <v>259250.45882934195</v>
      </c>
      <c r="H6" s="5">
        <f>G6+H5</f>
        <v>-355755.54508352804</v>
      </c>
      <c r="I6" s="4">
        <f t="shared" si="0"/>
        <v>-316265.38415624289</v>
      </c>
      <c r="J6" s="4">
        <f t="shared" si="0"/>
        <v>-298699.21569779748</v>
      </c>
      <c r="K6" s="4">
        <f t="shared" si="0"/>
        <v>-282410.22160900902</v>
      </c>
      <c r="L6" s="4">
        <f t="shared" si="0"/>
        <v>-267284.40652406303</v>
      </c>
      <c r="M6" s="5">
        <f t="shared" si="0"/>
        <v>-253219.77004054864</v>
      </c>
    </row>
    <row r="7" spans="2:25" x14ac:dyDescent="0.4">
      <c r="B7" s="13">
        <v>4</v>
      </c>
      <c r="C7" s="3"/>
      <c r="D7" s="4">
        <v>76472.825183647496</v>
      </c>
      <c r="E7" s="4">
        <f>(F7-$C$4+$C$5)*W18*0.01</f>
        <v>62382.210855408004</v>
      </c>
      <c r="F7" s="4">
        <v>433209.79760700004</v>
      </c>
      <c r="G7" s="4">
        <f>F7-SUM(C7:E7)</f>
        <v>294354.76156794454</v>
      </c>
      <c r="H7" s="5">
        <f>G7+H6</f>
        <v>-61400.783515583491</v>
      </c>
      <c r="I7" s="4">
        <f t="shared" si="0"/>
        <v>-52485.647081629664</v>
      </c>
      <c r="J7" s="4">
        <f t="shared" si="0"/>
        <v>-48635.171540543182</v>
      </c>
      <c r="K7" s="4">
        <f t="shared" si="0"/>
        <v>-45131.40886904623</v>
      </c>
      <c r="L7" s="4">
        <f t="shared" si="0"/>
        <v>-41937.561311101344</v>
      </c>
      <c r="M7" s="5">
        <f t="shared" si="0"/>
        <v>-39021.307952374656</v>
      </c>
    </row>
    <row r="8" spans="2:25" x14ac:dyDescent="0.4">
      <c r="B8" s="13">
        <v>5</v>
      </c>
      <c r="C8" s="3"/>
      <c r="D8" s="4">
        <v>76472.825183647496</v>
      </c>
      <c r="E8" s="4">
        <f>(F8-$C$4+$C$5)*W19*0.01</f>
        <v>49905.768684326402</v>
      </c>
      <c r="F8" s="4">
        <v>433209.79760700004</v>
      </c>
      <c r="G8" s="4">
        <f>F8-SUM(C8:E8)</f>
        <v>306831.20373902615</v>
      </c>
      <c r="H8" s="5">
        <f>G8+H7</f>
        <v>245430.42022344266</v>
      </c>
      <c r="I8" s="4">
        <f t="shared" si="0"/>
        <v>201725.91520498606</v>
      </c>
      <c r="J8" s="4">
        <f t="shared" si="0"/>
        <v>183399.88738191829</v>
      </c>
      <c r="K8" s="4">
        <f t="shared" si="0"/>
        <v>167035.82004500809</v>
      </c>
      <c r="L8" s="4">
        <f t="shared" si="0"/>
        <v>152392.98124410439</v>
      </c>
      <c r="M8" s="5">
        <f t="shared" si="0"/>
        <v>139263.81164508258</v>
      </c>
    </row>
    <row r="9" spans="2:25" x14ac:dyDescent="0.4">
      <c r="B9" s="13">
        <v>6</v>
      </c>
      <c r="C9" s="3"/>
      <c r="D9" s="4">
        <v>76472.825183647496</v>
      </c>
      <c r="E9" s="4">
        <f>(F9-$C$4+$C$5)*W20*0.01</f>
        <v>39941.943339365411</v>
      </c>
      <c r="F9" s="4">
        <v>433209.79760700004</v>
      </c>
      <c r="G9" s="4">
        <f>F9-SUM(C9:E9)</f>
        <v>316795.02908398712</v>
      </c>
      <c r="H9" s="5">
        <f>G9+H8</f>
        <v>562225.44930742984</v>
      </c>
      <c r="I9" s="4">
        <f t="shared" si="0"/>
        <v>444334.93932281947</v>
      </c>
      <c r="J9" s="4">
        <f t="shared" si="0"/>
        <v>396346.75659270555</v>
      </c>
      <c r="K9" s="4">
        <f t="shared" si="0"/>
        <v>354297.40161424887</v>
      </c>
      <c r="L9" s="4">
        <f t="shared" si="0"/>
        <v>317361.6089468156</v>
      </c>
      <c r="M9" s="5">
        <f t="shared" si="0"/>
        <v>284840.90973704605</v>
      </c>
    </row>
    <row r="10" spans="2:25" x14ac:dyDescent="0.4">
      <c r="B10" s="13">
        <v>7</v>
      </c>
      <c r="C10" s="3"/>
      <c r="D10" s="4">
        <v>76472.825183647496</v>
      </c>
      <c r="E10" s="4">
        <f>(F10-$C$4+$C$5)*W21*0.01</f>
        <v>31927.562083635905</v>
      </c>
      <c r="F10" s="4">
        <v>433209.79760700004</v>
      </c>
      <c r="G10" s="4">
        <f>F10-SUM(C10:E10)</f>
        <v>324809.41033971665</v>
      </c>
      <c r="H10" s="5">
        <f>G10+H9</f>
        <v>887034.85964714643</v>
      </c>
      <c r="I10" s="4">
        <f t="shared" si="0"/>
        <v>674073.59077705862</v>
      </c>
      <c r="J10" s="4">
        <f t="shared" si="0"/>
        <v>589928.84343932511</v>
      </c>
      <c r="K10" s="4">
        <f t="shared" si="0"/>
        <v>517576.32086680486</v>
      </c>
      <c r="L10" s="4">
        <f t="shared" si="0"/>
        <v>455189.13938156847</v>
      </c>
      <c r="M10" s="5">
        <f t="shared" si="0"/>
        <v>401249.52273785812</v>
      </c>
    </row>
    <row r="11" spans="2:25" x14ac:dyDescent="0.4">
      <c r="B11" s="13">
        <v>8</v>
      </c>
      <c r="C11" s="3"/>
      <c r="D11" s="4">
        <v>76472.825183647496</v>
      </c>
      <c r="E11" s="4">
        <f>(F11-$C$4+$C$5)*W22*0.01</f>
        <v>28375.241743258503</v>
      </c>
      <c r="F11" s="4">
        <v>433209.79760700004</v>
      </c>
      <c r="G11" s="4">
        <f>F11-SUM(C11:E11)</f>
        <v>328361.73068009404</v>
      </c>
      <c r="H11" s="5">
        <f>G11+H10</f>
        <v>1215396.5903272405</v>
      </c>
      <c r="I11" s="4">
        <f t="shared" si="0"/>
        <v>888078.38374492351</v>
      </c>
      <c r="J11" s="4">
        <f t="shared" si="0"/>
        <v>762554.85685798444</v>
      </c>
      <c r="K11" s="4">
        <f t="shared" si="0"/>
        <v>656640.96008360304</v>
      </c>
      <c r="L11" s="4">
        <f t="shared" si="0"/>
        <v>566991.47926940327</v>
      </c>
      <c r="M11" s="5">
        <f t="shared" si="0"/>
        <v>490878.29817648476</v>
      </c>
    </row>
    <row r="12" spans="2:25" x14ac:dyDescent="0.4">
      <c r="B12" s="13">
        <v>9</v>
      </c>
      <c r="C12" s="3"/>
      <c r="D12" s="4">
        <v>76472.825183647496</v>
      </c>
      <c r="E12" s="4">
        <f>(F12-$C$4+$C$5)*W23*0.01</f>
        <v>28375.241743258503</v>
      </c>
      <c r="F12" s="4">
        <v>433209.79760700004</v>
      </c>
      <c r="G12" s="4">
        <f>F12-SUM(C12:E12)</f>
        <v>328361.73068009404</v>
      </c>
      <c r="H12" s="5">
        <f>G12+H11</f>
        <v>1543758.3210073346</v>
      </c>
      <c r="I12" s="4">
        <f t="shared" si="0"/>
        <v>1084624.1192791995</v>
      </c>
      <c r="J12" s="4">
        <f t="shared" si="0"/>
        <v>913748.17826593248</v>
      </c>
      <c r="K12" s="4">
        <f t="shared" si="0"/>
        <v>772263.50558451447</v>
      </c>
      <c r="L12" s="4">
        <f t="shared" si="0"/>
        <v>654704.2272819163</v>
      </c>
      <c r="M12" s="5">
        <f t="shared" si="0"/>
        <v>556694.72670397628</v>
      </c>
    </row>
    <row r="13" spans="2:25" x14ac:dyDescent="0.4">
      <c r="B13" s="13">
        <v>10</v>
      </c>
      <c r="C13" s="3"/>
      <c r="D13" s="4">
        <v>76472.825183647496</v>
      </c>
      <c r="E13" s="4">
        <f>(F13-$C$4+$C$5)*W24*0.01</f>
        <v>28418.562723019204</v>
      </c>
      <c r="F13" s="4">
        <v>433209.79760700004</v>
      </c>
      <c r="G13" s="4">
        <f>F13-SUM(C13:E13)</f>
        <v>328318.40970033337</v>
      </c>
      <c r="H13" s="5">
        <f>G13+H12</f>
        <v>1872076.730707668</v>
      </c>
      <c r="I13" s="4">
        <f t="shared" si="0"/>
        <v>1264707.960558644</v>
      </c>
      <c r="J13" s="4">
        <f t="shared" si="0"/>
        <v>1045357.8684114915</v>
      </c>
      <c r="K13" s="4">
        <f t="shared" si="0"/>
        <v>867133.75085865683</v>
      </c>
      <c r="L13" s="4">
        <f t="shared" si="0"/>
        <v>721766.62082151754</v>
      </c>
      <c r="M13" s="5">
        <f t="shared" si="0"/>
        <v>602758.60413207673</v>
      </c>
    </row>
    <row r="14" spans="2:25" ht="18" thickBot="1" x14ac:dyDescent="0.45">
      <c r="B14" s="13">
        <v>11</v>
      </c>
      <c r="C14" s="3"/>
      <c r="D14" s="4">
        <v>76472.825183647496</v>
      </c>
      <c r="E14" s="4">
        <f>(F14-$C$4+$C$5)*W25*0.01</f>
        <v>28375.241743258503</v>
      </c>
      <c r="F14" s="4">
        <v>433209.79760700004</v>
      </c>
      <c r="G14" s="4">
        <f>F14-SUM(C14:E14)</f>
        <v>328361.73068009404</v>
      </c>
      <c r="H14" s="5">
        <f>G14+H13</f>
        <v>2200438.4613877619</v>
      </c>
      <c r="I14" s="4">
        <f t="shared" si="0"/>
        <v>1429362.8655959063</v>
      </c>
      <c r="J14" s="4">
        <f t="shared" si="0"/>
        <v>1159163.5318510041</v>
      </c>
      <c r="K14" s="4">
        <f t="shared" si="0"/>
        <v>943730.33911656786</v>
      </c>
      <c r="L14" s="4">
        <f t="shared" si="0"/>
        <v>771240.25690063147</v>
      </c>
      <c r="M14" s="5">
        <f t="shared" si="0"/>
        <v>632573.47618899005</v>
      </c>
    </row>
    <row r="15" spans="2:25" ht="21" thickBot="1" x14ac:dyDescent="0.45">
      <c r="B15" s="14">
        <v>12</v>
      </c>
      <c r="C15" s="6"/>
      <c r="D15" s="7">
        <v>76472.825183647496</v>
      </c>
      <c r="E15" s="7">
        <f>(F15-$C$4+$C$5)*W26*0.01</f>
        <v>14209.281361509602</v>
      </c>
      <c r="F15" s="7">
        <v>433209.79760700004</v>
      </c>
      <c r="G15" s="7">
        <f>F15-SUM(C15:E15)</f>
        <v>342527.69106184295</v>
      </c>
      <c r="H15" s="8">
        <f>G15+H14</f>
        <v>2542966.1524496051</v>
      </c>
      <c r="I15" s="7">
        <f t="shared" si="0"/>
        <v>1588329.1560019935</v>
      </c>
      <c r="J15" s="7">
        <f t="shared" si="0"/>
        <v>1263776.2703807338</v>
      </c>
      <c r="K15" s="7">
        <f t="shared" si="0"/>
        <v>1009846.8469087975</v>
      </c>
      <c r="L15" s="7">
        <f t="shared" si="0"/>
        <v>810267.3845647769</v>
      </c>
      <c r="M15" s="8">
        <f t="shared" si="0"/>
        <v>652716.07353698066</v>
      </c>
      <c r="S15" s="1" t="s">
        <v>3</v>
      </c>
      <c r="T15" s="1" t="s">
        <v>4</v>
      </c>
      <c r="U15" s="1" t="s">
        <v>5</v>
      </c>
      <c r="V15" s="1" t="s">
        <v>6</v>
      </c>
      <c r="W15" s="1" t="s">
        <v>7</v>
      </c>
      <c r="X15" s="1" t="s">
        <v>8</v>
      </c>
      <c r="Y15" s="1" t="s">
        <v>9</v>
      </c>
    </row>
    <row r="16" spans="2:25" ht="18" thickBot="1" x14ac:dyDescent="0.45">
      <c r="S16" s="2">
        <v>1</v>
      </c>
      <c r="T16" s="2">
        <v>33.33</v>
      </c>
      <c r="U16" s="2">
        <v>20</v>
      </c>
      <c r="V16" s="2">
        <v>14.29</v>
      </c>
      <c r="W16" s="2">
        <v>10</v>
      </c>
      <c r="X16" s="2">
        <v>5</v>
      </c>
      <c r="Y16" s="2">
        <v>3.75</v>
      </c>
    </row>
    <row r="17" spans="19:25" ht="18" thickBot="1" x14ac:dyDescent="0.45">
      <c r="S17" s="2">
        <v>2</v>
      </c>
      <c r="T17" s="2">
        <v>44.45</v>
      </c>
      <c r="U17" s="2">
        <v>32</v>
      </c>
      <c r="V17" s="2">
        <v>24.49</v>
      </c>
      <c r="W17" s="2">
        <v>18</v>
      </c>
      <c r="X17" s="2">
        <v>9.5</v>
      </c>
      <c r="Y17" s="2">
        <v>7.2190000000000003</v>
      </c>
    </row>
    <row r="18" spans="19:25" ht="18" thickBot="1" x14ac:dyDescent="0.45">
      <c r="S18" s="2">
        <v>3</v>
      </c>
      <c r="T18" s="2" t="s">
        <v>10</v>
      </c>
      <c r="U18" s="2">
        <v>19.2</v>
      </c>
      <c r="V18" s="2">
        <v>17.489999999999998</v>
      </c>
      <c r="W18" s="2">
        <v>14.4</v>
      </c>
      <c r="X18" s="2">
        <v>8.5500000000000007</v>
      </c>
      <c r="Y18" s="2">
        <v>6.6769999999999996</v>
      </c>
    </row>
    <row r="19" spans="19:25" ht="18" thickBot="1" x14ac:dyDescent="0.45">
      <c r="S19" s="2">
        <v>4</v>
      </c>
      <c r="T19" s="2">
        <v>7.41</v>
      </c>
      <c r="U19" s="2" t="s">
        <v>11</v>
      </c>
      <c r="V19" s="2">
        <v>12.49</v>
      </c>
      <c r="W19" s="2">
        <v>11.52</v>
      </c>
      <c r="X19" s="2">
        <v>7.7</v>
      </c>
      <c r="Y19" s="2">
        <v>6.1769999999999996</v>
      </c>
    </row>
    <row r="20" spans="19:25" ht="18" thickBot="1" x14ac:dyDescent="0.45">
      <c r="S20" s="2">
        <v>5</v>
      </c>
      <c r="T20" s="2"/>
      <c r="U20" s="2">
        <v>11.52</v>
      </c>
      <c r="V20" s="2" t="s">
        <v>12</v>
      </c>
      <c r="W20" s="2">
        <v>9.2200000000000006</v>
      </c>
      <c r="X20" s="2">
        <v>6.93</v>
      </c>
      <c r="Y20" s="2">
        <v>5.7130000000000001</v>
      </c>
    </row>
    <row r="21" spans="19:25" ht="18" thickBot="1" x14ac:dyDescent="0.45">
      <c r="S21" s="2">
        <v>6</v>
      </c>
      <c r="T21" s="2"/>
      <c r="U21" s="2">
        <v>5.76</v>
      </c>
      <c r="V21" s="2">
        <v>8.92</v>
      </c>
      <c r="W21" s="2">
        <v>7.37</v>
      </c>
      <c r="X21" s="2">
        <v>6.23</v>
      </c>
      <c r="Y21" s="2">
        <v>5.2850000000000001</v>
      </c>
    </row>
    <row r="22" spans="19:25" ht="18" thickBot="1" x14ac:dyDescent="0.45">
      <c r="S22" s="2">
        <v>7</v>
      </c>
      <c r="T22" s="2"/>
      <c r="U22" s="2"/>
      <c r="V22" s="2">
        <v>8.93</v>
      </c>
      <c r="W22" s="2">
        <v>6.55</v>
      </c>
      <c r="X22" s="2" t="s">
        <v>13</v>
      </c>
      <c r="Y22" s="2">
        <v>4.8879999999999999</v>
      </c>
    </row>
    <row r="23" spans="19:25" ht="18" thickBot="1" x14ac:dyDescent="0.45">
      <c r="S23" s="2">
        <v>8</v>
      </c>
      <c r="T23" s="2"/>
      <c r="U23" s="2"/>
      <c r="V23" s="2">
        <v>4.46</v>
      </c>
      <c r="W23" s="2">
        <v>6.55</v>
      </c>
      <c r="X23" s="2">
        <v>5.9</v>
      </c>
      <c r="Y23" s="2">
        <v>4.5220000000000002</v>
      </c>
    </row>
    <row r="24" spans="19:25" ht="18" thickBot="1" x14ac:dyDescent="0.45">
      <c r="S24" s="2">
        <v>9</v>
      </c>
      <c r="T24" s="2"/>
      <c r="U24" s="2"/>
      <c r="V24" s="2"/>
      <c r="W24" s="2">
        <v>6.56</v>
      </c>
      <c r="X24" s="2">
        <v>5.91</v>
      </c>
      <c r="Y24" s="2" t="s">
        <v>14</v>
      </c>
    </row>
    <row r="25" spans="19:25" ht="18" thickBot="1" x14ac:dyDescent="0.45">
      <c r="S25" s="2">
        <v>10</v>
      </c>
      <c r="T25" s="2"/>
      <c r="U25" s="2"/>
      <c r="V25" s="2"/>
      <c r="W25" s="2">
        <v>6.55</v>
      </c>
      <c r="X25" s="2">
        <v>5.9</v>
      </c>
      <c r="Y25" s="2">
        <v>4.4610000000000003</v>
      </c>
    </row>
    <row r="26" spans="19:25" ht="18" thickBot="1" x14ac:dyDescent="0.45">
      <c r="S26" s="2">
        <v>11</v>
      </c>
      <c r="T26" s="2"/>
      <c r="U26" s="2"/>
      <c r="V26" s="2"/>
      <c r="W26" s="2">
        <v>3.28</v>
      </c>
      <c r="X26" s="2">
        <v>5.91</v>
      </c>
      <c r="Y26" s="2">
        <v>4.4619999999999997</v>
      </c>
    </row>
    <row r="27" spans="19:25" ht="18" thickBot="1" x14ac:dyDescent="0.45">
      <c r="S27" s="2">
        <v>12</v>
      </c>
      <c r="T27" s="2"/>
      <c r="U27" s="2"/>
      <c r="V27" s="2"/>
      <c r="W27" s="2"/>
      <c r="X27" s="2">
        <v>5.9</v>
      </c>
      <c r="Y27" s="2">
        <v>4.4610000000000003</v>
      </c>
    </row>
    <row r="28" spans="19:25" ht="18" thickBot="1" x14ac:dyDescent="0.45">
      <c r="S28" s="2">
        <v>13</v>
      </c>
      <c r="T28" s="2"/>
      <c r="U28" s="2"/>
      <c r="V28" s="2"/>
      <c r="W28" s="2"/>
      <c r="X28" s="2">
        <v>5.91</v>
      </c>
      <c r="Y28" s="2">
        <v>4.4619999999999997</v>
      </c>
    </row>
    <row r="29" spans="19:25" ht="18" thickBot="1" x14ac:dyDescent="0.45">
      <c r="S29" s="2">
        <v>14</v>
      </c>
      <c r="T29" s="2"/>
      <c r="U29" s="2"/>
      <c r="V29" s="2"/>
      <c r="W29" s="2"/>
      <c r="X29" s="2">
        <v>5.9</v>
      </c>
      <c r="Y29" s="2">
        <v>4.4610000000000003</v>
      </c>
    </row>
    <row r="30" spans="19:25" ht="18" thickBot="1" x14ac:dyDescent="0.45">
      <c r="S30" s="2">
        <v>15</v>
      </c>
      <c r="T30" s="2"/>
      <c r="U30" s="2"/>
      <c r="V30" s="2"/>
      <c r="W30" s="2"/>
      <c r="X30" s="2">
        <v>5.91</v>
      </c>
      <c r="Y30" s="2">
        <v>4.4619999999999997</v>
      </c>
    </row>
    <row r="31" spans="19:25" ht="18" thickBot="1" x14ac:dyDescent="0.45">
      <c r="S31" s="2">
        <v>16</v>
      </c>
      <c r="T31" s="2"/>
      <c r="U31" s="2"/>
      <c r="V31" s="2"/>
      <c r="W31" s="2"/>
      <c r="X31" s="2">
        <v>2.95</v>
      </c>
      <c r="Y31" s="2">
        <v>4.4610000000000003</v>
      </c>
    </row>
    <row r="32" spans="19:25" ht="18" thickBot="1" x14ac:dyDescent="0.45">
      <c r="S32" s="2">
        <v>17</v>
      </c>
      <c r="T32" s="2"/>
      <c r="U32" s="2"/>
      <c r="V32" s="2"/>
      <c r="W32" s="2"/>
      <c r="X32" s="2"/>
      <c r="Y32" s="2">
        <v>4.4619999999999997</v>
      </c>
    </row>
    <row r="33" spans="19:25" ht="18" thickBot="1" x14ac:dyDescent="0.45">
      <c r="S33" s="2">
        <v>18</v>
      </c>
      <c r="T33" s="2"/>
      <c r="U33" s="2"/>
      <c r="V33" s="2"/>
      <c r="W33" s="2"/>
      <c r="X33" s="2"/>
      <c r="Y33" s="2">
        <v>4.4610000000000003</v>
      </c>
    </row>
    <row r="34" spans="19:25" ht="18" thickBot="1" x14ac:dyDescent="0.45">
      <c r="S34" s="2">
        <v>19</v>
      </c>
      <c r="T34" s="2"/>
      <c r="U34" s="2"/>
      <c r="V34" s="2"/>
      <c r="W34" s="2"/>
      <c r="X34" s="2"/>
      <c r="Y34" s="2">
        <v>4.4619999999999997</v>
      </c>
    </row>
    <row r="35" spans="19:25" ht="18" thickBot="1" x14ac:dyDescent="0.45">
      <c r="S35" s="2">
        <v>20</v>
      </c>
      <c r="T35" s="2"/>
      <c r="U35" s="2"/>
      <c r="V35" s="2"/>
      <c r="W35" s="2"/>
      <c r="X35" s="2"/>
      <c r="Y35" s="2">
        <v>4.4610000000000003</v>
      </c>
    </row>
    <row r="36" spans="19:25" ht="18" thickBot="1" x14ac:dyDescent="0.45">
      <c r="S36" s="2">
        <v>21</v>
      </c>
      <c r="T36" s="2"/>
      <c r="U36" s="2"/>
      <c r="V36" s="2"/>
      <c r="W36" s="2"/>
      <c r="X36" s="2"/>
      <c r="Y36" s="2">
        <v>2.2309999999999999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PSID_PC22</cp:lastModifiedBy>
  <dcterms:created xsi:type="dcterms:W3CDTF">2023-09-04T12:27:19Z</dcterms:created>
  <dcterms:modified xsi:type="dcterms:W3CDTF">2023-09-04T13:02:29Z</dcterms:modified>
</cp:coreProperties>
</file>