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5490_Breakout. " sheetId="1" r:id="rId1"/>
  </sheets>
  <definedNames>
    <definedName name="BoardQty">'CS5490_Breakout. '!$G$1</definedName>
    <definedName name="digikey_part_data">'CS5490_Breakout. '!$H$5:$L$15</definedName>
    <definedName name="farnell_part_data">'CS5490_Breakout. '!$M$5:$Q$15</definedName>
    <definedName name="global_part_data">'CS5490_Breakout. '!$A$5:$G$15</definedName>
    <definedName name="mouser_part_data">'CS5490_Breakout. '!$R$5:$V$15</definedName>
    <definedName name="newark_part_data">'CS5490_Breakout. '!$W$5:$AA$15</definedName>
    <definedName name="rs_part_data">'CS5490_Breakout. '!$AB$5:$AF$15</definedName>
    <definedName name="tme_part_data">'CS5490_Breakout. '!$AG$5:$AK$15</definedName>
    <definedName name="TotalCost">'CS5490_Breakout.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 100   $0.15     $14.96
   500   $0.09     $47.36
  1000   $0.08     $82.64</t>
        </r>
      </text>
    </comment>
    <comment ref="W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$0.33      $0.33
    10   $0.22      $2.22
    25   $0.19      $4.75
    50   $0.16      $7.90
   100   $0.13     $12.60
   250   $0.11     $26.75
   500   $0.09     $44.00
  1000   $0.08     $77.00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$0.29      $0.29
  4000   $0.29   $1151.67
  8000   $0.24   $1904.50
 16000   $0.21   $3410.15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$0.62      $0.62
    25   $0.40     $10.03
    50   $0.35     $17.75
   100   $0.31     $30.90
   250   $0.29     $71.75
   500   $0.27    $132.50
  1000   $0.20    $205.00
  2500   $0.17    $420.00</t>
        </r>
      </text>
    </comment>
    <comment ref="AI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 5   $0.12      $0.60
    25   $0.06      $1.54
   100   $0.05      $4.90
   500   $0.04     $19.94
  3000   $0.04    $111.39</t>
        </r>
      </text>
    </comment>
    <comment ref="O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100   $0.08      $8.18
   500   $0.06     $29.42
  1000   $0.04     $44.62
  2500   $0.04     $96.91
  5000   $0.04    $175.12
 25000   $0.03    $800.81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$0.09      $2.20
    50   $0.07      $3.75
   100   $0.06      $6.30
   250   $0.05     $12.50
   500   $0.04     $19.00
  1000   $0.03     $25.00
  2500   $0.02     $57.50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$3.47      $3.47
     3   $3.12      $9.36
    10   $2.76     $27.60</t>
        </r>
      </text>
    </comment>
    <comment ref="O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$0.32      $0.32
   100   $0.32     $32.41
   250   $0.32     $79.15
   500   $0.31    $154.55
  1000   $0.23    $231.83
  5000   $0.22   $1121.76</t>
        </r>
      </text>
    </comment>
    <comment ref="W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$0.46      $0.46
    10   $0.40      $3.96
    25   $0.38      $9.43
    50   $0.36     $17.90
   100   $0.32     $32.20
   250   $0.32     $78.75
   500   $0.31    $154.00</t>
        </r>
      </text>
    </comment>
    <comment ref="I1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1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1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1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1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1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<sst xmlns="http://schemas.openxmlformats.org/spreadsheetml/2006/main" count="112" uniqueCount="68">
  <si>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</si>
  <si>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</si>
  <si>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</si>
  <si>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</si>
  <si>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</si>
  <si>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</si>
  <si>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</si>
  <si>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</si>
  <si>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C1-C4</t>
  </si>
  <si>
    <t>27nF</t>
  </si>
  <si>
    <t>Capacitor_SMD:C_0603_1608Metric</t>
  </si>
  <si>
    <t>06035C273J4Z2A</t>
  </si>
  <si>
    <t>C5-C8</t>
  </si>
  <si>
    <t>100nF</t>
  </si>
  <si>
    <t>GCJ188R71H104KA12D</t>
  </si>
  <si>
    <t>D1</t>
  </si>
  <si>
    <t>LED</t>
  </si>
  <si>
    <t>LED_SMD:LED_0603_1608Metric</t>
  </si>
  <si>
    <t>LTST-C193KRKT-5A</t>
  </si>
  <si>
    <t>J1</t>
  </si>
  <si>
    <t>Conn_01x10</t>
  </si>
  <si>
    <t>Connector_PinHeader_2.54mm:PinHeader_1x10_P2.54mm_Vertical</t>
  </si>
  <si>
    <t>R1,R2</t>
  </si>
  <si>
    <t>2.4R</t>
  </si>
  <si>
    <t>Resistor_SMD:R_0603_1608Metric</t>
  </si>
  <si>
    <t>CRL0603-FW-2R40ELF</t>
  </si>
  <si>
    <t>R7</t>
  </si>
  <si>
    <t>10K</t>
  </si>
  <si>
    <t>RCG060310K0JNEA</t>
  </si>
  <si>
    <t>R3-R6,R8</t>
  </si>
  <si>
    <t>1K</t>
  </si>
  <si>
    <t>MCT06030C1001FP500</t>
  </si>
  <si>
    <t>U1</t>
  </si>
  <si>
    <t>CS5490-ISZ</t>
  </si>
  <si>
    <t>Package_SO:SOIC-16_3.9x9.9mm_P1.27mm</t>
  </si>
  <si>
    <t>Y1</t>
  </si>
  <si>
    <t>4.096MHz</t>
  </si>
  <si>
    <t>Crystal:Crystal_SMD_HC49-SD</t>
  </si>
  <si>
    <t>ABLS2-4.096MHZ-D4Y-T</t>
  </si>
  <si>
    <t>Prj:</t>
  </si>
  <si>
    <t>CS5490_Breakout.xml</t>
  </si>
  <si>
    <t>Co.:</t>
  </si>
  <si>
    <t>Prj date:</t>
  </si>
  <si>
    <t>22/12/2018 9:53:57 PM</t>
  </si>
  <si>
    <t>Board Qty:</t>
  </si>
  <si>
    <t>Total Cost:</t>
  </si>
  <si>
    <t>Unit Cost:</t>
  </si>
  <si>
    <t>$ date:</t>
  </si>
  <si>
    <t>2018-12-22 21:55:45</t>
  </si>
  <si>
    <t>Digi-Key</t>
  </si>
  <si>
    <t>Avail</t>
  </si>
  <si>
    <t>Purch</t>
  </si>
  <si>
    <t>Cat#</t>
  </si>
  <si>
    <t>Farnell</t>
  </si>
  <si>
    <t>2688469</t>
  </si>
  <si>
    <t>2413151</t>
  </si>
  <si>
    <t>2325213</t>
  </si>
  <si>
    <t>2467740</t>
  </si>
  <si>
    <t>Mouser</t>
  </si>
  <si>
    <t>Newark</t>
  </si>
  <si>
    <t>06AC6001</t>
  </si>
  <si>
    <t>NonStk</t>
  </si>
  <si>
    <t>09J9435</t>
  </si>
  <si>
    <t>65AC3533</t>
  </si>
  <si>
    <t>67P3810</t>
  </si>
  <si>
    <t>Rs Components</t>
  </si>
  <si>
    <t>Tme</t>
  </si>
  <si>
    <t>Distributors scraped by KiCost® v.0.1.47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</si>
</sst>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.farnell.com/murata/gcj188r71h104ka12d/con-0-1-f-50v-10-x7r-0603/dp/2688469?st=GCJ188R71H104KA12D" TargetMode="External"/><Relationship Id="rId2" Type="http://schemas.openxmlformats.org/officeDocument/2006/relationships/hyperlink" Target="http://www.newark.com/webapp/wcs/stores/servlet/Search?catalogId=15003&amp;langId=-1&amp;storeId=10194&amp;gs=true&amp;st=GCJ188R71H104KA12D" TargetMode="External"/><Relationship Id="rId3" Type="http://schemas.openxmlformats.org/officeDocument/2006/relationships/hyperlink" Target="https://it.farnell.com/lumex/sml-lx0603siw-tr/led-red-0-8mm-x-1mm-60mcd-636nm/dp/2413151?iscrfnonsku=true&amp;st=LTST-C193KRKT-5A" TargetMode="External"/><Relationship Id="rId4" Type="http://schemas.openxmlformats.org/officeDocument/2006/relationships/hyperlink" Target="http://www.newark.com/webapp/wcs/stores/servlet/Search?catalogId=15003&amp;langId=-1&amp;storeId=10194&amp;gs=true&amp;st=LTST-C193KRKT-5A" TargetMode="External"/><Relationship Id="rId5" Type="http://schemas.openxmlformats.org/officeDocument/2006/relationships/hyperlink" Target="https://www.tme.eu/en/details/ltst-c193krkt-5a/smd-colour-leds/liteon/" TargetMode="External"/><Relationship Id="rId6" Type="http://schemas.openxmlformats.org/officeDocument/2006/relationships/hyperlink" Target="https://it.farnell.com/vishay/mct06030c1001fp500/res-film-sott-1k-1-0-1w-0603/dp/2325213?st=MCT06030C1001FP500" TargetMode="External"/><Relationship Id="rId7" Type="http://schemas.openxmlformats.org/officeDocument/2006/relationships/hyperlink" Target="https://www.newark.com/vishay/mct06030c1001fp500/res-thin-film-1k-0-1w-0603/dp/65AC3533?st=MCT06030C1001FP500" TargetMode="External"/><Relationship Id="rId8" Type="http://schemas.openxmlformats.org/officeDocument/2006/relationships/hyperlink" Target="https://statics.cirrus.com/pubs/proDatasheet/CS5490_F3.pdf" TargetMode="External"/><Relationship Id="rId9" Type="http://schemas.openxmlformats.org/officeDocument/2006/relationships/hyperlink" Target="https://www.tme.eu/en/details/cs5490-isz/integrated-circuits-others/cirrus-logic/" TargetMode="External"/><Relationship Id="rId10" Type="http://schemas.openxmlformats.org/officeDocument/2006/relationships/hyperlink" Target="https://it.farnell.com/abracon/abls2-4-096mhz-d4y-t/crystal-4-096mhz-18pf-hc-49us/dp/2467740?st=ABLS2-4.096MHZ-D4Y-T" TargetMode="External"/><Relationship Id="rId11" Type="http://schemas.openxmlformats.org/officeDocument/2006/relationships/hyperlink" Target="https://www.newark.com/abracon/abls2-4-096mhz-d4y-t/crystal-4-096mhz-18pf-hc-49us/dp/67P3810?st=ABLS2-4.096MHZ-D4Y-T" TargetMode="External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39</v>
      </c>
      <c r="B1" s="3" t="s">
        <v>40</v>
      </c>
      <c r="F1" s="4" t="s">
        <v>44</v>
      </c>
      <c r="G1" s="4">
        <v>100</v>
      </c>
    </row>
    <row r="2" spans="1:37">
      <c r="A2" s="2" t="s">
        <v>41</v>
      </c>
      <c r="B2" s="3"/>
      <c r="F2" s="2" t="s">
        <v>46</v>
      </c>
      <c r="G2" s="5">
        <f>TotalCost/BoardQty</f>
        <v>0</v>
      </c>
    </row>
    <row r="3" spans="1:37">
      <c r="A3" s="2" t="s">
        <v>42</v>
      </c>
      <c r="B3" s="3" t="s">
        <v>43</v>
      </c>
      <c r="F3" s="2" t="s">
        <v>45</v>
      </c>
      <c r="G3" s="6">
        <f>SUM(G7:G15)</f>
        <v>0</v>
      </c>
      <c r="K3" s="6">
        <f>SUM(K7:K15)</f>
        <v>0</v>
      </c>
      <c r="L3" s="7">
        <f>(ROWS(K7:K15)-COUNTBLANK(K7:K15))&amp;" of "&amp;ROWS(K7:K15)&amp;" parts found"</f>
        <v>0</v>
      </c>
      <c r="P3" s="6">
        <f>SUM(P7:P15)</f>
        <v>0</v>
      </c>
      <c r="Q3" s="7">
        <f>(ROWS(P7:P15)-COUNTBLANK(P7:P15))&amp;" of "&amp;ROWS(P7:P15)&amp;" parts found"</f>
        <v>0</v>
      </c>
      <c r="U3" s="6">
        <f>SUM(U7:U15)</f>
        <v>0</v>
      </c>
      <c r="V3" s="7">
        <f>(ROWS(U7:U15)-COUNTBLANK(U7:U15))&amp;" of "&amp;ROWS(U7:U15)&amp;" parts found"</f>
        <v>0</v>
      </c>
      <c r="Z3" s="6">
        <f>SUM(Z7:Z15)</f>
        <v>0</v>
      </c>
      <c r="AA3" s="7">
        <f>(ROWS(Z7:Z15)-COUNTBLANK(Z7:Z15))&amp;" of "&amp;ROWS(Z7:Z15)&amp;" parts found"</f>
        <v>0</v>
      </c>
      <c r="AE3" s="6">
        <f>SUM(AE7:AE15)</f>
        <v>0</v>
      </c>
      <c r="AF3" s="7">
        <f>(ROWS(AE7:AE15)-COUNTBLANK(AE7:AE15))&amp;" of "&amp;ROWS(AE7:AE15)&amp;" parts found"</f>
        <v>0</v>
      </c>
      <c r="AJ3" s="6">
        <f>SUM(AJ7:AJ15)</f>
        <v>0</v>
      </c>
      <c r="AK3" s="7">
        <f>(ROWS(AJ7:AJ15)-COUNTBLANK(AJ7:AJ15))&amp;" of "&amp;ROWS(AJ7:AJ15)&amp;" parts found"</f>
        <v>0</v>
      </c>
    </row>
    <row r="4" spans="1:37">
      <c r="A4" s="2" t="s">
        <v>47</v>
      </c>
      <c r="B4" s="3" t="s">
        <v>48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49</v>
      </c>
      <c r="I5" s="9"/>
      <c r="J5" s="9"/>
      <c r="K5" s="9"/>
      <c r="L5" s="9"/>
      <c r="M5" s="10" t="s">
        <v>53</v>
      </c>
      <c r="N5" s="10"/>
      <c r="O5" s="10"/>
      <c r="P5" s="10"/>
      <c r="Q5" s="10"/>
      <c r="R5" s="11" t="s">
        <v>58</v>
      </c>
      <c r="S5" s="11"/>
      <c r="T5" s="11"/>
      <c r="U5" s="11"/>
      <c r="V5" s="11"/>
      <c r="W5" s="12" t="s">
        <v>59</v>
      </c>
      <c r="X5" s="12"/>
      <c r="Y5" s="12"/>
      <c r="Z5" s="12"/>
      <c r="AA5" s="12"/>
      <c r="AB5" s="13" t="s">
        <v>65</v>
      </c>
      <c r="AC5" s="13"/>
      <c r="AD5" s="13"/>
      <c r="AE5" s="13"/>
      <c r="AF5" s="13"/>
      <c r="AG5" s="14" t="s">
        <v>66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50</v>
      </c>
      <c r="I6" s="15" t="s">
        <v>51</v>
      </c>
      <c r="J6" s="15" t="s">
        <v>6</v>
      </c>
      <c r="K6" s="15" t="s">
        <v>7</v>
      </c>
      <c r="L6" s="15" t="s">
        <v>52</v>
      </c>
      <c r="M6" s="15" t="s">
        <v>50</v>
      </c>
      <c r="N6" s="15" t="s">
        <v>51</v>
      </c>
      <c r="O6" s="15" t="s">
        <v>6</v>
      </c>
      <c r="P6" s="15" t="s">
        <v>7</v>
      </c>
      <c r="Q6" s="15" t="s">
        <v>52</v>
      </c>
      <c r="R6" s="15" t="s">
        <v>50</v>
      </c>
      <c r="S6" s="15" t="s">
        <v>51</v>
      </c>
      <c r="T6" s="15" t="s">
        <v>6</v>
      </c>
      <c r="U6" s="15" t="s">
        <v>7</v>
      </c>
      <c r="V6" s="15" t="s">
        <v>52</v>
      </c>
      <c r="W6" s="15" t="s">
        <v>50</v>
      </c>
      <c r="X6" s="15" t="s">
        <v>51</v>
      </c>
      <c r="Y6" s="15" t="s">
        <v>6</v>
      </c>
      <c r="Z6" s="15" t="s">
        <v>7</v>
      </c>
      <c r="AA6" s="15" t="s">
        <v>52</v>
      </c>
      <c r="AB6" s="15" t="s">
        <v>50</v>
      </c>
      <c r="AC6" s="15" t="s">
        <v>51</v>
      </c>
      <c r="AD6" s="15" t="s">
        <v>6</v>
      </c>
      <c r="AE6" s="15" t="s">
        <v>7</v>
      </c>
      <c r="AF6" s="15" t="s">
        <v>52</v>
      </c>
      <c r="AG6" s="15" t="s">
        <v>50</v>
      </c>
      <c r="AH6" s="15" t="s">
        <v>51</v>
      </c>
      <c r="AI6" s="15" t="s">
        <v>6</v>
      </c>
      <c r="AJ6" s="15" t="s">
        <v>7</v>
      </c>
      <c r="AK6" s="15" t="s">
        <v>52</v>
      </c>
    </row>
    <row r="7" spans="1:37">
      <c r="A7" s="16" t="s">
        <v>8</v>
      </c>
      <c r="B7" s="16" t="s">
        <v>9</v>
      </c>
      <c r="C7" s="16" t="s">
        <v>10</v>
      </c>
      <c r="D7" s="16" t="s">
        <v>11</v>
      </c>
      <c r="E7" s="16">
        <f>BoardQty*4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</row>
    <row r="8" spans="1:37">
      <c r="A8" s="16" t="s">
        <v>12</v>
      </c>
      <c r="B8" s="16" t="s">
        <v>13</v>
      </c>
      <c r="C8" s="16" t="s">
        <v>10</v>
      </c>
      <c r="D8" s="16" t="s">
        <v>14</v>
      </c>
      <c r="E8" s="16">
        <f>BoardQty*4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  <c r="M8" s="16">
        <v>137590</v>
      </c>
      <c r="O8" s="17">
        <f>iferror(lookup(if(N8="",E8,N8),{0,1,100,500,1000},{0.0,0.14956799999999998,0.14956799999999998,0.09472639999999999,0.08263632}),"")</f>
        <v>0</v>
      </c>
      <c r="P8" s="17">
        <f>iferror(if(N8="",E8,N8)*O8,"")</f>
        <v>0</v>
      </c>
      <c r="Q8" s="18" t="s">
        <v>54</v>
      </c>
      <c r="W8" s="19" t="s">
        <v>61</v>
      </c>
      <c r="Y8" s="17">
        <f>iferror(lookup(if(X8="",E8,X8),{0,1,10,25,50,100,250,500,1000},{0.0,0.33,0.222,0.19,0.158,0.126,0.107,0.088,0.077}),"")</f>
        <v>0</v>
      </c>
      <c r="Z8" s="17">
        <f>iferror(if(X8="",E8,X8)*Y8,"")</f>
        <v>0</v>
      </c>
      <c r="AA8" s="18" t="s">
        <v>60</v>
      </c>
    </row>
    <row r="9" spans="1:37">
      <c r="A9" s="16" t="s">
        <v>15</v>
      </c>
      <c r="B9" s="16" t="s">
        <v>16</v>
      </c>
      <c r="C9" s="16" t="s">
        <v>17</v>
      </c>
      <c r="D9" s="16" t="s">
        <v>18</v>
      </c>
      <c r="E9" s="16">
        <f>BoardQty*1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  <c r="M9" s="16">
        <v>4000</v>
      </c>
      <c r="O9" s="17">
        <f>iferror(lookup(if(N9="",E9,N9),{0,1,4000,8000,16000},{0.0,0.2879184,0.2879184,0.2380624,0.2131344}),"")</f>
        <v>0</v>
      </c>
      <c r="P9" s="17">
        <f>iferror(if(N9="",E9,N9)*O9,"")</f>
        <v>0</v>
      </c>
      <c r="Q9" s="18" t="s">
        <v>55</v>
      </c>
      <c r="W9" s="16">
        <v>6082</v>
      </c>
      <c r="Y9" s="17">
        <f>iferror(lookup(if(X9="",E9,X9),{0,1,25,50,100,250,500,1000,2500},{0.0,0.62,0.401,0.355,0.309,0.287,0.265,0.205,0.168}),"")</f>
        <v>0</v>
      </c>
      <c r="Z9" s="17">
        <f>iferror(if(X9="",E9,X9)*Y9,"")</f>
        <v>0</v>
      </c>
      <c r="AA9" s="18" t="s">
        <v>62</v>
      </c>
      <c r="AG9" s="16">
        <v>6738</v>
      </c>
      <c r="AI9" s="17">
        <f>iferror(lookup(if(AH9="",E9,AH9),{0,1,5,25,100,500,3000},{0.0,0.12075,0.12075,0.0616,0.04901,0.03988,0.03713}),"")</f>
        <v>0</v>
      </c>
      <c r="AJ9" s="17">
        <f>iferror(if(AH9="",E9,AH9)*AI9,"")</f>
        <v>0</v>
      </c>
      <c r="AK9" s="18" t="s">
        <v>18</v>
      </c>
    </row>
    <row r="10" spans="1:37">
      <c r="A10" s="16" t="s">
        <v>19</v>
      </c>
      <c r="B10" s="16" t="s">
        <v>20</v>
      </c>
      <c r="C10" s="16" t="s">
        <v>21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</row>
    <row r="11" spans="1:37">
      <c r="A11" s="16" t="s">
        <v>22</v>
      </c>
      <c r="B11" s="16" t="s">
        <v>23</v>
      </c>
      <c r="C11" s="16" t="s">
        <v>24</v>
      </c>
      <c r="D11" s="16" t="s">
        <v>25</v>
      </c>
      <c r="E11" s="16">
        <f>BoardQty*2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</row>
    <row r="12" spans="1:37">
      <c r="A12" s="16" t="s">
        <v>26</v>
      </c>
      <c r="B12" s="16" t="s">
        <v>27</v>
      </c>
      <c r="C12" s="16" t="s">
        <v>24</v>
      </c>
      <c r="D12" s="16" t="s">
        <v>28</v>
      </c>
      <c r="E12" s="16">
        <f>BoardQty*1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29</v>
      </c>
      <c r="B13" s="16" t="s">
        <v>30</v>
      </c>
      <c r="C13" s="16" t="s">
        <v>24</v>
      </c>
      <c r="D13" s="16" t="s">
        <v>31</v>
      </c>
      <c r="E13" s="16">
        <f>BoardQty*5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  <c r="M13" s="16">
        <v>503300</v>
      </c>
      <c r="O13" s="17">
        <f>iferror(lookup(if(N13="",E13,N13),{0,1,100,500,1000,2500,5000,25000},{0.0,0.08176384,0.08176384,0.05883007999999999,0.04462111999999999,0.03876304,0.03502384,0.03203248}),"")</f>
        <v>0</v>
      </c>
      <c r="P13" s="17">
        <f>iferror(if(N13="",E13,N13)*O13,"")</f>
        <v>0</v>
      </c>
      <c r="Q13" s="18" t="s">
        <v>56</v>
      </c>
      <c r="W13" s="16">
        <v>2850</v>
      </c>
      <c r="Y13" s="17">
        <f>iferror(lookup(if(X13="",E13,X13),{0,1,25,50,100,250,500,1000,2500},{0.0,0.1,0.088,0.075,0.063,0.05,0.038,0.025,0.023}),"")</f>
        <v>0</v>
      </c>
      <c r="Z13" s="17">
        <f>iferror(if(X13="",E13,X13)*Y13,"")</f>
        <v>0</v>
      </c>
      <c r="AA13" s="18" t="s">
        <v>63</v>
      </c>
    </row>
    <row r="14" spans="1:37">
      <c r="A14" s="16" t="s">
        <v>32</v>
      </c>
      <c r="B14" s="16" t="s">
        <v>33</v>
      </c>
      <c r="C14" s="16" t="s">
        <v>34</v>
      </c>
      <c r="D14" s="18" t="s">
        <v>33</v>
      </c>
      <c r="E14" s="16">
        <f>BoardQty*1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  <c r="AG14" s="16">
        <v>28</v>
      </c>
      <c r="AI14" s="17">
        <f>iferror(lookup(if(AH14="",E14,AH14),{0,1,3,10},{0.0,3.47,3.12,2.76}),"")</f>
        <v>0</v>
      </c>
      <c r="AJ14" s="17">
        <f>iferror(if(AH14="",E14,AH14)*AI14,"")</f>
        <v>0</v>
      </c>
      <c r="AK14" s="18" t="s">
        <v>33</v>
      </c>
    </row>
    <row r="15" spans="1:37">
      <c r="A15" s="16" t="s">
        <v>35</v>
      </c>
      <c r="B15" s="16" t="s">
        <v>36</v>
      </c>
      <c r="C15" s="16" t="s">
        <v>37</v>
      </c>
      <c r="D15" s="16" t="s">
        <v>38</v>
      </c>
      <c r="E15" s="16">
        <f>BoardQty*1</f>
        <v>0</v>
      </c>
      <c r="F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7">
        <f>iferror(E15*F15,"")</f>
        <v>0</v>
      </c>
      <c r="M15" s="16">
        <v>568</v>
      </c>
      <c r="O15" s="17">
        <f>iferror(lookup(if(N15="",E15,N15),{0,1,100,250,500,1000,5000},{0.0,0.324064,0.324064,0.31658559999999997,0.30910719999999997,0.2318304,0.224352}),"")</f>
        <v>0</v>
      </c>
      <c r="P15" s="17">
        <f>iferror(if(N15="",E15,N15)*O15,"")</f>
        <v>0</v>
      </c>
      <c r="Q15" s="18" t="s">
        <v>57</v>
      </c>
      <c r="W15" s="19" t="s">
        <v>61</v>
      </c>
      <c r="Y15" s="17">
        <f>iferror(lookup(if(X15="",E15,X15),{0,1,10,25,50,100,250,500},{0.0,0.458,0.396,0.377,0.358,0.322,0.315,0.308}),"")</f>
        <v>0</v>
      </c>
      <c r="Z15" s="17">
        <f>iferror(if(X15="",E15,X15)*Y15,"")</f>
        <v>0</v>
      </c>
      <c r="AA15" s="18" t="s">
        <v>64</v>
      </c>
    </row>
    <row r="17" spans="1:36">
      <c r="A17" s="3" t="s">
        <v>67</v>
      </c>
      <c r="I17" s="7">
        <f>IFERROR(IF(OR(I7:I15),COUNTIF(I7:I15,"&gt;0")&amp;" of "&amp;ROWS(I7:I15)&amp;" parts purchased",""),"")</f>
        <v>0</v>
      </c>
      <c r="N17" s="7">
        <f>IFERROR(IF(OR(N7:N15),COUNTIF(N7:N15,"&gt;0")&amp;" of "&amp;ROWS(N7:N15)&amp;" parts purchased",""),"")</f>
        <v>0</v>
      </c>
      <c r="S17" s="7">
        <f>IFERROR(IF(OR(S7:S15),COUNTIF(S7:S15,"&gt;0")&amp;" of "&amp;ROWS(S7:S15)&amp;" parts purchased",""),"")</f>
        <v>0</v>
      </c>
      <c r="X17" s="7">
        <f>IFERROR(IF(OR(X7:X15),COUNTIF(X7:X15,"&gt;0")&amp;" of "&amp;ROWS(X7:X15)&amp;" parts purchased",""),"")</f>
        <v>0</v>
      </c>
      <c r="AC17" s="7">
        <f>IFERROR(IF(OR(AC7:AC15),COUNTIF(AC7:AC15,"&gt;0")&amp;" of "&amp;ROWS(AC7:AC15)&amp;" parts purchased",""),"")</f>
        <v>0</v>
      </c>
      <c r="AH17" s="7">
        <f>IFERROR(IF(OR(AH7:AH15),COUNTIF(AH7:AH15,"&gt;0")&amp;" of "&amp;ROWS(AH7:AH15)&amp;" parts purchased",""),"")</f>
        <v>0</v>
      </c>
    </row>
    <row r="18" spans="1:36">
      <c r="I18">
        <f t="array" ref="I18">IFERROR(CONCATENATE(TEXT(INDEX($I$7:$I$15,SMALL(IF($L$7:$L$15&lt;&gt;"",IF($I$7:$I$15&lt;&gt;"",ROW($I$7:$I$15)-MIN(ROW($I$7:$I$15))+1,""),""),ROW()-ROW(A$18)+1)),"##0"),","),"")</f>
        <v>0</v>
      </c>
      <c r="J18">
        <f t="array" ref="J18">IFERROR(CONCATENATE((INDEX($L$7:$L$15,SMALL(IF($L$7:$L$15&lt;&gt;"",IF($I$7:$I$15&lt;&gt;"",ROW($I$7:$I$15)-MIN(ROW($I$7:$I$15))+1,""),""),ROW()-ROW(A$18)+1))),","),"")</f>
        <v>0</v>
      </c>
      <c r="K18">
        <f t="array" ref="K18">IFERROR(CONCATENATE((INDEX($A$7:$A$15,SMALL(IF($L$7:$L$15&lt;&gt;"",IF($I$7:$I$15&lt;&gt;"",ROW($I$7:$I$15)-MIN(ROW($I$7:$I$15))+1,""),""),ROW()-ROW(A$18)+1))),),"")</f>
        <v>0</v>
      </c>
      <c r="N18">
        <f t="array" ref="N18">IFERROR(CONCATENATE((INDEX($Q$7:$Q$15,SMALL(IF($Q$7:$Q$15&lt;&gt;"",IF($N$7:$N$15&lt;&gt;"",ROW($N$7:$N$15)-MIN(ROW($N$7:$N$15))+1,""),""),ROW()-ROW(A$18)+1)))," "),"")</f>
        <v>0</v>
      </c>
      <c r="O18">
        <f t="array" ref="O18">IFERROR(CONCATENATE(TEXT(INDEX($N$7:$N$15,SMALL(IF($Q$7:$Q$15&lt;&gt;"",IF($N$7:$N$15&lt;&gt;"",ROW($N$7:$N$15)-MIN(ROW($N$7:$N$15))+1,""),""),ROW()-ROW(A$18)+1)),"##0")," "),"")</f>
        <v>0</v>
      </c>
      <c r="P18">
        <f t="array" ref="P18">IFERROR(CONCATENATE((INDEX($A$7:$A$15,SMALL(IF($Q$7:$Q$15&lt;&gt;"",IF($N$7:$N$15&lt;&gt;"",ROW($N$7:$N$15)-MIN(ROW($N$7:$N$15))+1,""),""),ROW()-ROW(A$18)+1))),),"")</f>
        <v>0</v>
      </c>
      <c r="S18">
        <f t="array" ref="S18">IFERROR(CONCATENATE((INDEX($V$7:$V$15,SMALL(IF($V$7:$V$15&lt;&gt;"",IF($S$7:$S$15&lt;&gt;"",ROW($S$7:$S$15)-MIN(ROW($S$7:$S$15))+1,""),""),ROW()-ROW(A$18)+1)))," "),"")</f>
        <v>0</v>
      </c>
      <c r="T18">
        <f t="array" ref="T18">IFERROR(CONCATENATE(TEXT(INDEX($S$7:$S$15,SMALL(IF($V$7:$V$15&lt;&gt;"",IF($S$7:$S$15&lt;&gt;"",ROW($S$7:$S$15)-MIN(ROW($S$7:$S$15))+1,""),""),ROW()-ROW(A$18)+1)),"##0")," "),"")</f>
        <v>0</v>
      </c>
      <c r="U18">
        <f t="array" ref="U18">IFERROR(CONCATENATE((INDEX($A$7:$A$15,SMALL(IF($V$7:$V$15&lt;&gt;"",IF($S$7:$S$15&lt;&gt;"",ROW($S$7:$S$15)-MIN(ROW($S$7:$S$15))+1,""),""),ROW()-ROW(A$18)+1))),),"")</f>
        <v>0</v>
      </c>
      <c r="X18">
        <f t="array" ref="X18">IFERROR(CONCATENATE((INDEX($AA$7:$AA$15,SMALL(IF($AA$7:$AA$15&lt;&gt;"",IF($X$7:$X$15&lt;&gt;"",ROW($X$7:$X$15)-MIN(ROW($X$7:$X$15))+1,""),""),ROW()-ROW(A$18)+1))),","),"")</f>
        <v>0</v>
      </c>
      <c r="Y18">
        <f t="array" ref="Y18">IFERROR(CONCATENATE(TEXT(INDEX($X$7:$X$15,SMALL(IF($AA$7:$AA$15&lt;&gt;"",IF($X$7:$X$15&lt;&gt;"",ROW($X$7:$X$15)-MIN(ROW($X$7:$X$15))+1,""),""),ROW()-ROW(A$18)+1)),"##0"),","),"")</f>
        <v>0</v>
      </c>
      <c r="Z18">
        <f t="array" ref="Z18">IFERROR(CONCATENATE((INDEX($A$7:$A$15,SMALL(IF($AA$7:$AA$15&lt;&gt;"",IF($X$7:$X$15&lt;&gt;"",ROW($X$7:$X$15)-MIN(ROW($X$7:$X$15))+1,""),""),ROW()-ROW(A$18)+1))),),"")</f>
        <v>0</v>
      </c>
      <c r="AC18">
        <f t="array" ref="AC18">IFERROR(CONCATENATE((INDEX($AF$7:$AF$15,SMALL(IF($AF$7:$AF$15&lt;&gt;"",IF($AC$7:$AC$15&lt;&gt;"",ROW($AC$7:$AC$15)-MIN(ROW($AC$7:$AC$15))+1,""),""),ROW()-ROW(A$18)+1)))," "),"")</f>
        <v>0</v>
      </c>
      <c r="AD18">
        <f t="array" ref="AD18">IFERROR(CONCATENATE(TEXT(INDEX($AC$7:$AC$15,SMALL(IF($AF$7:$AF$15&lt;&gt;"",IF($AC$7:$AC$15&lt;&gt;"",ROW($AC$7:$AC$15)-MIN(ROW($AC$7:$AC$15))+1,""),""),ROW()-ROW(A$18)+1)),"##0")," "),"")</f>
        <v>0</v>
      </c>
      <c r="AE18">
        <f t="array" ref="AE18">IFERROR(CONCATENATE((INDEX($A$7:$A$15,SMALL(IF($AF$7:$AF$15&lt;&gt;"",IF($AC$7:$AC$15&lt;&gt;"",ROW($AC$7:$AC$15)-MIN(ROW($AC$7:$AC$15))+1,""),""),ROW()-ROW(A$18)+1))),),"")</f>
        <v>0</v>
      </c>
      <c r="AH18">
        <f t="array" ref="AH18">IFERROR(CONCATENATE((INDEX($AK$7:$AK$15,SMALL(IF($AK$7:$AK$15&lt;&gt;"",IF($AH$7:$AH$15&lt;&gt;"",ROW($AH$7:$AH$15)-MIN(ROW($AH$7:$AH$15))+1,""),""),ROW()-ROW(A$18)+1)))," "),"")</f>
        <v>0</v>
      </c>
      <c r="AI18">
        <f t="array" ref="AI18">IFERROR(CONCATENATE(TEXT(INDEX($AH$7:$AH$15,SMALL(IF($AK$7:$AK$15&lt;&gt;"",IF($AH$7:$AH$15&lt;&gt;"",ROW($AH$7:$AH$15)-MIN(ROW($AH$7:$AH$15))+1,""),""),ROW()-ROW(A$18)+1)),"##0")," "),"")</f>
        <v>0</v>
      </c>
      <c r="AJ18">
        <f t="array" ref="AJ18">IFERROR(CONCATENATE((INDEX($A$7:$A$15,SMALL(IF($AK$7:$AK$15&lt;&gt;"",IF($AH$7:$AH$15&lt;&gt;"",ROW($AH$7:$AH$15)-MIN(ROW($AH$7:$AH$15))+1,""),""),ROW()-ROW(A$18)+1))),),"")</f>
        <v>0</v>
      </c>
    </row>
    <row r="19" spans="1:36">
      <c r="I19">
        <f t="array" ref="I19">IFERROR(CONCATENATE(TEXT(INDEX($I$7:$I$15,SMALL(IF($L$7:$L$15&lt;&gt;"",IF($I$7:$I$15&lt;&gt;"",ROW($I$7:$I$15)-MIN(ROW($I$7:$I$15))+1,""),""),ROW()-ROW(A$18)+1)),"##0"),","),"")</f>
        <v>0</v>
      </c>
      <c r="J19">
        <f t="array" ref="J19">IFERROR(CONCATENATE((INDEX($L$7:$L$15,SMALL(IF($L$7:$L$15&lt;&gt;"",IF($I$7:$I$15&lt;&gt;"",ROW($I$7:$I$15)-MIN(ROW($I$7:$I$15))+1,""),""),ROW()-ROW(A$18)+1))),","),"")</f>
        <v>0</v>
      </c>
      <c r="K19">
        <f t="array" ref="K19">IFERROR(CONCATENATE((INDEX($A$7:$A$15,SMALL(IF($L$7:$L$15&lt;&gt;"",IF($I$7:$I$15&lt;&gt;"",ROW($I$7:$I$15)-MIN(ROW($I$7:$I$15))+1,""),""),ROW()-ROW(A$18)+1))),),"")</f>
        <v>0</v>
      </c>
      <c r="N19">
        <f t="array" ref="N19">IFERROR(CONCATENATE((INDEX($Q$7:$Q$15,SMALL(IF($Q$7:$Q$15&lt;&gt;"",IF($N$7:$N$15&lt;&gt;"",ROW($N$7:$N$15)-MIN(ROW($N$7:$N$15))+1,""),""),ROW()-ROW(A$18)+1)))," "),"")</f>
        <v>0</v>
      </c>
      <c r="O19">
        <f t="array" ref="O19">IFERROR(CONCATENATE(TEXT(INDEX($N$7:$N$15,SMALL(IF($Q$7:$Q$15&lt;&gt;"",IF($N$7:$N$15&lt;&gt;"",ROW($N$7:$N$15)-MIN(ROW($N$7:$N$15))+1,""),""),ROW()-ROW(A$18)+1)),"##0")," "),"")</f>
        <v>0</v>
      </c>
      <c r="P19">
        <f t="array" ref="P19">IFERROR(CONCATENATE((INDEX($A$7:$A$15,SMALL(IF($Q$7:$Q$15&lt;&gt;"",IF($N$7:$N$15&lt;&gt;"",ROW($N$7:$N$15)-MIN(ROW($N$7:$N$15))+1,""),""),ROW()-ROW(A$18)+1))),),"")</f>
        <v>0</v>
      </c>
      <c r="S19">
        <f t="array" ref="S19">IFERROR(CONCATENATE((INDEX($V$7:$V$15,SMALL(IF($V$7:$V$15&lt;&gt;"",IF($S$7:$S$15&lt;&gt;"",ROW($S$7:$S$15)-MIN(ROW($S$7:$S$15))+1,""),""),ROW()-ROW(A$18)+1)))," "),"")</f>
        <v>0</v>
      </c>
      <c r="T19">
        <f t="array" ref="T19">IFERROR(CONCATENATE(TEXT(INDEX($S$7:$S$15,SMALL(IF($V$7:$V$15&lt;&gt;"",IF($S$7:$S$15&lt;&gt;"",ROW($S$7:$S$15)-MIN(ROW($S$7:$S$15))+1,""),""),ROW()-ROW(A$18)+1)),"##0")," "),"")</f>
        <v>0</v>
      </c>
      <c r="U19">
        <f t="array" ref="U19">IFERROR(CONCATENATE((INDEX($A$7:$A$15,SMALL(IF($V$7:$V$15&lt;&gt;"",IF($S$7:$S$15&lt;&gt;"",ROW($S$7:$S$15)-MIN(ROW($S$7:$S$15))+1,""),""),ROW()-ROW(A$18)+1))),),"")</f>
        <v>0</v>
      </c>
      <c r="X19">
        <f t="array" ref="X19">IFERROR(CONCATENATE((INDEX($AA$7:$AA$15,SMALL(IF($AA$7:$AA$15&lt;&gt;"",IF($X$7:$X$15&lt;&gt;"",ROW($X$7:$X$15)-MIN(ROW($X$7:$X$15))+1,""),""),ROW()-ROW(A$18)+1))),","),"")</f>
        <v>0</v>
      </c>
      <c r="Y19">
        <f t="array" ref="Y19">IFERROR(CONCATENATE(TEXT(INDEX($X$7:$X$15,SMALL(IF($AA$7:$AA$15&lt;&gt;"",IF($X$7:$X$15&lt;&gt;"",ROW($X$7:$X$15)-MIN(ROW($X$7:$X$15))+1,""),""),ROW()-ROW(A$18)+1)),"##0"),","),"")</f>
        <v>0</v>
      </c>
      <c r="Z19">
        <f t="array" ref="Z19">IFERROR(CONCATENATE((INDEX($A$7:$A$15,SMALL(IF($AA$7:$AA$15&lt;&gt;"",IF($X$7:$X$15&lt;&gt;"",ROW($X$7:$X$15)-MIN(ROW($X$7:$X$15))+1,""),""),ROW()-ROW(A$18)+1))),),"")</f>
        <v>0</v>
      </c>
      <c r="AC19">
        <f t="array" ref="AC19">IFERROR(CONCATENATE((INDEX($AF$7:$AF$15,SMALL(IF($AF$7:$AF$15&lt;&gt;"",IF($AC$7:$AC$15&lt;&gt;"",ROW($AC$7:$AC$15)-MIN(ROW($AC$7:$AC$15))+1,""),""),ROW()-ROW(A$18)+1)))," "),"")</f>
        <v>0</v>
      </c>
      <c r="AD19">
        <f t="array" ref="AD19">IFERROR(CONCATENATE(TEXT(INDEX($AC$7:$AC$15,SMALL(IF($AF$7:$AF$15&lt;&gt;"",IF($AC$7:$AC$15&lt;&gt;"",ROW($AC$7:$AC$15)-MIN(ROW($AC$7:$AC$15))+1,""),""),ROW()-ROW(A$18)+1)),"##0")," "),"")</f>
        <v>0</v>
      </c>
      <c r="AE19">
        <f t="array" ref="AE19">IFERROR(CONCATENATE((INDEX($A$7:$A$15,SMALL(IF($AF$7:$AF$15&lt;&gt;"",IF($AC$7:$AC$15&lt;&gt;"",ROW($AC$7:$AC$15)-MIN(ROW($AC$7:$AC$15))+1,""),""),ROW()-ROW(A$18)+1))),),"")</f>
        <v>0</v>
      </c>
      <c r="AH19">
        <f t="array" ref="AH19">IFERROR(CONCATENATE((INDEX($AK$7:$AK$15,SMALL(IF($AK$7:$AK$15&lt;&gt;"",IF($AH$7:$AH$15&lt;&gt;"",ROW($AH$7:$AH$15)-MIN(ROW($AH$7:$AH$15))+1,""),""),ROW()-ROW(A$18)+1)))," "),"")</f>
        <v>0</v>
      </c>
      <c r="AI19">
        <f t="array" ref="AI19">IFERROR(CONCATENATE(TEXT(INDEX($AH$7:$AH$15,SMALL(IF($AK$7:$AK$15&lt;&gt;"",IF($AH$7:$AH$15&lt;&gt;"",ROW($AH$7:$AH$15)-MIN(ROW($AH$7:$AH$15))+1,""),""),ROW()-ROW(A$18)+1)),"##0")," "),"")</f>
        <v>0</v>
      </c>
      <c r="AJ19">
        <f t="array" ref="AJ19">IFERROR(CONCATENATE((INDEX($A$7:$A$15,SMALL(IF($AK$7:$AK$15&lt;&gt;"",IF($AH$7:$AH$15&lt;&gt;"",ROW($AH$7:$AH$15)-MIN(ROW($AH$7:$AH$15))+1,""),""),ROW()-ROW(A$18)+1))),),"")</f>
        <v>0</v>
      </c>
    </row>
    <row r="20" spans="1:36">
      <c r="I20">
        <f t="array" ref="I20">IFERROR(CONCATENATE(TEXT(INDEX($I$7:$I$15,SMALL(IF($L$7:$L$15&lt;&gt;"",IF($I$7:$I$15&lt;&gt;"",ROW($I$7:$I$15)-MIN(ROW($I$7:$I$15))+1,""),""),ROW()-ROW(A$18)+1)),"##0"),","),"")</f>
        <v>0</v>
      </c>
      <c r="J20">
        <f t="array" ref="J20">IFERROR(CONCATENATE((INDEX($L$7:$L$15,SMALL(IF($L$7:$L$15&lt;&gt;"",IF($I$7:$I$15&lt;&gt;"",ROW($I$7:$I$15)-MIN(ROW($I$7:$I$15))+1,""),""),ROW()-ROW(A$18)+1))),","),"")</f>
        <v>0</v>
      </c>
      <c r="K20">
        <f t="array" ref="K20">IFERROR(CONCATENATE((INDEX($A$7:$A$15,SMALL(IF($L$7:$L$15&lt;&gt;"",IF($I$7:$I$15&lt;&gt;"",ROW($I$7:$I$15)-MIN(ROW($I$7:$I$15))+1,""),""),ROW()-ROW(A$18)+1))),),"")</f>
        <v>0</v>
      </c>
      <c r="N20">
        <f t="array" ref="N20">IFERROR(CONCATENATE((INDEX($Q$7:$Q$15,SMALL(IF($Q$7:$Q$15&lt;&gt;"",IF($N$7:$N$15&lt;&gt;"",ROW($N$7:$N$15)-MIN(ROW($N$7:$N$15))+1,""),""),ROW()-ROW(A$18)+1)))," "),"")</f>
        <v>0</v>
      </c>
      <c r="O20">
        <f t="array" ref="O20">IFERROR(CONCATENATE(TEXT(INDEX($N$7:$N$15,SMALL(IF($Q$7:$Q$15&lt;&gt;"",IF($N$7:$N$15&lt;&gt;"",ROW($N$7:$N$15)-MIN(ROW($N$7:$N$15))+1,""),""),ROW()-ROW(A$18)+1)),"##0")," "),"")</f>
        <v>0</v>
      </c>
      <c r="P20">
        <f t="array" ref="P20">IFERROR(CONCATENATE((INDEX($A$7:$A$15,SMALL(IF($Q$7:$Q$15&lt;&gt;"",IF($N$7:$N$15&lt;&gt;"",ROW($N$7:$N$15)-MIN(ROW($N$7:$N$15))+1,""),""),ROW()-ROW(A$18)+1))),),"")</f>
        <v>0</v>
      </c>
      <c r="S20">
        <f t="array" ref="S20">IFERROR(CONCATENATE((INDEX($V$7:$V$15,SMALL(IF($V$7:$V$15&lt;&gt;"",IF($S$7:$S$15&lt;&gt;"",ROW($S$7:$S$15)-MIN(ROW($S$7:$S$15))+1,""),""),ROW()-ROW(A$18)+1)))," "),"")</f>
        <v>0</v>
      </c>
      <c r="T20">
        <f t="array" ref="T20">IFERROR(CONCATENATE(TEXT(INDEX($S$7:$S$15,SMALL(IF($V$7:$V$15&lt;&gt;"",IF($S$7:$S$15&lt;&gt;"",ROW($S$7:$S$15)-MIN(ROW($S$7:$S$15))+1,""),""),ROW()-ROW(A$18)+1)),"##0")," "),"")</f>
        <v>0</v>
      </c>
      <c r="U20">
        <f t="array" ref="U20">IFERROR(CONCATENATE((INDEX($A$7:$A$15,SMALL(IF($V$7:$V$15&lt;&gt;"",IF($S$7:$S$15&lt;&gt;"",ROW($S$7:$S$15)-MIN(ROW($S$7:$S$15))+1,""),""),ROW()-ROW(A$18)+1))),),"")</f>
        <v>0</v>
      </c>
      <c r="X20">
        <f t="array" ref="X20">IFERROR(CONCATENATE((INDEX($AA$7:$AA$15,SMALL(IF($AA$7:$AA$15&lt;&gt;"",IF($X$7:$X$15&lt;&gt;"",ROW($X$7:$X$15)-MIN(ROW($X$7:$X$15))+1,""),""),ROW()-ROW(A$18)+1))),","),"")</f>
        <v>0</v>
      </c>
      <c r="Y20">
        <f t="array" ref="Y20">IFERROR(CONCATENATE(TEXT(INDEX($X$7:$X$15,SMALL(IF($AA$7:$AA$15&lt;&gt;"",IF($X$7:$X$15&lt;&gt;"",ROW($X$7:$X$15)-MIN(ROW($X$7:$X$15))+1,""),""),ROW()-ROW(A$18)+1)),"##0"),","),"")</f>
        <v>0</v>
      </c>
      <c r="Z20">
        <f t="array" ref="Z20">IFERROR(CONCATENATE((INDEX($A$7:$A$15,SMALL(IF($AA$7:$AA$15&lt;&gt;"",IF($X$7:$X$15&lt;&gt;"",ROW($X$7:$X$15)-MIN(ROW($X$7:$X$15))+1,""),""),ROW()-ROW(A$18)+1))),),"")</f>
        <v>0</v>
      </c>
      <c r="AC20">
        <f t="array" ref="AC20">IFERROR(CONCATENATE((INDEX($AF$7:$AF$15,SMALL(IF($AF$7:$AF$15&lt;&gt;"",IF($AC$7:$AC$15&lt;&gt;"",ROW($AC$7:$AC$15)-MIN(ROW($AC$7:$AC$15))+1,""),""),ROW()-ROW(A$18)+1)))," "),"")</f>
        <v>0</v>
      </c>
      <c r="AD20">
        <f t="array" ref="AD20">IFERROR(CONCATENATE(TEXT(INDEX($AC$7:$AC$15,SMALL(IF($AF$7:$AF$15&lt;&gt;"",IF($AC$7:$AC$15&lt;&gt;"",ROW($AC$7:$AC$15)-MIN(ROW($AC$7:$AC$15))+1,""),""),ROW()-ROW(A$18)+1)),"##0")," "),"")</f>
        <v>0</v>
      </c>
      <c r="AE20">
        <f t="array" ref="AE20">IFERROR(CONCATENATE((INDEX($A$7:$A$15,SMALL(IF($AF$7:$AF$15&lt;&gt;"",IF($AC$7:$AC$15&lt;&gt;"",ROW($AC$7:$AC$15)-MIN(ROW($AC$7:$AC$15))+1,""),""),ROW()-ROW(A$18)+1))),),"")</f>
        <v>0</v>
      </c>
      <c r="AH20">
        <f t="array" ref="AH20">IFERROR(CONCATENATE((INDEX($AK$7:$AK$15,SMALL(IF($AK$7:$AK$15&lt;&gt;"",IF($AH$7:$AH$15&lt;&gt;"",ROW($AH$7:$AH$15)-MIN(ROW($AH$7:$AH$15))+1,""),""),ROW()-ROW(A$18)+1)))," "),"")</f>
        <v>0</v>
      </c>
      <c r="AI20">
        <f t="array" ref="AI20">IFERROR(CONCATENATE(TEXT(INDEX($AH$7:$AH$15,SMALL(IF($AK$7:$AK$15&lt;&gt;"",IF($AH$7:$AH$15&lt;&gt;"",ROW($AH$7:$AH$15)-MIN(ROW($AH$7:$AH$15))+1,""),""),ROW()-ROW(A$18)+1)),"##0")," "),"")</f>
        <v>0</v>
      </c>
      <c r="AJ20">
        <f t="array" ref="AJ20">IFERROR(CONCATENATE((INDEX($A$7:$A$15,SMALL(IF($AK$7:$AK$15&lt;&gt;"",IF($AH$7:$AH$15&lt;&gt;"",ROW($AH$7:$AH$15)-MIN(ROW($AH$7:$AH$15))+1,""),""),ROW()-ROW(A$18)+1))),),"")</f>
        <v>0</v>
      </c>
    </row>
    <row r="21" spans="1:36">
      <c r="I21">
        <f t="array" ref="I21">IFERROR(CONCATENATE(TEXT(INDEX($I$7:$I$15,SMALL(IF($L$7:$L$15&lt;&gt;"",IF($I$7:$I$15&lt;&gt;"",ROW($I$7:$I$15)-MIN(ROW($I$7:$I$15))+1,""),""),ROW()-ROW(A$18)+1)),"##0"),","),"")</f>
        <v>0</v>
      </c>
      <c r="J21">
        <f t="array" ref="J21">IFERROR(CONCATENATE((INDEX($L$7:$L$15,SMALL(IF($L$7:$L$15&lt;&gt;"",IF($I$7:$I$15&lt;&gt;"",ROW($I$7:$I$15)-MIN(ROW($I$7:$I$15))+1,""),""),ROW()-ROW(A$18)+1))),","),"")</f>
        <v>0</v>
      </c>
      <c r="K21">
        <f t="array" ref="K21">IFERROR(CONCATENATE((INDEX($A$7:$A$15,SMALL(IF($L$7:$L$15&lt;&gt;"",IF($I$7:$I$15&lt;&gt;"",ROW($I$7:$I$15)-MIN(ROW($I$7:$I$15))+1,""),""),ROW()-ROW(A$18)+1))),),"")</f>
        <v>0</v>
      </c>
      <c r="N21">
        <f t="array" ref="N21">IFERROR(CONCATENATE((INDEX($Q$7:$Q$15,SMALL(IF($Q$7:$Q$15&lt;&gt;"",IF($N$7:$N$15&lt;&gt;"",ROW($N$7:$N$15)-MIN(ROW($N$7:$N$15))+1,""),""),ROW()-ROW(A$18)+1)))," "),"")</f>
        <v>0</v>
      </c>
      <c r="O21">
        <f t="array" ref="O21">IFERROR(CONCATENATE(TEXT(INDEX($N$7:$N$15,SMALL(IF($Q$7:$Q$15&lt;&gt;"",IF($N$7:$N$15&lt;&gt;"",ROW($N$7:$N$15)-MIN(ROW($N$7:$N$15))+1,""),""),ROW()-ROW(A$18)+1)),"##0")," "),"")</f>
        <v>0</v>
      </c>
      <c r="P21">
        <f t="array" ref="P21">IFERROR(CONCATENATE((INDEX($A$7:$A$15,SMALL(IF($Q$7:$Q$15&lt;&gt;"",IF($N$7:$N$15&lt;&gt;"",ROW($N$7:$N$15)-MIN(ROW($N$7:$N$15))+1,""),""),ROW()-ROW(A$18)+1))),),"")</f>
        <v>0</v>
      </c>
      <c r="S21">
        <f t="array" ref="S21">IFERROR(CONCATENATE((INDEX($V$7:$V$15,SMALL(IF($V$7:$V$15&lt;&gt;"",IF($S$7:$S$15&lt;&gt;"",ROW($S$7:$S$15)-MIN(ROW($S$7:$S$15))+1,""),""),ROW()-ROW(A$18)+1)))," "),"")</f>
        <v>0</v>
      </c>
      <c r="T21">
        <f t="array" ref="T21">IFERROR(CONCATENATE(TEXT(INDEX($S$7:$S$15,SMALL(IF($V$7:$V$15&lt;&gt;"",IF($S$7:$S$15&lt;&gt;"",ROW($S$7:$S$15)-MIN(ROW($S$7:$S$15))+1,""),""),ROW()-ROW(A$18)+1)),"##0")," "),"")</f>
        <v>0</v>
      </c>
      <c r="U21">
        <f t="array" ref="U21">IFERROR(CONCATENATE((INDEX($A$7:$A$15,SMALL(IF($V$7:$V$15&lt;&gt;"",IF($S$7:$S$15&lt;&gt;"",ROW($S$7:$S$15)-MIN(ROW($S$7:$S$15))+1,""),""),ROW()-ROW(A$18)+1))),),"")</f>
        <v>0</v>
      </c>
      <c r="X21">
        <f t="array" ref="X21">IFERROR(CONCATENATE((INDEX($AA$7:$AA$15,SMALL(IF($AA$7:$AA$15&lt;&gt;"",IF($X$7:$X$15&lt;&gt;"",ROW($X$7:$X$15)-MIN(ROW($X$7:$X$15))+1,""),""),ROW()-ROW(A$18)+1))),","),"")</f>
        <v>0</v>
      </c>
      <c r="Y21">
        <f t="array" ref="Y21">IFERROR(CONCATENATE(TEXT(INDEX($X$7:$X$15,SMALL(IF($AA$7:$AA$15&lt;&gt;"",IF($X$7:$X$15&lt;&gt;"",ROW($X$7:$X$15)-MIN(ROW($X$7:$X$15))+1,""),""),ROW()-ROW(A$18)+1)),"##0"),","),"")</f>
        <v>0</v>
      </c>
      <c r="Z21">
        <f t="array" ref="Z21">IFERROR(CONCATENATE((INDEX($A$7:$A$15,SMALL(IF($AA$7:$AA$15&lt;&gt;"",IF($X$7:$X$15&lt;&gt;"",ROW($X$7:$X$15)-MIN(ROW($X$7:$X$15))+1,""),""),ROW()-ROW(A$18)+1))),),"")</f>
        <v>0</v>
      </c>
      <c r="AC21">
        <f t="array" ref="AC21">IFERROR(CONCATENATE((INDEX($AF$7:$AF$15,SMALL(IF($AF$7:$AF$15&lt;&gt;"",IF($AC$7:$AC$15&lt;&gt;"",ROW($AC$7:$AC$15)-MIN(ROW($AC$7:$AC$15))+1,""),""),ROW()-ROW(A$18)+1)))," "),"")</f>
        <v>0</v>
      </c>
      <c r="AD21">
        <f t="array" ref="AD21">IFERROR(CONCATENATE(TEXT(INDEX($AC$7:$AC$15,SMALL(IF($AF$7:$AF$15&lt;&gt;"",IF($AC$7:$AC$15&lt;&gt;"",ROW($AC$7:$AC$15)-MIN(ROW($AC$7:$AC$15))+1,""),""),ROW()-ROW(A$18)+1)),"##0")," "),"")</f>
        <v>0</v>
      </c>
      <c r="AE21">
        <f t="array" ref="AE21">IFERROR(CONCATENATE((INDEX($A$7:$A$15,SMALL(IF($AF$7:$AF$15&lt;&gt;"",IF($AC$7:$AC$15&lt;&gt;"",ROW($AC$7:$AC$15)-MIN(ROW($AC$7:$AC$15))+1,""),""),ROW()-ROW(A$18)+1))),),"")</f>
        <v>0</v>
      </c>
      <c r="AH21">
        <f t="array" ref="AH21">IFERROR(CONCATENATE((INDEX($AK$7:$AK$15,SMALL(IF($AK$7:$AK$15&lt;&gt;"",IF($AH$7:$AH$15&lt;&gt;"",ROW($AH$7:$AH$15)-MIN(ROW($AH$7:$AH$15))+1,""),""),ROW()-ROW(A$18)+1)))," "),"")</f>
        <v>0</v>
      </c>
      <c r="AI21">
        <f t="array" ref="AI21">IFERROR(CONCATENATE(TEXT(INDEX($AH$7:$AH$15,SMALL(IF($AK$7:$AK$15&lt;&gt;"",IF($AH$7:$AH$15&lt;&gt;"",ROW($AH$7:$AH$15)-MIN(ROW($AH$7:$AH$15))+1,""),""),ROW()-ROW(A$18)+1)),"##0")," "),"")</f>
        <v>0</v>
      </c>
      <c r="AJ21">
        <f t="array" ref="AJ21">IFERROR(CONCATENATE((INDEX($A$7:$A$15,SMALL(IF($AK$7:$AK$15&lt;&gt;"",IF($AH$7:$AH$15&lt;&gt;"",ROW($AH$7:$AH$15)-MIN(ROW($AH$7:$AH$15))+1,""),""),ROW()-ROW(A$18)+1))),),"")</f>
        <v>0</v>
      </c>
    </row>
    <row r="22" spans="1:36">
      <c r="I22">
        <f t="array" ref="I22">IFERROR(CONCATENATE(TEXT(INDEX($I$7:$I$15,SMALL(IF($L$7:$L$15&lt;&gt;"",IF($I$7:$I$15&lt;&gt;"",ROW($I$7:$I$15)-MIN(ROW($I$7:$I$15))+1,""),""),ROW()-ROW(A$18)+1)),"##0"),","),"")</f>
        <v>0</v>
      </c>
      <c r="J22">
        <f t="array" ref="J22">IFERROR(CONCATENATE((INDEX($L$7:$L$15,SMALL(IF($L$7:$L$15&lt;&gt;"",IF($I$7:$I$15&lt;&gt;"",ROW($I$7:$I$15)-MIN(ROW($I$7:$I$15))+1,""),""),ROW()-ROW(A$18)+1))),","),"")</f>
        <v>0</v>
      </c>
      <c r="K22">
        <f t="array" ref="K22">IFERROR(CONCATENATE((INDEX($A$7:$A$15,SMALL(IF($L$7:$L$15&lt;&gt;"",IF($I$7:$I$15&lt;&gt;"",ROW($I$7:$I$15)-MIN(ROW($I$7:$I$15))+1,""),""),ROW()-ROW(A$18)+1))),),"")</f>
        <v>0</v>
      </c>
      <c r="N22">
        <f t="array" ref="N22">IFERROR(CONCATENATE((INDEX($Q$7:$Q$15,SMALL(IF($Q$7:$Q$15&lt;&gt;"",IF($N$7:$N$15&lt;&gt;"",ROW($N$7:$N$15)-MIN(ROW($N$7:$N$15))+1,""),""),ROW()-ROW(A$18)+1)))," "),"")</f>
        <v>0</v>
      </c>
      <c r="O22">
        <f t="array" ref="O22">IFERROR(CONCATENATE(TEXT(INDEX($N$7:$N$15,SMALL(IF($Q$7:$Q$15&lt;&gt;"",IF($N$7:$N$15&lt;&gt;"",ROW($N$7:$N$15)-MIN(ROW($N$7:$N$15))+1,""),""),ROW()-ROW(A$18)+1)),"##0")," "),"")</f>
        <v>0</v>
      </c>
      <c r="P22">
        <f t="array" ref="P22">IFERROR(CONCATENATE((INDEX($A$7:$A$15,SMALL(IF($Q$7:$Q$15&lt;&gt;"",IF($N$7:$N$15&lt;&gt;"",ROW($N$7:$N$15)-MIN(ROW($N$7:$N$15))+1,""),""),ROW()-ROW(A$18)+1))),),"")</f>
        <v>0</v>
      </c>
      <c r="S22">
        <f t="array" ref="S22">IFERROR(CONCATENATE((INDEX($V$7:$V$15,SMALL(IF($V$7:$V$15&lt;&gt;"",IF($S$7:$S$15&lt;&gt;"",ROW($S$7:$S$15)-MIN(ROW($S$7:$S$15))+1,""),""),ROW()-ROW(A$18)+1)))," "),"")</f>
        <v>0</v>
      </c>
      <c r="T22">
        <f t="array" ref="T22">IFERROR(CONCATENATE(TEXT(INDEX($S$7:$S$15,SMALL(IF($V$7:$V$15&lt;&gt;"",IF($S$7:$S$15&lt;&gt;"",ROW($S$7:$S$15)-MIN(ROW($S$7:$S$15))+1,""),""),ROW()-ROW(A$18)+1)),"##0")," "),"")</f>
        <v>0</v>
      </c>
      <c r="U22">
        <f t="array" ref="U22">IFERROR(CONCATENATE((INDEX($A$7:$A$15,SMALL(IF($V$7:$V$15&lt;&gt;"",IF($S$7:$S$15&lt;&gt;"",ROW($S$7:$S$15)-MIN(ROW($S$7:$S$15))+1,""),""),ROW()-ROW(A$18)+1))),),"")</f>
        <v>0</v>
      </c>
      <c r="X22">
        <f t="array" ref="X22">IFERROR(CONCATENATE((INDEX($AA$7:$AA$15,SMALL(IF($AA$7:$AA$15&lt;&gt;"",IF($X$7:$X$15&lt;&gt;"",ROW($X$7:$X$15)-MIN(ROW($X$7:$X$15))+1,""),""),ROW()-ROW(A$18)+1))),","),"")</f>
        <v>0</v>
      </c>
      <c r="Y22">
        <f t="array" ref="Y22">IFERROR(CONCATENATE(TEXT(INDEX($X$7:$X$15,SMALL(IF($AA$7:$AA$15&lt;&gt;"",IF($X$7:$X$15&lt;&gt;"",ROW($X$7:$X$15)-MIN(ROW($X$7:$X$15))+1,""),""),ROW()-ROW(A$18)+1)),"##0"),","),"")</f>
        <v>0</v>
      </c>
      <c r="Z22">
        <f t="array" ref="Z22">IFERROR(CONCATENATE((INDEX($A$7:$A$15,SMALL(IF($AA$7:$AA$15&lt;&gt;"",IF($X$7:$X$15&lt;&gt;"",ROW($X$7:$X$15)-MIN(ROW($X$7:$X$15))+1,""),""),ROW()-ROW(A$18)+1))),),"")</f>
        <v>0</v>
      </c>
      <c r="AC22">
        <f t="array" ref="AC22">IFERROR(CONCATENATE((INDEX($AF$7:$AF$15,SMALL(IF($AF$7:$AF$15&lt;&gt;"",IF($AC$7:$AC$15&lt;&gt;"",ROW($AC$7:$AC$15)-MIN(ROW($AC$7:$AC$15))+1,""),""),ROW()-ROW(A$18)+1)))," "),"")</f>
        <v>0</v>
      </c>
      <c r="AD22">
        <f t="array" ref="AD22">IFERROR(CONCATENATE(TEXT(INDEX($AC$7:$AC$15,SMALL(IF($AF$7:$AF$15&lt;&gt;"",IF($AC$7:$AC$15&lt;&gt;"",ROW($AC$7:$AC$15)-MIN(ROW($AC$7:$AC$15))+1,""),""),ROW()-ROW(A$18)+1)),"##0")," "),"")</f>
        <v>0</v>
      </c>
      <c r="AE22">
        <f t="array" ref="AE22">IFERROR(CONCATENATE((INDEX($A$7:$A$15,SMALL(IF($AF$7:$AF$15&lt;&gt;"",IF($AC$7:$AC$15&lt;&gt;"",ROW($AC$7:$AC$15)-MIN(ROW($AC$7:$AC$15))+1,""),""),ROW()-ROW(A$18)+1))),),"")</f>
        <v>0</v>
      </c>
      <c r="AH22">
        <f t="array" ref="AH22">IFERROR(CONCATENATE((INDEX($AK$7:$AK$15,SMALL(IF($AK$7:$AK$15&lt;&gt;"",IF($AH$7:$AH$15&lt;&gt;"",ROW($AH$7:$AH$15)-MIN(ROW($AH$7:$AH$15))+1,""),""),ROW()-ROW(A$18)+1)))," "),"")</f>
        <v>0</v>
      </c>
      <c r="AI22">
        <f t="array" ref="AI22">IFERROR(CONCATENATE(TEXT(INDEX($AH$7:$AH$15,SMALL(IF($AK$7:$AK$15&lt;&gt;"",IF($AH$7:$AH$15&lt;&gt;"",ROW($AH$7:$AH$15)-MIN(ROW($AH$7:$AH$15))+1,""),""),ROW()-ROW(A$18)+1)),"##0")," "),"")</f>
        <v>0</v>
      </c>
      <c r="AJ22">
        <f t="array" ref="AJ22">IFERROR(CONCATENATE((INDEX($A$7:$A$15,SMALL(IF($AK$7:$AK$15&lt;&gt;"",IF($AH$7:$AH$15&lt;&gt;"",ROW($AH$7:$AH$15)-MIN(ROW($AH$7:$AH$15))+1,""),""),ROW()-ROW(A$18)+1))),),"")</f>
        <v>0</v>
      </c>
    </row>
    <row r="23" spans="1:36">
      <c r="I23">
        <f t="array" ref="I23">IFERROR(CONCATENATE(TEXT(INDEX($I$7:$I$15,SMALL(IF($L$7:$L$15&lt;&gt;"",IF($I$7:$I$15&lt;&gt;"",ROW($I$7:$I$15)-MIN(ROW($I$7:$I$15))+1,""),""),ROW()-ROW(A$18)+1)),"##0"),","),"")</f>
        <v>0</v>
      </c>
      <c r="J23">
        <f t="array" ref="J23">IFERROR(CONCATENATE((INDEX($L$7:$L$15,SMALL(IF($L$7:$L$15&lt;&gt;"",IF($I$7:$I$15&lt;&gt;"",ROW($I$7:$I$15)-MIN(ROW($I$7:$I$15))+1,""),""),ROW()-ROW(A$18)+1))),","),"")</f>
        <v>0</v>
      </c>
      <c r="K23">
        <f t="array" ref="K23">IFERROR(CONCATENATE((INDEX($A$7:$A$15,SMALL(IF($L$7:$L$15&lt;&gt;"",IF($I$7:$I$15&lt;&gt;"",ROW($I$7:$I$15)-MIN(ROW($I$7:$I$15))+1,""),""),ROW()-ROW(A$18)+1))),),"")</f>
        <v>0</v>
      </c>
      <c r="N23">
        <f t="array" ref="N23">IFERROR(CONCATENATE((INDEX($Q$7:$Q$15,SMALL(IF($Q$7:$Q$15&lt;&gt;"",IF($N$7:$N$15&lt;&gt;"",ROW($N$7:$N$15)-MIN(ROW($N$7:$N$15))+1,""),""),ROW()-ROW(A$18)+1)))," "),"")</f>
        <v>0</v>
      </c>
      <c r="O23">
        <f t="array" ref="O23">IFERROR(CONCATENATE(TEXT(INDEX($N$7:$N$15,SMALL(IF($Q$7:$Q$15&lt;&gt;"",IF($N$7:$N$15&lt;&gt;"",ROW($N$7:$N$15)-MIN(ROW($N$7:$N$15))+1,""),""),ROW()-ROW(A$18)+1)),"##0")," "),"")</f>
        <v>0</v>
      </c>
      <c r="P23">
        <f t="array" ref="P23">IFERROR(CONCATENATE((INDEX($A$7:$A$15,SMALL(IF($Q$7:$Q$15&lt;&gt;"",IF($N$7:$N$15&lt;&gt;"",ROW($N$7:$N$15)-MIN(ROW($N$7:$N$15))+1,""),""),ROW()-ROW(A$18)+1))),),"")</f>
        <v>0</v>
      </c>
      <c r="S23">
        <f t="array" ref="S23">IFERROR(CONCATENATE((INDEX($V$7:$V$15,SMALL(IF($V$7:$V$15&lt;&gt;"",IF($S$7:$S$15&lt;&gt;"",ROW($S$7:$S$15)-MIN(ROW($S$7:$S$15))+1,""),""),ROW()-ROW(A$18)+1)))," "),"")</f>
        <v>0</v>
      </c>
      <c r="T23">
        <f t="array" ref="T23">IFERROR(CONCATENATE(TEXT(INDEX($S$7:$S$15,SMALL(IF($V$7:$V$15&lt;&gt;"",IF($S$7:$S$15&lt;&gt;"",ROW($S$7:$S$15)-MIN(ROW($S$7:$S$15))+1,""),""),ROW()-ROW(A$18)+1)),"##0")," "),"")</f>
        <v>0</v>
      </c>
      <c r="U23">
        <f t="array" ref="U23">IFERROR(CONCATENATE((INDEX($A$7:$A$15,SMALL(IF($V$7:$V$15&lt;&gt;"",IF($S$7:$S$15&lt;&gt;"",ROW($S$7:$S$15)-MIN(ROW($S$7:$S$15))+1,""),""),ROW()-ROW(A$18)+1))),),"")</f>
        <v>0</v>
      </c>
      <c r="X23">
        <f t="array" ref="X23">IFERROR(CONCATENATE((INDEX($AA$7:$AA$15,SMALL(IF($AA$7:$AA$15&lt;&gt;"",IF($X$7:$X$15&lt;&gt;"",ROW($X$7:$X$15)-MIN(ROW($X$7:$X$15))+1,""),""),ROW()-ROW(A$18)+1))),","),"")</f>
        <v>0</v>
      </c>
      <c r="Y23">
        <f t="array" ref="Y23">IFERROR(CONCATENATE(TEXT(INDEX($X$7:$X$15,SMALL(IF($AA$7:$AA$15&lt;&gt;"",IF($X$7:$X$15&lt;&gt;"",ROW($X$7:$X$15)-MIN(ROW($X$7:$X$15))+1,""),""),ROW()-ROW(A$18)+1)),"##0"),","),"")</f>
        <v>0</v>
      </c>
      <c r="Z23">
        <f t="array" ref="Z23">IFERROR(CONCATENATE((INDEX($A$7:$A$15,SMALL(IF($AA$7:$AA$15&lt;&gt;"",IF($X$7:$X$15&lt;&gt;"",ROW($X$7:$X$15)-MIN(ROW($X$7:$X$15))+1,""),""),ROW()-ROW(A$18)+1))),),"")</f>
        <v>0</v>
      </c>
      <c r="AC23">
        <f t="array" ref="AC23">IFERROR(CONCATENATE((INDEX($AF$7:$AF$15,SMALL(IF($AF$7:$AF$15&lt;&gt;"",IF($AC$7:$AC$15&lt;&gt;"",ROW($AC$7:$AC$15)-MIN(ROW($AC$7:$AC$15))+1,""),""),ROW()-ROW(A$18)+1)))," "),"")</f>
        <v>0</v>
      </c>
      <c r="AD23">
        <f t="array" ref="AD23">IFERROR(CONCATENATE(TEXT(INDEX($AC$7:$AC$15,SMALL(IF($AF$7:$AF$15&lt;&gt;"",IF($AC$7:$AC$15&lt;&gt;"",ROW($AC$7:$AC$15)-MIN(ROW($AC$7:$AC$15))+1,""),""),ROW()-ROW(A$18)+1)),"##0")," "),"")</f>
        <v>0</v>
      </c>
      <c r="AE23">
        <f t="array" ref="AE23">IFERROR(CONCATENATE((INDEX($A$7:$A$15,SMALL(IF($AF$7:$AF$15&lt;&gt;"",IF($AC$7:$AC$15&lt;&gt;"",ROW($AC$7:$AC$15)-MIN(ROW($AC$7:$AC$15))+1,""),""),ROW()-ROW(A$18)+1))),),"")</f>
        <v>0</v>
      </c>
      <c r="AH23">
        <f t="array" ref="AH23">IFERROR(CONCATENATE((INDEX($AK$7:$AK$15,SMALL(IF($AK$7:$AK$15&lt;&gt;"",IF($AH$7:$AH$15&lt;&gt;"",ROW($AH$7:$AH$15)-MIN(ROW($AH$7:$AH$15))+1,""),""),ROW()-ROW(A$18)+1)))," "),"")</f>
        <v>0</v>
      </c>
      <c r="AI23">
        <f t="array" ref="AI23">IFERROR(CONCATENATE(TEXT(INDEX($AH$7:$AH$15,SMALL(IF($AK$7:$AK$15&lt;&gt;"",IF($AH$7:$AH$15&lt;&gt;"",ROW($AH$7:$AH$15)-MIN(ROW($AH$7:$AH$15))+1,""),""),ROW()-ROW(A$18)+1)),"##0")," "),"")</f>
        <v>0</v>
      </c>
      <c r="AJ23">
        <f t="array" ref="AJ23">IFERROR(CONCATENATE((INDEX($A$7:$A$15,SMALL(IF($AK$7:$AK$15&lt;&gt;"",IF($AH$7:$AH$15&lt;&gt;"",ROW($AH$7:$AH$15)-MIN(ROW($AH$7:$AH$15))+1,""),""),ROW()-ROW(A$18)+1))),),"")</f>
        <v>0</v>
      </c>
    </row>
    <row r="24" spans="1:36">
      <c r="I24">
        <f t="array" ref="I24">IFERROR(CONCATENATE(TEXT(INDEX($I$7:$I$15,SMALL(IF($L$7:$L$15&lt;&gt;"",IF($I$7:$I$15&lt;&gt;"",ROW($I$7:$I$15)-MIN(ROW($I$7:$I$15))+1,""),""),ROW()-ROW(A$18)+1)),"##0"),","),"")</f>
        <v>0</v>
      </c>
      <c r="J24">
        <f t="array" ref="J24">IFERROR(CONCATENATE((INDEX($L$7:$L$15,SMALL(IF($L$7:$L$15&lt;&gt;"",IF($I$7:$I$15&lt;&gt;"",ROW($I$7:$I$15)-MIN(ROW($I$7:$I$15))+1,""),""),ROW()-ROW(A$18)+1))),","),"")</f>
        <v>0</v>
      </c>
      <c r="K24">
        <f t="array" ref="K24">IFERROR(CONCATENATE((INDEX($A$7:$A$15,SMALL(IF($L$7:$L$15&lt;&gt;"",IF($I$7:$I$15&lt;&gt;"",ROW($I$7:$I$15)-MIN(ROW($I$7:$I$15))+1,""),""),ROW()-ROW(A$18)+1))),),"")</f>
        <v>0</v>
      </c>
      <c r="N24">
        <f t="array" ref="N24">IFERROR(CONCATENATE((INDEX($Q$7:$Q$15,SMALL(IF($Q$7:$Q$15&lt;&gt;"",IF($N$7:$N$15&lt;&gt;"",ROW($N$7:$N$15)-MIN(ROW($N$7:$N$15))+1,""),""),ROW()-ROW(A$18)+1)))," "),"")</f>
        <v>0</v>
      </c>
      <c r="O24">
        <f t="array" ref="O24">IFERROR(CONCATENATE(TEXT(INDEX($N$7:$N$15,SMALL(IF($Q$7:$Q$15&lt;&gt;"",IF($N$7:$N$15&lt;&gt;"",ROW($N$7:$N$15)-MIN(ROW($N$7:$N$15))+1,""),""),ROW()-ROW(A$18)+1)),"##0")," "),"")</f>
        <v>0</v>
      </c>
      <c r="P24">
        <f t="array" ref="P24">IFERROR(CONCATENATE((INDEX($A$7:$A$15,SMALL(IF($Q$7:$Q$15&lt;&gt;"",IF($N$7:$N$15&lt;&gt;"",ROW($N$7:$N$15)-MIN(ROW($N$7:$N$15))+1,""),""),ROW()-ROW(A$18)+1))),),"")</f>
        <v>0</v>
      </c>
      <c r="S24">
        <f t="array" ref="S24">IFERROR(CONCATENATE((INDEX($V$7:$V$15,SMALL(IF($V$7:$V$15&lt;&gt;"",IF($S$7:$S$15&lt;&gt;"",ROW($S$7:$S$15)-MIN(ROW($S$7:$S$15))+1,""),""),ROW()-ROW(A$18)+1)))," "),"")</f>
        <v>0</v>
      </c>
      <c r="T24">
        <f t="array" ref="T24">IFERROR(CONCATENATE(TEXT(INDEX($S$7:$S$15,SMALL(IF($V$7:$V$15&lt;&gt;"",IF($S$7:$S$15&lt;&gt;"",ROW($S$7:$S$15)-MIN(ROW($S$7:$S$15))+1,""),""),ROW()-ROW(A$18)+1)),"##0")," "),"")</f>
        <v>0</v>
      </c>
      <c r="U24">
        <f t="array" ref="U24">IFERROR(CONCATENATE((INDEX($A$7:$A$15,SMALL(IF($V$7:$V$15&lt;&gt;"",IF($S$7:$S$15&lt;&gt;"",ROW($S$7:$S$15)-MIN(ROW($S$7:$S$15))+1,""),""),ROW()-ROW(A$18)+1))),),"")</f>
        <v>0</v>
      </c>
      <c r="X24">
        <f t="array" ref="X24">IFERROR(CONCATENATE((INDEX($AA$7:$AA$15,SMALL(IF($AA$7:$AA$15&lt;&gt;"",IF($X$7:$X$15&lt;&gt;"",ROW($X$7:$X$15)-MIN(ROW($X$7:$X$15))+1,""),""),ROW()-ROW(A$18)+1))),","),"")</f>
        <v>0</v>
      </c>
      <c r="Y24">
        <f t="array" ref="Y24">IFERROR(CONCATENATE(TEXT(INDEX($X$7:$X$15,SMALL(IF($AA$7:$AA$15&lt;&gt;"",IF($X$7:$X$15&lt;&gt;"",ROW($X$7:$X$15)-MIN(ROW($X$7:$X$15))+1,""),""),ROW()-ROW(A$18)+1)),"##0"),","),"")</f>
        <v>0</v>
      </c>
      <c r="Z24">
        <f t="array" ref="Z24">IFERROR(CONCATENATE((INDEX($A$7:$A$15,SMALL(IF($AA$7:$AA$15&lt;&gt;"",IF($X$7:$X$15&lt;&gt;"",ROW($X$7:$X$15)-MIN(ROW($X$7:$X$15))+1,""),""),ROW()-ROW(A$18)+1))),),"")</f>
        <v>0</v>
      </c>
      <c r="AC24">
        <f t="array" ref="AC24">IFERROR(CONCATENATE((INDEX($AF$7:$AF$15,SMALL(IF($AF$7:$AF$15&lt;&gt;"",IF($AC$7:$AC$15&lt;&gt;"",ROW($AC$7:$AC$15)-MIN(ROW($AC$7:$AC$15))+1,""),""),ROW()-ROW(A$18)+1)))," "),"")</f>
        <v>0</v>
      </c>
      <c r="AD24">
        <f t="array" ref="AD24">IFERROR(CONCATENATE(TEXT(INDEX($AC$7:$AC$15,SMALL(IF($AF$7:$AF$15&lt;&gt;"",IF($AC$7:$AC$15&lt;&gt;"",ROW($AC$7:$AC$15)-MIN(ROW($AC$7:$AC$15))+1,""),""),ROW()-ROW(A$18)+1)),"##0")," "),"")</f>
        <v>0</v>
      </c>
      <c r="AE24">
        <f t="array" ref="AE24">IFERROR(CONCATENATE((INDEX($A$7:$A$15,SMALL(IF($AF$7:$AF$15&lt;&gt;"",IF($AC$7:$AC$15&lt;&gt;"",ROW($AC$7:$AC$15)-MIN(ROW($AC$7:$AC$15))+1,""),""),ROW()-ROW(A$18)+1))),),"")</f>
        <v>0</v>
      </c>
      <c r="AH24">
        <f t="array" ref="AH24">IFERROR(CONCATENATE((INDEX($AK$7:$AK$15,SMALL(IF($AK$7:$AK$15&lt;&gt;"",IF($AH$7:$AH$15&lt;&gt;"",ROW($AH$7:$AH$15)-MIN(ROW($AH$7:$AH$15))+1,""),""),ROW()-ROW(A$18)+1)))," "),"")</f>
        <v>0</v>
      </c>
      <c r="AI24">
        <f t="array" ref="AI24">IFERROR(CONCATENATE(TEXT(INDEX($AH$7:$AH$15,SMALL(IF($AK$7:$AK$15&lt;&gt;"",IF($AH$7:$AH$15&lt;&gt;"",ROW($AH$7:$AH$15)-MIN(ROW($AH$7:$AH$15))+1,""),""),ROW()-ROW(A$18)+1)),"##0")," "),"")</f>
        <v>0</v>
      </c>
      <c r="AJ24">
        <f t="array" ref="AJ24">IFERROR(CONCATENATE((INDEX($A$7:$A$15,SMALL(IF($AK$7:$AK$15&lt;&gt;"",IF($AH$7:$AH$15&lt;&gt;"",ROW($AH$7:$AH$15)-MIN(ROW($AH$7:$AH$15))+1,""),""),ROW()-ROW(A$18)+1))),),"")</f>
        <v>0</v>
      </c>
    </row>
    <row r="25" spans="1:36">
      <c r="I25">
        <f t="array" ref="I25">IFERROR(CONCATENATE(TEXT(INDEX($I$7:$I$15,SMALL(IF($L$7:$L$15&lt;&gt;"",IF($I$7:$I$15&lt;&gt;"",ROW($I$7:$I$15)-MIN(ROW($I$7:$I$15))+1,""),""),ROW()-ROW(A$18)+1)),"##0"),","),"")</f>
        <v>0</v>
      </c>
      <c r="J25">
        <f t="array" ref="J25">IFERROR(CONCATENATE((INDEX($L$7:$L$15,SMALL(IF($L$7:$L$15&lt;&gt;"",IF($I$7:$I$15&lt;&gt;"",ROW($I$7:$I$15)-MIN(ROW($I$7:$I$15))+1,""),""),ROW()-ROW(A$18)+1))),","),"")</f>
        <v>0</v>
      </c>
      <c r="K25">
        <f t="array" ref="K25">IFERROR(CONCATENATE((INDEX($A$7:$A$15,SMALL(IF($L$7:$L$15&lt;&gt;"",IF($I$7:$I$15&lt;&gt;"",ROW($I$7:$I$15)-MIN(ROW($I$7:$I$15))+1,""),""),ROW()-ROW(A$18)+1))),),"")</f>
        <v>0</v>
      </c>
      <c r="N25">
        <f t="array" ref="N25">IFERROR(CONCATENATE((INDEX($Q$7:$Q$15,SMALL(IF($Q$7:$Q$15&lt;&gt;"",IF($N$7:$N$15&lt;&gt;"",ROW($N$7:$N$15)-MIN(ROW($N$7:$N$15))+1,""),""),ROW()-ROW(A$18)+1)))," "),"")</f>
        <v>0</v>
      </c>
      <c r="O25">
        <f t="array" ref="O25">IFERROR(CONCATENATE(TEXT(INDEX($N$7:$N$15,SMALL(IF($Q$7:$Q$15&lt;&gt;"",IF($N$7:$N$15&lt;&gt;"",ROW($N$7:$N$15)-MIN(ROW($N$7:$N$15))+1,""),""),ROW()-ROW(A$18)+1)),"##0")," "),"")</f>
        <v>0</v>
      </c>
      <c r="P25">
        <f t="array" ref="P25">IFERROR(CONCATENATE((INDEX($A$7:$A$15,SMALL(IF($Q$7:$Q$15&lt;&gt;"",IF($N$7:$N$15&lt;&gt;"",ROW($N$7:$N$15)-MIN(ROW($N$7:$N$15))+1,""),""),ROW()-ROW(A$18)+1))),),"")</f>
        <v>0</v>
      </c>
      <c r="S25">
        <f t="array" ref="S25">IFERROR(CONCATENATE((INDEX($V$7:$V$15,SMALL(IF($V$7:$V$15&lt;&gt;"",IF($S$7:$S$15&lt;&gt;"",ROW($S$7:$S$15)-MIN(ROW($S$7:$S$15))+1,""),""),ROW()-ROW(A$18)+1)))," "),"")</f>
        <v>0</v>
      </c>
      <c r="T25">
        <f t="array" ref="T25">IFERROR(CONCATENATE(TEXT(INDEX($S$7:$S$15,SMALL(IF($V$7:$V$15&lt;&gt;"",IF($S$7:$S$15&lt;&gt;"",ROW($S$7:$S$15)-MIN(ROW($S$7:$S$15))+1,""),""),ROW()-ROW(A$18)+1)),"##0")," "),"")</f>
        <v>0</v>
      </c>
      <c r="U25">
        <f t="array" ref="U25">IFERROR(CONCATENATE((INDEX($A$7:$A$15,SMALL(IF($V$7:$V$15&lt;&gt;"",IF($S$7:$S$15&lt;&gt;"",ROW($S$7:$S$15)-MIN(ROW($S$7:$S$15))+1,""),""),ROW()-ROW(A$18)+1))),),"")</f>
        <v>0</v>
      </c>
      <c r="X25">
        <f t="array" ref="X25">IFERROR(CONCATENATE((INDEX($AA$7:$AA$15,SMALL(IF($AA$7:$AA$15&lt;&gt;"",IF($X$7:$X$15&lt;&gt;"",ROW($X$7:$X$15)-MIN(ROW($X$7:$X$15))+1,""),""),ROW()-ROW(A$18)+1))),","),"")</f>
        <v>0</v>
      </c>
      <c r="Y25">
        <f t="array" ref="Y25">IFERROR(CONCATENATE(TEXT(INDEX($X$7:$X$15,SMALL(IF($AA$7:$AA$15&lt;&gt;"",IF($X$7:$X$15&lt;&gt;"",ROW($X$7:$X$15)-MIN(ROW($X$7:$X$15))+1,""),""),ROW()-ROW(A$18)+1)),"##0"),","),"")</f>
        <v>0</v>
      </c>
      <c r="Z25">
        <f t="array" ref="Z25">IFERROR(CONCATENATE((INDEX($A$7:$A$15,SMALL(IF($AA$7:$AA$15&lt;&gt;"",IF($X$7:$X$15&lt;&gt;"",ROW($X$7:$X$15)-MIN(ROW($X$7:$X$15))+1,""),""),ROW()-ROW(A$18)+1))),),"")</f>
        <v>0</v>
      </c>
      <c r="AC25">
        <f t="array" ref="AC25">IFERROR(CONCATENATE((INDEX($AF$7:$AF$15,SMALL(IF($AF$7:$AF$15&lt;&gt;"",IF($AC$7:$AC$15&lt;&gt;"",ROW($AC$7:$AC$15)-MIN(ROW($AC$7:$AC$15))+1,""),""),ROW()-ROW(A$18)+1)))," "),"")</f>
        <v>0</v>
      </c>
      <c r="AD25">
        <f t="array" ref="AD25">IFERROR(CONCATENATE(TEXT(INDEX($AC$7:$AC$15,SMALL(IF($AF$7:$AF$15&lt;&gt;"",IF($AC$7:$AC$15&lt;&gt;"",ROW($AC$7:$AC$15)-MIN(ROW($AC$7:$AC$15))+1,""),""),ROW()-ROW(A$18)+1)),"##0")," "),"")</f>
        <v>0</v>
      </c>
      <c r="AE25">
        <f t="array" ref="AE25">IFERROR(CONCATENATE((INDEX($A$7:$A$15,SMALL(IF($AF$7:$AF$15&lt;&gt;"",IF($AC$7:$AC$15&lt;&gt;"",ROW($AC$7:$AC$15)-MIN(ROW($AC$7:$AC$15))+1,""),""),ROW()-ROW(A$18)+1))),),"")</f>
        <v>0</v>
      </c>
      <c r="AH25">
        <f t="array" ref="AH25">IFERROR(CONCATENATE((INDEX($AK$7:$AK$15,SMALL(IF($AK$7:$AK$15&lt;&gt;"",IF($AH$7:$AH$15&lt;&gt;"",ROW($AH$7:$AH$15)-MIN(ROW($AH$7:$AH$15))+1,""),""),ROW()-ROW(A$18)+1)))," "),"")</f>
        <v>0</v>
      </c>
      <c r="AI25">
        <f t="array" ref="AI25">IFERROR(CONCATENATE(TEXT(INDEX($AH$7:$AH$15,SMALL(IF($AK$7:$AK$15&lt;&gt;"",IF($AH$7:$AH$15&lt;&gt;"",ROW($AH$7:$AH$15)-MIN(ROW($AH$7:$AH$15))+1,""),""),ROW()-ROW(A$18)+1)),"##0")," "),"")</f>
        <v>0</v>
      </c>
      <c r="AJ25">
        <f t="array" ref="AJ25">IFERROR(CONCATENATE((INDEX($A$7:$A$15,SMALL(IF($AK$7:$AK$15&lt;&gt;"",IF($AH$7:$AH$15&lt;&gt;"",ROW($AH$7:$AH$15)-MIN(ROW($AH$7:$AH$15))+1,""),""),ROW()-ROW(A$18)+1))),),"")</f>
        <v>0</v>
      </c>
    </row>
    <row r="26" spans="1:36">
      <c r="I26">
        <f t="array" ref="I26">IFERROR(CONCATENATE(TEXT(INDEX($I$7:$I$15,SMALL(IF($L$7:$L$15&lt;&gt;"",IF($I$7:$I$15&lt;&gt;"",ROW($I$7:$I$15)-MIN(ROW($I$7:$I$15))+1,""),""),ROW()-ROW(A$18)+1)),"##0"),","),"")</f>
        <v>0</v>
      </c>
      <c r="J26">
        <f t="array" ref="J26">IFERROR(CONCATENATE((INDEX($L$7:$L$15,SMALL(IF($L$7:$L$15&lt;&gt;"",IF($I$7:$I$15&lt;&gt;"",ROW($I$7:$I$15)-MIN(ROW($I$7:$I$15))+1,""),""),ROW()-ROW(A$18)+1))),","),"")</f>
        <v>0</v>
      </c>
      <c r="K26">
        <f t="array" ref="K26">IFERROR(CONCATENATE((INDEX($A$7:$A$15,SMALL(IF($L$7:$L$15&lt;&gt;"",IF($I$7:$I$15&lt;&gt;"",ROW($I$7:$I$15)-MIN(ROW($I$7:$I$15))+1,""),""),ROW()-ROW(A$18)+1))),),"")</f>
        <v>0</v>
      </c>
      <c r="N26">
        <f t="array" ref="N26">IFERROR(CONCATENATE((INDEX($Q$7:$Q$15,SMALL(IF($Q$7:$Q$15&lt;&gt;"",IF($N$7:$N$15&lt;&gt;"",ROW($N$7:$N$15)-MIN(ROW($N$7:$N$15))+1,""),""),ROW()-ROW(A$18)+1)))," "),"")</f>
        <v>0</v>
      </c>
      <c r="O26">
        <f t="array" ref="O26">IFERROR(CONCATENATE(TEXT(INDEX($N$7:$N$15,SMALL(IF($Q$7:$Q$15&lt;&gt;"",IF($N$7:$N$15&lt;&gt;"",ROW($N$7:$N$15)-MIN(ROW($N$7:$N$15))+1,""),""),ROW()-ROW(A$18)+1)),"##0")," "),"")</f>
        <v>0</v>
      </c>
      <c r="P26">
        <f t="array" ref="P26">IFERROR(CONCATENATE((INDEX($A$7:$A$15,SMALL(IF($Q$7:$Q$15&lt;&gt;"",IF($N$7:$N$15&lt;&gt;"",ROW($N$7:$N$15)-MIN(ROW($N$7:$N$15))+1,""),""),ROW()-ROW(A$18)+1))),),"")</f>
        <v>0</v>
      </c>
      <c r="S26">
        <f t="array" ref="S26">IFERROR(CONCATENATE((INDEX($V$7:$V$15,SMALL(IF($V$7:$V$15&lt;&gt;"",IF($S$7:$S$15&lt;&gt;"",ROW($S$7:$S$15)-MIN(ROW($S$7:$S$15))+1,""),""),ROW()-ROW(A$18)+1)))," "),"")</f>
        <v>0</v>
      </c>
      <c r="T26">
        <f t="array" ref="T26">IFERROR(CONCATENATE(TEXT(INDEX($S$7:$S$15,SMALL(IF($V$7:$V$15&lt;&gt;"",IF($S$7:$S$15&lt;&gt;"",ROW($S$7:$S$15)-MIN(ROW($S$7:$S$15))+1,""),""),ROW()-ROW(A$18)+1)),"##0")," "),"")</f>
        <v>0</v>
      </c>
      <c r="U26">
        <f t="array" ref="U26">IFERROR(CONCATENATE((INDEX($A$7:$A$15,SMALL(IF($V$7:$V$15&lt;&gt;"",IF($S$7:$S$15&lt;&gt;"",ROW($S$7:$S$15)-MIN(ROW($S$7:$S$15))+1,""),""),ROW()-ROW(A$18)+1))),),"")</f>
        <v>0</v>
      </c>
      <c r="X26">
        <f t="array" ref="X26">IFERROR(CONCATENATE((INDEX($AA$7:$AA$15,SMALL(IF($AA$7:$AA$15&lt;&gt;"",IF($X$7:$X$15&lt;&gt;"",ROW($X$7:$X$15)-MIN(ROW($X$7:$X$15))+1,""),""),ROW()-ROW(A$18)+1))),","),"")</f>
        <v>0</v>
      </c>
      <c r="Y26">
        <f t="array" ref="Y26">IFERROR(CONCATENATE(TEXT(INDEX($X$7:$X$15,SMALL(IF($AA$7:$AA$15&lt;&gt;"",IF($X$7:$X$15&lt;&gt;"",ROW($X$7:$X$15)-MIN(ROW($X$7:$X$15))+1,""),""),ROW()-ROW(A$18)+1)),"##0"),","),"")</f>
        <v>0</v>
      </c>
      <c r="Z26">
        <f t="array" ref="Z26">IFERROR(CONCATENATE((INDEX($A$7:$A$15,SMALL(IF($AA$7:$AA$15&lt;&gt;"",IF($X$7:$X$15&lt;&gt;"",ROW($X$7:$X$15)-MIN(ROW($X$7:$X$15))+1,""),""),ROW()-ROW(A$18)+1))),),"")</f>
        <v>0</v>
      </c>
      <c r="AC26">
        <f t="array" ref="AC26">IFERROR(CONCATENATE((INDEX($AF$7:$AF$15,SMALL(IF($AF$7:$AF$15&lt;&gt;"",IF($AC$7:$AC$15&lt;&gt;"",ROW($AC$7:$AC$15)-MIN(ROW($AC$7:$AC$15))+1,""),""),ROW()-ROW(A$18)+1)))," "),"")</f>
        <v>0</v>
      </c>
      <c r="AD26">
        <f t="array" ref="AD26">IFERROR(CONCATENATE(TEXT(INDEX($AC$7:$AC$15,SMALL(IF($AF$7:$AF$15&lt;&gt;"",IF($AC$7:$AC$15&lt;&gt;"",ROW($AC$7:$AC$15)-MIN(ROW($AC$7:$AC$15))+1,""),""),ROW()-ROW(A$18)+1)),"##0")," "),"")</f>
        <v>0</v>
      </c>
      <c r="AE26">
        <f t="array" ref="AE26">IFERROR(CONCATENATE((INDEX($A$7:$A$15,SMALL(IF($AF$7:$AF$15&lt;&gt;"",IF($AC$7:$AC$15&lt;&gt;"",ROW($AC$7:$AC$15)-MIN(ROW($AC$7:$AC$15))+1,""),""),ROW()-ROW(A$18)+1))),),"")</f>
        <v>0</v>
      </c>
      <c r="AH26">
        <f t="array" ref="AH26">IFERROR(CONCATENATE((INDEX($AK$7:$AK$15,SMALL(IF($AK$7:$AK$15&lt;&gt;"",IF($AH$7:$AH$15&lt;&gt;"",ROW($AH$7:$AH$15)-MIN(ROW($AH$7:$AH$15))+1,""),""),ROW()-ROW(A$18)+1)))," "),"")</f>
        <v>0</v>
      </c>
      <c r="AI26">
        <f t="array" ref="AI26">IFERROR(CONCATENATE(TEXT(INDEX($AH$7:$AH$15,SMALL(IF($AK$7:$AK$15&lt;&gt;"",IF($AH$7:$AH$15&lt;&gt;"",ROW($AH$7:$AH$15)-MIN(ROW($AH$7:$AH$15))+1,""),""),ROW()-ROW(A$18)+1)),"##0")," "),"")</f>
        <v>0</v>
      </c>
      <c r="AJ26">
        <f t="array" ref="AJ26">IFERROR(CONCATENATE((INDEX($A$7:$A$15,SMALL(IF($AK$7:$AK$15&lt;&gt;"",IF($AH$7:$AH$15&lt;&gt;"",ROW($AH$7:$AH$15)-MIN(ROW($AH$7:$AH$15))+1,""),""),ROW()-ROW(A$18)+1))),),"")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G14">
    <cfRule type="cellIs" dxfId="1" priority="82" operator="equal">
      <formula>0</formula>
    </cfRule>
    <cfRule type="cellIs" dxfId="2" priority="83" operator="lessThan">
      <formula>E14</formula>
    </cfRule>
  </conditionalFormatting>
  <conditionalFormatting sqref="AG9">
    <cfRule type="cellIs" dxfId="1" priority="77" operator="equal">
      <formula>0</formula>
    </cfRule>
    <cfRule type="cellIs" dxfId="2" priority="78" operator="lessThan">
      <formula>E9</formula>
    </cfRule>
  </conditionalFormatting>
  <conditionalFormatting sqref="AH14">
    <cfRule type="cellIs" dxfId="1" priority="84" operator="greaterThan">
      <formula>AG14</formula>
    </cfRule>
  </conditionalFormatting>
  <conditionalFormatting sqref="AH9">
    <cfRule type="cellIs" dxfId="1" priority="79" operator="greaterThan">
      <formula>AG9</formula>
    </cfRule>
  </conditionalFormatting>
  <conditionalFormatting sqref="AI14">
    <cfRule type="cellIs" dxfId="4" priority="86" operator="lessThanOrEqual">
      <formula>F14</formula>
    </cfRule>
  </conditionalFormatting>
  <conditionalFormatting sqref="AI9">
    <cfRule type="cellIs" dxfId="4" priority="81" operator="lessThanOrEqual">
      <formula>F9</formula>
    </cfRule>
  </conditionalFormatting>
  <conditionalFormatting sqref="AJ14">
    <cfRule type="cellIs" dxfId="4" priority="85" operator="lessThanOrEqual">
      <formula>G14</formula>
    </cfRule>
  </conditionalFormatting>
  <conditionalFormatting sqref="AJ9">
    <cfRule type="cellIs" dxfId="4" priority="80" operator="lessThanOrEqual">
      <formula>G9</formula>
    </cfRule>
  </conditionalFormatting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M13">
    <cfRule type="cellIs" dxfId="1" priority="47" operator="equal">
      <formula>0</formula>
    </cfRule>
    <cfRule type="cellIs" dxfId="2" priority="48" operator="lessThan">
      <formula>E13</formula>
    </cfRule>
  </conditionalFormatting>
  <conditionalFormatting sqref="M15">
    <cfRule type="cellIs" dxfId="1" priority="52" operator="equal">
      <formula>0</formula>
    </cfRule>
    <cfRule type="cellIs" dxfId="2" priority="53" operator="lessThan">
      <formula>E15</formula>
    </cfRule>
  </conditionalFormatting>
  <conditionalFormatting sqref="M8">
    <cfRule type="cellIs" dxfId="1" priority="37" operator="equal">
      <formula>0</formula>
    </cfRule>
    <cfRule type="cellIs" dxfId="2" priority="38" operator="lessThan">
      <formula>E8</formula>
    </cfRule>
  </conditionalFormatting>
  <conditionalFormatting sqref="M9">
    <cfRule type="cellIs" dxfId="1" priority="42" operator="equal">
      <formula>0</formula>
    </cfRule>
    <cfRule type="cellIs" dxfId="2" priority="43" operator="lessThan">
      <formula>E9</formula>
    </cfRule>
  </conditionalFormatting>
  <conditionalFormatting sqref="N13">
    <cfRule type="cellIs" dxfId="1" priority="49" operator="greaterThan">
      <formula>M13</formula>
    </cfRule>
  </conditionalFormatting>
  <conditionalFormatting sqref="N15">
    <cfRule type="cellIs" dxfId="1" priority="54" operator="greaterThan">
      <formula>M15</formula>
    </cfRule>
  </conditionalFormatting>
  <conditionalFormatting sqref="N8">
    <cfRule type="cellIs" dxfId="1" priority="39" operator="greaterThan">
      <formula>M8</formula>
    </cfRule>
  </conditionalFormatting>
  <conditionalFormatting sqref="N9">
    <cfRule type="cellIs" dxfId="1" priority="44" operator="greaterThan">
      <formula>M9</formula>
    </cfRule>
  </conditionalFormatting>
  <conditionalFormatting sqref="O13">
    <cfRule type="cellIs" dxfId="4" priority="51" operator="lessThanOrEqual">
      <formula>F13</formula>
    </cfRule>
  </conditionalFormatting>
  <conditionalFormatting sqref="O15">
    <cfRule type="cellIs" dxfId="4" priority="56" operator="lessThanOrEqual">
      <formula>F15</formula>
    </cfRule>
  </conditionalFormatting>
  <conditionalFormatting sqref="O8">
    <cfRule type="cellIs" dxfId="4" priority="41" operator="lessThanOrEqual">
      <formula>F8</formula>
    </cfRule>
  </conditionalFormatting>
  <conditionalFormatting sqref="O9">
    <cfRule type="cellIs" dxfId="4" priority="46" operator="lessThanOrEqual">
      <formula>F9</formula>
    </cfRule>
  </conditionalFormatting>
  <conditionalFormatting sqref="P13">
    <cfRule type="cellIs" dxfId="4" priority="50" operator="lessThanOrEqual">
      <formula>G13</formula>
    </cfRule>
  </conditionalFormatting>
  <conditionalFormatting sqref="P15">
    <cfRule type="cellIs" dxfId="4" priority="55" operator="lessThanOrEqual">
      <formula>G15</formula>
    </cfRule>
  </conditionalFormatting>
  <conditionalFormatting sqref="P8">
    <cfRule type="cellIs" dxfId="4" priority="40" operator="lessThanOrEqual">
      <formula>G8</formula>
    </cfRule>
  </conditionalFormatting>
  <conditionalFormatting sqref="P9">
    <cfRule type="cellIs" dxfId="4" priority="45" operator="lessThanOrEqual">
      <formula>G9</formula>
    </cfRule>
  </conditionalFormatting>
  <conditionalFormatting sqref="W13">
    <cfRule type="cellIs" dxfId="1" priority="67" operator="equal">
      <formula>0</formula>
    </cfRule>
    <cfRule type="cellIs" dxfId="2" priority="68" operator="lessThan">
      <formula>E13</formula>
    </cfRule>
  </conditionalFormatting>
  <conditionalFormatting sqref="W15">
    <cfRule type="cellIs" dxfId="1" priority="72" operator="equal">
      <formula>0</formula>
    </cfRule>
    <cfRule type="cellIs" dxfId="2" priority="73" operator="lessThan">
      <formula>E15</formula>
    </cfRule>
  </conditionalFormatting>
  <conditionalFormatting sqref="W8">
    <cfRule type="cellIs" dxfId="1" priority="57" operator="equal">
      <formula>0</formula>
    </cfRule>
    <cfRule type="cellIs" dxfId="2" priority="58" operator="lessThan">
      <formula>E8</formula>
    </cfRule>
  </conditionalFormatting>
  <conditionalFormatting sqref="W9">
    <cfRule type="cellIs" dxfId="1" priority="62" operator="equal">
      <formula>0</formula>
    </cfRule>
    <cfRule type="cellIs" dxfId="2" priority="63" operator="lessThan">
      <formula>E9</formula>
    </cfRule>
  </conditionalFormatting>
  <conditionalFormatting sqref="X13">
    <cfRule type="cellIs" dxfId="1" priority="69" operator="greaterThan">
      <formula>W13</formula>
    </cfRule>
  </conditionalFormatting>
  <conditionalFormatting sqref="X15">
    <cfRule type="cellIs" dxfId="1" priority="74" operator="greaterThan">
      <formula>W15</formula>
    </cfRule>
  </conditionalFormatting>
  <conditionalFormatting sqref="X8">
    <cfRule type="cellIs" dxfId="1" priority="59" operator="greaterThan">
      <formula>W8</formula>
    </cfRule>
  </conditionalFormatting>
  <conditionalFormatting sqref="X9">
    <cfRule type="cellIs" dxfId="1" priority="64" operator="greaterThan">
      <formula>W9</formula>
    </cfRule>
  </conditionalFormatting>
  <conditionalFormatting sqref="Y13">
    <cfRule type="cellIs" dxfId="4" priority="71" operator="lessThanOrEqual">
      <formula>F13</formula>
    </cfRule>
  </conditionalFormatting>
  <conditionalFormatting sqref="Y15">
    <cfRule type="cellIs" dxfId="4" priority="76" operator="lessThanOrEqual">
      <formula>F15</formula>
    </cfRule>
  </conditionalFormatting>
  <conditionalFormatting sqref="Y8">
    <cfRule type="cellIs" dxfId="4" priority="61" operator="lessThanOrEqual">
      <formula>F8</formula>
    </cfRule>
  </conditionalFormatting>
  <conditionalFormatting sqref="Y9">
    <cfRule type="cellIs" dxfId="4" priority="66" operator="lessThanOrEqual">
      <formula>F9</formula>
    </cfRule>
  </conditionalFormatting>
  <conditionalFormatting sqref="Z13">
    <cfRule type="cellIs" dxfId="4" priority="70" operator="lessThanOrEqual">
      <formula>G13</formula>
    </cfRule>
  </conditionalFormatting>
  <conditionalFormatting sqref="Z15">
    <cfRule type="cellIs" dxfId="4" priority="75" operator="lessThanOrEqual">
      <formula>G15</formula>
    </cfRule>
  </conditionalFormatting>
  <conditionalFormatting sqref="Z8">
    <cfRule type="cellIs" dxfId="4" priority="60" operator="lessThanOrEqual">
      <formula>G8</formula>
    </cfRule>
  </conditionalFormatting>
  <conditionalFormatting sqref="Z9">
    <cfRule type="cellIs" dxfId="4" priority="65" operator="lessThanOrEqual">
      <formula>G9</formula>
    </cfRule>
  </conditionalFormatting>
  <hyperlinks>
    <hyperlink ref="Q8" r:id="rId1"/>
    <hyperlink ref="AA8" r:id="rId2"/>
    <hyperlink ref="Q9" r:id="rId3"/>
    <hyperlink ref="AA9" r:id="rId4"/>
    <hyperlink ref="AK9" r:id="rId5"/>
    <hyperlink ref="Q13" r:id="rId6"/>
    <hyperlink ref="AA13" r:id="rId7"/>
    <hyperlink ref="D14" r:id="rId8"/>
    <hyperlink ref="AK14" r:id="rId9"/>
    <hyperlink ref="Q15" r:id="rId10"/>
    <hyperlink ref="AA15" r:id="rId11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CS5490_Breakout.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2018-12-22T18:55:45Z</dcterms:created>
  <dcterms:modified xsi:type="dcterms:W3CDTF">2018-12-22T18:55:45Z</dcterms:modified>
</cp:coreProperties>
</file>