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4ffc2c2641dcdb/DevReady/Workshops/Microsoft Office/Courses/Excel/_Labs/Conditional Formatting/"/>
    </mc:Choice>
  </mc:AlternateContent>
  <xr:revisionPtr revIDLastSave="132" documentId="13_ncr:1_{9B8C6FA0-A6E3-4E4D-A72A-99E80331D300}" xr6:coauthVersionLast="47" xr6:coauthVersionMax="47" xr10:uidLastSave="{D953E26D-BEA7-4FC8-81F5-A68D859999BE}"/>
  <bookViews>
    <workbookView xWindow="-110" yWindow="-110" windowWidth="25820" windowHeight="15500" xr2:uid="{26E27E33-D07B-4553-B9D6-3803F30BBC3E}"/>
  </bookViews>
  <sheets>
    <sheet name="About" sheetId="1" r:id="rId1"/>
    <sheet name="Icon Sets" sheetId="11" r:id="rId2"/>
    <sheet name="Conditional Formatting 1" sheetId="27" r:id="rId3"/>
    <sheet name="Conditional Formatting 2" sheetId="30" r:id="rId4"/>
    <sheet name="Conditional Formatting 3" sheetId="32" r:id="rId5"/>
    <sheet name="Heatmap" sheetId="28" r:id="rId6"/>
    <sheet name="Version" sheetId="31" state="hidden" r:id="rId7"/>
    <sheet name="Duplicate and Unique" sheetId="29" r:id="rId8"/>
  </sheets>
  <externalReferences>
    <externalReference r:id="rId9"/>
  </externalReferences>
  <definedNames>
    <definedName name="a">#REF!</definedName>
    <definedName name="Expenses">#REF!</definedName>
    <definedName name="Transactions">#REF!</definedName>
    <definedName name="Transactions2">[1]Gaps!$A$6:$B$35</definedName>
    <definedName name="Transactions3">#REF!</definedName>
    <definedName name="ValuesA">#REF!</definedName>
    <definedName name="Values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2" l="1"/>
  <c r="C9" i="32"/>
  <c r="D9" i="32" s="1"/>
  <c r="C8" i="32"/>
  <c r="D8" i="32" s="1"/>
  <c r="D7" i="32"/>
  <c r="C6" i="32"/>
  <c r="D6" i="32" s="1"/>
  <c r="C5" i="32"/>
  <c r="D5" i="32" s="1"/>
  <c r="B1" i="32"/>
  <c r="K5" i="27"/>
  <c r="K6" i="27"/>
  <c r="K7" i="27"/>
  <c r="K8" i="27"/>
  <c r="K9" i="27"/>
  <c r="K10" i="27"/>
  <c r="K11" i="27"/>
  <c r="K12" i="27"/>
  <c r="K13" i="27"/>
  <c r="K14" i="27"/>
  <c r="K4" i="27"/>
  <c r="J5" i="27"/>
  <c r="J6" i="27"/>
  <c r="J7" i="27"/>
  <c r="J8" i="27"/>
  <c r="J9" i="27"/>
  <c r="J10" i="27"/>
  <c r="J11" i="27"/>
  <c r="J12" i="27"/>
  <c r="J13" i="27"/>
  <c r="J14" i="27"/>
  <c r="J4" i="27"/>
  <c r="B35" i="11"/>
  <c r="B34" i="11"/>
  <c r="E5" i="32" l="1"/>
  <c r="E8" i="32"/>
  <c r="E7" i="32"/>
  <c r="E9" i="32"/>
  <c r="E6" i="32"/>
  <c r="H39" i="27"/>
  <c r="H41" i="27"/>
  <c r="H42" i="27"/>
  <c r="H40" i="27"/>
  <c r="C13" i="27"/>
  <c r="D13" i="27" s="1"/>
  <c r="E13" i="27" s="1"/>
  <c r="F13" i="27" s="1"/>
  <c r="G13" i="27" s="1"/>
  <c r="C12" i="27"/>
  <c r="D12" i="27" s="1"/>
  <c r="E12" i="27" s="1"/>
  <c r="F12" i="27" s="1"/>
  <c r="G12" i="27" s="1"/>
  <c r="C11" i="27"/>
  <c r="D11" i="27" s="1"/>
  <c r="E11" i="27" s="1"/>
  <c r="F11" i="27" s="1"/>
  <c r="G11" i="27" s="1"/>
  <c r="C10" i="27"/>
  <c r="D10" i="27" s="1"/>
  <c r="E10" i="27" s="1"/>
  <c r="F10" i="27" s="1"/>
  <c r="G10" i="27" s="1"/>
  <c r="H10" i="27" s="1"/>
  <c r="C9" i="27"/>
  <c r="D9" i="27" s="1"/>
  <c r="E9" i="27" s="1"/>
  <c r="F9" i="27" s="1"/>
  <c r="G9" i="27" s="1"/>
  <c r="H9" i="27" s="1"/>
  <c r="C8" i="27"/>
  <c r="D8" i="27" s="1"/>
  <c r="E8" i="27" s="1"/>
  <c r="F8" i="27" s="1"/>
  <c r="G8" i="27" s="1"/>
  <c r="H8" i="27" s="1"/>
  <c r="C7" i="27"/>
  <c r="D7" i="27" s="1"/>
  <c r="E7" i="27" s="1"/>
  <c r="F7" i="27" s="1"/>
  <c r="G7" i="27" s="1"/>
  <c r="H7" i="27" s="1"/>
  <c r="C6" i="27"/>
  <c r="D6" i="27" s="1"/>
  <c r="E6" i="27" s="1"/>
  <c r="F6" i="27" s="1"/>
  <c r="G6" i="27" s="1"/>
  <c r="C5" i="27"/>
  <c r="D5" i="27" s="1"/>
  <c r="E5" i="27" s="1"/>
  <c r="F5" i="27" s="1"/>
  <c r="C4" i="27"/>
  <c r="D4" i="27" s="1"/>
  <c r="E4" i="27" s="1"/>
  <c r="F4" i="27" s="1"/>
  <c r="C14" i="27"/>
  <c r="D14" i="27" s="1"/>
  <c r="E14" i="27" s="1"/>
  <c r="F14" i="27" s="1"/>
  <c r="G14" i="27" s="1"/>
  <c r="G24" i="27" l="1"/>
  <c r="G23" i="27"/>
  <c r="G26" i="27" s="1"/>
  <c r="H6" i="27"/>
  <c r="J39" i="27" s="1"/>
  <c r="J40" i="27"/>
  <c r="K40" i="27"/>
  <c r="K39" i="27"/>
  <c r="K42" i="27"/>
  <c r="L39" i="27" l="1"/>
  <c r="J42" i="27"/>
  <c r="L42" i="27" s="1"/>
  <c r="K41" i="27"/>
  <c r="J41" i="27"/>
  <c r="L40" i="27"/>
  <c r="L41" i="27" l="1"/>
  <c r="L24" i="11" l="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25" i="11" s="1"/>
  <c r="L6" i="11"/>
  <c r="L5" i="11"/>
  <c r="L4" i="11"/>
  <c r="E4" i="11" l="1"/>
  <c r="D31" i="11" s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 l="1"/>
  <c r="D32" i="11"/>
  <c r="D35" i="11" s="1"/>
  <c r="D3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C1" authorId="0" shapeId="0" xr:uid="{1490CECB-4207-4036-8243-D036FF28FD1B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Change custom format to ;;;</t>
        </r>
      </text>
    </comment>
  </commentList>
</comments>
</file>

<file path=xl/sharedStrings.xml><?xml version="1.0" encoding="utf-8"?>
<sst xmlns="http://schemas.openxmlformats.org/spreadsheetml/2006/main" count="377" uniqueCount="168">
  <si>
    <t>Jan</t>
  </si>
  <si>
    <t>Feb</t>
  </si>
  <si>
    <t>Mar</t>
  </si>
  <si>
    <t>Resources</t>
  </si>
  <si>
    <t>Apr</t>
  </si>
  <si>
    <t>May</t>
  </si>
  <si>
    <t>Jun</t>
  </si>
  <si>
    <t>OrderID</t>
  </si>
  <si>
    <t>ProductID</t>
  </si>
  <si>
    <t>UnitPrice</t>
  </si>
  <si>
    <t>Quantity</t>
  </si>
  <si>
    <t>Sales</t>
  </si>
  <si>
    <t>Total</t>
  </si>
  <si>
    <t>For 3 icons, Excel calculates the 67th percent and 33th percent.</t>
  </si>
  <si>
    <t xml:space="preserve">67th = min + 0.67 * (max-min) </t>
  </si>
  <si>
    <t xml:space="preserve">33th percent = min + 0.33 * (max-min) </t>
  </si>
  <si>
    <t>Min</t>
  </si>
  <si>
    <t>Max</t>
  </si>
  <si>
    <t>Icon Sets</t>
  </si>
  <si>
    <t>Sep</t>
  </si>
  <si>
    <t>Aug</t>
  </si>
  <si>
    <t>Jul</t>
  </si>
  <si>
    <t>Naji El Kotob</t>
  </si>
  <si>
    <r>
      <t xml:space="preserve">Your turn </t>
    </r>
    <r>
      <rPr>
        <i/>
        <sz val="11"/>
        <color theme="1"/>
        <rFont val="Calibri"/>
        <family val="2"/>
        <scheme val="minor"/>
      </rPr>
      <t>(0-19 Red, 20-49 Yellow, 50- Green)</t>
    </r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</si>
  <si>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</si>
  <si>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</si>
  <si>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</si>
  <si>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</si>
  <si>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</si>
  <si>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</si>
  <si>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</si>
  <si>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</si>
  <si>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</si>
  <si>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</si>
  <si>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Conditional Formatting</t>
  </si>
  <si>
    <t>Heatmap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</si>
  <si>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</si>
  <si>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</si>
  <si>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</si>
  <si>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</si>
  <si>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</si>
  <si>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</si>
  <si>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</si>
  <si>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</si>
  <si>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</si>
  <si>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</si>
  <si>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A0</t>
  </si>
  <si>
    <t>Data Bars</t>
  </si>
  <si>
    <t>Color Scales</t>
  </si>
  <si>
    <t>Icon Sets 1</t>
  </si>
  <si>
    <t>Icon Sets 2</t>
  </si>
  <si>
    <t>Icon Sets 3</t>
  </si>
  <si>
    <t>Icon Sets 4</t>
  </si>
  <si>
    <t>Icon Sets 5</t>
  </si>
  <si>
    <t>ID</t>
  </si>
  <si>
    <t>https://www.khanacademy.org/math/ap-statistics/density-curves-normal-distribution-ap/percentiles-cumulative-relative-frequency/v/calculating-percentile</t>
  </si>
  <si>
    <t>Points at and below</t>
  </si>
  <si>
    <t>Total points</t>
  </si>
  <si>
    <r>
      <t>Percentile for?</t>
    </r>
    <r>
      <rPr>
        <i/>
        <sz val="11"/>
        <color theme="4"/>
        <rFont val="Calibri"/>
        <family val="2"/>
        <scheme val="minor"/>
      </rPr>
      <t xml:space="preserve"> (change)</t>
    </r>
  </si>
  <si>
    <t xml:space="preserve">min + % * (max-min) </t>
  </si>
  <si>
    <t>% (change)</t>
  </si>
  <si>
    <t>Adjustable Race</t>
  </si>
  <si>
    <t>All-Purpose Bike Stand</t>
  </si>
  <si>
    <t>AWC Logo Cap</t>
  </si>
  <si>
    <t>BB Ball Bearing</t>
  </si>
  <si>
    <t>Bearing Ball</t>
  </si>
  <si>
    <t>Bike Wash - Dissolver</t>
  </si>
  <si>
    <t>Blade</t>
  </si>
  <si>
    <t>Cable Lock</t>
  </si>
  <si>
    <t>Chain</t>
  </si>
  <si>
    <t>Chain Stays</t>
  </si>
  <si>
    <t>Chainring</t>
  </si>
  <si>
    <t>Chainring Bolts</t>
  </si>
  <si>
    <t>Chainring Nut</t>
  </si>
  <si>
    <t>Classic Vest, L</t>
  </si>
  <si>
    <t>Classic Vest, M</t>
  </si>
  <si>
    <t>Classic Vest, S</t>
  </si>
  <si>
    <t>Cone-Shaped Race</t>
  </si>
  <si>
    <t>Crown Race</t>
  </si>
  <si>
    <t>Cup-Shaped Race</t>
  </si>
  <si>
    <t>Decal 1</t>
  </si>
  <si>
    <t>Decal 2</t>
  </si>
  <si>
    <t>Down Tube</t>
  </si>
  <si>
    <t>External Lock Washer 1</t>
  </si>
  <si>
    <t>External Lock Washer 2</t>
  </si>
  <si>
    <t>External Lock Washer 3</t>
  </si>
  <si>
    <t>External Lock Washer 4</t>
  </si>
  <si>
    <t>External Lock Washer 5</t>
  </si>
  <si>
    <t>External Lock Washer 6</t>
  </si>
  <si>
    <t>External Lock Washer 7</t>
  </si>
  <si>
    <t>External Lock Washer 8</t>
  </si>
  <si>
    <t>External Lock Washer 9</t>
  </si>
  <si>
    <t>Fender Set - Mountain</t>
  </si>
  <si>
    <t>Flat Washer 1</t>
  </si>
  <si>
    <t>Flat Washer 2</t>
  </si>
  <si>
    <t>Flat Washer 3</t>
  </si>
  <si>
    <t>Flat Washer 4</t>
  </si>
  <si>
    <t>Flat Washer 5</t>
  </si>
  <si>
    <t>Flat Washer 6</t>
  </si>
  <si>
    <t>Flat Washer 7</t>
  </si>
  <si>
    <t>Flat Washer 8</t>
  </si>
  <si>
    <t>Flat Washer 9</t>
  </si>
  <si>
    <t>Fork Crown</t>
  </si>
  <si>
    <t>Fork End</t>
  </si>
  <si>
    <t>Freewheel</t>
  </si>
  <si>
    <t>Front Brakes</t>
  </si>
  <si>
    <t>Front Derailleur</t>
  </si>
  <si>
    <t>Front Derailleur Cage</t>
  </si>
  <si>
    <t>Front Derailleur Linkage</t>
  </si>
  <si>
    <t>Full-Finger Gloves, L</t>
  </si>
  <si>
    <t>Full-Finger Gloves, M</t>
  </si>
  <si>
    <t>Full-Finger Gloves, S</t>
  </si>
  <si>
    <t>Guide Pulley</t>
  </si>
  <si>
    <t>Chain, L</t>
  </si>
  <si>
    <t>Product Name-1</t>
  </si>
  <si>
    <t>Product List 1</t>
  </si>
  <si>
    <t>Product List 2</t>
  </si>
  <si>
    <t>Duplicate</t>
  </si>
  <si>
    <t>% 33, 67</t>
  </si>
  <si>
    <t>Percentile 20, 80</t>
  </si>
  <si>
    <t>Learn more</t>
  </si>
  <si>
    <t>Use conditional formatting to highlight information - Excel (microsoft.com)</t>
  </si>
  <si>
    <t>Formula</t>
  </si>
  <si>
    <t>MAX and MIN</t>
  </si>
  <si>
    <t>https://github.com/NajiElKotob/Awesome-Excel</t>
  </si>
  <si>
    <t>MAX</t>
  </si>
  <si>
    <t>Unique (diff.)</t>
  </si>
  <si>
    <t>MIN</t>
  </si>
  <si>
    <t>Version 3.18</t>
  </si>
  <si>
    <t>Segment</t>
  </si>
  <si>
    <t>Country</t>
  </si>
  <si>
    <t>Product</t>
  </si>
  <si>
    <t>Units Sold</t>
  </si>
  <si>
    <t>Manufacturing Price</t>
  </si>
  <si>
    <t>Sale Price</t>
  </si>
  <si>
    <t>Gross Sales</t>
  </si>
  <si>
    <t xml:space="preserve"> Sales</t>
  </si>
  <si>
    <t>COGS</t>
  </si>
  <si>
    <t>Profit</t>
  </si>
  <si>
    <t>Date</t>
  </si>
  <si>
    <t>Government</t>
  </si>
  <si>
    <t>Canada</t>
  </si>
  <si>
    <t>Carretera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</si>
  <si>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</si>
  <si>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</si>
  <si>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</si>
  <si>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</si>
  <si>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</si>
  <si>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</si>
  <si>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</si>
  <si>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</si>
  <si>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</si>
  <si>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</si>
  <si>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</si>
  <si>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Today</t>
  </si>
  <si>
    <t>Task ID</t>
  </si>
  <si>
    <t>Task Name</t>
  </si>
  <si>
    <t>Task 1</t>
  </si>
  <si>
    <t>Task 2</t>
  </si>
  <si>
    <t>Task 3</t>
  </si>
  <si>
    <t>Task 4</t>
  </si>
  <si>
    <t>Task 5</t>
  </si>
  <si>
    <t>Urgent</t>
  </si>
  <si>
    <t>Normal</t>
  </si>
  <si>
    <t>Start Date</t>
  </si>
  <si>
    <t>Deadline</t>
  </si>
  <si>
    <t>Total Days to Complete</t>
  </si>
  <si>
    <t>Priority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</si>
</sst>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36"/>
      <color theme="0"/>
      <name val="Arial Nova Light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164" fontId="0" fillId="0" borderId="0" xfId="2" applyNumberFormat="1" applyFont="1"/>
    <xf numFmtId="0" fontId="5" fillId="0" borderId="0" xfId="0" applyFont="1"/>
    <xf numFmtId="0" fontId="7" fillId="2" borderId="0" xfId="0" applyFont="1" applyFill="1"/>
    <xf numFmtId="0" fontId="8" fillId="2" borderId="0" xfId="3" applyFont="1" applyFill="1"/>
    <xf numFmtId="0" fontId="9" fillId="0" borderId="0" xfId="0" applyFont="1"/>
    <xf numFmtId="16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0" fontId="0" fillId="3" borderId="0" xfId="0" applyFill="1"/>
    <xf numFmtId="0" fontId="10" fillId="0" borderId="0" xfId="0" applyFont="1"/>
    <xf numFmtId="43" fontId="0" fillId="0" borderId="0" xfId="1" applyFont="1"/>
    <xf numFmtId="166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/>
    <xf numFmtId="0" fontId="14" fillId="0" borderId="0" xfId="0" applyFont="1"/>
    <xf numFmtId="0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16" fillId="0" borderId="0" xfId="0" applyNumberFormat="1" applyFont="1"/>
    <xf numFmtId="165" fontId="16" fillId="0" borderId="0" xfId="1" applyNumberFormat="1" applyFont="1"/>
    <xf numFmtId="0" fontId="16" fillId="0" borderId="0" xfId="0" applyFont="1"/>
    <xf numFmtId="0" fontId="9" fillId="0" borderId="0" xfId="0" applyFont="1" applyAlignment="1">
      <alignment horizontal="center" vertical="center"/>
    </xf>
    <xf numFmtId="0" fontId="17" fillId="0" borderId="0" xfId="0" applyFont="1"/>
    <xf numFmtId="2" fontId="17" fillId="0" borderId="0" xfId="0" applyNumberFormat="1" applyFont="1"/>
    <xf numFmtId="0" fontId="18" fillId="0" borderId="0" xfId="3" applyFont="1"/>
    <xf numFmtId="0" fontId="0" fillId="0" borderId="0" xfId="0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/>
    <xf numFmtId="0" fontId="2" fillId="0" borderId="0" xfId="1" applyNumberFormat="1" applyFont="1"/>
    <xf numFmtId="0" fontId="0" fillId="4" borderId="0" xfId="0" applyFill="1"/>
    <xf numFmtId="164" fontId="0" fillId="4" borderId="0" xfId="2" applyNumberFormat="1" applyFont="1" applyFill="1"/>
    <xf numFmtId="0" fontId="9" fillId="4" borderId="0" xfId="0" applyFont="1" applyFill="1"/>
    <xf numFmtId="43" fontId="21" fillId="0" borderId="0" xfId="1" applyFont="1"/>
    <xf numFmtId="43" fontId="0" fillId="0" borderId="0" xfId="0" applyNumberFormat="1"/>
    <xf numFmtId="0" fontId="2" fillId="0" borderId="0" xfId="0" applyFont="1"/>
    <xf numFmtId="0" fontId="6" fillId="0" borderId="0" xfId="3"/>
    <xf numFmtId="0" fontId="22" fillId="2" borderId="0" xfId="0" applyFont="1" applyFill="1"/>
    <xf numFmtId="0" fontId="6" fillId="2" borderId="0" xfId="3" applyFill="1"/>
    <xf numFmtId="0" fontId="10" fillId="5" borderId="0" xfId="0" applyFont="1" applyFill="1"/>
    <xf numFmtId="0" fontId="0" fillId="5" borderId="0" xfId="0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0">
    <dxf>
      <font>
        <color theme="5" tint="-0.24994659260841701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D3267639-2A85-4404-A8E8-558EA53FEC1F}">
      <tableStyleElement type="headerRow" dxfId="19"/>
      <tableStyleElement type="first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30481</xdr:colOff>
      <xdr:row>21</xdr:row>
      <xdr:rowOff>15240</xdr:rowOff>
    </xdr:from>
    <xdr:to>
      <xdr:col>11</xdr:col>
      <xdr:colOff>160021</xdr:colOff>
      <xdr:row>25</xdr:row>
      <xdr:rowOff>89973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A657E7-EAE1-4665-8AE6-EF510E30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1" y="3169920"/>
          <a:ext cx="3505200" cy="806253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</xdr:colOff>
      <xdr:row>25</xdr:row>
      <xdr:rowOff>114158</xdr:rowOff>
    </xdr:from>
    <xdr:to>
      <xdr:col>11</xdr:col>
      <xdr:colOff>449580</xdr:colOff>
      <xdr:row>36</xdr:row>
      <xdr:rowOff>18978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784BEC-CBEE-4438-B4EE-BED0B5D6B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5060" y="4000358"/>
          <a:ext cx="3764280" cy="191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552450</xdr:colOff>
      <xdr:row>2</xdr:row>
      <xdr:rowOff>0</xdr:rowOff>
    </xdr:from>
    <xdr:to>
      <xdr:col>22</xdr:col>
      <xdr:colOff>63500</xdr:colOff>
      <xdr:row>13</xdr:row>
      <xdr:rowOff>163799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5B266-1502-28A2-03D6-04132FC25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6250" y="368300"/>
          <a:ext cx="6216650" cy="21894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Ready/Workshops/Microsoft%20Office/Courses/Excel/Advanced%20Excel%20for%20IA/Labs/Excel%20Data%20Analysis%20for%20Audi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Instant Calc"/>
      <sheetName val="Subtotals"/>
      <sheetName val="Flash Fill"/>
      <sheetName val="Joining Text"/>
      <sheetName val="Data Types "/>
      <sheetName val="Series"/>
      <sheetName val="Gaps"/>
      <sheetName val="Gaps II"/>
      <sheetName val="Aging"/>
      <sheetName val="Matching two lists"/>
      <sheetName val="Date Filter"/>
      <sheetName val="Transpose"/>
      <sheetName val="Icon Sets"/>
      <sheetName val="Download"/>
      <sheetName val="S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A6">
            <v>42736</v>
          </cell>
          <cell r="B6">
            <v>1</v>
          </cell>
        </row>
        <row r="7">
          <cell r="A7">
            <v>42737</v>
          </cell>
          <cell r="B7">
            <v>2</v>
          </cell>
        </row>
        <row r="8">
          <cell r="A8">
            <v>42738</v>
          </cell>
          <cell r="B8">
            <v>3</v>
          </cell>
        </row>
        <row r="9">
          <cell r="A9">
            <v>42739</v>
          </cell>
          <cell r="B9">
            <v>4</v>
          </cell>
        </row>
        <row r="10">
          <cell r="A10">
            <v>42740</v>
          </cell>
          <cell r="B10">
            <v>5</v>
          </cell>
        </row>
        <row r="11">
          <cell r="A11">
            <v>42741</v>
          </cell>
          <cell r="B11">
            <v>6</v>
          </cell>
        </row>
        <row r="12">
          <cell r="A12">
            <v>42742</v>
          </cell>
          <cell r="B12">
            <v>7</v>
          </cell>
        </row>
        <row r="13">
          <cell r="A13">
            <v>42744</v>
          </cell>
          <cell r="B13">
            <v>8</v>
          </cell>
        </row>
        <row r="14">
          <cell r="A14">
            <v>42745</v>
          </cell>
          <cell r="B14">
            <v>9</v>
          </cell>
        </row>
        <row r="15">
          <cell r="A15">
            <v>42746</v>
          </cell>
          <cell r="B15">
            <v>10</v>
          </cell>
        </row>
        <row r="16">
          <cell r="A16">
            <v>42747</v>
          </cell>
          <cell r="B16">
            <v>11</v>
          </cell>
        </row>
        <row r="17">
          <cell r="A17">
            <v>42748</v>
          </cell>
          <cell r="B17">
            <v>12</v>
          </cell>
        </row>
        <row r="18">
          <cell r="A18">
            <v>42749</v>
          </cell>
          <cell r="B18">
            <v>13</v>
          </cell>
        </row>
        <row r="19">
          <cell r="A19">
            <v>42750</v>
          </cell>
          <cell r="B19">
            <v>14</v>
          </cell>
        </row>
        <row r="20">
          <cell r="A20">
            <v>42751</v>
          </cell>
          <cell r="B20">
            <v>15</v>
          </cell>
        </row>
        <row r="21">
          <cell r="A21">
            <v>42752</v>
          </cell>
          <cell r="B21">
            <v>16</v>
          </cell>
        </row>
        <row r="22">
          <cell r="A22">
            <v>42753</v>
          </cell>
          <cell r="B22">
            <v>17</v>
          </cell>
        </row>
        <row r="23">
          <cell r="A23">
            <v>42754</v>
          </cell>
          <cell r="B23">
            <v>18</v>
          </cell>
        </row>
        <row r="24">
          <cell r="A24">
            <v>42755</v>
          </cell>
          <cell r="B24">
            <v>19</v>
          </cell>
        </row>
        <row r="25">
          <cell r="A25">
            <v>42756</v>
          </cell>
          <cell r="B25">
            <v>21</v>
          </cell>
        </row>
        <row r="26">
          <cell r="A26">
            <v>42758</v>
          </cell>
          <cell r="B26">
            <v>22</v>
          </cell>
        </row>
        <row r="27">
          <cell r="A27">
            <v>42757</v>
          </cell>
          <cell r="B27">
            <v>23</v>
          </cell>
        </row>
        <row r="28">
          <cell r="A28">
            <v>42759</v>
          </cell>
          <cell r="B28">
            <v>24</v>
          </cell>
        </row>
        <row r="29">
          <cell r="A29">
            <v>42760</v>
          </cell>
          <cell r="B29">
            <v>25</v>
          </cell>
        </row>
        <row r="30">
          <cell r="A30">
            <v>42761</v>
          </cell>
          <cell r="B30">
            <v>26</v>
          </cell>
        </row>
        <row r="31">
          <cell r="A31">
            <v>42762</v>
          </cell>
          <cell r="B31">
            <v>27</v>
          </cell>
        </row>
        <row r="32">
          <cell r="A32">
            <v>42763</v>
          </cell>
          <cell r="B32">
            <v>28</v>
          </cell>
        </row>
        <row r="33">
          <cell r="A33">
            <v>42764</v>
          </cell>
          <cell r="B33">
            <v>29</v>
          </cell>
        </row>
        <row r="34">
          <cell r="A34">
            <v>42765</v>
          </cell>
          <cell r="B34">
            <v>30</v>
          </cell>
        </row>
        <row r="35">
          <cell r="A35">
            <v>42766</v>
          </cell>
          <cell r="B35">
            <v>31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D5B794-3B00-427B-BA56-92A44429D900}" name="Table3" displayName="Table3" ref="A3:E25" totalsRowCount="1">
  <autoFilter ref="A3:E24" xr:uid="{1DDB6FFF-625A-4CB2-92E6-CAF243D4DA9D}"/>
  <tableColumns count="5">
    <tableColumn id="1" xr3:uid="{9872D77B-B7B8-49FE-B232-D15FB47FFB04}" name="OrderID" totalsRowLabel="Total"/>
    <tableColumn id="2" xr3:uid="{F412AF4D-F038-4210-8299-038772EE641D}" name="ProductID"/>
    <tableColumn id="3" xr3:uid="{12215B76-0E01-4968-A09A-5A9C9AA4AEAD}" name="UnitPrice" dataDxfId="17" totalsRowDxfId="16" dataCellStyle="Currency"/>
    <tableColumn id="4" xr3:uid="{FEC02423-5CD0-47AE-972A-95F157082495}" name="Quantity"/>
    <tableColumn id="6" xr3:uid="{7C9E7739-3F30-4A53-942E-BA7532344691}" name="Sales" totalsRowFunction="sum" dataDxfId="15" totalsRowDxfId="14" dataCellStyle="Currency">
      <calculatedColumnFormula>Table3[[#This Row],[UnitPrice]]*Table3[[#This Row],[Quantity]]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347CBE-58B4-4C81-A14C-7618D09F403D}" name="Table33" displayName="Table33" ref="H3:L25" totalsRowCount="1">
  <autoFilter ref="H3:L24" xr:uid="{37C92717-4470-46AE-9978-45E5656FD322}"/>
  <tableColumns count="5">
    <tableColumn id="1" xr3:uid="{292E6F6A-4BE8-42DC-98A1-65CD759A2EE7}" name="OrderID" totalsRowLabel="Total"/>
    <tableColumn id="2" xr3:uid="{22C1ACFF-23DE-43CF-8926-9ED20A629930}" name="ProductID"/>
    <tableColumn id="3" xr3:uid="{A941D3F7-A0E4-4438-8FB9-915C37AB8B60}" name="UnitPrice" dataDxfId="13" totalsRowDxfId="12" dataCellStyle="Currency"/>
    <tableColumn id="4" xr3:uid="{806AF866-CF21-46A4-A43F-CDE1F27CDE5C}" name="Quantity"/>
    <tableColumn id="6" xr3:uid="{0A0275F6-C186-42E4-8970-E2B394621E89}" name="Sales" totalsRowFunction="sum" dataDxfId="11" totalsRowDxfId="10" dataCellStyle="Currency">
      <calculatedColumnFormula>Table33[[#This Row],[UnitPrice]]*Table33[[#This Row],[Quantity]]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jiElKotob/Awesome-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upport.microsoft.com/en-us/office/use-conditional-formatting-to-highlight-information-fed60dfa-1d3f-4e13-9ecb-f1951ff89d7f" TargetMode="External"/><Relationship Id="rId1" Type="http://schemas.openxmlformats.org/officeDocument/2006/relationships/hyperlink" Target="https://www.khanacademy.org/math/ap-statistics/density-curves-normal-distribution-ap/percentiles-cumulative-relative-frequency/v/calculating-percenti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826C-819A-4513-B5C5-860282237177}">
  <dimension ref="B2:C11"/>
  <sheetViews>
    <sheetView showGridLines="0" showRowColHeaders="0" tabSelected="1" workbookViewId="0"/>
  </sheetViews>
  <sheetFormatPr defaultColWidth="8.90625" defaultRowHeight="14.5" x14ac:dyDescent="0.35"/>
  <cols>
    <col min="1" max="1" width="8.90625" style="1"/>
    <col min="2" max="2" width="13.90625" style="1" customWidth="1"/>
    <col min="3" max="16384" width="8.90625" style="1"/>
  </cols>
  <sheetData>
    <row r="2" spans="2:3" ht="44.5" x14ac:dyDescent="0.85">
      <c r="B2" s="3" t="s">
        <v>34</v>
      </c>
    </row>
    <row r="4" spans="2:3" ht="18.5" x14ac:dyDescent="0.45">
      <c r="B4" s="2" t="s">
        <v>22</v>
      </c>
    </row>
    <row r="5" spans="2:3" x14ac:dyDescent="0.35">
      <c r="B5" s="43" t="s">
        <v>128</v>
      </c>
    </row>
    <row r="8" spans="2:3" x14ac:dyDescent="0.35">
      <c r="B8" s="6" t="s">
        <v>3</v>
      </c>
      <c r="C8" s="44" t="s">
        <v>124</v>
      </c>
    </row>
    <row r="9" spans="2:3" x14ac:dyDescent="0.35">
      <c r="B9" s="6"/>
      <c r="C9" s="7"/>
    </row>
    <row r="11" spans="2:3" x14ac:dyDescent="0.35">
      <c r="B11" s="6"/>
      <c r="C11" s="6"/>
    </row>
  </sheetData>
  <hyperlinks>
    <hyperlink ref="C8" r:id="rId1" xr:uid="{C1C117F6-0015-48D8-8585-7EBEA9BFF1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972A-A0A7-4944-971E-3D3D1881977E}">
  <dimension ref="A1:L35"/>
  <sheetViews>
    <sheetView workbookViewId="0">
      <selection activeCell="D40" sqref="D40"/>
    </sheetView>
  </sheetViews>
  <sheetFormatPr defaultRowHeight="14.5" x14ac:dyDescent="0.35"/>
  <cols>
    <col min="1" max="1" width="9.453125" customWidth="1"/>
    <col min="2" max="2" width="11.36328125" customWidth="1"/>
    <col min="3" max="3" width="10.54296875" style="4" customWidth="1"/>
    <col min="4" max="4" width="10.1796875" customWidth="1"/>
    <col min="5" max="5" width="15.90625" style="4" customWidth="1"/>
    <col min="9" max="9" width="11.6328125" bestFit="1" customWidth="1"/>
    <col min="10" max="10" width="12.1796875" bestFit="1" customWidth="1"/>
    <col min="11" max="11" width="10.54296875" bestFit="1" customWidth="1"/>
    <col min="12" max="12" width="8.81640625" customWidth="1"/>
  </cols>
  <sheetData>
    <row r="1" spans="1:12" ht="18.5" x14ac:dyDescent="0.45">
      <c r="A1" s="5" t="s">
        <v>18</v>
      </c>
    </row>
    <row r="2" spans="1:12" x14ac:dyDescent="0.35">
      <c r="H2" s="13" t="s">
        <v>23</v>
      </c>
      <c r="I2" s="13"/>
      <c r="J2" s="13"/>
      <c r="K2" s="13"/>
      <c r="L2" s="13"/>
    </row>
    <row r="3" spans="1:12" x14ac:dyDescent="0.35">
      <c r="A3" t="s">
        <v>7</v>
      </c>
      <c r="B3" t="s">
        <v>8</v>
      </c>
      <c r="C3" s="4" t="s">
        <v>9</v>
      </c>
      <c r="D3" t="s">
        <v>10</v>
      </c>
      <c r="E3" s="4" t="s">
        <v>11</v>
      </c>
      <c r="H3" t="s">
        <v>7</v>
      </c>
      <c r="I3" t="s">
        <v>8</v>
      </c>
      <c r="J3" s="4" t="s">
        <v>9</v>
      </c>
      <c r="K3" t="s">
        <v>10</v>
      </c>
      <c r="L3" s="4" t="s">
        <v>11</v>
      </c>
    </row>
    <row r="4" spans="1:12" x14ac:dyDescent="0.35">
      <c r="A4">
        <v>10508</v>
      </c>
      <c r="B4">
        <v>39</v>
      </c>
      <c r="C4" s="4">
        <v>18</v>
      </c>
      <c r="D4">
        <v>10</v>
      </c>
      <c r="E4" s="4">
        <f>Table3[[#This Row],[UnitPrice]]*Table3[[#This Row],[Quantity]]</f>
        <v>180</v>
      </c>
      <c r="H4">
        <v>10508</v>
      </c>
      <c r="I4">
        <v>39</v>
      </c>
      <c r="J4" s="4">
        <v>18</v>
      </c>
      <c r="K4">
        <v>10</v>
      </c>
      <c r="L4" s="4">
        <f>Table33[[#This Row],[UnitPrice]]*Table33[[#This Row],[Quantity]]</f>
        <v>180</v>
      </c>
    </row>
    <row r="5" spans="1:12" x14ac:dyDescent="0.35">
      <c r="A5">
        <v>10521</v>
      </c>
      <c r="B5">
        <v>35</v>
      </c>
      <c r="C5" s="4">
        <v>18</v>
      </c>
      <c r="D5">
        <v>3</v>
      </c>
      <c r="E5" s="4">
        <f>Table3[[#This Row],[UnitPrice]]*Table3[[#This Row],[Quantity]]</f>
        <v>54</v>
      </c>
      <c r="H5">
        <v>10521</v>
      </c>
      <c r="I5">
        <v>35</v>
      </c>
      <c r="J5" s="4">
        <v>18</v>
      </c>
      <c r="K5">
        <v>3</v>
      </c>
      <c r="L5" s="4">
        <f>Table33[[#This Row],[UnitPrice]]*Table33[[#This Row],[Quantity]]</f>
        <v>54</v>
      </c>
    </row>
    <row r="6" spans="1:12" x14ac:dyDescent="0.35">
      <c r="A6">
        <v>10530</v>
      </c>
      <c r="B6">
        <v>76</v>
      </c>
      <c r="C6" s="4">
        <v>18</v>
      </c>
      <c r="D6">
        <v>50</v>
      </c>
      <c r="E6" s="4">
        <f>Table3[[#This Row],[UnitPrice]]*Table3[[#This Row],[Quantity]]</f>
        <v>900</v>
      </c>
      <c r="H6">
        <v>10530</v>
      </c>
      <c r="I6">
        <v>76</v>
      </c>
      <c r="J6" s="4">
        <v>18</v>
      </c>
      <c r="K6">
        <v>50</v>
      </c>
      <c r="L6" s="4">
        <f>Table33[[#This Row],[UnitPrice]]*Table33[[#This Row],[Quantity]]</f>
        <v>900</v>
      </c>
    </row>
    <row r="7" spans="1:12" x14ac:dyDescent="0.35">
      <c r="A7">
        <v>10546</v>
      </c>
      <c r="B7">
        <v>35</v>
      </c>
      <c r="C7" s="4">
        <v>18</v>
      </c>
      <c r="D7">
        <v>30</v>
      </c>
      <c r="E7" s="4">
        <f>Table3[[#This Row],[UnitPrice]]*Table3[[#This Row],[Quantity]]</f>
        <v>540</v>
      </c>
      <c r="H7">
        <v>10546</v>
      </c>
      <c r="I7">
        <v>35</v>
      </c>
      <c r="J7" s="4">
        <v>18</v>
      </c>
      <c r="K7">
        <v>30</v>
      </c>
      <c r="L7" s="4">
        <f>Table33[[#This Row],[UnitPrice]]*Table33[[#This Row],[Quantity]]</f>
        <v>540</v>
      </c>
    </row>
    <row r="8" spans="1:12" x14ac:dyDescent="0.35">
      <c r="A8">
        <v>10553</v>
      </c>
      <c r="B8">
        <v>35</v>
      </c>
      <c r="C8" s="4">
        <v>18</v>
      </c>
      <c r="D8">
        <v>6</v>
      </c>
      <c r="E8" s="4">
        <f>Table3[[#This Row],[UnitPrice]]*Table3[[#This Row],[Quantity]]</f>
        <v>108</v>
      </c>
      <c r="H8">
        <v>10553</v>
      </c>
      <c r="I8">
        <v>35</v>
      </c>
      <c r="J8" s="4">
        <v>18</v>
      </c>
      <c r="K8">
        <v>6</v>
      </c>
      <c r="L8" s="4">
        <f>Table33[[#This Row],[UnitPrice]]*Table33[[#This Row],[Quantity]]</f>
        <v>108</v>
      </c>
    </row>
    <row r="9" spans="1:12" x14ac:dyDescent="0.35">
      <c r="A9">
        <v>10566</v>
      </c>
      <c r="B9">
        <v>76</v>
      </c>
      <c r="C9" s="4">
        <v>18</v>
      </c>
      <c r="D9">
        <v>10</v>
      </c>
      <c r="E9" s="4">
        <f>Table3[[#This Row],[UnitPrice]]*Table3[[#This Row],[Quantity]]</f>
        <v>180</v>
      </c>
      <c r="H9">
        <v>10566</v>
      </c>
      <c r="I9">
        <v>76</v>
      </c>
      <c r="J9" s="4">
        <v>18</v>
      </c>
      <c r="K9">
        <v>10</v>
      </c>
      <c r="L9" s="4">
        <f>Table33[[#This Row],[UnitPrice]]*Table33[[#This Row],[Quantity]]</f>
        <v>180</v>
      </c>
    </row>
    <row r="10" spans="1:12" x14ac:dyDescent="0.35">
      <c r="A10">
        <v>10569</v>
      </c>
      <c r="B10">
        <v>76</v>
      </c>
      <c r="C10" s="4">
        <v>18</v>
      </c>
      <c r="D10">
        <v>30</v>
      </c>
      <c r="E10" s="4">
        <f>Table3[[#This Row],[UnitPrice]]*Table3[[#This Row],[Quantity]]</f>
        <v>540</v>
      </c>
      <c r="H10">
        <v>10569</v>
      </c>
      <c r="I10">
        <v>76</v>
      </c>
      <c r="J10" s="4">
        <v>18</v>
      </c>
      <c r="K10">
        <v>30</v>
      </c>
      <c r="L10" s="4">
        <f>Table33[[#This Row],[UnitPrice]]*Table33[[#This Row],[Quantity]]</f>
        <v>540</v>
      </c>
    </row>
    <row r="11" spans="1:12" x14ac:dyDescent="0.35">
      <c r="A11">
        <v>10575</v>
      </c>
      <c r="B11">
        <v>76</v>
      </c>
      <c r="C11" s="4">
        <v>18</v>
      </c>
      <c r="D11">
        <v>10</v>
      </c>
      <c r="E11" s="4">
        <f>Table3[[#This Row],[UnitPrice]]*Table3[[#This Row],[Quantity]]</f>
        <v>180</v>
      </c>
      <c r="H11">
        <v>10575</v>
      </c>
      <c r="I11">
        <v>76</v>
      </c>
      <c r="J11" s="4">
        <v>18</v>
      </c>
      <c r="K11">
        <v>10</v>
      </c>
      <c r="L11" s="4">
        <f>Table33[[#This Row],[UnitPrice]]*Table33[[#This Row],[Quantity]]</f>
        <v>180</v>
      </c>
    </row>
    <row r="12" spans="1:12" x14ac:dyDescent="0.35">
      <c r="A12">
        <v>10576</v>
      </c>
      <c r="B12">
        <v>1</v>
      </c>
      <c r="C12" s="4">
        <v>18</v>
      </c>
      <c r="D12">
        <v>10</v>
      </c>
      <c r="E12" s="4">
        <f>Table3[[#This Row],[UnitPrice]]*Table3[[#This Row],[Quantity]]</f>
        <v>180</v>
      </c>
      <c r="H12">
        <v>10576</v>
      </c>
      <c r="I12">
        <v>1</v>
      </c>
      <c r="J12" s="4">
        <v>18</v>
      </c>
      <c r="K12">
        <v>10</v>
      </c>
      <c r="L12" s="4">
        <f>Table33[[#This Row],[UnitPrice]]*Table33[[#This Row],[Quantity]]</f>
        <v>180</v>
      </c>
    </row>
    <row r="13" spans="1:12" x14ac:dyDescent="0.35">
      <c r="A13">
        <v>10577</v>
      </c>
      <c r="B13">
        <v>39</v>
      </c>
      <c r="C13" s="4">
        <v>18</v>
      </c>
      <c r="D13">
        <v>10</v>
      </c>
      <c r="E13" s="4">
        <f>Table3[[#This Row],[UnitPrice]]*Table3[[#This Row],[Quantity]]</f>
        <v>180</v>
      </c>
      <c r="H13">
        <v>10577</v>
      </c>
      <c r="I13">
        <v>39</v>
      </c>
      <c r="J13" s="4">
        <v>18</v>
      </c>
      <c r="K13">
        <v>10</v>
      </c>
      <c r="L13" s="4">
        <f>Table33[[#This Row],[UnitPrice]]*Table33[[#This Row],[Quantity]]</f>
        <v>180</v>
      </c>
    </row>
    <row r="14" spans="1:12" x14ac:dyDescent="0.35">
      <c r="A14">
        <v>10578</v>
      </c>
      <c r="B14">
        <v>35</v>
      </c>
      <c r="C14" s="4">
        <v>18</v>
      </c>
      <c r="D14">
        <v>20</v>
      </c>
      <c r="E14" s="4">
        <f>Table3[[#This Row],[UnitPrice]]*Table3[[#This Row],[Quantity]]</f>
        <v>360</v>
      </c>
      <c r="H14">
        <v>10578</v>
      </c>
      <c r="I14">
        <v>35</v>
      </c>
      <c r="J14" s="4">
        <v>18</v>
      </c>
      <c r="K14">
        <v>20</v>
      </c>
      <c r="L14" s="4">
        <f>Table33[[#This Row],[UnitPrice]]*Table33[[#This Row],[Quantity]]</f>
        <v>360</v>
      </c>
    </row>
    <row r="15" spans="1:12" x14ac:dyDescent="0.35">
      <c r="A15">
        <v>10582</v>
      </c>
      <c r="B15">
        <v>76</v>
      </c>
      <c r="C15" s="4">
        <v>18</v>
      </c>
      <c r="D15">
        <v>14</v>
      </c>
      <c r="E15" s="4">
        <f>Table3[[#This Row],[UnitPrice]]*Table3[[#This Row],[Quantity]]</f>
        <v>252</v>
      </c>
      <c r="H15">
        <v>10582</v>
      </c>
      <c r="I15">
        <v>76</v>
      </c>
      <c r="J15" s="4">
        <v>18</v>
      </c>
      <c r="K15">
        <v>14</v>
      </c>
      <c r="L15" s="4">
        <f>Table33[[#This Row],[UnitPrice]]*Table33[[#This Row],[Quantity]]</f>
        <v>252</v>
      </c>
    </row>
    <row r="16" spans="1:12" x14ac:dyDescent="0.35">
      <c r="A16">
        <v>10587</v>
      </c>
      <c r="B16">
        <v>35</v>
      </c>
      <c r="C16" s="4">
        <v>18</v>
      </c>
      <c r="D16">
        <v>20</v>
      </c>
      <c r="E16" s="4">
        <f>Table3[[#This Row],[UnitPrice]]*Table3[[#This Row],[Quantity]]</f>
        <v>360</v>
      </c>
      <c r="H16">
        <v>10587</v>
      </c>
      <c r="I16">
        <v>35</v>
      </c>
      <c r="J16" s="4">
        <v>18</v>
      </c>
      <c r="K16">
        <v>20</v>
      </c>
      <c r="L16" s="4">
        <f>Table33[[#This Row],[UnitPrice]]*Table33[[#This Row],[Quantity]]</f>
        <v>360</v>
      </c>
    </row>
    <row r="17" spans="1:12" x14ac:dyDescent="0.35">
      <c r="A17">
        <v>10589</v>
      </c>
      <c r="B17">
        <v>35</v>
      </c>
      <c r="C17" s="4">
        <v>18</v>
      </c>
      <c r="D17">
        <v>4</v>
      </c>
      <c r="E17" s="4">
        <f>Table3[[#This Row],[UnitPrice]]*Table3[[#This Row],[Quantity]]</f>
        <v>72</v>
      </c>
      <c r="H17">
        <v>10589</v>
      </c>
      <c r="I17">
        <v>35</v>
      </c>
      <c r="J17" s="4">
        <v>18</v>
      </c>
      <c r="K17">
        <v>4</v>
      </c>
      <c r="L17" s="4">
        <f>Table33[[#This Row],[UnitPrice]]*Table33[[#This Row],[Quantity]]</f>
        <v>72</v>
      </c>
    </row>
    <row r="18" spans="1:12" x14ac:dyDescent="0.35">
      <c r="A18">
        <v>10590</v>
      </c>
      <c r="B18">
        <v>1</v>
      </c>
      <c r="C18" s="4">
        <v>18</v>
      </c>
      <c r="D18">
        <v>20</v>
      </c>
      <c r="E18" s="4">
        <f>Table3[[#This Row],[UnitPrice]]*Table3[[#This Row],[Quantity]]</f>
        <v>360</v>
      </c>
      <c r="H18">
        <v>10590</v>
      </c>
      <c r="I18">
        <v>1</v>
      </c>
      <c r="J18" s="4">
        <v>18</v>
      </c>
      <c r="K18">
        <v>20</v>
      </c>
      <c r="L18" s="4">
        <f>Table33[[#This Row],[UnitPrice]]*Table33[[#This Row],[Quantity]]</f>
        <v>360</v>
      </c>
    </row>
    <row r="19" spans="1:12" x14ac:dyDescent="0.35">
      <c r="A19">
        <v>10609</v>
      </c>
      <c r="B19">
        <v>1</v>
      </c>
      <c r="C19" s="4">
        <v>18</v>
      </c>
      <c r="D19">
        <v>3</v>
      </c>
      <c r="E19" s="4">
        <f>Table3[[#This Row],[UnitPrice]]*Table3[[#This Row],[Quantity]]</f>
        <v>54</v>
      </c>
      <c r="H19">
        <v>10609</v>
      </c>
      <c r="I19">
        <v>1</v>
      </c>
      <c r="J19" s="4">
        <v>18</v>
      </c>
      <c r="K19">
        <v>3</v>
      </c>
      <c r="L19" s="4">
        <f>Table33[[#This Row],[UnitPrice]]*Table33[[#This Row],[Quantity]]</f>
        <v>54</v>
      </c>
    </row>
    <row r="20" spans="1:12" x14ac:dyDescent="0.35">
      <c r="A20">
        <v>10611</v>
      </c>
      <c r="B20">
        <v>1</v>
      </c>
      <c r="C20" s="4">
        <v>18</v>
      </c>
      <c r="D20">
        <v>6</v>
      </c>
      <c r="E20" s="4">
        <f>Table3[[#This Row],[UnitPrice]]*Table3[[#This Row],[Quantity]]</f>
        <v>108</v>
      </c>
      <c r="H20">
        <v>10611</v>
      </c>
      <c r="I20">
        <v>1</v>
      </c>
      <c r="J20" s="4">
        <v>18</v>
      </c>
      <c r="K20">
        <v>6</v>
      </c>
      <c r="L20" s="4">
        <f>Table33[[#This Row],[UnitPrice]]*Table33[[#This Row],[Quantity]]</f>
        <v>108</v>
      </c>
    </row>
    <row r="21" spans="1:12" x14ac:dyDescent="0.35">
      <c r="A21">
        <v>10612</v>
      </c>
      <c r="B21">
        <v>76</v>
      </c>
      <c r="C21" s="4">
        <v>18</v>
      </c>
      <c r="D21">
        <v>40</v>
      </c>
      <c r="E21" s="4">
        <f>Table3[[#This Row],[UnitPrice]]*Table3[[#This Row],[Quantity]]</f>
        <v>720</v>
      </c>
      <c r="H21">
        <v>10612</v>
      </c>
      <c r="I21">
        <v>76</v>
      </c>
      <c r="J21" s="4">
        <v>18</v>
      </c>
      <c r="K21">
        <v>40</v>
      </c>
      <c r="L21" s="4">
        <f>Table33[[#This Row],[UnitPrice]]*Table33[[#This Row],[Quantity]]</f>
        <v>720</v>
      </c>
    </row>
    <row r="22" spans="1:12" x14ac:dyDescent="0.35">
      <c r="A22">
        <v>10614</v>
      </c>
      <c r="B22">
        <v>39</v>
      </c>
      <c r="C22" s="4">
        <v>18</v>
      </c>
      <c r="D22">
        <v>5</v>
      </c>
      <c r="E22" s="4">
        <f>Table3[[#This Row],[UnitPrice]]*Table3[[#This Row],[Quantity]]</f>
        <v>90</v>
      </c>
      <c r="H22">
        <v>10614</v>
      </c>
      <c r="I22">
        <v>39</v>
      </c>
      <c r="J22" s="4">
        <v>18</v>
      </c>
      <c r="K22">
        <v>5</v>
      </c>
      <c r="L22" s="4">
        <f>Table33[[#This Row],[UnitPrice]]*Table33[[#This Row],[Quantity]]</f>
        <v>90</v>
      </c>
    </row>
    <row r="23" spans="1:12" x14ac:dyDescent="0.35">
      <c r="A23">
        <v>10628</v>
      </c>
      <c r="B23">
        <v>1</v>
      </c>
      <c r="C23" s="4">
        <v>18</v>
      </c>
      <c r="D23">
        <v>25</v>
      </c>
      <c r="E23" s="4">
        <f>Table3[[#This Row],[UnitPrice]]*Table3[[#This Row],[Quantity]]</f>
        <v>450</v>
      </c>
      <c r="H23">
        <v>10628</v>
      </c>
      <c r="I23">
        <v>1</v>
      </c>
      <c r="J23" s="4">
        <v>18</v>
      </c>
      <c r="K23">
        <v>25</v>
      </c>
      <c r="L23" s="4">
        <f>Table33[[#This Row],[UnitPrice]]*Table33[[#This Row],[Quantity]]</f>
        <v>450</v>
      </c>
    </row>
    <row r="24" spans="1:12" x14ac:dyDescent="0.35">
      <c r="A24">
        <v>10630</v>
      </c>
      <c r="B24">
        <v>76</v>
      </c>
      <c r="C24" s="4">
        <v>18</v>
      </c>
      <c r="D24">
        <v>35</v>
      </c>
      <c r="E24" s="4">
        <f>Table3[[#This Row],[UnitPrice]]*Table3[[#This Row],[Quantity]]</f>
        <v>630</v>
      </c>
      <c r="H24">
        <v>10630</v>
      </c>
      <c r="I24">
        <v>76</v>
      </c>
      <c r="J24" s="4">
        <v>18</v>
      </c>
      <c r="K24">
        <v>35</v>
      </c>
      <c r="L24" s="4">
        <f>Table33[[#This Row],[UnitPrice]]*Table33[[#This Row],[Quantity]]</f>
        <v>630</v>
      </c>
    </row>
    <row r="25" spans="1:12" x14ac:dyDescent="0.35">
      <c r="A25" t="s">
        <v>12</v>
      </c>
      <c r="C25"/>
      <c r="E25" s="9">
        <f>SUBTOTAL(109,Table3[Sales])</f>
        <v>6498</v>
      </c>
      <c r="H25" t="s">
        <v>12</v>
      </c>
      <c r="L25" s="9">
        <f>SUBTOTAL(109,Table33[Sales])</f>
        <v>6498</v>
      </c>
    </row>
    <row r="27" spans="1:12" x14ac:dyDescent="0.35">
      <c r="B27" t="s">
        <v>13</v>
      </c>
      <c r="D27" s="10"/>
      <c r="E27" s="11"/>
    </row>
    <row r="28" spans="1:12" x14ac:dyDescent="0.35">
      <c r="B28" t="s">
        <v>14</v>
      </c>
      <c r="D28" s="10"/>
    </row>
    <row r="29" spans="1:12" x14ac:dyDescent="0.35">
      <c r="B29" t="s">
        <v>15</v>
      </c>
    </row>
    <row r="31" spans="1:12" x14ac:dyDescent="0.35">
      <c r="B31" t="s">
        <v>16</v>
      </c>
      <c r="D31" s="4">
        <f>MIN(Table3[Sales])</f>
        <v>54</v>
      </c>
    </row>
    <row r="32" spans="1:12" x14ac:dyDescent="0.35">
      <c r="B32" t="s">
        <v>17</v>
      </c>
      <c r="D32" s="4">
        <f>MAX(Table3[Sales])</f>
        <v>900</v>
      </c>
    </row>
    <row r="34" spans="2:4" x14ac:dyDescent="0.35">
      <c r="B34" t="str">
        <f>(C34*100) &amp; "th ="</f>
        <v>67th =</v>
      </c>
      <c r="C34" s="15">
        <v>0.67</v>
      </c>
      <c r="D34" s="4">
        <f>D31+ (C34 * (D32-D31))</f>
        <v>620.82000000000005</v>
      </c>
    </row>
    <row r="35" spans="2:4" x14ac:dyDescent="0.35">
      <c r="B35" t="str">
        <f>(C35*100) &amp; "th ="</f>
        <v>33th =</v>
      </c>
      <c r="C35" s="15">
        <v>0.33</v>
      </c>
      <c r="D35" s="4">
        <f>D31+ (C35 * (D32-D31))</f>
        <v>333.18</v>
      </c>
    </row>
  </sheetData>
  <conditionalFormatting sqref="E3:E24">
    <cfRule type="iconSet" priority="2">
      <iconSet iconSet="3Signs">
        <cfvo type="percent" val="0"/>
        <cfvo type="percent" val="20"/>
        <cfvo type="percent" val="50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A783-548D-430D-980C-B2CF3E865AB7}">
  <dimension ref="A1:M42"/>
  <sheetViews>
    <sheetView workbookViewId="0">
      <selection activeCell="H2" sqref="H2"/>
    </sheetView>
  </sheetViews>
  <sheetFormatPr defaultRowHeight="14.5" x14ac:dyDescent="0.35"/>
  <cols>
    <col min="1" max="1" width="9.453125" customWidth="1"/>
    <col min="2" max="2" width="11.36328125" customWidth="1"/>
    <col min="3" max="3" width="10.54296875" style="4" customWidth="1"/>
    <col min="4" max="4" width="10.1796875" customWidth="1"/>
    <col min="5" max="5" width="15.90625" style="4" customWidth="1"/>
    <col min="6" max="6" width="13.81640625" customWidth="1"/>
    <col min="7" max="7" width="18.1796875" customWidth="1"/>
    <col min="8" max="8" width="13.08984375" customWidth="1"/>
    <col min="9" max="9" width="13.36328125" style="8" bestFit="1" customWidth="1"/>
    <col min="10" max="10" width="12.1796875" bestFit="1" customWidth="1"/>
    <col min="11" max="11" width="10.54296875" bestFit="1" customWidth="1"/>
    <col min="12" max="12" width="8.81640625" customWidth="1"/>
  </cols>
  <sheetData>
    <row r="1" spans="1:12" ht="18.5" x14ac:dyDescent="0.45">
      <c r="A1" s="5" t="s">
        <v>34</v>
      </c>
    </row>
    <row r="2" spans="1:12" x14ac:dyDescent="0.35">
      <c r="D2" s="24" t="s">
        <v>118</v>
      </c>
      <c r="E2" s="25"/>
      <c r="F2" s="26"/>
      <c r="G2" s="24" t="s">
        <v>118</v>
      </c>
      <c r="H2" s="26" t="s">
        <v>119</v>
      </c>
      <c r="I2" s="8" t="s">
        <v>123</v>
      </c>
    </row>
    <row r="3" spans="1:12" s="21" customFormat="1" x14ac:dyDescent="0.35">
      <c r="B3" s="21" t="s">
        <v>47</v>
      </c>
      <c r="C3" s="22" t="s">
        <v>48</v>
      </c>
      <c r="D3" s="23" t="s">
        <v>49</v>
      </c>
      <c r="E3" s="23" t="s">
        <v>50</v>
      </c>
      <c r="F3" s="23" t="s">
        <v>51</v>
      </c>
      <c r="G3" s="23" t="s">
        <v>52</v>
      </c>
      <c r="H3" s="23" t="s">
        <v>53</v>
      </c>
      <c r="I3" s="21" t="s">
        <v>122</v>
      </c>
      <c r="J3" s="27" t="s">
        <v>125</v>
      </c>
      <c r="K3" s="27" t="s">
        <v>127</v>
      </c>
      <c r="L3" s="27" t="s">
        <v>54</v>
      </c>
    </row>
    <row r="4" spans="1:12" x14ac:dyDescent="0.35">
      <c r="A4" t="s">
        <v>45</v>
      </c>
      <c r="B4">
        <v>100</v>
      </c>
      <c r="C4" s="20">
        <f t="shared" ref="C4:F14" si="0">B4</f>
        <v>100</v>
      </c>
      <c r="D4" s="20">
        <f t="shared" si="0"/>
        <v>100</v>
      </c>
      <c r="E4" s="20">
        <f t="shared" si="0"/>
        <v>100</v>
      </c>
      <c r="F4" s="20">
        <f t="shared" si="0"/>
        <v>100</v>
      </c>
      <c r="G4" s="35">
        <v>500</v>
      </c>
      <c r="H4" s="20">
        <v>500</v>
      </c>
      <c r="I4" s="28">
        <v>55</v>
      </c>
      <c r="J4" s="8" t="b">
        <f>$I4 = MAX($I$4:$I$14)</f>
        <v>0</v>
      </c>
      <c r="K4" s="27" t="b">
        <f>$I4 = MIN($I$4:$I$14)</f>
        <v>0</v>
      </c>
      <c r="L4" s="8">
        <v>11</v>
      </c>
    </row>
    <row r="5" spans="1:12" x14ac:dyDescent="0.35">
      <c r="A5" t="s">
        <v>44</v>
      </c>
      <c r="B5">
        <v>90</v>
      </c>
      <c r="C5" s="20">
        <f t="shared" si="0"/>
        <v>90</v>
      </c>
      <c r="D5" s="20">
        <f t="shared" si="0"/>
        <v>90</v>
      </c>
      <c r="E5" s="20">
        <f t="shared" si="0"/>
        <v>90</v>
      </c>
      <c r="F5" s="20">
        <f t="shared" si="0"/>
        <v>90</v>
      </c>
      <c r="G5" s="20">
        <v>165</v>
      </c>
      <c r="H5" s="20">
        <v>600</v>
      </c>
      <c r="I5" s="28">
        <v>90</v>
      </c>
      <c r="J5" s="8" t="b">
        <f t="shared" ref="J5:J14" si="1">$I5 = MAX($I$4:$I$14)</f>
        <v>0</v>
      </c>
      <c r="K5" s="27" t="b">
        <f t="shared" ref="K5:K14" si="2">$I5 = MIN($I$4:$I$14)</f>
        <v>0</v>
      </c>
      <c r="L5" s="8">
        <v>10</v>
      </c>
    </row>
    <row r="6" spans="1:12" x14ac:dyDescent="0.35">
      <c r="A6" t="s">
        <v>43</v>
      </c>
      <c r="B6">
        <v>80</v>
      </c>
      <c r="C6" s="20">
        <f t="shared" si="0"/>
        <v>80</v>
      </c>
      <c r="D6" s="20">
        <f t="shared" si="0"/>
        <v>80</v>
      </c>
      <c r="E6" s="20">
        <f t="shared" si="0"/>
        <v>80</v>
      </c>
      <c r="F6" s="20">
        <f t="shared" si="0"/>
        <v>80</v>
      </c>
      <c r="G6" s="20">
        <f t="shared" ref="G6:H10" si="3">F6</f>
        <v>80</v>
      </c>
      <c r="H6" s="20">
        <f t="shared" si="3"/>
        <v>80</v>
      </c>
      <c r="I6" s="28">
        <v>80</v>
      </c>
      <c r="J6" s="8" t="b">
        <f t="shared" si="1"/>
        <v>0</v>
      </c>
      <c r="K6" s="27" t="b">
        <f t="shared" si="2"/>
        <v>0</v>
      </c>
      <c r="L6" s="8">
        <v>9</v>
      </c>
    </row>
    <row r="7" spans="1:12" x14ac:dyDescent="0.35">
      <c r="A7" t="s">
        <v>42</v>
      </c>
      <c r="B7">
        <v>70</v>
      </c>
      <c r="C7" s="20">
        <f t="shared" si="0"/>
        <v>70</v>
      </c>
      <c r="D7" s="20">
        <f t="shared" si="0"/>
        <v>70</v>
      </c>
      <c r="E7" s="20">
        <f t="shared" si="0"/>
        <v>70</v>
      </c>
      <c r="F7" s="20">
        <f t="shared" si="0"/>
        <v>70</v>
      </c>
      <c r="G7" s="20">
        <f t="shared" si="3"/>
        <v>70</v>
      </c>
      <c r="H7" s="20">
        <f t="shared" si="3"/>
        <v>70</v>
      </c>
      <c r="I7" s="28">
        <v>70</v>
      </c>
      <c r="J7" s="8" t="b">
        <f t="shared" si="1"/>
        <v>0</v>
      </c>
      <c r="K7" s="27" t="b">
        <f t="shared" si="2"/>
        <v>0</v>
      </c>
      <c r="L7" s="8">
        <v>8</v>
      </c>
    </row>
    <row r="8" spans="1:12" x14ac:dyDescent="0.35">
      <c r="A8" t="s">
        <v>41</v>
      </c>
      <c r="B8">
        <v>60</v>
      </c>
      <c r="C8" s="20">
        <f t="shared" si="0"/>
        <v>60</v>
      </c>
      <c r="D8" s="20">
        <f t="shared" si="0"/>
        <v>60</v>
      </c>
      <c r="E8" s="20">
        <f t="shared" si="0"/>
        <v>60</v>
      </c>
      <c r="F8" s="20">
        <f t="shared" si="0"/>
        <v>60</v>
      </c>
      <c r="G8" s="20">
        <f t="shared" si="3"/>
        <v>60</v>
      </c>
      <c r="H8" s="20">
        <f t="shared" si="3"/>
        <v>60</v>
      </c>
      <c r="I8" s="28">
        <v>120</v>
      </c>
      <c r="J8" s="8" t="b">
        <f t="shared" si="1"/>
        <v>1</v>
      </c>
      <c r="K8" s="27" t="b">
        <f t="shared" si="2"/>
        <v>0</v>
      </c>
      <c r="L8" s="8">
        <v>7</v>
      </c>
    </row>
    <row r="9" spans="1:12" x14ac:dyDescent="0.35">
      <c r="A9" t="s">
        <v>40</v>
      </c>
      <c r="B9">
        <v>50</v>
      </c>
      <c r="C9" s="20">
        <f t="shared" si="0"/>
        <v>50</v>
      </c>
      <c r="D9" s="20">
        <f t="shared" si="0"/>
        <v>50</v>
      </c>
      <c r="E9" s="20">
        <f t="shared" si="0"/>
        <v>50</v>
      </c>
      <c r="F9" s="20">
        <f t="shared" si="0"/>
        <v>50</v>
      </c>
      <c r="G9" s="20">
        <f t="shared" si="3"/>
        <v>50</v>
      </c>
      <c r="H9" s="20">
        <f t="shared" si="3"/>
        <v>50</v>
      </c>
      <c r="I9" s="28">
        <v>50</v>
      </c>
      <c r="J9" s="8" t="b">
        <f t="shared" si="1"/>
        <v>0</v>
      </c>
      <c r="K9" s="27" t="b">
        <f t="shared" si="2"/>
        <v>0</v>
      </c>
      <c r="L9" s="8">
        <v>6</v>
      </c>
    </row>
    <row r="10" spans="1:12" x14ac:dyDescent="0.35">
      <c r="A10" t="s">
        <v>39</v>
      </c>
      <c r="B10">
        <v>40</v>
      </c>
      <c r="C10" s="20">
        <f t="shared" si="0"/>
        <v>40</v>
      </c>
      <c r="D10" s="20">
        <f t="shared" si="0"/>
        <v>40</v>
      </c>
      <c r="E10" s="20">
        <f t="shared" si="0"/>
        <v>40</v>
      </c>
      <c r="F10" s="20">
        <f t="shared" si="0"/>
        <v>40</v>
      </c>
      <c r="G10" s="20">
        <f t="shared" si="3"/>
        <v>40</v>
      </c>
      <c r="H10" s="20">
        <f t="shared" si="3"/>
        <v>40</v>
      </c>
      <c r="I10" s="28">
        <v>40</v>
      </c>
      <c r="J10" s="8" t="b">
        <f t="shared" si="1"/>
        <v>0</v>
      </c>
      <c r="K10" s="27" t="b">
        <f t="shared" si="2"/>
        <v>0</v>
      </c>
      <c r="L10" s="8">
        <v>5</v>
      </c>
    </row>
    <row r="11" spans="1:12" x14ac:dyDescent="0.35">
      <c r="A11" t="s">
        <v>38</v>
      </c>
      <c r="B11">
        <v>30</v>
      </c>
      <c r="C11" s="20">
        <f t="shared" si="0"/>
        <v>30</v>
      </c>
      <c r="D11" s="20">
        <f t="shared" si="0"/>
        <v>30</v>
      </c>
      <c r="E11" s="20">
        <f t="shared" si="0"/>
        <v>30</v>
      </c>
      <c r="F11" s="20">
        <f t="shared" si="0"/>
        <v>30</v>
      </c>
      <c r="G11" s="20">
        <f>F11</f>
        <v>30</v>
      </c>
      <c r="H11" s="20">
        <v>30</v>
      </c>
      <c r="I11" s="28">
        <v>-1</v>
      </c>
      <c r="J11" s="8" t="b">
        <f t="shared" si="1"/>
        <v>0</v>
      </c>
      <c r="K11" s="27" t="b">
        <f t="shared" si="2"/>
        <v>1</v>
      </c>
      <c r="L11" s="8">
        <v>4</v>
      </c>
    </row>
    <row r="12" spans="1:12" x14ac:dyDescent="0.35">
      <c r="A12" t="s">
        <v>37</v>
      </c>
      <c r="B12">
        <v>20</v>
      </c>
      <c r="C12" s="20">
        <f t="shared" si="0"/>
        <v>20</v>
      </c>
      <c r="D12" s="20">
        <f t="shared" si="0"/>
        <v>20</v>
      </c>
      <c r="E12" s="20">
        <f t="shared" si="0"/>
        <v>20</v>
      </c>
      <c r="F12" s="20">
        <f t="shared" si="0"/>
        <v>20</v>
      </c>
      <c r="G12" s="20">
        <f>F12</f>
        <v>20</v>
      </c>
      <c r="H12" s="20">
        <v>20</v>
      </c>
      <c r="I12" s="28">
        <v>20</v>
      </c>
      <c r="J12" s="8" t="b">
        <f t="shared" si="1"/>
        <v>0</v>
      </c>
      <c r="K12" s="27" t="b">
        <f t="shared" si="2"/>
        <v>0</v>
      </c>
      <c r="L12" s="8">
        <v>3</v>
      </c>
    </row>
    <row r="13" spans="1:12" x14ac:dyDescent="0.35">
      <c r="A13" t="s">
        <v>36</v>
      </c>
      <c r="B13">
        <v>10</v>
      </c>
      <c r="C13" s="20">
        <f t="shared" si="0"/>
        <v>10</v>
      </c>
      <c r="D13" s="20">
        <f t="shared" si="0"/>
        <v>10</v>
      </c>
      <c r="E13" s="20">
        <f t="shared" si="0"/>
        <v>10</v>
      </c>
      <c r="F13" s="20">
        <f t="shared" si="0"/>
        <v>10</v>
      </c>
      <c r="G13" s="20">
        <f>F13</f>
        <v>10</v>
      </c>
      <c r="H13" s="20">
        <v>10</v>
      </c>
      <c r="I13" s="28">
        <v>10</v>
      </c>
      <c r="J13" s="8" t="b">
        <f t="shared" si="1"/>
        <v>0</v>
      </c>
      <c r="K13" s="27" t="b">
        <f t="shared" si="2"/>
        <v>0</v>
      </c>
      <c r="L13" s="8">
        <v>2</v>
      </c>
    </row>
    <row r="14" spans="1:12" x14ac:dyDescent="0.35">
      <c r="A14" t="s">
        <v>46</v>
      </c>
      <c r="B14"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>F14</f>
        <v>0</v>
      </c>
      <c r="H14" s="20">
        <v>5</v>
      </c>
      <c r="I14" s="28">
        <v>0</v>
      </c>
      <c r="J14" s="8" t="b">
        <f t="shared" si="1"/>
        <v>0</v>
      </c>
      <c r="K14" s="27" t="b">
        <f t="shared" si="2"/>
        <v>0</v>
      </c>
      <c r="L14" s="8">
        <v>1</v>
      </c>
    </row>
    <row r="16" spans="1:12" x14ac:dyDescent="0.35">
      <c r="A16" s="36"/>
      <c r="B16" s="36"/>
      <c r="C16" s="37"/>
      <c r="D16" s="36"/>
      <c r="E16" s="37"/>
      <c r="F16" s="36"/>
      <c r="G16" s="36"/>
      <c r="H16" s="36"/>
      <c r="I16" s="38"/>
      <c r="J16" s="36"/>
      <c r="K16" s="36"/>
      <c r="L16" s="36"/>
    </row>
    <row r="18" spans="1:8" x14ac:dyDescent="0.35">
      <c r="A18" s="14" t="s">
        <v>120</v>
      </c>
      <c r="H18" s="23"/>
    </row>
    <row r="19" spans="1:8" x14ac:dyDescent="0.35">
      <c r="A19" s="42" t="s">
        <v>121</v>
      </c>
      <c r="H19" s="23"/>
    </row>
    <row r="20" spans="1:8" x14ac:dyDescent="0.35">
      <c r="H20" s="23"/>
    </row>
    <row r="21" spans="1:8" x14ac:dyDescent="0.35">
      <c r="F21" t="s">
        <v>52</v>
      </c>
      <c r="H21" s="23" t="s">
        <v>53</v>
      </c>
    </row>
    <row r="22" spans="1:8" x14ac:dyDescent="0.35">
      <c r="F22" s="14" t="s">
        <v>59</v>
      </c>
    </row>
    <row r="23" spans="1:8" x14ac:dyDescent="0.35">
      <c r="F23" t="s">
        <v>16</v>
      </c>
      <c r="G23">
        <f>MIN(G4:G14)</f>
        <v>0</v>
      </c>
    </row>
    <row r="24" spans="1:8" x14ac:dyDescent="0.35">
      <c r="F24" t="s">
        <v>17</v>
      </c>
      <c r="G24">
        <f>MAX(G4:G14)</f>
        <v>500</v>
      </c>
    </row>
    <row r="25" spans="1:8" x14ac:dyDescent="0.35">
      <c r="F25" t="s">
        <v>60</v>
      </c>
      <c r="G25" s="39">
        <v>33</v>
      </c>
    </row>
    <row r="26" spans="1:8" x14ac:dyDescent="0.35">
      <c r="G26" s="40">
        <f>G23+(G25*(G24/100-G23))</f>
        <v>165</v>
      </c>
    </row>
    <row r="37" spans="8:13" x14ac:dyDescent="0.35">
      <c r="H37" s="30" t="s">
        <v>55</v>
      </c>
    </row>
    <row r="38" spans="8:13" ht="29" x14ac:dyDescent="0.35">
      <c r="I38" s="33" t="s">
        <v>58</v>
      </c>
      <c r="J38" s="31" t="s">
        <v>56</v>
      </c>
      <c r="K38" s="32" t="s">
        <v>57</v>
      </c>
    </row>
    <row r="39" spans="8:13" x14ac:dyDescent="0.35">
      <c r="H39" t="str">
        <f xml:space="preserve"> "Analyzing " &amp; I39</f>
        <v>Analyzing 90</v>
      </c>
      <c r="I39" s="34">
        <v>90</v>
      </c>
      <c r="J39" t="e">
        <f>VLOOKUP(I39,$H$4:$L$14,2,FALSE) -1</f>
        <v>#N/A</v>
      </c>
      <c r="K39" s="28">
        <f>COUNT(H3:H13)</f>
        <v>10</v>
      </c>
      <c r="L39" s="29" t="e">
        <f>(J39/K39)*100</f>
        <v>#N/A</v>
      </c>
      <c r="M39" s="12"/>
    </row>
    <row r="40" spans="8:13" x14ac:dyDescent="0.35">
      <c r="H40" t="str">
        <f xml:space="preserve"> "Analyzing " &amp; I40</f>
        <v>Analyzing 80</v>
      </c>
      <c r="I40" s="34">
        <v>80</v>
      </c>
      <c r="J40">
        <f>VLOOKUP(I40,$H$4:$L$14,2,FALSE) -1</f>
        <v>79</v>
      </c>
      <c r="K40" s="28">
        <f>COUNT(H4:H14)</f>
        <v>11</v>
      </c>
      <c r="L40" s="29">
        <f>(J40/K40)*100</f>
        <v>718.18181818181813</v>
      </c>
      <c r="M40" s="12"/>
    </row>
    <row r="41" spans="8:13" x14ac:dyDescent="0.35">
      <c r="H41" t="str">
        <f t="shared" ref="H41:H42" si="4" xml:space="preserve"> "Analyzing " &amp; I41</f>
        <v>Analyzing 20</v>
      </c>
      <c r="I41" s="34">
        <v>20</v>
      </c>
      <c r="J41">
        <f>VLOOKUP(I41,$H$4:$L$14,2,FALSE)</f>
        <v>20</v>
      </c>
      <c r="K41" s="28">
        <f>COUNT(H4:H14)</f>
        <v>11</v>
      </c>
      <c r="L41" s="29">
        <f t="shared" ref="L41:L42" si="5">(J41/K41)*100</f>
        <v>181.81818181818181</v>
      </c>
      <c r="M41" s="12"/>
    </row>
    <row r="42" spans="8:13" x14ac:dyDescent="0.35">
      <c r="H42" t="str">
        <f t="shared" si="4"/>
        <v>Analyzing 10</v>
      </c>
      <c r="I42" s="34">
        <v>10</v>
      </c>
      <c r="J42">
        <f>VLOOKUP(I42,$H$4:$L$14,2,FALSE)</f>
        <v>10</v>
      </c>
      <c r="K42" s="28">
        <f>COUNT(H4:H14)</f>
        <v>11</v>
      </c>
      <c r="L42" s="29">
        <f t="shared" si="5"/>
        <v>90.909090909090907</v>
      </c>
      <c r="M42" s="12"/>
    </row>
  </sheetData>
  <sortState xmlns:xlrd2="http://schemas.microsoft.com/office/spreadsheetml/2017/richdata2" ref="A5:E14">
    <sortCondition descending="1" ref="A5"/>
  </sortState>
  <phoneticPr fontId="15" type="noConversion"/>
  <conditionalFormatting sqref="B4:B1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{5629EE50-C79F-464C-A3E4-3E97DB1BC507}</x14:id>
        </ext>
      </extLst>
    </cfRule>
  </conditionalFormatting>
  <conditionalFormatting sqref="C4:C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4">
    <cfRule type="iconSet" priority="1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4:I14">
    <cfRule type="expression" dxfId="9" priority="1" stopIfTrue="1">
      <formula>$I4 = MIN($I$4:$I$14)</formula>
    </cfRule>
    <cfRule type="expression" dxfId="8" priority="2">
      <formula>IF(MAX($I$4:$I$14) = $I4, 1, 0)</formula>
    </cfRule>
  </conditionalFormatting>
  <hyperlinks>
    <hyperlink ref="H37" r:id="rId1" xr:uid="{99487CAA-8BBF-4D43-986E-35834BA6D5D3}"/>
    <hyperlink ref="A19" r:id="rId2" display="https://support.microsoft.com/en-us/office/use-conditional-formatting-to-highlight-information-fed60dfa-1d3f-4e13-9ecb-f1951ff89d7f" xr:uid="{7F14E6B6-A76F-41D3-A1A4-39006A51AE10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29EE50-C79F-464C-A3E4-3E97DB1BC5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iconSet" priority="11" id="{F7C6B460-1891-47C6-8503-178FFD277FA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D4:D14</xm:sqref>
        </x14:conditionalFormatting>
        <x14:conditionalFormatting xmlns:xm="http://schemas.microsoft.com/office/excel/2006/main">
          <x14:cfRule type="iconSet" priority="9" id="{46360385-F8C4-46CF-A113-32D6985996E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F4:F14</xm:sqref>
        </x14:conditionalFormatting>
        <x14:conditionalFormatting xmlns:xm="http://schemas.microsoft.com/office/excel/2006/main">
          <x14:cfRule type="iconSet" priority="7" id="{259E3BB1-550D-45D9-A1B4-3494C49A3F7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G4:G14</xm:sqref>
        </x14:conditionalFormatting>
        <x14:conditionalFormatting xmlns:xm="http://schemas.microsoft.com/office/excel/2006/main">
          <x14:cfRule type="iconSet" priority="4" id="{04D829BB-13CC-4942-BB36-9D0112126F0C}">
            <x14:iconSet iconSet="3Triangles">
              <x14:cfvo type="percent">
                <xm:f>0</xm:f>
              </x14:cfvo>
              <x14:cfvo type="percentile">
                <xm:f>20</xm:f>
              </x14:cfvo>
              <x14:cfvo type="percentile" gte="0">
                <xm:f>80</xm:f>
              </x14:cfvo>
            </x14:iconSet>
          </x14:cfRule>
          <xm:sqref>H4:H14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A07A-9BD5-478B-BC77-C31913E1A578}">
  <dimension ref="A1:K35"/>
  <sheetViews>
    <sheetView workbookViewId="0">
      <pane ySplit="1" topLeftCell="A2" activePane="bottomLeft" state="frozen"/>
      <selection pane="bottomLeft" activeCell="Q20" sqref="Q20"/>
    </sheetView>
  </sheetViews>
  <sheetFormatPr defaultRowHeight="14.5" x14ac:dyDescent="0.35"/>
  <cols>
    <col min="1" max="1" width="15.1796875" bestFit="1" customWidth="1"/>
    <col min="2" max="2" width="21.54296875" bestFit="1" customWidth="1"/>
    <col min="4" max="4" width="10.36328125" style="15" bestFit="1" customWidth="1"/>
    <col min="5" max="5" width="19" style="15" bestFit="1" customWidth="1"/>
    <col min="6" max="6" width="9.90625" style="15" bestFit="1" customWidth="1"/>
    <col min="7" max="7" width="11.453125" style="15" bestFit="1" customWidth="1"/>
    <col min="8" max="10" width="11.08984375" style="15" bestFit="1" customWidth="1"/>
    <col min="11" max="11" width="14.90625" style="47" customWidth="1"/>
  </cols>
  <sheetData>
    <row r="1" spans="1:11" x14ac:dyDescent="0.35">
      <c r="A1" t="s">
        <v>129</v>
      </c>
      <c r="B1" t="s">
        <v>130</v>
      </c>
      <c r="C1" t="s">
        <v>131</v>
      </c>
      <c r="D1" s="15" t="s">
        <v>132</v>
      </c>
      <c r="E1" s="15" t="s">
        <v>133</v>
      </c>
      <c r="F1" s="15" t="s">
        <v>134</v>
      </c>
      <c r="G1" s="15" t="s">
        <v>135</v>
      </c>
      <c r="H1" s="15" t="s">
        <v>136</v>
      </c>
      <c r="I1" s="15" t="s">
        <v>137</v>
      </c>
      <c r="J1" s="15" t="s">
        <v>138</v>
      </c>
      <c r="K1" t="s">
        <v>139</v>
      </c>
    </row>
    <row r="2" spans="1:11" x14ac:dyDescent="0.35">
      <c r="A2" t="s">
        <v>140</v>
      </c>
      <c r="B2" t="s">
        <v>141</v>
      </c>
      <c r="C2" t="s">
        <v>142</v>
      </c>
      <c r="D2" s="15">
        <v>1618.5</v>
      </c>
      <c r="E2" s="15">
        <v>3</v>
      </c>
      <c r="F2" s="15">
        <v>20</v>
      </c>
      <c r="G2" s="15">
        <v>32370</v>
      </c>
      <c r="H2" s="15">
        <v>32370</v>
      </c>
      <c r="I2" s="15">
        <v>16185</v>
      </c>
      <c r="J2" s="15">
        <v>16185</v>
      </c>
      <c r="K2" s="47">
        <v>41640</v>
      </c>
    </row>
    <row r="3" spans="1:11" x14ac:dyDescent="0.35">
      <c r="A3" t="s">
        <v>140</v>
      </c>
      <c r="B3" t="s">
        <v>143</v>
      </c>
      <c r="C3" t="s">
        <v>142</v>
      </c>
      <c r="D3" s="15">
        <v>1321</v>
      </c>
      <c r="E3" s="15">
        <v>3</v>
      </c>
      <c r="F3" s="15">
        <v>20</v>
      </c>
      <c r="G3" s="15">
        <v>26420</v>
      </c>
      <c r="H3" s="15">
        <v>26420</v>
      </c>
      <c r="I3" s="15">
        <v>13210</v>
      </c>
      <c r="J3" s="15">
        <v>13210</v>
      </c>
      <c r="K3" s="47">
        <v>41640</v>
      </c>
    </row>
    <row r="4" spans="1:11" x14ac:dyDescent="0.35">
      <c r="A4" t="s">
        <v>144</v>
      </c>
      <c r="B4" t="s">
        <v>145</v>
      </c>
      <c r="C4" t="s">
        <v>142</v>
      </c>
      <c r="D4" s="15">
        <v>2178</v>
      </c>
      <c r="E4" s="15">
        <v>3</v>
      </c>
      <c r="F4" s="15">
        <v>15</v>
      </c>
      <c r="G4" s="15">
        <v>32670</v>
      </c>
      <c r="H4" s="15">
        <v>32670</v>
      </c>
      <c r="I4" s="15">
        <v>21780</v>
      </c>
      <c r="J4" s="15">
        <v>10890</v>
      </c>
      <c r="K4" s="47">
        <v>41791</v>
      </c>
    </row>
    <row r="5" spans="1:11" x14ac:dyDescent="0.35">
      <c r="A5" t="s">
        <v>144</v>
      </c>
      <c r="B5" t="s">
        <v>143</v>
      </c>
      <c r="C5" t="s">
        <v>142</v>
      </c>
      <c r="D5" s="15">
        <v>888</v>
      </c>
      <c r="E5" s="15">
        <v>3</v>
      </c>
      <c r="F5" s="15">
        <v>15</v>
      </c>
      <c r="G5" s="15">
        <v>13320</v>
      </c>
      <c r="H5" s="15">
        <v>13320</v>
      </c>
      <c r="I5" s="15">
        <v>8880</v>
      </c>
      <c r="J5" s="15">
        <v>4440</v>
      </c>
      <c r="K5" s="47">
        <v>41791</v>
      </c>
    </row>
    <row r="6" spans="1:11" x14ac:dyDescent="0.35">
      <c r="A6" t="s">
        <v>144</v>
      </c>
      <c r="B6" t="s">
        <v>146</v>
      </c>
      <c r="C6" t="s">
        <v>142</v>
      </c>
      <c r="D6" s="15">
        <v>2470</v>
      </c>
      <c r="E6" s="15">
        <v>3</v>
      </c>
      <c r="F6" s="15">
        <v>15</v>
      </c>
      <c r="G6" s="15">
        <v>37050</v>
      </c>
      <c r="H6" s="15">
        <v>37050</v>
      </c>
      <c r="I6" s="15">
        <v>24700</v>
      </c>
      <c r="J6" s="15">
        <v>12350</v>
      </c>
      <c r="K6" s="47">
        <v>41791</v>
      </c>
    </row>
    <row r="7" spans="1:11" x14ac:dyDescent="0.35">
      <c r="A7" t="s">
        <v>140</v>
      </c>
      <c r="B7" t="s">
        <v>143</v>
      </c>
      <c r="C7" t="s">
        <v>142</v>
      </c>
      <c r="D7" s="15">
        <v>1513</v>
      </c>
      <c r="E7" s="15">
        <v>3</v>
      </c>
      <c r="F7" s="15">
        <v>350</v>
      </c>
      <c r="G7" s="15">
        <v>529550</v>
      </c>
      <c r="H7" s="15">
        <v>529550</v>
      </c>
      <c r="I7" s="15">
        <v>393380</v>
      </c>
      <c r="J7" s="15">
        <v>136170</v>
      </c>
      <c r="K7" s="47">
        <v>41974</v>
      </c>
    </row>
    <row r="8" spans="1:11" x14ac:dyDescent="0.35">
      <c r="A8" t="s">
        <v>144</v>
      </c>
      <c r="B8" t="s">
        <v>143</v>
      </c>
      <c r="C8" t="s">
        <v>147</v>
      </c>
      <c r="D8" s="15">
        <v>921</v>
      </c>
      <c r="E8" s="15">
        <v>5</v>
      </c>
      <c r="F8" s="15">
        <v>15</v>
      </c>
      <c r="G8" s="15">
        <v>13815</v>
      </c>
      <c r="H8" s="15">
        <v>13815</v>
      </c>
      <c r="I8" s="15">
        <v>9210</v>
      </c>
      <c r="J8" s="15">
        <v>4605</v>
      </c>
      <c r="K8" s="47">
        <v>41699</v>
      </c>
    </row>
    <row r="9" spans="1:11" x14ac:dyDescent="0.35">
      <c r="A9" t="s">
        <v>148</v>
      </c>
      <c r="B9" t="s">
        <v>141</v>
      </c>
      <c r="C9" t="s">
        <v>147</v>
      </c>
      <c r="D9" s="15">
        <v>2518</v>
      </c>
      <c r="E9" s="15">
        <v>5</v>
      </c>
      <c r="F9" s="15">
        <v>12</v>
      </c>
      <c r="G9" s="15">
        <v>30216</v>
      </c>
      <c r="H9" s="15">
        <v>30216</v>
      </c>
      <c r="I9" s="15">
        <v>7554</v>
      </c>
      <c r="J9" s="15">
        <v>22662</v>
      </c>
      <c r="K9" s="47">
        <v>41791</v>
      </c>
    </row>
    <row r="10" spans="1:11" x14ac:dyDescent="0.35">
      <c r="A10" t="s">
        <v>140</v>
      </c>
      <c r="B10" t="s">
        <v>145</v>
      </c>
      <c r="C10" t="s">
        <v>147</v>
      </c>
      <c r="D10" s="15">
        <v>1899</v>
      </c>
      <c r="E10" s="15">
        <v>5</v>
      </c>
      <c r="F10" s="15">
        <v>20</v>
      </c>
      <c r="G10" s="15">
        <v>37980</v>
      </c>
      <c r="H10" s="15">
        <v>37980</v>
      </c>
      <c r="I10" s="15">
        <v>18990</v>
      </c>
      <c r="J10" s="15">
        <v>18990</v>
      </c>
      <c r="K10" s="47">
        <v>41791</v>
      </c>
    </row>
    <row r="11" spans="1:11" x14ac:dyDescent="0.35">
      <c r="A11" t="s">
        <v>148</v>
      </c>
      <c r="B11" t="s">
        <v>143</v>
      </c>
      <c r="C11" t="s">
        <v>147</v>
      </c>
      <c r="D11" s="15">
        <v>1545</v>
      </c>
      <c r="E11" s="15">
        <v>5</v>
      </c>
      <c r="F11" s="15">
        <v>12</v>
      </c>
      <c r="G11" s="15">
        <v>18540</v>
      </c>
      <c r="H11" s="15">
        <v>18540</v>
      </c>
      <c r="I11" s="15">
        <v>4635</v>
      </c>
      <c r="J11" s="15">
        <v>13905</v>
      </c>
      <c r="K11" s="47">
        <v>41791</v>
      </c>
    </row>
    <row r="12" spans="1:11" x14ac:dyDescent="0.35">
      <c r="A12" t="s">
        <v>144</v>
      </c>
      <c r="B12" t="s">
        <v>146</v>
      </c>
      <c r="C12" t="s">
        <v>147</v>
      </c>
      <c r="D12" s="15">
        <v>2470</v>
      </c>
      <c r="E12" s="15">
        <v>5</v>
      </c>
      <c r="F12" s="15">
        <v>15</v>
      </c>
      <c r="G12" s="15">
        <v>37050</v>
      </c>
      <c r="H12" s="15">
        <v>37050</v>
      </c>
      <c r="I12" s="15">
        <v>24700</v>
      </c>
      <c r="J12" s="15">
        <v>12350</v>
      </c>
      <c r="K12" s="47">
        <v>41791</v>
      </c>
    </row>
    <row r="13" spans="1:11" x14ac:dyDescent="0.35">
      <c r="A13" t="s">
        <v>149</v>
      </c>
      <c r="B13" t="s">
        <v>141</v>
      </c>
      <c r="C13" t="s">
        <v>147</v>
      </c>
      <c r="D13" s="15">
        <v>2665.5</v>
      </c>
      <c r="E13" s="15">
        <v>5</v>
      </c>
      <c r="F13" s="15">
        <v>125</v>
      </c>
      <c r="G13" s="15">
        <v>333187.5</v>
      </c>
      <c r="H13" s="15">
        <v>333187.5</v>
      </c>
      <c r="I13" s="15">
        <v>319860</v>
      </c>
      <c r="J13" s="15">
        <v>13327.5</v>
      </c>
      <c r="K13" s="47">
        <v>41821</v>
      </c>
    </row>
    <row r="14" spans="1:11" x14ac:dyDescent="0.35">
      <c r="A14" t="s">
        <v>150</v>
      </c>
      <c r="B14" t="s">
        <v>146</v>
      </c>
      <c r="C14" t="s">
        <v>147</v>
      </c>
      <c r="D14" s="15">
        <v>958</v>
      </c>
      <c r="E14" s="15">
        <v>5</v>
      </c>
      <c r="F14" s="15">
        <v>300</v>
      </c>
      <c r="G14" s="15">
        <v>287400</v>
      </c>
      <c r="H14" s="15">
        <v>287400</v>
      </c>
      <c r="I14" s="15">
        <v>239500</v>
      </c>
      <c r="J14" s="15">
        <v>47900</v>
      </c>
      <c r="K14" s="47">
        <v>41852</v>
      </c>
    </row>
    <row r="15" spans="1:11" x14ac:dyDescent="0.35">
      <c r="A15" t="s">
        <v>140</v>
      </c>
      <c r="B15" t="s">
        <v>143</v>
      </c>
      <c r="C15" t="s">
        <v>147</v>
      </c>
      <c r="D15" s="15">
        <v>2146</v>
      </c>
      <c r="E15" s="15">
        <v>5</v>
      </c>
      <c r="F15" s="15">
        <v>7</v>
      </c>
      <c r="G15" s="15">
        <v>15022</v>
      </c>
      <c r="H15" s="15">
        <v>15022</v>
      </c>
      <c r="I15" s="15">
        <v>10730</v>
      </c>
      <c r="J15" s="15">
        <v>4292</v>
      </c>
      <c r="K15" s="47">
        <v>41883</v>
      </c>
    </row>
    <row r="16" spans="1:11" x14ac:dyDescent="0.35">
      <c r="A16" t="s">
        <v>149</v>
      </c>
      <c r="B16" t="s">
        <v>141</v>
      </c>
      <c r="C16" t="s">
        <v>147</v>
      </c>
      <c r="D16" s="15">
        <v>345</v>
      </c>
      <c r="E16" s="15">
        <v>5</v>
      </c>
      <c r="F16" s="15">
        <v>125</v>
      </c>
      <c r="G16" s="15">
        <v>43125</v>
      </c>
      <c r="H16" s="15">
        <v>43125</v>
      </c>
      <c r="I16" s="15">
        <v>41400</v>
      </c>
      <c r="J16" s="15">
        <v>1725</v>
      </c>
      <c r="K16" s="47">
        <v>41548</v>
      </c>
    </row>
    <row r="17" spans="1:11" x14ac:dyDescent="0.35">
      <c r="A17" t="s">
        <v>144</v>
      </c>
      <c r="B17" t="s">
        <v>151</v>
      </c>
      <c r="C17" t="s">
        <v>147</v>
      </c>
      <c r="D17" s="15">
        <v>615</v>
      </c>
      <c r="E17" s="15">
        <v>5</v>
      </c>
      <c r="F17" s="15">
        <v>15</v>
      </c>
      <c r="G17" s="15">
        <v>9225</v>
      </c>
      <c r="H17" s="15">
        <v>9225</v>
      </c>
      <c r="I17" s="15">
        <v>6150</v>
      </c>
      <c r="J17" s="15">
        <v>3075</v>
      </c>
      <c r="K17" s="47">
        <v>41974</v>
      </c>
    </row>
    <row r="18" spans="1:11" x14ac:dyDescent="0.35">
      <c r="A18" t="s">
        <v>140</v>
      </c>
      <c r="B18" t="s">
        <v>141</v>
      </c>
      <c r="C18" t="s">
        <v>152</v>
      </c>
      <c r="D18" s="15">
        <v>292</v>
      </c>
      <c r="E18" s="15">
        <v>10</v>
      </c>
      <c r="F18" s="15">
        <v>20</v>
      </c>
      <c r="G18" s="15">
        <v>5840</v>
      </c>
      <c r="H18" s="15">
        <v>5840</v>
      </c>
      <c r="I18" s="15">
        <v>2920</v>
      </c>
      <c r="J18" s="15">
        <v>2920</v>
      </c>
      <c r="K18" s="47">
        <v>41671</v>
      </c>
    </row>
    <row r="19" spans="1:11" x14ac:dyDescent="0.35">
      <c r="A19" t="s">
        <v>144</v>
      </c>
      <c r="B19" t="s">
        <v>146</v>
      </c>
      <c r="C19" t="s">
        <v>152</v>
      </c>
      <c r="D19" s="15">
        <v>974</v>
      </c>
      <c r="E19" s="15">
        <v>10</v>
      </c>
      <c r="F19" s="15">
        <v>15</v>
      </c>
      <c r="G19" s="15">
        <v>14610</v>
      </c>
      <c r="H19" s="15">
        <v>14610</v>
      </c>
      <c r="I19" s="15">
        <v>9740</v>
      </c>
      <c r="J19" s="15">
        <v>4870</v>
      </c>
      <c r="K19" s="47">
        <v>41671</v>
      </c>
    </row>
    <row r="20" spans="1:11" x14ac:dyDescent="0.35">
      <c r="A20" t="s">
        <v>148</v>
      </c>
      <c r="B20" t="s">
        <v>141</v>
      </c>
      <c r="C20" t="s">
        <v>152</v>
      </c>
      <c r="D20" s="15">
        <v>2518</v>
      </c>
      <c r="E20" s="15">
        <v>10</v>
      </c>
      <c r="F20" s="15">
        <v>12</v>
      </c>
      <c r="G20" s="15">
        <v>30216</v>
      </c>
      <c r="H20" s="15">
        <v>30216</v>
      </c>
      <c r="I20" s="15">
        <v>7554</v>
      </c>
      <c r="J20" s="15">
        <v>22662</v>
      </c>
      <c r="K20" s="47">
        <v>41791</v>
      </c>
    </row>
    <row r="21" spans="1:11" x14ac:dyDescent="0.35">
      <c r="A21" t="s">
        <v>140</v>
      </c>
      <c r="B21" t="s">
        <v>143</v>
      </c>
      <c r="C21" t="s">
        <v>152</v>
      </c>
      <c r="D21" s="15">
        <v>1006</v>
      </c>
      <c r="E21" s="15">
        <v>10</v>
      </c>
      <c r="F21" s="15">
        <v>350</v>
      </c>
      <c r="G21" s="15">
        <v>352100</v>
      </c>
      <c r="H21" s="15">
        <v>352100</v>
      </c>
      <c r="I21" s="15">
        <v>261560</v>
      </c>
      <c r="J21" s="15">
        <v>90540</v>
      </c>
      <c r="K21" s="47">
        <v>41791</v>
      </c>
    </row>
    <row r="22" spans="1:11" x14ac:dyDescent="0.35">
      <c r="A22" t="s">
        <v>148</v>
      </c>
      <c r="B22" t="s">
        <v>143</v>
      </c>
      <c r="C22" t="s">
        <v>152</v>
      </c>
      <c r="D22" s="15">
        <v>367</v>
      </c>
      <c r="E22" s="15">
        <v>10</v>
      </c>
      <c r="F22" s="15">
        <v>12</v>
      </c>
      <c r="G22" s="15">
        <v>4404</v>
      </c>
      <c r="H22" s="15">
        <v>4404</v>
      </c>
      <c r="I22" s="15">
        <v>1101</v>
      </c>
      <c r="J22" s="15">
        <v>3303</v>
      </c>
      <c r="K22" s="47">
        <v>41821</v>
      </c>
    </row>
    <row r="23" spans="1:11" x14ac:dyDescent="0.35">
      <c r="A23" t="s">
        <v>140</v>
      </c>
      <c r="B23" t="s">
        <v>146</v>
      </c>
      <c r="C23" t="s">
        <v>152</v>
      </c>
      <c r="D23" s="15">
        <v>883</v>
      </c>
      <c r="E23" s="15">
        <v>10</v>
      </c>
      <c r="F23" s="15">
        <v>7</v>
      </c>
      <c r="G23" s="15">
        <v>6181</v>
      </c>
      <c r="H23" s="15">
        <v>6181</v>
      </c>
      <c r="I23" s="15">
        <v>4415</v>
      </c>
      <c r="J23" s="15">
        <v>1766</v>
      </c>
      <c r="K23" s="47">
        <v>41852</v>
      </c>
    </row>
    <row r="24" spans="1:11" x14ac:dyDescent="0.35">
      <c r="A24" t="s">
        <v>144</v>
      </c>
      <c r="B24" t="s">
        <v>145</v>
      </c>
      <c r="C24" t="s">
        <v>152</v>
      </c>
      <c r="D24" s="15">
        <v>549</v>
      </c>
      <c r="E24" s="15">
        <v>10</v>
      </c>
      <c r="F24" s="15">
        <v>15</v>
      </c>
      <c r="G24" s="15">
        <v>8235</v>
      </c>
      <c r="H24" s="15">
        <v>8235</v>
      </c>
      <c r="I24" s="15">
        <v>5490</v>
      </c>
      <c r="J24" s="15">
        <v>2745</v>
      </c>
      <c r="K24" s="47">
        <v>41518</v>
      </c>
    </row>
    <row r="25" spans="1:11" x14ac:dyDescent="0.35">
      <c r="A25" t="s">
        <v>150</v>
      </c>
      <c r="B25" t="s">
        <v>146</v>
      </c>
      <c r="C25" t="s">
        <v>152</v>
      </c>
      <c r="D25" s="15">
        <v>788</v>
      </c>
      <c r="E25" s="15">
        <v>10</v>
      </c>
      <c r="F25" s="15">
        <v>300</v>
      </c>
      <c r="G25" s="15">
        <v>236400</v>
      </c>
      <c r="H25" s="15">
        <v>236400</v>
      </c>
      <c r="I25" s="15">
        <v>197000</v>
      </c>
      <c r="J25" s="15">
        <v>39400</v>
      </c>
      <c r="K25" s="47">
        <v>41518</v>
      </c>
    </row>
    <row r="26" spans="1:11" x14ac:dyDescent="0.35">
      <c r="A26" t="s">
        <v>144</v>
      </c>
      <c r="B26" t="s">
        <v>146</v>
      </c>
      <c r="C26" t="s">
        <v>152</v>
      </c>
      <c r="D26" s="15">
        <v>2472</v>
      </c>
      <c r="E26" s="15">
        <v>10</v>
      </c>
      <c r="F26" s="15">
        <v>15</v>
      </c>
      <c r="G26" s="15">
        <v>37080</v>
      </c>
      <c r="H26" s="15">
        <v>37080</v>
      </c>
      <c r="I26" s="15">
        <v>24720</v>
      </c>
      <c r="J26" s="15">
        <v>12360</v>
      </c>
      <c r="K26" s="47">
        <v>41883</v>
      </c>
    </row>
    <row r="27" spans="1:11" x14ac:dyDescent="0.35">
      <c r="A27" t="s">
        <v>140</v>
      </c>
      <c r="B27" t="s">
        <v>151</v>
      </c>
      <c r="C27" t="s">
        <v>152</v>
      </c>
      <c r="D27" s="15">
        <v>1143</v>
      </c>
      <c r="E27" s="15">
        <v>10</v>
      </c>
      <c r="F27" s="15">
        <v>7</v>
      </c>
      <c r="G27" s="15">
        <v>8001</v>
      </c>
      <c r="H27" s="15">
        <v>8001</v>
      </c>
      <c r="I27" s="15">
        <v>5715</v>
      </c>
      <c r="J27" s="15">
        <v>2286</v>
      </c>
      <c r="K27" s="47">
        <v>41913</v>
      </c>
    </row>
    <row r="28" spans="1:11" x14ac:dyDescent="0.35">
      <c r="A28" t="s">
        <v>140</v>
      </c>
      <c r="B28" t="s">
        <v>141</v>
      </c>
      <c r="C28" t="s">
        <v>152</v>
      </c>
      <c r="D28" s="15">
        <v>1725</v>
      </c>
      <c r="E28" s="15">
        <v>10</v>
      </c>
      <c r="F28" s="15">
        <v>350</v>
      </c>
      <c r="G28" s="15">
        <v>603750</v>
      </c>
      <c r="H28" s="15">
        <v>603750</v>
      </c>
      <c r="I28" s="15">
        <v>448500</v>
      </c>
      <c r="J28" s="15">
        <v>155250</v>
      </c>
      <c r="K28" s="47">
        <v>41579</v>
      </c>
    </row>
    <row r="29" spans="1:11" x14ac:dyDescent="0.35">
      <c r="A29" t="s">
        <v>148</v>
      </c>
      <c r="B29" t="s">
        <v>151</v>
      </c>
      <c r="C29" t="s">
        <v>152</v>
      </c>
      <c r="D29" s="15">
        <v>912</v>
      </c>
      <c r="E29" s="15">
        <v>10</v>
      </c>
      <c r="F29" s="15">
        <v>12</v>
      </c>
      <c r="G29" s="15">
        <v>10944</v>
      </c>
      <c r="H29" s="15">
        <v>10944</v>
      </c>
      <c r="I29" s="15">
        <v>2736</v>
      </c>
      <c r="J29" s="15">
        <v>8208</v>
      </c>
      <c r="K29" s="47">
        <v>41579</v>
      </c>
    </row>
    <row r="30" spans="1:11" x14ac:dyDescent="0.35">
      <c r="A30" t="s">
        <v>144</v>
      </c>
      <c r="B30" t="s">
        <v>141</v>
      </c>
      <c r="C30" t="s">
        <v>152</v>
      </c>
      <c r="D30" s="15">
        <v>2152</v>
      </c>
      <c r="E30" s="15">
        <v>10</v>
      </c>
      <c r="F30" s="15">
        <v>15</v>
      </c>
      <c r="G30" s="15">
        <v>32280</v>
      </c>
      <c r="H30" s="15">
        <v>32280</v>
      </c>
      <c r="I30" s="15">
        <v>21520</v>
      </c>
      <c r="J30" s="15">
        <v>10760</v>
      </c>
      <c r="K30" s="47">
        <v>41609</v>
      </c>
    </row>
    <row r="31" spans="1:11" x14ac:dyDescent="0.35">
      <c r="A31" t="s">
        <v>140</v>
      </c>
      <c r="B31" t="s">
        <v>141</v>
      </c>
      <c r="C31" t="s">
        <v>152</v>
      </c>
      <c r="D31" s="15">
        <v>1817</v>
      </c>
      <c r="E31" s="15">
        <v>10</v>
      </c>
      <c r="F31" s="15">
        <v>20</v>
      </c>
      <c r="G31" s="15">
        <v>36340</v>
      </c>
      <c r="H31" s="15">
        <v>36340</v>
      </c>
      <c r="I31" s="15">
        <v>18170</v>
      </c>
      <c r="J31" s="15">
        <v>18170</v>
      </c>
      <c r="K31" s="47">
        <v>41974</v>
      </c>
    </row>
    <row r="32" spans="1:11" x14ac:dyDescent="0.35">
      <c r="A32" t="s">
        <v>140</v>
      </c>
      <c r="B32" t="s">
        <v>143</v>
      </c>
      <c r="C32" t="s">
        <v>152</v>
      </c>
      <c r="D32" s="15">
        <v>1513</v>
      </c>
      <c r="E32" s="15">
        <v>10</v>
      </c>
      <c r="F32" s="15">
        <v>350</v>
      </c>
      <c r="G32" s="15">
        <v>529550</v>
      </c>
      <c r="H32" s="15">
        <v>529550</v>
      </c>
      <c r="I32" s="15">
        <v>393380</v>
      </c>
      <c r="J32" s="15">
        <v>136170</v>
      </c>
      <c r="K32" s="47">
        <v>41974</v>
      </c>
    </row>
    <row r="33" spans="1:11" x14ac:dyDescent="0.35">
      <c r="A33" t="s">
        <v>140</v>
      </c>
      <c r="B33" t="s">
        <v>146</v>
      </c>
      <c r="C33" t="s">
        <v>153</v>
      </c>
      <c r="D33" s="15">
        <v>1493</v>
      </c>
      <c r="E33" s="15">
        <v>120</v>
      </c>
      <c r="F33" s="15">
        <v>7</v>
      </c>
      <c r="G33" s="15">
        <v>10451</v>
      </c>
      <c r="H33" s="15">
        <v>10451</v>
      </c>
      <c r="I33" s="15">
        <v>7465</v>
      </c>
      <c r="J33" s="15">
        <v>2986</v>
      </c>
      <c r="K33" s="47">
        <v>41640</v>
      </c>
    </row>
    <row r="34" spans="1:11" x14ac:dyDescent="0.35">
      <c r="A34" t="s">
        <v>149</v>
      </c>
      <c r="B34" t="s">
        <v>145</v>
      </c>
      <c r="C34" t="s">
        <v>153</v>
      </c>
      <c r="D34" s="15">
        <v>1804</v>
      </c>
      <c r="E34" s="15">
        <v>120</v>
      </c>
      <c r="F34" s="15">
        <v>125</v>
      </c>
      <c r="G34" s="15">
        <v>225500</v>
      </c>
      <c r="H34" s="15">
        <v>225500</v>
      </c>
      <c r="I34" s="15">
        <v>216480</v>
      </c>
      <c r="J34" s="15">
        <v>9020</v>
      </c>
      <c r="K34" s="47">
        <v>41671</v>
      </c>
    </row>
    <row r="35" spans="1:11" x14ac:dyDescent="0.35">
      <c r="A35" t="s">
        <v>148</v>
      </c>
      <c r="B35" t="s">
        <v>143</v>
      </c>
      <c r="C35" t="s">
        <v>153</v>
      </c>
      <c r="D35" s="15">
        <v>2161</v>
      </c>
      <c r="E35" s="15">
        <v>120</v>
      </c>
      <c r="F35" s="15">
        <v>12</v>
      </c>
      <c r="G35" s="15">
        <v>25932</v>
      </c>
      <c r="H35" s="15">
        <v>25932</v>
      </c>
      <c r="I35" s="15">
        <v>6483</v>
      </c>
      <c r="J35" s="15">
        <v>19449</v>
      </c>
      <c r="K35" s="47">
        <v>41699</v>
      </c>
    </row>
  </sheetData>
  <conditionalFormatting sqref="A2:K35">
    <cfRule type="expression" dxfId="3" priority="2" stopIfTrue="1">
      <formula>$J2&gt;=50000</formula>
    </cfRule>
    <cfRule type="expression" dxfId="4" priority="1" stopIfTrue="1">
      <formula>$J2&gt;=100000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59C3-4F96-484A-8344-65F750CD83A4}">
  <dimension ref="A1:F11"/>
  <sheetViews>
    <sheetView workbookViewId="0">
      <pane ySplit="4" topLeftCell="A5" activePane="bottomLeft" state="frozen"/>
      <selection pane="bottomLeft" activeCell="F23" sqref="F23"/>
    </sheetView>
  </sheetViews>
  <sheetFormatPr defaultRowHeight="14.5" x14ac:dyDescent="0.35"/>
  <cols>
    <col min="2" max="2" width="14" customWidth="1"/>
    <col min="3" max="3" width="21.6328125" customWidth="1"/>
    <col min="4" max="4" width="16.54296875" customWidth="1"/>
    <col min="5" max="5" width="20.26953125" bestFit="1" customWidth="1"/>
    <col min="6" max="6" width="16.26953125" customWidth="1"/>
  </cols>
  <sheetData>
    <row r="1" spans="1:6" x14ac:dyDescent="0.35">
      <c r="A1" t="s">
        <v>154</v>
      </c>
      <c r="B1" s="47">
        <f ca="1">TODAY()</f>
        <v>45790</v>
      </c>
    </row>
    <row r="4" spans="1:6" ht="26.5" customHeight="1" x14ac:dyDescent="0.35">
      <c r="A4" s="48" t="s">
        <v>155</v>
      </c>
      <c r="B4" s="48" t="s">
        <v>156</v>
      </c>
      <c r="C4" s="21" t="s">
        <v>164</v>
      </c>
      <c r="D4" s="21" t="s">
        <v>165</v>
      </c>
      <c r="E4" s="48" t="s">
        <v>166</v>
      </c>
      <c r="F4" s="49" t="s">
        <v>167</v>
      </c>
    </row>
    <row r="5" spans="1:6" x14ac:dyDescent="0.35">
      <c r="A5">
        <v>1</v>
      </c>
      <c r="B5" t="s">
        <v>157</v>
      </c>
      <c r="C5" s="47">
        <f ca="1">TODAY() - 30</f>
        <v>45760</v>
      </c>
      <c r="D5" s="47">
        <f ca="1">EOMONTH(C5,0)</f>
        <v>45777</v>
      </c>
      <c r="E5">
        <f ca="1">$B$1-C5</f>
        <v>30</v>
      </c>
      <c r="F5" t="s">
        <v>162</v>
      </c>
    </row>
    <row r="6" spans="1:6" x14ac:dyDescent="0.35">
      <c r="A6">
        <v>2</v>
      </c>
      <c r="B6" t="s">
        <v>158</v>
      </c>
      <c r="C6" s="47">
        <f ca="1">TODAY() - 24</f>
        <v>45766</v>
      </c>
      <c r="D6" s="47">
        <f t="shared" ref="D6:D9" ca="1" si="0">EOMONTH(C6,0)</f>
        <v>45777</v>
      </c>
      <c r="E6">
        <f t="shared" ref="E6:E9" ca="1" si="1">$B$1-C6</f>
        <v>24</v>
      </c>
      <c r="F6" t="s">
        <v>163</v>
      </c>
    </row>
    <row r="7" spans="1:6" x14ac:dyDescent="0.35">
      <c r="A7">
        <v>3</v>
      </c>
      <c r="B7" t="s">
        <v>159</v>
      </c>
      <c r="C7" s="47">
        <f ca="1">TODAY() - 10</f>
        <v>45780</v>
      </c>
      <c r="D7" s="47">
        <f t="shared" ca="1" si="0"/>
        <v>45808</v>
      </c>
      <c r="E7">
        <f t="shared" ca="1" si="1"/>
        <v>10</v>
      </c>
      <c r="F7" t="s">
        <v>162</v>
      </c>
    </row>
    <row r="8" spans="1:6" x14ac:dyDescent="0.35">
      <c r="A8">
        <v>4</v>
      </c>
      <c r="B8" t="s">
        <v>160</v>
      </c>
      <c r="C8" s="47">
        <f ca="1">TODAY() - 12</f>
        <v>45778</v>
      </c>
      <c r="D8" s="47">
        <f t="shared" ca="1" si="0"/>
        <v>45808</v>
      </c>
      <c r="E8">
        <f t="shared" ca="1" si="1"/>
        <v>12</v>
      </c>
      <c r="F8" t="s">
        <v>163</v>
      </c>
    </row>
    <row r="9" spans="1:6" x14ac:dyDescent="0.35">
      <c r="A9">
        <v>5</v>
      </c>
      <c r="B9" t="s">
        <v>161</v>
      </c>
      <c r="C9" s="47">
        <f ca="1">TODAY() - 5</f>
        <v>45785</v>
      </c>
      <c r="D9" s="47">
        <f t="shared" ca="1" si="0"/>
        <v>45808</v>
      </c>
      <c r="E9">
        <f t="shared" ca="1" si="1"/>
        <v>5</v>
      </c>
      <c r="F9" t="s">
        <v>163</v>
      </c>
    </row>
    <row r="10" spans="1:6" x14ac:dyDescent="0.35">
      <c r="D10" s="47"/>
    </row>
    <row r="11" spans="1:6" x14ac:dyDescent="0.35">
      <c r="D11" s="47"/>
    </row>
  </sheetData>
  <phoneticPr fontId="15" type="noConversion"/>
  <conditionalFormatting sqref="A5:F9">
    <cfRule type="expression" dxfId="1" priority="1">
      <formula>AND($E5&lt;15,$F5="Urgent")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D1C0-03B3-4215-B1F3-4DB2635FA04B}">
  <dimension ref="A1:N14"/>
  <sheetViews>
    <sheetView showGridLines="0" workbookViewId="0">
      <selection activeCell="B1" sqref="B1"/>
    </sheetView>
  </sheetViews>
  <sheetFormatPr defaultRowHeight="14.5" x14ac:dyDescent="0.35"/>
  <cols>
    <col min="1" max="1" width="2.6328125" customWidth="1"/>
    <col min="2" max="2" width="7" customWidth="1"/>
    <col min="12" max="12" width="4.1796875" customWidth="1"/>
    <col min="13" max="13" width="4.36328125" customWidth="1"/>
  </cols>
  <sheetData>
    <row r="1" spans="1:14" ht="21" x14ac:dyDescent="0.5">
      <c r="A1" s="19" t="s">
        <v>35</v>
      </c>
      <c r="N1" s="18" t="s">
        <v>22</v>
      </c>
    </row>
    <row r="4" spans="1:14" ht="22" customHeight="1" x14ac:dyDescent="0.35">
      <c r="C4" s="21" t="s">
        <v>0</v>
      </c>
      <c r="D4" s="21" t="s">
        <v>1</v>
      </c>
      <c r="E4" s="21" t="s">
        <v>2</v>
      </c>
      <c r="F4" s="21" t="s">
        <v>4</v>
      </c>
      <c r="G4" s="21" t="s">
        <v>5</v>
      </c>
      <c r="H4" s="21" t="s">
        <v>6</v>
      </c>
      <c r="I4" s="21" t="s">
        <v>21</v>
      </c>
      <c r="J4" s="21" t="s">
        <v>20</v>
      </c>
      <c r="K4" s="21" t="s">
        <v>19</v>
      </c>
    </row>
    <row r="5" spans="1:14" x14ac:dyDescent="0.35">
      <c r="B5" s="17" t="s">
        <v>33</v>
      </c>
      <c r="C5" s="16">
        <v>62</v>
      </c>
      <c r="D5" s="16">
        <v>44</v>
      </c>
      <c r="E5" s="16">
        <v>47</v>
      </c>
      <c r="F5" s="16">
        <v>15</v>
      </c>
      <c r="G5" s="16">
        <v>27</v>
      </c>
      <c r="H5" s="16">
        <v>5</v>
      </c>
      <c r="I5" s="16">
        <v>58</v>
      </c>
      <c r="J5" s="16">
        <v>73</v>
      </c>
      <c r="K5" s="16">
        <v>26</v>
      </c>
      <c r="M5" s="17">
        <v>10</v>
      </c>
    </row>
    <row r="6" spans="1:14" x14ac:dyDescent="0.35">
      <c r="B6" s="17" t="s">
        <v>32</v>
      </c>
      <c r="C6" s="16">
        <v>8</v>
      </c>
      <c r="D6" s="16">
        <v>89</v>
      </c>
      <c r="E6" s="16">
        <v>45</v>
      </c>
      <c r="F6" s="16">
        <v>91</v>
      </c>
      <c r="G6" s="16">
        <v>100</v>
      </c>
      <c r="H6" s="16">
        <v>30</v>
      </c>
      <c r="I6" s="16">
        <v>34</v>
      </c>
      <c r="J6" s="16">
        <v>73</v>
      </c>
      <c r="K6" s="16">
        <v>77</v>
      </c>
      <c r="M6" s="17">
        <v>20</v>
      </c>
    </row>
    <row r="7" spans="1:14" x14ac:dyDescent="0.35">
      <c r="B7" s="17" t="s">
        <v>31</v>
      </c>
      <c r="C7" s="16">
        <v>59</v>
      </c>
      <c r="D7" s="16">
        <v>100</v>
      </c>
      <c r="E7" s="16">
        <v>97</v>
      </c>
      <c r="F7" s="16">
        <v>45</v>
      </c>
      <c r="G7" s="16">
        <v>10</v>
      </c>
      <c r="H7" s="16">
        <v>5</v>
      </c>
      <c r="I7" s="16">
        <v>83</v>
      </c>
      <c r="J7" s="16">
        <v>99</v>
      </c>
      <c r="K7" s="16">
        <v>83</v>
      </c>
      <c r="M7" s="17">
        <v>30</v>
      </c>
    </row>
    <row r="8" spans="1:14" x14ac:dyDescent="0.35">
      <c r="B8" s="17" t="s">
        <v>30</v>
      </c>
      <c r="C8" s="16">
        <v>29</v>
      </c>
      <c r="D8" s="16">
        <v>7</v>
      </c>
      <c r="E8" s="16">
        <v>52</v>
      </c>
      <c r="F8" s="16">
        <v>91</v>
      </c>
      <c r="G8" s="16">
        <v>27</v>
      </c>
      <c r="H8" s="16">
        <v>25</v>
      </c>
      <c r="I8" s="16">
        <v>100</v>
      </c>
      <c r="J8" s="16">
        <v>88</v>
      </c>
      <c r="K8" s="16">
        <v>20</v>
      </c>
      <c r="M8" s="17">
        <v>40</v>
      </c>
    </row>
    <row r="9" spans="1:14" x14ac:dyDescent="0.35">
      <c r="B9" s="17" t="s">
        <v>29</v>
      </c>
      <c r="C9" s="16">
        <v>12</v>
      </c>
      <c r="D9" s="16">
        <v>17</v>
      </c>
      <c r="E9" s="16">
        <v>96</v>
      </c>
      <c r="F9" s="16">
        <v>51</v>
      </c>
      <c r="G9" s="16">
        <v>17</v>
      </c>
      <c r="H9" s="16">
        <v>27</v>
      </c>
      <c r="I9" s="16">
        <v>49</v>
      </c>
      <c r="J9" s="16">
        <v>53</v>
      </c>
      <c r="K9" s="16">
        <v>7</v>
      </c>
      <c r="M9" s="17">
        <v>50</v>
      </c>
    </row>
    <row r="10" spans="1:14" x14ac:dyDescent="0.35">
      <c r="B10" s="17" t="s">
        <v>28</v>
      </c>
      <c r="C10" s="16">
        <v>39</v>
      </c>
      <c r="D10" s="16">
        <v>96</v>
      </c>
      <c r="E10" s="16">
        <v>38</v>
      </c>
      <c r="F10" s="16">
        <v>12</v>
      </c>
      <c r="G10" s="16">
        <v>39</v>
      </c>
      <c r="H10" s="16">
        <v>31</v>
      </c>
      <c r="I10" s="16">
        <v>50</v>
      </c>
      <c r="J10" s="16">
        <v>49</v>
      </c>
      <c r="K10" s="16">
        <v>21</v>
      </c>
      <c r="M10" s="17">
        <v>60</v>
      </c>
    </row>
    <row r="11" spans="1:14" x14ac:dyDescent="0.35">
      <c r="B11" s="17" t="s">
        <v>27</v>
      </c>
      <c r="C11" s="16">
        <v>32</v>
      </c>
      <c r="D11" s="16">
        <v>5</v>
      </c>
      <c r="E11" s="16">
        <v>27</v>
      </c>
      <c r="F11" s="16">
        <v>48</v>
      </c>
      <c r="G11" s="16">
        <v>27</v>
      </c>
      <c r="H11" s="16">
        <v>92</v>
      </c>
      <c r="I11" s="16">
        <v>46</v>
      </c>
      <c r="J11" s="16">
        <v>18</v>
      </c>
      <c r="K11" s="16">
        <v>88</v>
      </c>
      <c r="M11" s="17">
        <v>70</v>
      </c>
    </row>
    <row r="12" spans="1:14" x14ac:dyDescent="0.35">
      <c r="B12" s="17" t="s">
        <v>26</v>
      </c>
      <c r="C12" s="16">
        <v>95</v>
      </c>
      <c r="D12" s="16">
        <v>4</v>
      </c>
      <c r="E12" s="16">
        <v>93</v>
      </c>
      <c r="F12" s="16">
        <v>37</v>
      </c>
      <c r="G12" s="16">
        <v>39</v>
      </c>
      <c r="H12" s="16">
        <v>36</v>
      </c>
      <c r="I12" s="16">
        <v>57</v>
      </c>
      <c r="J12" s="16">
        <v>58</v>
      </c>
      <c r="K12" s="16">
        <v>5</v>
      </c>
      <c r="M12" s="17">
        <v>80</v>
      </c>
    </row>
    <row r="13" spans="1:14" x14ac:dyDescent="0.35">
      <c r="B13" s="17" t="s">
        <v>25</v>
      </c>
      <c r="C13" s="16">
        <v>80</v>
      </c>
      <c r="D13" s="16">
        <v>26</v>
      </c>
      <c r="E13" s="16">
        <v>21</v>
      </c>
      <c r="F13" s="16">
        <v>87</v>
      </c>
      <c r="G13" s="16">
        <v>53</v>
      </c>
      <c r="H13" s="16">
        <v>50</v>
      </c>
      <c r="I13" s="16">
        <v>94</v>
      </c>
      <c r="J13" s="16">
        <v>6</v>
      </c>
      <c r="K13" s="16">
        <v>63</v>
      </c>
      <c r="M13" s="17">
        <v>90</v>
      </c>
    </row>
    <row r="14" spans="1:14" x14ac:dyDescent="0.35">
      <c r="B14" s="17" t="s">
        <v>24</v>
      </c>
      <c r="C14" s="16">
        <v>14</v>
      </c>
      <c r="D14" s="16">
        <v>2</v>
      </c>
      <c r="E14" s="16">
        <v>86</v>
      </c>
      <c r="F14" s="16">
        <v>37</v>
      </c>
      <c r="G14" s="16">
        <v>6</v>
      </c>
      <c r="H14" s="16">
        <v>40</v>
      </c>
      <c r="I14" s="16">
        <v>10</v>
      </c>
      <c r="J14" s="16">
        <v>93</v>
      </c>
      <c r="K14" s="16">
        <v>71</v>
      </c>
      <c r="M14" s="17">
        <v>100</v>
      </c>
    </row>
  </sheetData>
  <conditionalFormatting sqref="C5:K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8204-EAB2-4111-981D-662F846F805B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22</v>
      </c>
    </row>
    <row r="2" spans="1:1" x14ac:dyDescent="0.35">
      <c r="A2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359A-0B02-4D85-B7A1-F4A07C26031E}">
  <dimension ref="A1:D55"/>
  <sheetViews>
    <sheetView workbookViewId="0"/>
  </sheetViews>
  <sheetFormatPr defaultRowHeight="14.5" x14ac:dyDescent="0.35"/>
  <cols>
    <col min="1" max="1" width="20.453125" bestFit="1" customWidth="1"/>
    <col min="3" max="4" width="22.81640625" customWidth="1"/>
  </cols>
  <sheetData>
    <row r="1" spans="1:4" x14ac:dyDescent="0.35">
      <c r="A1" s="45" t="s">
        <v>117</v>
      </c>
      <c r="C1" s="45" t="s">
        <v>126</v>
      </c>
      <c r="D1" s="46"/>
    </row>
    <row r="2" spans="1:4" s="14" customFormat="1" x14ac:dyDescent="0.35"/>
    <row r="3" spans="1:4" s="41" customFormat="1" x14ac:dyDescent="0.35">
      <c r="A3" s="41" t="s">
        <v>114</v>
      </c>
      <c r="C3" s="41" t="s">
        <v>115</v>
      </c>
      <c r="D3" s="41" t="s">
        <v>116</v>
      </c>
    </row>
    <row r="4" spans="1:4" x14ac:dyDescent="0.35">
      <c r="A4" t="s">
        <v>61</v>
      </c>
      <c r="C4" t="s">
        <v>61</v>
      </c>
      <c r="D4" t="s">
        <v>61</v>
      </c>
    </row>
    <row r="5" spans="1:4" x14ac:dyDescent="0.35">
      <c r="A5" t="s">
        <v>62</v>
      </c>
      <c r="C5" t="s">
        <v>62</v>
      </c>
      <c r="D5" t="s">
        <v>62</v>
      </c>
    </row>
    <row r="6" spans="1:4" x14ac:dyDescent="0.35">
      <c r="A6" t="s">
        <v>63</v>
      </c>
      <c r="C6" t="s">
        <v>63</v>
      </c>
      <c r="D6" t="s">
        <v>63</v>
      </c>
    </row>
    <row r="7" spans="1:4" x14ac:dyDescent="0.35">
      <c r="A7" t="s">
        <v>64</v>
      </c>
      <c r="C7" t="s">
        <v>64</v>
      </c>
      <c r="D7" t="s">
        <v>64</v>
      </c>
    </row>
    <row r="8" spans="1:4" x14ac:dyDescent="0.35">
      <c r="A8" t="s">
        <v>65</v>
      </c>
      <c r="C8" t="s">
        <v>65</v>
      </c>
      <c r="D8" t="s">
        <v>65</v>
      </c>
    </row>
    <row r="9" spans="1:4" x14ac:dyDescent="0.35">
      <c r="A9" t="s">
        <v>66</v>
      </c>
      <c r="C9" t="s">
        <v>66</v>
      </c>
      <c r="D9" t="s">
        <v>66</v>
      </c>
    </row>
    <row r="10" spans="1:4" x14ac:dyDescent="0.35">
      <c r="A10" t="s">
        <v>67</v>
      </c>
      <c r="C10" t="s">
        <v>67</v>
      </c>
      <c r="D10" t="s">
        <v>67</v>
      </c>
    </row>
    <row r="11" spans="1:4" x14ac:dyDescent="0.35">
      <c r="A11" t="s">
        <v>68</v>
      </c>
      <c r="C11" t="s">
        <v>68</v>
      </c>
      <c r="D11" t="s">
        <v>68</v>
      </c>
    </row>
    <row r="12" spans="1:4" x14ac:dyDescent="0.35">
      <c r="A12" t="s">
        <v>69</v>
      </c>
      <c r="C12" t="s">
        <v>69</v>
      </c>
      <c r="D12" t="s">
        <v>77</v>
      </c>
    </row>
    <row r="13" spans="1:4" x14ac:dyDescent="0.35">
      <c r="A13" t="s">
        <v>70</v>
      </c>
      <c r="C13" t="s">
        <v>70</v>
      </c>
      <c r="D13" t="s">
        <v>70</v>
      </c>
    </row>
    <row r="14" spans="1:4" x14ac:dyDescent="0.35">
      <c r="A14" t="s">
        <v>71</v>
      </c>
      <c r="C14" t="s">
        <v>71</v>
      </c>
      <c r="D14" t="s">
        <v>71</v>
      </c>
    </row>
    <row r="15" spans="1:4" x14ac:dyDescent="0.35">
      <c r="A15" t="s">
        <v>72</v>
      </c>
      <c r="C15" t="s">
        <v>72</v>
      </c>
      <c r="D15" t="s">
        <v>72</v>
      </c>
    </row>
    <row r="16" spans="1:4" x14ac:dyDescent="0.35">
      <c r="A16" t="s">
        <v>73</v>
      </c>
      <c r="C16" t="s">
        <v>73</v>
      </c>
      <c r="D16" t="s">
        <v>73</v>
      </c>
    </row>
    <row r="17" spans="1:4" x14ac:dyDescent="0.35">
      <c r="A17" t="s">
        <v>71</v>
      </c>
      <c r="C17" t="s">
        <v>74</v>
      </c>
      <c r="D17" t="s">
        <v>74</v>
      </c>
    </row>
    <row r="18" spans="1:4" x14ac:dyDescent="0.35">
      <c r="A18" t="s">
        <v>75</v>
      </c>
      <c r="C18" t="s">
        <v>75</v>
      </c>
      <c r="D18" t="s">
        <v>75</v>
      </c>
    </row>
    <row r="19" spans="1:4" x14ac:dyDescent="0.35">
      <c r="A19" t="s">
        <v>76</v>
      </c>
      <c r="C19" t="s">
        <v>76</v>
      </c>
      <c r="D19" t="s">
        <v>76</v>
      </c>
    </row>
    <row r="20" spans="1:4" x14ac:dyDescent="0.35">
      <c r="A20" t="s">
        <v>77</v>
      </c>
      <c r="C20" t="s">
        <v>77</v>
      </c>
      <c r="D20" t="s">
        <v>113</v>
      </c>
    </row>
    <row r="21" spans="1:4" x14ac:dyDescent="0.35">
      <c r="A21" t="s">
        <v>78</v>
      </c>
      <c r="C21" t="s">
        <v>78</v>
      </c>
      <c r="D21" t="s">
        <v>78</v>
      </c>
    </row>
    <row r="22" spans="1:4" x14ac:dyDescent="0.35">
      <c r="A22" t="s">
        <v>79</v>
      </c>
      <c r="C22" t="s">
        <v>79</v>
      </c>
      <c r="D22" t="s">
        <v>79</v>
      </c>
    </row>
    <row r="23" spans="1:4" x14ac:dyDescent="0.35">
      <c r="A23" t="s">
        <v>80</v>
      </c>
      <c r="C23" t="s">
        <v>80</v>
      </c>
      <c r="D23" t="s">
        <v>80</v>
      </c>
    </row>
    <row r="24" spans="1:4" x14ac:dyDescent="0.35">
      <c r="A24" t="s">
        <v>81</v>
      </c>
      <c r="C24" t="s">
        <v>81</v>
      </c>
      <c r="D24" t="s">
        <v>81</v>
      </c>
    </row>
    <row r="25" spans="1:4" x14ac:dyDescent="0.35">
      <c r="A25" t="s">
        <v>82</v>
      </c>
      <c r="C25" t="s">
        <v>82</v>
      </c>
      <c r="D25" t="s">
        <v>82</v>
      </c>
    </row>
    <row r="26" spans="1:4" x14ac:dyDescent="0.35">
      <c r="A26" t="s">
        <v>64</v>
      </c>
      <c r="C26" t="s">
        <v>83</v>
      </c>
      <c r="D26" t="s">
        <v>83</v>
      </c>
    </row>
    <row r="27" spans="1:4" x14ac:dyDescent="0.35">
      <c r="A27" t="s">
        <v>84</v>
      </c>
      <c r="C27" t="s">
        <v>84</v>
      </c>
      <c r="D27" t="s">
        <v>84</v>
      </c>
    </row>
    <row r="28" spans="1:4" x14ac:dyDescent="0.35">
      <c r="A28" t="s">
        <v>85</v>
      </c>
      <c r="C28" t="s">
        <v>85</v>
      </c>
      <c r="D28" t="s">
        <v>85</v>
      </c>
    </row>
    <row r="29" spans="1:4" x14ac:dyDescent="0.35">
      <c r="A29" t="s">
        <v>86</v>
      </c>
      <c r="C29" t="s">
        <v>86</v>
      </c>
      <c r="D29" t="s">
        <v>86</v>
      </c>
    </row>
    <row r="30" spans="1:4" x14ac:dyDescent="0.35">
      <c r="A30" t="s">
        <v>87</v>
      </c>
      <c r="C30" t="s">
        <v>87</v>
      </c>
      <c r="D30" t="s">
        <v>87</v>
      </c>
    </row>
    <row r="31" spans="1:4" x14ac:dyDescent="0.35">
      <c r="A31" t="s">
        <v>88</v>
      </c>
      <c r="C31" t="s">
        <v>88</v>
      </c>
      <c r="D31" t="s">
        <v>88</v>
      </c>
    </row>
    <row r="32" spans="1:4" x14ac:dyDescent="0.35">
      <c r="A32" t="s">
        <v>89</v>
      </c>
      <c r="C32" t="s">
        <v>89</v>
      </c>
      <c r="D32" t="s">
        <v>89</v>
      </c>
    </row>
    <row r="33" spans="1:4" x14ac:dyDescent="0.35">
      <c r="A33" t="s">
        <v>90</v>
      </c>
      <c r="C33" t="s">
        <v>90</v>
      </c>
      <c r="D33" t="s">
        <v>90</v>
      </c>
    </row>
    <row r="34" spans="1:4" x14ac:dyDescent="0.35">
      <c r="A34" t="s">
        <v>91</v>
      </c>
      <c r="C34" t="s">
        <v>91</v>
      </c>
      <c r="D34" t="s">
        <v>91</v>
      </c>
    </row>
    <row r="35" spans="1:4" x14ac:dyDescent="0.35">
      <c r="A35" t="s">
        <v>92</v>
      </c>
      <c r="C35" t="s">
        <v>92</v>
      </c>
      <c r="D35" t="s">
        <v>92</v>
      </c>
    </row>
    <row r="36" spans="1:4" x14ac:dyDescent="0.35">
      <c r="A36" t="s">
        <v>93</v>
      </c>
      <c r="C36" t="s">
        <v>93</v>
      </c>
      <c r="D36" t="s">
        <v>93</v>
      </c>
    </row>
    <row r="37" spans="1:4" x14ac:dyDescent="0.35">
      <c r="A37" t="s">
        <v>94</v>
      </c>
      <c r="C37" t="s">
        <v>94</v>
      </c>
      <c r="D37" t="s">
        <v>94</v>
      </c>
    </row>
    <row r="38" spans="1:4" x14ac:dyDescent="0.35">
      <c r="A38" t="s">
        <v>95</v>
      </c>
      <c r="C38" t="s">
        <v>95</v>
      </c>
      <c r="D38" t="s">
        <v>95</v>
      </c>
    </row>
    <row r="39" spans="1:4" x14ac:dyDescent="0.35">
      <c r="A39" t="s">
        <v>96</v>
      </c>
      <c r="C39" t="s">
        <v>96</v>
      </c>
      <c r="D39" t="s">
        <v>96</v>
      </c>
    </row>
    <row r="40" spans="1:4" x14ac:dyDescent="0.35">
      <c r="A40" t="s">
        <v>97</v>
      </c>
      <c r="C40" t="s">
        <v>97</v>
      </c>
      <c r="D40" t="s">
        <v>97</v>
      </c>
    </row>
    <row r="41" spans="1:4" x14ac:dyDescent="0.35">
      <c r="A41" t="s">
        <v>98</v>
      </c>
      <c r="C41" t="s">
        <v>98</v>
      </c>
      <c r="D41" t="s">
        <v>98</v>
      </c>
    </row>
    <row r="42" spans="1:4" x14ac:dyDescent="0.35">
      <c r="A42" t="s">
        <v>99</v>
      </c>
      <c r="C42" t="s">
        <v>99</v>
      </c>
      <c r="D42" t="s">
        <v>99</v>
      </c>
    </row>
    <row r="43" spans="1:4" x14ac:dyDescent="0.35">
      <c r="A43" t="s">
        <v>100</v>
      </c>
      <c r="C43" t="s">
        <v>100</v>
      </c>
      <c r="D43" t="s">
        <v>100</v>
      </c>
    </row>
    <row r="44" spans="1:4" x14ac:dyDescent="0.35">
      <c r="A44" t="s">
        <v>101</v>
      </c>
      <c r="C44" t="s">
        <v>101</v>
      </c>
      <c r="D44" t="s">
        <v>101</v>
      </c>
    </row>
    <row r="45" spans="1:4" x14ac:dyDescent="0.35">
      <c r="A45" t="s">
        <v>102</v>
      </c>
      <c r="C45" t="s">
        <v>102</v>
      </c>
      <c r="D45" t="s">
        <v>102</v>
      </c>
    </row>
    <row r="46" spans="1:4" x14ac:dyDescent="0.35">
      <c r="A46" t="s">
        <v>103</v>
      </c>
      <c r="C46" t="s">
        <v>103</v>
      </c>
      <c r="D46" t="s">
        <v>103</v>
      </c>
    </row>
    <row r="47" spans="1:4" x14ac:dyDescent="0.35">
      <c r="A47" t="s">
        <v>104</v>
      </c>
      <c r="C47" t="s">
        <v>104</v>
      </c>
      <c r="D47" t="s">
        <v>104</v>
      </c>
    </row>
    <row r="48" spans="1:4" x14ac:dyDescent="0.35">
      <c r="A48" t="s">
        <v>105</v>
      </c>
      <c r="C48" t="s">
        <v>105</v>
      </c>
      <c r="D48" t="s">
        <v>105</v>
      </c>
    </row>
    <row r="49" spans="1:4" x14ac:dyDescent="0.35">
      <c r="A49" t="s">
        <v>106</v>
      </c>
      <c r="C49" t="s">
        <v>106</v>
      </c>
      <c r="D49" t="s">
        <v>106</v>
      </c>
    </row>
    <row r="50" spans="1:4" x14ac:dyDescent="0.35">
      <c r="A50" t="s">
        <v>107</v>
      </c>
      <c r="C50" t="s">
        <v>107</v>
      </c>
      <c r="D50" t="s">
        <v>107</v>
      </c>
    </row>
    <row r="51" spans="1:4" x14ac:dyDescent="0.35">
      <c r="A51" t="s">
        <v>108</v>
      </c>
      <c r="C51" t="s">
        <v>108</v>
      </c>
      <c r="D51" t="s">
        <v>108</v>
      </c>
    </row>
    <row r="52" spans="1:4" x14ac:dyDescent="0.35">
      <c r="A52" t="s">
        <v>109</v>
      </c>
      <c r="C52" t="s">
        <v>109</v>
      </c>
      <c r="D52" t="s">
        <v>109</v>
      </c>
    </row>
    <row r="53" spans="1:4" x14ac:dyDescent="0.35">
      <c r="A53" t="s">
        <v>110</v>
      </c>
      <c r="C53" t="s">
        <v>110</v>
      </c>
      <c r="D53" t="s">
        <v>110</v>
      </c>
    </row>
    <row r="54" spans="1:4" x14ac:dyDescent="0.35">
      <c r="A54" t="s">
        <v>111</v>
      </c>
      <c r="C54" t="s">
        <v>111</v>
      </c>
      <c r="D54" t="s">
        <v>111</v>
      </c>
    </row>
    <row r="55" spans="1:4" x14ac:dyDescent="0.35">
      <c r="A55" t="s">
        <v>112</v>
      </c>
      <c r="C55" t="s">
        <v>112</v>
      </c>
      <c r="D55" t="s">
        <v>112</v>
      </c>
    </row>
  </sheetData>
  <conditionalFormatting sqref="A3:A1048576 A1">
    <cfRule type="duplicateValues" dxfId="7" priority="2"/>
  </conditionalFormatting>
  <conditionalFormatting sqref="C4:D55">
    <cfRule type="uniqueValues" dxfId="6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14F0EB8-7B8F-499B-9EAB-4D716D0D1FB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Icon Sets</vt:lpstr>
      <vt:lpstr>Conditional Formatting 1</vt:lpstr>
      <vt:lpstr>Conditional Formatting 2</vt:lpstr>
      <vt:lpstr>Conditional Formatting 3</vt:lpstr>
      <vt:lpstr>Heatmap</vt:lpstr>
      <vt:lpstr>Version</vt:lpstr>
      <vt:lpstr>Duplicate and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Naji El Kotob</cp:lastModifiedBy>
  <dcterms:created xsi:type="dcterms:W3CDTF">2020-06-27T09:58:35Z</dcterms:created>
  <dcterms:modified xsi:type="dcterms:W3CDTF">2025-05-13T19:07:21Z</dcterms:modified>
</cp:coreProperties>
</file>