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Ready\Workshops\Microsoft Office\Courses\Excel\Advanced Excel for IA\Labs\"/>
    </mc:Choice>
  </mc:AlternateContent>
  <xr:revisionPtr revIDLastSave="0" documentId="13_ncr:1_{917D6992-051A-45BE-A39E-655D9F60BDB7}" xr6:coauthVersionLast="45" xr6:coauthVersionMax="45" xr10:uidLastSave="{00000000-0000-0000-0000-000000000000}"/>
  <bookViews>
    <workbookView xWindow="-108" yWindow="-108" windowWidth="23256" windowHeight="12576" xr2:uid="{26E27E33-D07B-4553-B9D6-3803F30BBC3E}"/>
  </bookViews>
  <sheets>
    <sheet name="About" sheetId="1" r:id="rId1"/>
    <sheet name="Instant Calc" sheetId="3" r:id="rId2"/>
    <sheet name="Subtotals" sheetId="5" r:id="rId3"/>
    <sheet name="Flash Fill" sheetId="19" r:id="rId4"/>
    <sheet name="Joining Text" sheetId="2" r:id="rId5"/>
    <sheet name="Data Types " sheetId="20" r:id="rId6"/>
    <sheet name="Series" sheetId="7" r:id="rId7"/>
    <sheet name="Gaps" sheetId="4" r:id="rId8"/>
    <sheet name="Gaps II" sheetId="6" r:id="rId9"/>
    <sheet name="Aging" sheetId="8" r:id="rId10"/>
    <sheet name="Matching two lists" sheetId="14" r:id="rId11"/>
    <sheet name="Date Filter" sheetId="18" r:id="rId12"/>
    <sheet name="Transpose" sheetId="10" r:id="rId13"/>
    <sheet name="Icon Sets" sheetId="11" r:id="rId14"/>
    <sheet name="Download" sheetId="15" state="hidden" r:id="rId15"/>
    <sheet name="Sorting" sheetId="13" r:id="rId16"/>
  </sheets>
  <definedNames>
    <definedName name="_xlnm._FilterDatabase" localSheetId="9" hidden="1">Aging!$A$7:$G$20</definedName>
    <definedName name="_xlnm._FilterDatabase" localSheetId="11" hidden="1">'Date Filter'!$A$5:$K$50</definedName>
    <definedName name="_xlnm._FilterDatabase" localSheetId="7" hidden="1">Gaps!$A$5:$B$5</definedName>
    <definedName name="_xlnm._FilterDatabase" localSheetId="8" hidden="1">'Gaps II'!$A$5:$B$36</definedName>
    <definedName name="_xlnm._FilterDatabase" localSheetId="15" hidden="1">Sorting!$A$5:$C$5</definedName>
    <definedName name="a">Transpose!$D$7</definedName>
    <definedName name="Transactions">Gaps!$A$6:$B$35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11" l="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B24" i="8"/>
  <c r="C14" i="20" l="1"/>
  <c r="C13" i="20"/>
  <c r="D7" i="18" l="1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6" i="18"/>
  <c r="C35" i="11" l="1"/>
  <c r="C34" i="11"/>
  <c r="C32" i="11"/>
  <c r="C31" i="11"/>
  <c r="E4" i="11"/>
  <c r="E25" i="11" s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F9" i="8"/>
  <c r="F10" i="8"/>
  <c r="F11" i="8"/>
  <c r="F12" i="8"/>
  <c r="F13" i="8"/>
  <c r="F14" i="8"/>
  <c r="F15" i="8"/>
  <c r="F16" i="8"/>
  <c r="F17" i="8"/>
  <c r="F18" i="8"/>
  <c r="F19" i="8"/>
  <c r="F8" i="8"/>
  <c r="E13" i="8"/>
  <c r="E14" i="8"/>
  <c r="B6" i="8"/>
  <c r="E9" i="8"/>
  <c r="E10" i="8"/>
  <c r="E11" i="8"/>
  <c r="E12" i="8"/>
  <c r="E15" i="8"/>
  <c r="E16" i="8"/>
  <c r="E17" i="8"/>
  <c r="E18" i="8"/>
  <c r="E19" i="8"/>
  <c r="E8" i="8"/>
  <c r="B3" i="8"/>
  <c r="B4" i="8"/>
  <c r="I7" i="7"/>
  <c r="I8" i="7"/>
  <c r="I6" i="7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6" i="6"/>
  <c r="C3" i="8"/>
  <c r="C4" i="8"/>
  <c r="G26" i="8" l="1"/>
  <c r="G34" i="8"/>
  <c r="G27" i="8"/>
  <c r="G35" i="8"/>
  <c r="G28" i="8"/>
  <c r="G36" i="8"/>
  <c r="G29" i="8"/>
  <c r="G37" i="8"/>
  <c r="G30" i="8"/>
  <c r="G31" i="8"/>
  <c r="G32" i="8"/>
  <c r="G33" i="8"/>
  <c r="E20" i="8"/>
  <c r="F20" i="8"/>
  <c r="G16" i="8"/>
  <c r="G14" i="8"/>
  <c r="G10" i="8"/>
  <c r="G17" i="8"/>
  <c r="G15" i="8"/>
  <c r="G9" i="8"/>
  <c r="G13" i="8"/>
  <c r="G12" i="8"/>
  <c r="G19" i="8"/>
  <c r="G11" i="8"/>
  <c r="G18" i="8"/>
  <c r="G8" i="8"/>
  <c r="J8" i="8" l="1"/>
  <c r="G20" i="8"/>
  <c r="I12" i="8"/>
  <c r="H12" i="8"/>
  <c r="J12" i="8"/>
  <c r="J13" i="8"/>
  <c r="H13" i="8"/>
  <c r="I13" i="8"/>
  <c r="J9" i="8"/>
  <c r="H9" i="8"/>
  <c r="I9" i="8"/>
  <c r="H15" i="8"/>
  <c r="I15" i="8"/>
  <c r="J15" i="8"/>
  <c r="J17" i="8"/>
  <c r="H17" i="8"/>
  <c r="I17" i="8"/>
  <c r="H18" i="8"/>
  <c r="I18" i="8"/>
  <c r="J18" i="8"/>
  <c r="H10" i="8"/>
  <c r="I10" i="8"/>
  <c r="J10" i="8"/>
  <c r="H11" i="8"/>
  <c r="J11" i="8"/>
  <c r="I11" i="8"/>
  <c r="H14" i="8"/>
  <c r="I14" i="8"/>
  <c r="J14" i="8"/>
  <c r="I19" i="8"/>
  <c r="J19" i="8"/>
  <c r="H19" i="8"/>
  <c r="I16" i="8"/>
  <c r="H16" i="8"/>
  <c r="J16" i="8"/>
  <c r="H8" i="8"/>
  <c r="I8" i="8"/>
  <c r="J20" i="8" l="1"/>
  <c r="I20" i="8"/>
  <c r="H2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A1" authorId="0" shapeId="0" xr:uid="{937446AC-8FAD-41CE-8D0C-8E928E1DDA30}">
      <text>
        <r>
          <rPr>
            <sz val="9"/>
            <color indexed="81"/>
            <rFont val="Tahoma"/>
            <family val="2"/>
          </rPr>
          <t>Home &gt; Fill (Editing) &gt; Flash Fill
Data &gt; Remove Duplicates (Data Tools)</t>
        </r>
      </text>
    </comment>
    <comment ref="C5" authorId="0" shapeId="0" xr:uid="{349BF11E-7A0B-4801-95D1-2D358EADBA41}">
      <text>
        <r>
          <rPr>
            <b/>
            <sz val="9"/>
            <color indexed="81"/>
            <rFont val="Tahoma"/>
            <family val="2"/>
          </rPr>
          <t>Naji El Kotob</t>
        </r>
        <r>
          <rPr>
            <sz val="9"/>
            <color indexed="81"/>
            <rFont val="Tahoma"/>
            <family val="2"/>
          </rPr>
          <t xml:space="preserve">
Create a distinct list from the first word list.</t>
        </r>
      </text>
    </comment>
  </commentList>
</comments>
</file>

<file path=xl/sharedStrings.xml><?xml version="1.0" encoding="utf-8"?>
<sst xmlns="http://schemas.openxmlformats.org/spreadsheetml/2006/main" count="723" uniqueCount="262">
  <si>
    <t xml:space="preserve">Excel Data Analysis for Auditors </t>
  </si>
  <si>
    <t>Dates</t>
  </si>
  <si>
    <t>Sales and Marketing</t>
  </si>
  <si>
    <t>Advertising</t>
  </si>
  <si>
    <t>Direct marketing</t>
  </si>
  <si>
    <t>Other expenses (specify)</t>
  </si>
  <si>
    <t>Research and Development</t>
  </si>
  <si>
    <t>Technology licenses</t>
  </si>
  <si>
    <t xml:space="preserve">Patents </t>
  </si>
  <si>
    <t>General and Administrative</t>
  </si>
  <si>
    <t>Wages and salaries</t>
  </si>
  <si>
    <t>Outside services</t>
  </si>
  <si>
    <t>Supplies</t>
  </si>
  <si>
    <t>Meals and entertainment</t>
  </si>
  <si>
    <t>Rent</t>
  </si>
  <si>
    <t>Telephone</t>
  </si>
  <si>
    <t>Utilities</t>
  </si>
  <si>
    <t>Depreciation</t>
  </si>
  <si>
    <t>Insurance</t>
  </si>
  <si>
    <t>Repairs and maintenance</t>
  </si>
  <si>
    <t>Expense Type</t>
  </si>
  <si>
    <t>Description</t>
  </si>
  <si>
    <t>Expenses</t>
  </si>
  <si>
    <t>Amount</t>
  </si>
  <si>
    <t>NA</t>
  </si>
  <si>
    <t>Employees</t>
  </si>
  <si>
    <t>LastName</t>
  </si>
  <si>
    <t>FirstName</t>
  </si>
  <si>
    <t>Title</t>
  </si>
  <si>
    <t>TitleOfCourtesy</t>
  </si>
  <si>
    <t>Davolio</t>
  </si>
  <si>
    <t>Sales Representative</t>
  </si>
  <si>
    <t>Ms.</t>
  </si>
  <si>
    <t>Fuller</t>
  </si>
  <si>
    <t>Andrew</t>
  </si>
  <si>
    <t>Vice President, Sales</t>
  </si>
  <si>
    <t>Dr.</t>
  </si>
  <si>
    <t>Leverling</t>
  </si>
  <si>
    <t>Peacock</t>
  </si>
  <si>
    <t>Margaret</t>
  </si>
  <si>
    <t>Mrs.</t>
  </si>
  <si>
    <t>Buchanan</t>
  </si>
  <si>
    <t>Steven</t>
  </si>
  <si>
    <t>Sales Manager</t>
  </si>
  <si>
    <t>Mr.</t>
  </si>
  <si>
    <t>Suyama</t>
  </si>
  <si>
    <t>Michael</t>
  </si>
  <si>
    <t>King</t>
  </si>
  <si>
    <t>Callahan</t>
  </si>
  <si>
    <t>Laura</t>
  </si>
  <si>
    <t>Inside Sales Coordinator</t>
  </si>
  <si>
    <t>Dodsworth</t>
  </si>
  <si>
    <t>Anne</t>
  </si>
  <si>
    <t>Full Name</t>
  </si>
  <si>
    <t>nancy</t>
  </si>
  <si>
    <t>janet</t>
  </si>
  <si>
    <t>robert</t>
  </si>
  <si>
    <t>Transactions</t>
  </si>
  <si>
    <t>Find Gaps</t>
  </si>
  <si>
    <t>Date</t>
  </si>
  <si>
    <t>Transaction Id</t>
  </si>
  <si>
    <t>Found</t>
  </si>
  <si>
    <t>Series</t>
  </si>
  <si>
    <t>List</t>
  </si>
  <si>
    <t>Jan</t>
  </si>
  <si>
    <t>Feb</t>
  </si>
  <si>
    <t>Mar</t>
  </si>
  <si>
    <t>A1</t>
  </si>
  <si>
    <t>Numbers</t>
  </si>
  <si>
    <t>Text 1</t>
  </si>
  <si>
    <t>Text 2</t>
  </si>
  <si>
    <t>Invoice</t>
  </si>
  <si>
    <t>Receipt</t>
  </si>
  <si>
    <t>https://github.com/NajiElKotob/awesomemso#excel</t>
  </si>
  <si>
    <t>Resources</t>
  </si>
  <si>
    <t>Labs</t>
  </si>
  <si>
    <t>Tips and Tricks</t>
  </si>
  <si>
    <t>https://github.com/NajiElKotob/AwesomeMSO/tree/master/Excel</t>
  </si>
  <si>
    <t>https://github.com/NajiElKotob/AwesomeMSO/tree/master/Excel/Labs</t>
  </si>
  <si>
    <t>Aging</t>
  </si>
  <si>
    <t>CustomerID</t>
  </si>
  <si>
    <t>CompanyName</t>
  </si>
  <si>
    <t>ContactName</t>
  </si>
  <si>
    <t>ALFKI</t>
  </si>
  <si>
    <t>Alfreds Futterkiste</t>
  </si>
  <si>
    <t>Maria Anders</t>
  </si>
  <si>
    <t>ANATR</t>
  </si>
  <si>
    <t>Ana Trujillo Emparedados y helados</t>
  </si>
  <si>
    <t>Ana Trujillo</t>
  </si>
  <si>
    <t>ANTON</t>
  </si>
  <si>
    <t>Antonio Moreno Taquería</t>
  </si>
  <si>
    <t>Antonio Moreno</t>
  </si>
  <si>
    <t>AROUT</t>
  </si>
  <si>
    <t>Around the Horn</t>
  </si>
  <si>
    <t>Thomas Hardy</t>
  </si>
  <si>
    <t>BERGS</t>
  </si>
  <si>
    <t>Berglunds snabbköp</t>
  </si>
  <si>
    <t>Christina Berglund</t>
  </si>
  <si>
    <t>BLAUS</t>
  </si>
  <si>
    <t>Blauer See Delikatessen</t>
  </si>
  <si>
    <t>Hanna Moos</t>
  </si>
  <si>
    <t>BLONP</t>
  </si>
  <si>
    <t>Blondesddsl père et fils</t>
  </si>
  <si>
    <t>Frédérique Citeaux</t>
  </si>
  <si>
    <t>BOLID</t>
  </si>
  <si>
    <t>Bólido Comidas preparadas</t>
  </si>
  <si>
    <t>Martín Sommer</t>
  </si>
  <si>
    <t>BONAP</t>
  </si>
  <si>
    <t>Bon app'</t>
  </si>
  <si>
    <t>Laurence Lebihan</t>
  </si>
  <si>
    <t>BOTTM</t>
  </si>
  <si>
    <t>Bottom-Dollar Markets</t>
  </si>
  <si>
    <t>Elizabeth Lincoln</t>
  </si>
  <si>
    <t>BSBEV</t>
  </si>
  <si>
    <t>B's Beverages</t>
  </si>
  <si>
    <t>Victoria Ashworth</t>
  </si>
  <si>
    <t>CACTU</t>
  </si>
  <si>
    <t>Cactus Comidas para llevar</t>
  </si>
  <si>
    <t>Patricio Simpson</t>
  </si>
  <si>
    <t>Invoice Date</t>
  </si>
  <si>
    <t>Text 3</t>
  </si>
  <si>
    <t>Text 4.1</t>
  </si>
  <si>
    <t>Text 4.2</t>
  </si>
  <si>
    <t>Text 4.3</t>
  </si>
  <si>
    <t>Q1</t>
  </si>
  <si>
    <t>Random (Sim)</t>
  </si>
  <si>
    <t>Today</t>
  </si>
  <si>
    <t>1-30</t>
  </si>
  <si>
    <t>31-60</t>
  </si>
  <si>
    <t>&gt; 60</t>
  </si>
  <si>
    <t>Apr</t>
  </si>
  <si>
    <t>May</t>
  </si>
  <si>
    <t>Jun</t>
  </si>
  <si>
    <t>Transpose</t>
  </si>
  <si>
    <t>A,B,C,D,E,F</t>
  </si>
  <si>
    <t>Text To Column</t>
  </si>
  <si>
    <t>OrderID</t>
  </si>
  <si>
    <t>ProductID</t>
  </si>
  <si>
    <t>UnitPrice</t>
  </si>
  <si>
    <t>Quantity</t>
  </si>
  <si>
    <t>Sales</t>
  </si>
  <si>
    <t>Total</t>
  </si>
  <si>
    <t>For 3 icons, Excel calculates the 67th percent and 33th percent.</t>
  </si>
  <si>
    <t xml:space="preserve">67th = min + 0.67 * (max-min) </t>
  </si>
  <si>
    <t xml:space="preserve">33th percent = min + 0.33 * (max-min) </t>
  </si>
  <si>
    <t>Min</t>
  </si>
  <si>
    <t>Max</t>
  </si>
  <si>
    <t>67th =</t>
  </si>
  <si>
    <t>33th =</t>
  </si>
  <si>
    <t>Icon Sets</t>
  </si>
  <si>
    <t>Sorting</t>
  </si>
  <si>
    <t>Dec</t>
  </si>
  <si>
    <t>Nov</t>
  </si>
  <si>
    <t>Oct</t>
  </si>
  <si>
    <t>Sep</t>
  </si>
  <si>
    <t>Aug</t>
  </si>
  <si>
    <t>Jul</t>
  </si>
  <si>
    <t>Year</t>
  </si>
  <si>
    <t>Month</t>
  </si>
  <si>
    <t>Matching two lists</t>
  </si>
  <si>
    <t>Naji</t>
  </si>
  <si>
    <t>El Kotob</t>
  </si>
  <si>
    <t>Data Analyst</t>
  </si>
  <si>
    <t>Naji El Kotob</t>
  </si>
  <si>
    <r>
      <t xml:space="preserve">Sort by Month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Year</t>
    </r>
  </si>
  <si>
    <t>EmployeeID</t>
  </si>
  <si>
    <t>OrderDate</t>
  </si>
  <si>
    <t>Freight</t>
  </si>
  <si>
    <t>ShipName</t>
  </si>
  <si>
    <t>ShipAddress</t>
  </si>
  <si>
    <t>ShipCity</t>
  </si>
  <si>
    <t>ShipPostalCode</t>
  </si>
  <si>
    <t>ShipCountry</t>
  </si>
  <si>
    <t>TOMSP</t>
  </si>
  <si>
    <t>Toms Spezialitäten</t>
  </si>
  <si>
    <t>Luisenstr. 48</t>
  </si>
  <si>
    <t>Münster</t>
  </si>
  <si>
    <t>44087</t>
  </si>
  <si>
    <t>Germany</t>
  </si>
  <si>
    <t>OTTIK</t>
  </si>
  <si>
    <t>Ottilies Käseladen</t>
  </si>
  <si>
    <t>Mehrheimerstr. 369</t>
  </si>
  <si>
    <t>Köln</t>
  </si>
  <si>
    <t>50739</t>
  </si>
  <si>
    <t>FRANK</t>
  </si>
  <si>
    <t>Frankenversand</t>
  </si>
  <si>
    <t>Berliner Platz 43</t>
  </si>
  <si>
    <t>München</t>
  </si>
  <si>
    <t>80805</t>
  </si>
  <si>
    <t>QUICK</t>
  </si>
  <si>
    <t>QUICK-Stop</t>
  </si>
  <si>
    <t>Taucherstraße 10</t>
  </si>
  <si>
    <t>Cunewalde</t>
  </si>
  <si>
    <t>01307</t>
  </si>
  <si>
    <t>MORGK</t>
  </si>
  <si>
    <t>Morgenstern Gesundkost</t>
  </si>
  <si>
    <t>Heerstr. 22</t>
  </si>
  <si>
    <t>Leipzig</t>
  </si>
  <si>
    <t>04179</t>
  </si>
  <si>
    <t>LEHMS</t>
  </si>
  <si>
    <t>Lehmanns Marktstand</t>
  </si>
  <si>
    <t>Magazinweg 7</t>
  </si>
  <si>
    <t>Frankfurt a.M.</t>
  </si>
  <si>
    <t>60528</t>
  </si>
  <si>
    <t>WANDK</t>
  </si>
  <si>
    <t>Die Wandernde Kuh</t>
  </si>
  <si>
    <t>Adenauerallee 900</t>
  </si>
  <si>
    <t>Stuttgart</t>
  </si>
  <si>
    <t>70563</t>
  </si>
  <si>
    <t>KOENE</t>
  </si>
  <si>
    <t>Königlich Essen</t>
  </si>
  <si>
    <t>Maubelstr. 90</t>
  </si>
  <si>
    <t>Brandenburg</t>
  </si>
  <si>
    <t>14776</t>
  </si>
  <si>
    <t>DRACD</t>
  </si>
  <si>
    <t>Drachenblut Delikatessen</t>
  </si>
  <si>
    <t>Walserweg 21</t>
  </si>
  <si>
    <t>Aachen</t>
  </si>
  <si>
    <t>52066</t>
  </si>
  <si>
    <t>Forsterstr. 57</t>
  </si>
  <si>
    <t>Mannheim</t>
  </si>
  <si>
    <t>68306</t>
  </si>
  <si>
    <t>Simulation</t>
  </si>
  <si>
    <t>Finding transactions from the last week</t>
  </si>
  <si>
    <t>Analyze data in Excel</t>
  </si>
  <si>
    <t>Understand Power Query</t>
  </si>
  <si>
    <t>Understand and create PivotChart</t>
  </si>
  <si>
    <t>Understand and create PivotTables</t>
  </si>
  <si>
    <t>Understand, create and work with financial and non-financial formulas</t>
  </si>
  <si>
    <t>Select and create effective charts</t>
  </si>
  <si>
    <t>Illustrate trends with sparklines</t>
  </si>
  <si>
    <t>Apply conditional formatting rules</t>
  </si>
  <si>
    <t>Create and manage tables</t>
  </si>
  <si>
    <t>Generate simulations from random functions</t>
  </si>
  <si>
    <t>Distinct List (Optional)</t>
  </si>
  <si>
    <t>First Word</t>
  </si>
  <si>
    <t>Topics</t>
  </si>
  <si>
    <t>Use the flash fill feature to extract the first word from each topic</t>
  </si>
  <si>
    <t>Flash Fill</t>
  </si>
  <si>
    <t>CTRL + SHIFT + ;</t>
  </si>
  <si>
    <t>Time</t>
  </si>
  <si>
    <t>CTRL + ;</t>
  </si>
  <si>
    <t>Boolean</t>
  </si>
  <si>
    <t>Number</t>
  </si>
  <si>
    <t>00123</t>
  </si>
  <si>
    <t>Number As Text</t>
  </si>
  <si>
    <t>123</t>
  </si>
  <si>
    <t>Data Types</t>
  </si>
  <si>
    <t>Version 3.4 | Last Update June 2020</t>
  </si>
  <si>
    <t>Use the required functions to generate a full name from Title, FirstName and LastName. Also, take into consideration the 'Sentence case (First character capital)'</t>
  </si>
  <si>
    <t>Date Time</t>
  </si>
  <si>
    <t>Your Turn</t>
  </si>
  <si>
    <t>Number As Text (Single Quote)</t>
  </si>
  <si>
    <t>Number As Text (Cell Type)</t>
  </si>
  <si>
    <t>Note</t>
  </si>
  <si>
    <t>Desc.</t>
  </si>
  <si>
    <t>Value</t>
  </si>
  <si>
    <t xml:space="preserve">Use 'Fill Handle' </t>
  </si>
  <si>
    <t>Your turn</t>
  </si>
  <si>
    <r>
      <t xml:space="preserve">Your turn </t>
    </r>
    <r>
      <rPr>
        <i/>
        <sz val="11"/>
        <color theme="1"/>
        <rFont val="Calibri"/>
        <family val="2"/>
        <scheme val="minor"/>
      </rPr>
      <t>(0-19 Red, 20-49 Yellow, 50- Green)</t>
    </r>
  </si>
  <si>
    <t>Find the difference in the LastName</t>
  </si>
  <si>
    <t>Filter the table by the OrderDate of this week.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</si>
</sst>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[$-F400]h:mm:ss\ AM/PM"/>
    <numFmt numFmtId="167" formatCode="[$-409]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36"/>
      <color theme="0"/>
      <name val="Arial Nova Light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9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44" fontId="0" fillId="0" borderId="0" xfId="2" applyFont="1"/>
    <xf numFmtId="164" fontId="0" fillId="0" borderId="0" xfId="2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4" xfId="0" applyFont="1" applyBorder="1"/>
    <xf numFmtId="0" fontId="0" fillId="0" borderId="5" xfId="0" applyFont="1" applyBorder="1"/>
    <xf numFmtId="0" fontId="6" fillId="0" borderId="0" xfId="0" applyFont="1"/>
    <xf numFmtId="0" fontId="3" fillId="0" borderId="0" xfId="0" applyFont="1"/>
    <xf numFmtId="164" fontId="2" fillId="3" borderId="3" xfId="2" applyNumberFormat="1" applyFont="1" applyFill="1" applyBorder="1"/>
    <xf numFmtId="164" fontId="0" fillId="0" borderId="3" xfId="2" applyNumberFormat="1" applyFont="1" applyBorder="1"/>
    <xf numFmtId="164" fontId="0" fillId="0" borderId="6" xfId="2" applyNumberFormat="1" applyFont="1" applyBorder="1"/>
    <xf numFmtId="14" fontId="0" fillId="0" borderId="0" xfId="0" applyNumberFormat="1"/>
    <xf numFmtId="14" fontId="3" fillId="0" borderId="0" xfId="0" applyNumberFormat="1" applyFont="1"/>
    <xf numFmtId="0" fontId="8" fillId="2" borderId="0" xfId="0" applyFont="1" applyFill="1"/>
    <xf numFmtId="0" fontId="0" fillId="0" borderId="0" xfId="0" applyNumberFormat="1"/>
    <xf numFmtId="0" fontId="10" fillId="2" borderId="0" xfId="0" applyFont="1" applyFill="1"/>
    <xf numFmtId="0" fontId="11" fillId="2" borderId="0" xfId="3" applyFont="1" applyFill="1"/>
    <xf numFmtId="0" fontId="12" fillId="0" borderId="0" xfId="0" applyFont="1"/>
    <xf numFmtId="44" fontId="0" fillId="0" borderId="7" xfId="2" applyFont="1" applyBorder="1"/>
    <xf numFmtId="44" fontId="12" fillId="0" borderId="7" xfId="2" applyFont="1" applyBorder="1"/>
    <xf numFmtId="0" fontId="0" fillId="4" borderId="0" xfId="0" applyFill="1"/>
    <xf numFmtId="0" fontId="12" fillId="4" borderId="0" xfId="0" applyFont="1" applyFill="1"/>
    <xf numFmtId="0" fontId="0" fillId="4" borderId="0" xfId="0" quotePrefix="1" applyFill="1"/>
    <xf numFmtId="164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0" fontId="10" fillId="0" borderId="0" xfId="0" applyFont="1" applyFill="1"/>
    <xf numFmtId="0" fontId="11" fillId="0" borderId="0" xfId="3" applyFont="1" applyFill="1"/>
    <xf numFmtId="0" fontId="0" fillId="0" borderId="0" xfId="0" applyFill="1"/>
    <xf numFmtId="0" fontId="0" fillId="6" borderId="0" xfId="0" applyFill="1"/>
    <xf numFmtId="0" fontId="0" fillId="5" borderId="0" xfId="0" applyFill="1"/>
    <xf numFmtId="166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2" fontId="0" fillId="0" borderId="0" xfId="0" applyNumberFormat="1"/>
    <xf numFmtId="0" fontId="0" fillId="0" borderId="0" xfId="0" quotePrefix="1"/>
    <xf numFmtId="0" fontId="16" fillId="0" borderId="0" xfId="0" applyFont="1"/>
    <xf numFmtId="22" fontId="0" fillId="0" borderId="0" xfId="0" applyNumberFormat="1"/>
    <xf numFmtId="49" fontId="0" fillId="0" borderId="0" xfId="0" applyNumberFormat="1"/>
    <xf numFmtId="0" fontId="0" fillId="7" borderId="0" xfId="0" applyFill="1"/>
    <xf numFmtId="43" fontId="0" fillId="0" borderId="7" xfId="1" applyFont="1" applyBorder="1"/>
    <xf numFmtId="165" fontId="0" fillId="0" borderId="7" xfId="1" applyNumberFormat="1" applyFont="1" applyBorder="1"/>
    <xf numFmtId="44" fontId="0" fillId="0" borderId="0" xfId="2" applyFont="1" applyBorder="1"/>
    <xf numFmtId="44" fontId="12" fillId="0" borderId="0" xfId="2" applyFont="1" applyBorder="1"/>
    <xf numFmtId="165" fontId="0" fillId="0" borderId="0" xfId="1" applyNumberFormat="1" applyFont="1" applyBorder="1"/>
    <xf numFmtId="43" fontId="0" fillId="0" borderId="0" xfId="1" applyFont="1" applyBorder="1"/>
    <xf numFmtId="0" fontId="17" fillId="0" borderId="0" xfId="0" applyFo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12">
    <dxf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52572C-A50B-4856-96F6-A50DD22C9B4F}" name="Table1" displayName="Table1" ref="A3:C23" totalsRowShown="0">
  <autoFilter ref="A3:C23" xr:uid="{B1D2AFCD-3C19-4437-90E2-9DAA88812A01}"/>
  <tableColumns count="3">
    <tableColumn id="1" xr3:uid="{D21C8DAC-ABCF-4EDD-8BB9-F3F1D25A5AE3}" name="Expense Type"/>
    <tableColumn id="2" xr3:uid="{174D483B-FE17-4B94-B115-61B7580008FF}" name="Description"/>
    <tableColumn id="3" xr3:uid="{AD7049F6-3E1B-407E-81D0-9CB94292B9A3}" name="Amount" dataDxfId="11" dataCellStyle="Currency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D5B794-3B00-427B-BA56-92A44429D900}" name="Table3" displayName="Table3" ref="A3:E25" totalsRowCount="1">
  <autoFilter ref="A3:E24" xr:uid="{1DDB6FFF-625A-4CB2-92E6-CAF243D4DA9D}"/>
  <tableColumns count="5">
    <tableColumn id="1" xr3:uid="{9872D77B-B7B8-49FE-B232-D15FB47FFB04}" name="OrderID" totalsRowLabel="Total"/>
    <tableColumn id="2" xr3:uid="{F412AF4D-F038-4210-8299-038772EE641D}" name="ProductID"/>
    <tableColumn id="3" xr3:uid="{12215B76-0E01-4968-A09A-5A9C9AA4AEAD}" name="UnitPrice" dataDxfId="10" totalsRowDxfId="9" dataCellStyle="Currency"/>
    <tableColumn id="4" xr3:uid="{FEC02423-5CD0-47AE-972A-95F157082495}" name="Quantity"/>
    <tableColumn id="6" xr3:uid="{7C9E7739-3F30-4A53-942E-BA7532344691}" name="Sales" totalsRowFunction="sum" dataDxfId="8" totalsRowDxfId="7" dataCellStyle="Currency">
      <calculatedColumnFormula>Table3[[#This Row],[UnitPrice]]*Table3[[#This Row],[Quantity]]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347CBE-58B4-4C81-A14C-7618D09F403D}" name="Table33" displayName="Table33" ref="H3:L25" totalsRowCount="1">
  <autoFilter ref="H3:L24" xr:uid="{37C92717-4470-46AE-9978-45E5656FD322}"/>
  <tableColumns count="5">
    <tableColumn id="1" xr3:uid="{292E6F6A-4BE8-42DC-98A1-65CD759A2EE7}" name="OrderID" totalsRowLabel="Total"/>
    <tableColumn id="2" xr3:uid="{22C1ACFF-23DE-43CF-8926-9ED20A629930}" name="ProductID"/>
    <tableColumn id="3" xr3:uid="{A941D3F7-A0E4-4438-8FB9-915C37AB8B60}" name="UnitPrice" dataDxfId="5" totalsRowDxfId="6" dataCellStyle="Currency"/>
    <tableColumn id="4" xr3:uid="{806AF866-CF21-46A4-A43F-CDE1F27CDE5C}" name="Quantity"/>
    <tableColumn id="6" xr3:uid="{0A0275F6-C186-42E4-8970-E2B394621E89}" name="Sales" totalsRowFunction="sum" dataDxfId="3" totalsRowDxfId="4" dataCellStyle="Currency">
      <calculatedColumnFormula>Table33[[#This Row],[UnitPrice]]*Table33[[#This Row],[Quantity]]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ajiElKotob/AwesomeMSO/tree/master/Excel/Labs" TargetMode="External"/><Relationship Id="rId2" Type="http://schemas.openxmlformats.org/officeDocument/2006/relationships/hyperlink" Target="https://github.com/NajiElKotob/AwesomeMSO/tree/master/Excel" TargetMode="External"/><Relationship Id="rId1" Type="http://schemas.openxmlformats.org/officeDocument/2006/relationships/hyperlink" Target="https://github.com/NajiElKotob/awesomemso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ajiElKotob/AwesomeMSO/tree/master/Excel/Labs" TargetMode="External"/><Relationship Id="rId2" Type="http://schemas.openxmlformats.org/officeDocument/2006/relationships/hyperlink" Target="https://github.com/NajiElKotob/AwesomeMSO/tree/master/Excel" TargetMode="External"/><Relationship Id="rId1" Type="http://schemas.openxmlformats.org/officeDocument/2006/relationships/hyperlink" Target="https://github.com/NajiElKotob/awesomems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826C-819A-4513-B5C5-860282237177}">
  <dimension ref="B2:C11"/>
  <sheetViews>
    <sheetView showGridLines="0" showRowColHeaders="0" tabSelected="1" workbookViewId="0">
      <selection activeCell="B13" sqref="B13"/>
    </sheetView>
  </sheetViews>
  <sheetFormatPr defaultRowHeight="14.4" x14ac:dyDescent="0.3"/>
  <cols>
    <col min="1" max="1" width="8.88671875" style="1"/>
    <col min="2" max="2" width="13.88671875" style="1" customWidth="1"/>
    <col min="3" max="16384" width="8.88671875" style="1"/>
  </cols>
  <sheetData>
    <row r="2" spans="2:3" ht="45" x14ac:dyDescent="0.75">
      <c r="B2" s="3" t="s">
        <v>0</v>
      </c>
    </row>
    <row r="4" spans="2:3" ht="18" x14ac:dyDescent="0.35">
      <c r="B4" s="2" t="s">
        <v>163</v>
      </c>
    </row>
    <row r="5" spans="2:3" x14ac:dyDescent="0.3">
      <c r="B5" s="19" t="s">
        <v>248</v>
      </c>
    </row>
    <row r="8" spans="2:3" x14ac:dyDescent="0.3">
      <c r="B8" s="21" t="s">
        <v>74</v>
      </c>
      <c r="C8" s="22" t="s">
        <v>73</v>
      </c>
    </row>
    <row r="9" spans="2:3" x14ac:dyDescent="0.3">
      <c r="B9" s="21" t="s">
        <v>75</v>
      </c>
      <c r="C9" s="22" t="s">
        <v>78</v>
      </c>
    </row>
    <row r="10" spans="2:3" x14ac:dyDescent="0.3">
      <c r="B10" s="21" t="s">
        <v>76</v>
      </c>
      <c r="C10" s="22" t="s">
        <v>77</v>
      </c>
    </row>
    <row r="11" spans="2:3" x14ac:dyDescent="0.3">
      <c r="B11" s="21"/>
      <c r="C11" s="21"/>
    </row>
  </sheetData>
  <hyperlinks>
    <hyperlink ref="C8" r:id="rId1" location="excel" xr:uid="{C1C117F6-0015-48D8-8585-7EBEA9BFF1A0}"/>
    <hyperlink ref="C10" r:id="rId2" xr:uid="{E6E8C59C-E0FD-470C-80ED-D7E2F32A1BDD}"/>
    <hyperlink ref="C9" r:id="rId3" xr:uid="{050B30D4-6C28-4EDF-B6F0-AD6AF53819E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34E6-C556-4D06-B28C-BB2DF0E1FE9B}">
  <dimension ref="A1:J39"/>
  <sheetViews>
    <sheetView topLeftCell="A7" workbookViewId="0">
      <selection activeCell="A23" sqref="A23:B23"/>
    </sheetView>
  </sheetViews>
  <sheetFormatPr defaultRowHeight="14.4" x14ac:dyDescent="0.3"/>
  <cols>
    <col min="1" max="1" width="10.33203125" bestFit="1" customWidth="1"/>
    <col min="2" max="2" width="30.33203125" bestFit="1" customWidth="1"/>
    <col min="3" max="3" width="16.33203125" style="23" bestFit="1" customWidth="1"/>
    <col min="4" max="4" width="13.5546875" style="23" customWidth="1"/>
    <col min="5" max="5" width="18" bestFit="1" customWidth="1"/>
    <col min="6" max="6" width="18" customWidth="1"/>
    <col min="7" max="7" width="10.33203125" bestFit="1" customWidth="1"/>
    <col min="8" max="10" width="10.109375" hidden="1" customWidth="1"/>
  </cols>
  <sheetData>
    <row r="1" spans="1:10" ht="18" x14ac:dyDescent="0.35">
      <c r="A1" s="12" t="s">
        <v>79</v>
      </c>
    </row>
    <row r="3" spans="1:10" x14ac:dyDescent="0.3">
      <c r="B3" s="17">
        <f ca="1">TODAY()</f>
        <v>44013</v>
      </c>
      <c r="C3" s="23" t="str">
        <f ca="1">_xlfn.FORMULATEXT(B3)</f>
        <v>=TODAY()</v>
      </c>
    </row>
    <row r="4" spans="1:10" x14ac:dyDescent="0.3">
      <c r="A4" s="17">
        <v>42816</v>
      </c>
      <c r="B4" s="17">
        <f>EOMONTH(A4,0)</f>
        <v>42825</v>
      </c>
      <c r="C4" s="23" t="str">
        <f ca="1">_xlfn.FORMULATEXT(B4)</f>
        <v>=EOMONTH(A4,0)</v>
      </c>
    </row>
    <row r="5" spans="1:10" x14ac:dyDescent="0.3">
      <c r="A5" s="17"/>
    </row>
    <row r="6" spans="1:10" x14ac:dyDescent="0.3">
      <c r="A6" s="13" t="s">
        <v>126</v>
      </c>
      <c r="B6" s="18">
        <f ca="1">TODAY()</f>
        <v>44013</v>
      </c>
    </row>
    <row r="7" spans="1:10" x14ac:dyDescent="0.3">
      <c r="A7" s="26" t="s">
        <v>80</v>
      </c>
      <c r="B7" s="26" t="s">
        <v>81</v>
      </c>
      <c r="C7" s="26" t="s">
        <v>82</v>
      </c>
      <c r="D7" s="27" t="s">
        <v>125</v>
      </c>
      <c r="E7" s="26" t="s">
        <v>119</v>
      </c>
      <c r="F7" s="26" t="s">
        <v>23</v>
      </c>
      <c r="G7" s="26" t="s">
        <v>79</v>
      </c>
      <c r="H7" s="28" t="s">
        <v>127</v>
      </c>
      <c r="I7" s="26" t="s">
        <v>128</v>
      </c>
      <c r="J7" s="26" t="s">
        <v>129</v>
      </c>
    </row>
    <row r="8" spans="1:10" x14ac:dyDescent="0.3">
      <c r="A8" t="s">
        <v>83</v>
      </c>
      <c r="B8" t="s">
        <v>84</v>
      </c>
      <c r="C8" t="s">
        <v>85</v>
      </c>
      <c r="D8" s="23">
        <v>51</v>
      </c>
      <c r="E8" s="17">
        <f t="shared" ref="E8:E19" ca="1" si="0">TODAY() - D8</f>
        <v>43962</v>
      </c>
      <c r="F8" s="4">
        <f ca="1">RANDBETWEEN(200,2000)</f>
        <v>1440</v>
      </c>
      <c r="G8" s="20">
        <f ca="1">$B$6-E8</f>
        <v>51</v>
      </c>
      <c r="H8" t="str">
        <f ca="1">IF($G8&lt;=30,$F8,"")</f>
        <v/>
      </c>
      <c r="I8">
        <f ca="1">IF(AND($G8&gt;30,$G8&lt;=60),$F8,"")</f>
        <v>1440</v>
      </c>
      <c r="J8" t="str">
        <f ca="1">IF($G8&gt;60,$F8,"")</f>
        <v/>
      </c>
    </row>
    <row r="9" spans="1:10" x14ac:dyDescent="0.3">
      <c r="A9" t="s">
        <v>86</v>
      </c>
      <c r="B9" t="s">
        <v>87</v>
      </c>
      <c r="C9" t="s">
        <v>88</v>
      </c>
      <c r="D9" s="23">
        <v>71</v>
      </c>
      <c r="E9" s="17">
        <f t="shared" ca="1" si="0"/>
        <v>43942</v>
      </c>
      <c r="F9" s="4">
        <f t="shared" ref="F9:F19" ca="1" si="1">RANDBETWEEN(200,2000)</f>
        <v>388</v>
      </c>
      <c r="G9" s="20">
        <f t="shared" ref="G9:G19" ca="1" si="2">$B$6-E9</f>
        <v>71</v>
      </c>
      <c r="H9" t="str">
        <f t="shared" ref="H9:H19" ca="1" si="3">IF($G9&lt;=30,$F9,"")</f>
        <v/>
      </c>
      <c r="I9" t="str">
        <f t="shared" ref="I9:I19" ca="1" si="4">IF(AND($G9&gt;30,$G9&lt;=60),$F9,"")</f>
        <v/>
      </c>
      <c r="J9">
        <f t="shared" ref="J9:J19" ca="1" si="5">IF($G9&gt;60,$F9,"")</f>
        <v>388</v>
      </c>
    </row>
    <row r="10" spans="1:10" x14ac:dyDescent="0.3">
      <c r="A10" t="s">
        <v>89</v>
      </c>
      <c r="B10" t="s">
        <v>90</v>
      </c>
      <c r="C10" t="s">
        <v>91</v>
      </c>
      <c r="D10" s="23">
        <v>31</v>
      </c>
      <c r="E10" s="17">
        <f t="shared" ca="1" si="0"/>
        <v>43982</v>
      </c>
      <c r="F10" s="4">
        <f t="shared" ca="1" si="1"/>
        <v>1521</v>
      </c>
      <c r="G10" s="20">
        <f t="shared" ca="1" si="2"/>
        <v>31</v>
      </c>
      <c r="H10" t="str">
        <f t="shared" ca="1" si="3"/>
        <v/>
      </c>
      <c r="I10">
        <f t="shared" ca="1" si="4"/>
        <v>1521</v>
      </c>
      <c r="J10" t="str">
        <f t="shared" ca="1" si="5"/>
        <v/>
      </c>
    </row>
    <row r="11" spans="1:10" x14ac:dyDescent="0.3">
      <c r="A11" t="s">
        <v>92</v>
      </c>
      <c r="B11" t="s">
        <v>93</v>
      </c>
      <c r="C11" t="s">
        <v>94</v>
      </c>
      <c r="D11" s="23">
        <v>11</v>
      </c>
      <c r="E11" s="17">
        <f t="shared" ca="1" si="0"/>
        <v>44002</v>
      </c>
      <c r="F11" s="4">
        <f t="shared" ca="1" si="1"/>
        <v>1076</v>
      </c>
      <c r="G11" s="20">
        <f t="shared" ca="1" si="2"/>
        <v>11</v>
      </c>
      <c r="H11">
        <f t="shared" ca="1" si="3"/>
        <v>1076</v>
      </c>
      <c r="I11" t="str">
        <f t="shared" ca="1" si="4"/>
        <v/>
      </c>
      <c r="J11" t="str">
        <f t="shared" ca="1" si="5"/>
        <v/>
      </c>
    </row>
    <row r="12" spans="1:10" x14ac:dyDescent="0.3">
      <c r="A12" t="s">
        <v>95</v>
      </c>
      <c r="B12" t="s">
        <v>96</v>
      </c>
      <c r="C12" t="s">
        <v>97</v>
      </c>
      <c r="D12" s="23">
        <v>53</v>
      </c>
      <c r="E12" s="17">
        <f t="shared" ca="1" si="0"/>
        <v>43960</v>
      </c>
      <c r="F12" s="4">
        <f t="shared" ca="1" si="1"/>
        <v>499</v>
      </c>
      <c r="G12" s="20">
        <f t="shared" ca="1" si="2"/>
        <v>53</v>
      </c>
      <c r="H12" t="str">
        <f t="shared" ca="1" si="3"/>
        <v/>
      </c>
      <c r="I12">
        <f t="shared" ca="1" si="4"/>
        <v>499</v>
      </c>
      <c r="J12" t="str">
        <f t="shared" ca="1" si="5"/>
        <v/>
      </c>
    </row>
    <row r="13" spans="1:10" x14ac:dyDescent="0.3">
      <c r="A13" t="s">
        <v>98</v>
      </c>
      <c r="B13" t="s">
        <v>99</v>
      </c>
      <c r="C13" t="s">
        <v>100</v>
      </c>
      <c r="D13" s="23">
        <v>12</v>
      </c>
      <c r="E13" s="17">
        <f t="shared" ca="1" si="0"/>
        <v>44001</v>
      </c>
      <c r="F13" s="4">
        <f t="shared" ca="1" si="1"/>
        <v>1747</v>
      </c>
      <c r="G13" s="20">
        <f t="shared" ca="1" si="2"/>
        <v>12</v>
      </c>
      <c r="H13">
        <f t="shared" ca="1" si="3"/>
        <v>1747</v>
      </c>
      <c r="I13" t="str">
        <f t="shared" ca="1" si="4"/>
        <v/>
      </c>
      <c r="J13" t="str">
        <f t="shared" ca="1" si="5"/>
        <v/>
      </c>
    </row>
    <row r="14" spans="1:10" x14ac:dyDescent="0.3">
      <c r="A14" t="s">
        <v>101</v>
      </c>
      <c r="B14" t="s">
        <v>102</v>
      </c>
      <c r="C14" t="s">
        <v>103</v>
      </c>
      <c r="D14" s="23">
        <v>22</v>
      </c>
      <c r="E14" s="17">
        <f t="shared" ca="1" si="0"/>
        <v>43991</v>
      </c>
      <c r="F14" s="4">
        <f t="shared" ca="1" si="1"/>
        <v>673</v>
      </c>
      <c r="G14" s="20">
        <f t="shared" ca="1" si="2"/>
        <v>22</v>
      </c>
      <c r="H14">
        <f t="shared" ca="1" si="3"/>
        <v>673</v>
      </c>
      <c r="I14" t="str">
        <f t="shared" ca="1" si="4"/>
        <v/>
      </c>
      <c r="J14" t="str">
        <f t="shared" ca="1" si="5"/>
        <v/>
      </c>
    </row>
    <row r="15" spans="1:10" x14ac:dyDescent="0.3">
      <c r="A15" t="s">
        <v>104</v>
      </c>
      <c r="B15" t="s">
        <v>105</v>
      </c>
      <c r="C15" t="s">
        <v>106</v>
      </c>
      <c r="D15" s="23">
        <v>64</v>
      </c>
      <c r="E15" s="17">
        <f t="shared" ca="1" si="0"/>
        <v>43949</v>
      </c>
      <c r="F15" s="4">
        <f t="shared" ca="1" si="1"/>
        <v>1169</v>
      </c>
      <c r="G15" s="20">
        <f t="shared" ca="1" si="2"/>
        <v>64</v>
      </c>
      <c r="H15" t="str">
        <f t="shared" ca="1" si="3"/>
        <v/>
      </c>
      <c r="I15" t="str">
        <f t="shared" ca="1" si="4"/>
        <v/>
      </c>
      <c r="J15">
        <f t="shared" ca="1" si="5"/>
        <v>1169</v>
      </c>
    </row>
    <row r="16" spans="1:10" x14ac:dyDescent="0.3">
      <c r="A16" t="s">
        <v>107</v>
      </c>
      <c r="B16" t="s">
        <v>108</v>
      </c>
      <c r="C16" t="s">
        <v>109</v>
      </c>
      <c r="D16" s="23">
        <v>90</v>
      </c>
      <c r="E16" s="17">
        <f t="shared" ca="1" si="0"/>
        <v>43923</v>
      </c>
      <c r="F16" s="4">
        <f t="shared" ca="1" si="1"/>
        <v>1123</v>
      </c>
      <c r="G16" s="20">
        <f t="shared" ca="1" si="2"/>
        <v>90</v>
      </c>
      <c r="H16" t="str">
        <f t="shared" ca="1" si="3"/>
        <v/>
      </c>
      <c r="I16" t="str">
        <f t="shared" ca="1" si="4"/>
        <v/>
      </c>
      <c r="J16">
        <f t="shared" ca="1" si="5"/>
        <v>1123</v>
      </c>
    </row>
    <row r="17" spans="1:10" x14ac:dyDescent="0.3">
      <c r="A17" t="s">
        <v>110</v>
      </c>
      <c r="B17" t="s">
        <v>111</v>
      </c>
      <c r="C17" t="s">
        <v>112</v>
      </c>
      <c r="D17" s="23">
        <v>41</v>
      </c>
      <c r="E17" s="17">
        <f t="shared" ca="1" si="0"/>
        <v>43972</v>
      </c>
      <c r="F17" s="4">
        <f t="shared" ca="1" si="1"/>
        <v>1946</v>
      </c>
      <c r="G17" s="20">
        <f t="shared" ca="1" si="2"/>
        <v>41</v>
      </c>
      <c r="H17" t="str">
        <f t="shared" ca="1" si="3"/>
        <v/>
      </c>
      <c r="I17">
        <f t="shared" ca="1" si="4"/>
        <v>1946</v>
      </c>
      <c r="J17" t="str">
        <f t="shared" ca="1" si="5"/>
        <v/>
      </c>
    </row>
    <row r="18" spans="1:10" x14ac:dyDescent="0.3">
      <c r="A18" t="s">
        <v>113</v>
      </c>
      <c r="B18" t="s">
        <v>114</v>
      </c>
      <c r="C18" t="s">
        <v>115</v>
      </c>
      <c r="D18" s="23">
        <v>37</v>
      </c>
      <c r="E18" s="17">
        <f t="shared" ca="1" si="0"/>
        <v>43976</v>
      </c>
      <c r="F18" s="4">
        <f t="shared" ca="1" si="1"/>
        <v>501</v>
      </c>
      <c r="G18" s="20">
        <f t="shared" ca="1" si="2"/>
        <v>37</v>
      </c>
      <c r="H18" t="str">
        <f t="shared" ca="1" si="3"/>
        <v/>
      </c>
      <c r="I18">
        <f t="shared" ca="1" si="4"/>
        <v>501</v>
      </c>
      <c r="J18" t="str">
        <f t="shared" ca="1" si="5"/>
        <v/>
      </c>
    </row>
    <row r="19" spans="1:10" x14ac:dyDescent="0.3">
      <c r="A19" t="s">
        <v>116</v>
      </c>
      <c r="B19" t="s">
        <v>117</v>
      </c>
      <c r="C19" t="s">
        <v>118</v>
      </c>
      <c r="D19" s="23">
        <v>16</v>
      </c>
      <c r="E19" s="17">
        <f t="shared" ca="1" si="0"/>
        <v>43997</v>
      </c>
      <c r="F19" s="4">
        <f t="shared" ca="1" si="1"/>
        <v>1534</v>
      </c>
      <c r="G19" s="20">
        <f t="shared" ca="1" si="2"/>
        <v>16</v>
      </c>
      <c r="H19">
        <f t="shared" ca="1" si="3"/>
        <v>1534</v>
      </c>
      <c r="I19" t="str">
        <f t="shared" ca="1" si="4"/>
        <v/>
      </c>
      <c r="J19" t="str">
        <f t="shared" ca="1" si="5"/>
        <v/>
      </c>
    </row>
    <row r="20" spans="1:10" ht="15" thickBot="1" x14ac:dyDescent="0.35">
      <c r="A20" s="24"/>
      <c r="B20" s="24"/>
      <c r="C20" s="25"/>
      <c r="D20" s="25"/>
      <c r="E20" s="47">
        <f ca="1">COUNTA(E8:E19)</f>
        <v>12</v>
      </c>
      <c r="F20" s="24">
        <f ca="1">SUM(F8:F19)</f>
        <v>13617</v>
      </c>
      <c r="G20" s="46">
        <f ca="1">AVERAGE(G8:G19)</f>
        <v>41.583333333333336</v>
      </c>
      <c r="H20" s="24">
        <f ca="1">SUM(H8:H19)</f>
        <v>5030</v>
      </c>
      <c r="I20" s="24">
        <f t="shared" ref="I20:J20" ca="1" si="6">SUM(I8:I19)</f>
        <v>5907</v>
      </c>
      <c r="J20" s="24">
        <f t="shared" ca="1" si="6"/>
        <v>2680</v>
      </c>
    </row>
    <row r="21" spans="1:10" ht="15" thickTop="1" x14ac:dyDescent="0.3">
      <c r="A21" s="48"/>
      <c r="B21" s="48"/>
      <c r="C21" s="49"/>
      <c r="D21" s="49"/>
      <c r="E21" s="50"/>
      <c r="F21" s="48"/>
      <c r="G21" s="51"/>
      <c r="H21" s="48"/>
      <c r="I21" s="48"/>
      <c r="J21" s="48"/>
    </row>
    <row r="23" spans="1:10" x14ac:dyDescent="0.3">
      <c r="A23" s="45" t="s">
        <v>258</v>
      </c>
      <c r="B23" s="45"/>
    </row>
    <row r="24" spans="1:10" x14ac:dyDescent="0.3">
      <c r="A24" s="13" t="s">
        <v>126</v>
      </c>
      <c r="B24" s="18">
        <f ca="1">TODAY()</f>
        <v>44013</v>
      </c>
    </row>
    <row r="25" spans="1:10" x14ac:dyDescent="0.3">
      <c r="A25" s="26" t="s">
        <v>80</v>
      </c>
      <c r="B25" s="26" t="s">
        <v>81</v>
      </c>
      <c r="C25" s="26" t="s">
        <v>82</v>
      </c>
      <c r="D25" s="27" t="s">
        <v>125</v>
      </c>
      <c r="E25" s="26" t="s">
        <v>119</v>
      </c>
      <c r="F25" s="26" t="s">
        <v>23</v>
      </c>
      <c r="G25" s="26" t="s">
        <v>79</v>
      </c>
    </row>
    <row r="26" spans="1:10" x14ac:dyDescent="0.3">
      <c r="A26" t="s">
        <v>83</v>
      </c>
      <c r="B26" t="s">
        <v>84</v>
      </c>
      <c r="C26" t="s">
        <v>85</v>
      </c>
      <c r="D26" s="23">
        <v>51</v>
      </c>
      <c r="E26" s="17">
        <f t="shared" ref="E26:E37" ca="1" si="7">TODAY() - D26</f>
        <v>43962</v>
      </c>
      <c r="F26" s="4">
        <f ca="1">RANDBETWEEN(200,2000)</f>
        <v>1935</v>
      </c>
      <c r="G26" s="20">
        <f ca="1">$B$6-E26</f>
        <v>51</v>
      </c>
    </row>
    <row r="27" spans="1:10" x14ac:dyDescent="0.3">
      <c r="A27" t="s">
        <v>86</v>
      </c>
      <c r="B27" t="s">
        <v>87</v>
      </c>
      <c r="C27" t="s">
        <v>88</v>
      </c>
      <c r="D27" s="23">
        <v>71</v>
      </c>
      <c r="E27" s="17">
        <f t="shared" ca="1" si="7"/>
        <v>43942</v>
      </c>
      <c r="F27" s="4">
        <f t="shared" ref="F27:F37" ca="1" si="8">RANDBETWEEN(200,2000)</f>
        <v>1148</v>
      </c>
      <c r="G27" s="20">
        <f t="shared" ref="G27:G37" ca="1" si="9">$B$6-E27</f>
        <v>71</v>
      </c>
    </row>
    <row r="28" spans="1:10" x14ac:dyDescent="0.3">
      <c r="A28" t="s">
        <v>89</v>
      </c>
      <c r="B28" t="s">
        <v>90</v>
      </c>
      <c r="C28" t="s">
        <v>91</v>
      </c>
      <c r="D28" s="23">
        <v>31</v>
      </c>
      <c r="E28" s="17">
        <f t="shared" ca="1" si="7"/>
        <v>43982</v>
      </c>
      <c r="F28" s="4">
        <f t="shared" ca="1" si="8"/>
        <v>514</v>
      </c>
      <c r="G28" s="20">
        <f t="shared" ca="1" si="9"/>
        <v>31</v>
      </c>
    </row>
    <row r="29" spans="1:10" x14ac:dyDescent="0.3">
      <c r="A29" t="s">
        <v>92</v>
      </c>
      <c r="B29" t="s">
        <v>93</v>
      </c>
      <c r="C29" t="s">
        <v>94</v>
      </c>
      <c r="D29" s="23">
        <v>11</v>
      </c>
      <c r="E29" s="17">
        <f t="shared" ca="1" si="7"/>
        <v>44002</v>
      </c>
      <c r="F29" s="4">
        <f t="shared" ca="1" si="8"/>
        <v>1193</v>
      </c>
      <c r="G29" s="20">
        <f t="shared" ca="1" si="9"/>
        <v>11</v>
      </c>
    </row>
    <row r="30" spans="1:10" x14ac:dyDescent="0.3">
      <c r="A30" t="s">
        <v>95</v>
      </c>
      <c r="B30" t="s">
        <v>96</v>
      </c>
      <c r="C30" t="s">
        <v>97</v>
      </c>
      <c r="D30" s="23">
        <v>53</v>
      </c>
      <c r="E30" s="17">
        <f t="shared" ca="1" si="7"/>
        <v>43960</v>
      </c>
      <c r="F30" s="4">
        <f t="shared" ca="1" si="8"/>
        <v>1463</v>
      </c>
      <c r="G30" s="20">
        <f t="shared" ca="1" si="9"/>
        <v>53</v>
      </c>
    </row>
    <row r="31" spans="1:10" x14ac:dyDescent="0.3">
      <c r="A31" t="s">
        <v>98</v>
      </c>
      <c r="B31" t="s">
        <v>99</v>
      </c>
      <c r="C31" t="s">
        <v>100</v>
      </c>
      <c r="D31" s="23">
        <v>12</v>
      </c>
      <c r="E31" s="17">
        <f t="shared" ca="1" si="7"/>
        <v>44001</v>
      </c>
      <c r="F31" s="4">
        <f t="shared" ca="1" si="8"/>
        <v>359</v>
      </c>
      <c r="G31" s="20">
        <f t="shared" ca="1" si="9"/>
        <v>12</v>
      </c>
    </row>
    <row r="32" spans="1:10" x14ac:dyDescent="0.3">
      <c r="A32" t="s">
        <v>101</v>
      </c>
      <c r="B32" t="s">
        <v>102</v>
      </c>
      <c r="C32" t="s">
        <v>103</v>
      </c>
      <c r="D32" s="23">
        <v>22</v>
      </c>
      <c r="E32" s="17">
        <f t="shared" ca="1" si="7"/>
        <v>43991</v>
      </c>
      <c r="F32" s="4">
        <f t="shared" ca="1" si="8"/>
        <v>1845</v>
      </c>
      <c r="G32" s="20">
        <f t="shared" ca="1" si="9"/>
        <v>22</v>
      </c>
    </row>
    <row r="33" spans="1:7" x14ac:dyDescent="0.3">
      <c r="A33" t="s">
        <v>104</v>
      </c>
      <c r="B33" t="s">
        <v>105</v>
      </c>
      <c r="C33" t="s">
        <v>106</v>
      </c>
      <c r="D33" s="23">
        <v>64</v>
      </c>
      <c r="E33" s="17">
        <f t="shared" ca="1" si="7"/>
        <v>43949</v>
      </c>
      <c r="F33" s="4">
        <f t="shared" ca="1" si="8"/>
        <v>1596</v>
      </c>
      <c r="G33" s="20">
        <f t="shared" ca="1" si="9"/>
        <v>64</v>
      </c>
    </row>
    <row r="34" spans="1:7" x14ac:dyDescent="0.3">
      <c r="A34" t="s">
        <v>107</v>
      </c>
      <c r="B34" t="s">
        <v>108</v>
      </c>
      <c r="C34" t="s">
        <v>109</v>
      </c>
      <c r="D34" s="23">
        <v>90</v>
      </c>
      <c r="E34" s="17">
        <f t="shared" ca="1" si="7"/>
        <v>43923</v>
      </c>
      <c r="F34" s="4">
        <f t="shared" ca="1" si="8"/>
        <v>218</v>
      </c>
      <c r="G34" s="20">
        <f t="shared" ca="1" si="9"/>
        <v>90</v>
      </c>
    </row>
    <row r="35" spans="1:7" x14ac:dyDescent="0.3">
      <c r="A35" t="s">
        <v>110</v>
      </c>
      <c r="B35" t="s">
        <v>111</v>
      </c>
      <c r="C35" t="s">
        <v>112</v>
      </c>
      <c r="D35" s="23">
        <v>41</v>
      </c>
      <c r="E35" s="17">
        <f t="shared" ca="1" si="7"/>
        <v>43972</v>
      </c>
      <c r="F35" s="4">
        <f t="shared" ca="1" si="8"/>
        <v>753</v>
      </c>
      <c r="G35" s="20">
        <f t="shared" ca="1" si="9"/>
        <v>41</v>
      </c>
    </row>
    <row r="36" spans="1:7" x14ac:dyDescent="0.3">
      <c r="A36" t="s">
        <v>113</v>
      </c>
      <c r="B36" t="s">
        <v>114</v>
      </c>
      <c r="C36" t="s">
        <v>115</v>
      </c>
      <c r="D36" s="23">
        <v>37</v>
      </c>
      <c r="E36" s="17">
        <f t="shared" ca="1" si="7"/>
        <v>43976</v>
      </c>
      <c r="F36" s="4">
        <f t="shared" ca="1" si="8"/>
        <v>1183</v>
      </c>
      <c r="G36" s="20">
        <f t="shared" ca="1" si="9"/>
        <v>37</v>
      </c>
    </row>
    <row r="37" spans="1:7" x14ac:dyDescent="0.3">
      <c r="A37" t="s">
        <v>116</v>
      </c>
      <c r="B37" t="s">
        <v>117</v>
      </c>
      <c r="C37" t="s">
        <v>118</v>
      </c>
      <c r="D37" s="23">
        <v>16</v>
      </c>
      <c r="E37" s="17">
        <f t="shared" ca="1" si="7"/>
        <v>43997</v>
      </c>
      <c r="F37" s="4">
        <f t="shared" ca="1" si="8"/>
        <v>1983</v>
      </c>
      <c r="G37" s="20">
        <f t="shared" ca="1" si="9"/>
        <v>16</v>
      </c>
    </row>
    <row r="38" spans="1:7" ht="15" thickBot="1" x14ac:dyDescent="0.35">
      <c r="A38" s="24"/>
      <c r="B38" s="24"/>
      <c r="C38" s="25"/>
      <c r="D38" s="25"/>
      <c r="E38" s="24"/>
      <c r="F38" s="24"/>
      <c r="G38" s="24"/>
    </row>
    <row r="39" spans="1:7" ht="15" thickTop="1" x14ac:dyDescent="0.3"/>
  </sheetData>
  <autoFilter ref="A7:G20" xr:uid="{96AD878E-58F6-4A8F-AABE-CAA94690029A}"/>
  <conditionalFormatting sqref="A8:G19">
    <cfRule type="expression" dxfId="0" priority="2">
      <formula>$G8&gt;60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341C-AA08-4495-BC57-877B9E5E77B4}">
  <dimension ref="A1:G14"/>
  <sheetViews>
    <sheetView workbookViewId="0">
      <selection activeCell="E18" sqref="E18"/>
    </sheetView>
  </sheetViews>
  <sheetFormatPr defaultRowHeight="14.4" x14ac:dyDescent="0.3"/>
  <cols>
    <col min="1" max="1" width="13.109375" customWidth="1"/>
    <col min="2" max="2" width="9.33203125" bestFit="1" customWidth="1"/>
    <col min="3" max="3" width="20.88671875" bestFit="1" customWidth="1"/>
    <col min="7" max="7" width="20.88671875" bestFit="1" customWidth="1"/>
  </cols>
  <sheetData>
    <row r="1" spans="1:7" ht="18" x14ac:dyDescent="0.35">
      <c r="A1" s="12" t="s">
        <v>159</v>
      </c>
    </row>
    <row r="3" spans="1:7" x14ac:dyDescent="0.3">
      <c r="A3" s="52" t="s">
        <v>260</v>
      </c>
    </row>
    <row r="5" spans="1:7" x14ac:dyDescent="0.3">
      <c r="A5" s="35" t="s">
        <v>26</v>
      </c>
      <c r="B5" s="35" t="s">
        <v>27</v>
      </c>
      <c r="C5" s="35" t="s">
        <v>28</v>
      </c>
      <c r="E5" s="36" t="s">
        <v>26</v>
      </c>
      <c r="F5" s="36" t="s">
        <v>27</v>
      </c>
      <c r="G5" s="36" t="s">
        <v>28</v>
      </c>
    </row>
    <row r="6" spans="1:7" x14ac:dyDescent="0.3">
      <c r="A6" t="s">
        <v>47</v>
      </c>
      <c r="B6" t="s">
        <v>56</v>
      </c>
      <c r="C6" t="s">
        <v>31</v>
      </c>
      <c r="E6" t="s">
        <v>47</v>
      </c>
      <c r="F6" t="s">
        <v>56</v>
      </c>
      <c r="G6" t="s">
        <v>31</v>
      </c>
    </row>
    <row r="7" spans="1:7" x14ac:dyDescent="0.3">
      <c r="A7" t="s">
        <v>33</v>
      </c>
      <c r="B7" t="s">
        <v>34</v>
      </c>
      <c r="C7" t="s">
        <v>35</v>
      </c>
      <c r="E7" t="s">
        <v>33</v>
      </c>
      <c r="F7" t="s">
        <v>34</v>
      </c>
      <c r="G7" t="s">
        <v>35</v>
      </c>
    </row>
    <row r="8" spans="1:7" x14ac:dyDescent="0.3">
      <c r="A8" t="s">
        <v>37</v>
      </c>
      <c r="B8" t="s">
        <v>55</v>
      </c>
      <c r="C8" t="s">
        <v>31</v>
      </c>
      <c r="E8" t="s">
        <v>38</v>
      </c>
      <c r="F8" t="s">
        <v>39</v>
      </c>
      <c r="G8" t="s">
        <v>31</v>
      </c>
    </row>
    <row r="9" spans="1:7" x14ac:dyDescent="0.3">
      <c r="A9" t="s">
        <v>38</v>
      </c>
      <c r="B9" t="s">
        <v>39</v>
      </c>
      <c r="C9" t="s">
        <v>31</v>
      </c>
      <c r="E9" t="s">
        <v>160</v>
      </c>
      <c r="F9" t="s">
        <v>161</v>
      </c>
      <c r="G9" t="s">
        <v>162</v>
      </c>
    </row>
    <row r="10" spans="1:7" x14ac:dyDescent="0.3">
      <c r="A10" t="s">
        <v>41</v>
      </c>
      <c r="B10" t="s">
        <v>42</v>
      </c>
      <c r="C10" t="s">
        <v>43</v>
      </c>
      <c r="E10" t="s">
        <v>41</v>
      </c>
      <c r="F10" t="s">
        <v>42</v>
      </c>
      <c r="G10" t="s">
        <v>43</v>
      </c>
    </row>
    <row r="11" spans="1:7" x14ac:dyDescent="0.3">
      <c r="A11" t="s">
        <v>45</v>
      </c>
      <c r="B11" t="s">
        <v>46</v>
      </c>
      <c r="C11" t="s">
        <v>31</v>
      </c>
      <c r="E11" t="s">
        <v>45</v>
      </c>
      <c r="F11" t="s">
        <v>46</v>
      </c>
      <c r="G11" t="s">
        <v>31</v>
      </c>
    </row>
    <row r="12" spans="1:7" x14ac:dyDescent="0.3">
      <c r="A12" t="s">
        <v>30</v>
      </c>
      <c r="B12" t="s">
        <v>54</v>
      </c>
      <c r="C12" t="s">
        <v>31</v>
      </c>
      <c r="E12" t="s">
        <v>30</v>
      </c>
      <c r="F12" t="s">
        <v>54</v>
      </c>
      <c r="G12" t="s">
        <v>31</v>
      </c>
    </row>
    <row r="13" spans="1:7" x14ac:dyDescent="0.3">
      <c r="A13" t="s">
        <v>48</v>
      </c>
      <c r="B13" t="s">
        <v>49</v>
      </c>
      <c r="C13" t="s">
        <v>50</v>
      </c>
      <c r="E13" t="s">
        <v>48</v>
      </c>
      <c r="F13" t="s">
        <v>49</v>
      </c>
      <c r="G13" t="s">
        <v>50</v>
      </c>
    </row>
    <row r="14" spans="1:7" x14ac:dyDescent="0.3">
      <c r="A14" t="s">
        <v>51</v>
      </c>
      <c r="B14" t="s">
        <v>52</v>
      </c>
      <c r="C14" t="s">
        <v>31</v>
      </c>
      <c r="E14" t="s">
        <v>51</v>
      </c>
      <c r="F14" t="s">
        <v>52</v>
      </c>
      <c r="G14" t="s">
        <v>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C2750-D323-4DF4-913E-40F116A329D7}">
  <dimension ref="A1:K50"/>
  <sheetViews>
    <sheetView workbookViewId="0">
      <selection activeCell="E57" sqref="E57"/>
    </sheetView>
  </sheetViews>
  <sheetFormatPr defaultRowHeight="14.4" x14ac:dyDescent="0.3"/>
  <cols>
    <col min="4" max="4" width="10.33203125" style="17" bestFit="1" customWidth="1"/>
    <col min="5" max="5" width="11.77734375" style="20" bestFit="1" customWidth="1"/>
    <col min="6" max="6" width="8.77734375" bestFit="1" customWidth="1"/>
    <col min="7" max="7" width="21.88671875" bestFit="1" customWidth="1"/>
    <col min="8" max="8" width="17.33203125" bestFit="1" customWidth="1"/>
    <col min="9" max="9" width="12.6640625" bestFit="1" customWidth="1"/>
    <col min="10" max="10" width="15.88671875" bestFit="1" customWidth="1"/>
    <col min="11" max="11" width="13" bestFit="1" customWidth="1"/>
  </cols>
  <sheetData>
    <row r="1" spans="1:11" ht="18" x14ac:dyDescent="0.35">
      <c r="A1" s="12" t="s">
        <v>223</v>
      </c>
    </row>
    <row r="3" spans="1:11" x14ac:dyDescent="0.3">
      <c r="A3" t="s">
        <v>261</v>
      </c>
    </row>
    <row r="5" spans="1:11" x14ac:dyDescent="0.3">
      <c r="A5" t="s">
        <v>136</v>
      </c>
      <c r="B5" t="s">
        <v>80</v>
      </c>
      <c r="C5" t="s">
        <v>165</v>
      </c>
      <c r="D5" s="17" t="s">
        <v>166</v>
      </c>
      <c r="E5" s="20" t="s">
        <v>222</v>
      </c>
      <c r="F5" t="s">
        <v>167</v>
      </c>
      <c r="G5" t="s">
        <v>168</v>
      </c>
      <c r="H5" t="s">
        <v>169</v>
      </c>
      <c r="I5" t="s">
        <v>170</v>
      </c>
      <c r="J5" t="s">
        <v>171</v>
      </c>
      <c r="K5" t="s">
        <v>172</v>
      </c>
    </row>
    <row r="6" spans="1:11" x14ac:dyDescent="0.3">
      <c r="A6">
        <v>10249</v>
      </c>
      <c r="B6" t="s">
        <v>173</v>
      </c>
      <c r="C6">
        <v>6</v>
      </c>
      <c r="D6" s="17">
        <f ca="1">TODAY() - E6</f>
        <v>44013</v>
      </c>
      <c r="E6" s="20">
        <v>0</v>
      </c>
      <c r="F6">
        <v>11.61</v>
      </c>
      <c r="G6" t="s">
        <v>174</v>
      </c>
      <c r="H6" t="s">
        <v>175</v>
      </c>
      <c r="I6" t="s">
        <v>176</v>
      </c>
      <c r="J6" t="s">
        <v>177</v>
      </c>
      <c r="K6" t="s">
        <v>178</v>
      </c>
    </row>
    <row r="7" spans="1:11" x14ac:dyDescent="0.3">
      <c r="A7">
        <v>10260</v>
      </c>
      <c r="B7" t="s">
        <v>179</v>
      </c>
      <c r="C7">
        <v>4</v>
      </c>
      <c r="D7" s="17">
        <f t="shared" ref="D7:D50" ca="1" si="0">TODAY() - E7</f>
        <v>44013</v>
      </c>
      <c r="E7" s="20">
        <v>0</v>
      </c>
      <c r="F7">
        <v>55.09</v>
      </c>
      <c r="G7" t="s">
        <v>180</v>
      </c>
      <c r="H7" t="s">
        <v>181</v>
      </c>
      <c r="I7" t="s">
        <v>182</v>
      </c>
      <c r="J7" t="s">
        <v>183</v>
      </c>
      <c r="K7" t="s">
        <v>178</v>
      </c>
    </row>
    <row r="8" spans="1:11" x14ac:dyDescent="0.3">
      <c r="A8">
        <v>10267</v>
      </c>
      <c r="B8" t="s">
        <v>184</v>
      </c>
      <c r="C8">
        <v>4</v>
      </c>
      <c r="D8" s="17">
        <f t="shared" ca="1" si="0"/>
        <v>44013</v>
      </c>
      <c r="E8" s="20">
        <v>0</v>
      </c>
      <c r="F8">
        <v>208.58</v>
      </c>
      <c r="G8" t="s">
        <v>185</v>
      </c>
      <c r="H8" t="s">
        <v>186</v>
      </c>
      <c r="I8" t="s">
        <v>187</v>
      </c>
      <c r="J8" t="s">
        <v>188</v>
      </c>
      <c r="K8" t="s">
        <v>178</v>
      </c>
    </row>
    <row r="9" spans="1:11" x14ac:dyDescent="0.3">
      <c r="A9">
        <v>10273</v>
      </c>
      <c r="B9" t="s">
        <v>189</v>
      </c>
      <c r="C9">
        <v>3</v>
      </c>
      <c r="D9" s="17">
        <f t="shared" ca="1" si="0"/>
        <v>44012</v>
      </c>
      <c r="E9" s="20">
        <v>1</v>
      </c>
      <c r="F9">
        <v>76.069999999999993</v>
      </c>
      <c r="G9" t="s">
        <v>190</v>
      </c>
      <c r="H9" t="s">
        <v>191</v>
      </c>
      <c r="I9" t="s">
        <v>192</v>
      </c>
      <c r="J9" t="s">
        <v>193</v>
      </c>
      <c r="K9" t="s">
        <v>178</v>
      </c>
    </row>
    <row r="10" spans="1:11" x14ac:dyDescent="0.3">
      <c r="A10">
        <v>10277</v>
      </c>
      <c r="B10" t="s">
        <v>194</v>
      </c>
      <c r="C10">
        <v>2</v>
      </c>
      <c r="D10" s="17">
        <f t="shared" ca="1" si="0"/>
        <v>44011</v>
      </c>
      <c r="E10" s="20">
        <v>2</v>
      </c>
      <c r="F10">
        <v>125.77</v>
      </c>
      <c r="G10" t="s">
        <v>195</v>
      </c>
      <c r="H10" t="s">
        <v>196</v>
      </c>
      <c r="I10" t="s">
        <v>197</v>
      </c>
      <c r="J10" t="s">
        <v>198</v>
      </c>
      <c r="K10" t="s">
        <v>178</v>
      </c>
    </row>
    <row r="11" spans="1:11" x14ac:dyDescent="0.3">
      <c r="A11">
        <v>10279</v>
      </c>
      <c r="B11" t="s">
        <v>199</v>
      </c>
      <c r="C11">
        <v>8</v>
      </c>
      <c r="D11" s="17">
        <f t="shared" ca="1" si="0"/>
        <v>44010</v>
      </c>
      <c r="E11" s="20">
        <v>3</v>
      </c>
      <c r="F11">
        <v>25.83</v>
      </c>
      <c r="G11" t="s">
        <v>200</v>
      </c>
      <c r="H11" t="s">
        <v>201</v>
      </c>
      <c r="I11" t="s">
        <v>202</v>
      </c>
      <c r="J11" t="s">
        <v>203</v>
      </c>
      <c r="K11" t="s">
        <v>178</v>
      </c>
    </row>
    <row r="12" spans="1:11" x14ac:dyDescent="0.3">
      <c r="A12">
        <v>10284</v>
      </c>
      <c r="B12" t="s">
        <v>199</v>
      </c>
      <c r="C12">
        <v>4</v>
      </c>
      <c r="D12" s="17">
        <f t="shared" ca="1" si="0"/>
        <v>44009</v>
      </c>
      <c r="E12" s="20">
        <v>4</v>
      </c>
      <c r="F12">
        <v>76.56</v>
      </c>
      <c r="G12" t="s">
        <v>200</v>
      </c>
      <c r="H12" t="s">
        <v>201</v>
      </c>
      <c r="I12" t="s">
        <v>202</v>
      </c>
      <c r="J12" t="s">
        <v>203</v>
      </c>
      <c r="K12" t="s">
        <v>178</v>
      </c>
    </row>
    <row r="13" spans="1:11" x14ac:dyDescent="0.3">
      <c r="A13">
        <v>10285</v>
      </c>
      <c r="B13" t="s">
        <v>189</v>
      </c>
      <c r="C13">
        <v>1</v>
      </c>
      <c r="D13" s="17">
        <f t="shared" ca="1" si="0"/>
        <v>44008</v>
      </c>
      <c r="E13" s="20">
        <v>5</v>
      </c>
      <c r="F13">
        <v>76.83</v>
      </c>
      <c r="G13" t="s">
        <v>190</v>
      </c>
      <c r="H13" t="s">
        <v>191</v>
      </c>
      <c r="I13" t="s">
        <v>192</v>
      </c>
      <c r="J13" t="s">
        <v>193</v>
      </c>
      <c r="K13" t="s">
        <v>178</v>
      </c>
    </row>
    <row r="14" spans="1:11" x14ac:dyDescent="0.3">
      <c r="A14">
        <v>10286</v>
      </c>
      <c r="B14" t="s">
        <v>189</v>
      </c>
      <c r="C14">
        <v>8</v>
      </c>
      <c r="D14" s="17">
        <f t="shared" ca="1" si="0"/>
        <v>44007</v>
      </c>
      <c r="E14" s="20">
        <v>6</v>
      </c>
      <c r="F14">
        <v>229.24</v>
      </c>
      <c r="G14" t="s">
        <v>190</v>
      </c>
      <c r="H14" t="s">
        <v>191</v>
      </c>
      <c r="I14" t="s">
        <v>192</v>
      </c>
      <c r="J14" t="s">
        <v>193</v>
      </c>
      <c r="K14" t="s">
        <v>178</v>
      </c>
    </row>
    <row r="15" spans="1:11" x14ac:dyDescent="0.3">
      <c r="A15">
        <v>10301</v>
      </c>
      <c r="B15" t="s">
        <v>204</v>
      </c>
      <c r="C15">
        <v>8</v>
      </c>
      <c r="D15" s="17">
        <f t="shared" ca="1" si="0"/>
        <v>44006</v>
      </c>
      <c r="E15" s="20">
        <v>7</v>
      </c>
      <c r="F15">
        <v>45.08</v>
      </c>
      <c r="G15" t="s">
        <v>205</v>
      </c>
      <c r="H15" t="s">
        <v>206</v>
      </c>
      <c r="I15" t="s">
        <v>207</v>
      </c>
      <c r="J15" t="s">
        <v>208</v>
      </c>
      <c r="K15" t="s">
        <v>178</v>
      </c>
    </row>
    <row r="16" spans="1:11" x14ac:dyDescent="0.3">
      <c r="A16">
        <v>10312</v>
      </c>
      <c r="B16" t="s">
        <v>204</v>
      </c>
      <c r="C16">
        <v>2</v>
      </c>
      <c r="D16" s="17">
        <f t="shared" ca="1" si="0"/>
        <v>44005</v>
      </c>
      <c r="E16" s="20">
        <v>8</v>
      </c>
      <c r="F16">
        <v>40.26</v>
      </c>
      <c r="G16" t="s">
        <v>205</v>
      </c>
      <c r="H16" t="s">
        <v>206</v>
      </c>
      <c r="I16" t="s">
        <v>207</v>
      </c>
      <c r="J16" t="s">
        <v>208</v>
      </c>
      <c r="K16" t="s">
        <v>178</v>
      </c>
    </row>
    <row r="17" spans="1:11" x14ac:dyDescent="0.3">
      <c r="A17">
        <v>10313</v>
      </c>
      <c r="B17" t="s">
        <v>189</v>
      </c>
      <c r="C17">
        <v>2</v>
      </c>
      <c r="D17" s="17">
        <f t="shared" ca="1" si="0"/>
        <v>44004</v>
      </c>
      <c r="E17" s="20">
        <v>9</v>
      </c>
      <c r="F17">
        <v>1.96</v>
      </c>
      <c r="G17" t="s">
        <v>190</v>
      </c>
      <c r="H17" t="s">
        <v>191</v>
      </c>
      <c r="I17" t="s">
        <v>192</v>
      </c>
      <c r="J17" t="s">
        <v>193</v>
      </c>
      <c r="K17" t="s">
        <v>178</v>
      </c>
    </row>
    <row r="18" spans="1:11" x14ac:dyDescent="0.3">
      <c r="A18">
        <v>10323</v>
      </c>
      <c r="B18" t="s">
        <v>209</v>
      </c>
      <c r="C18">
        <v>4</v>
      </c>
      <c r="D18" s="17">
        <f t="shared" ca="1" si="0"/>
        <v>44003</v>
      </c>
      <c r="E18" s="20">
        <v>10</v>
      </c>
      <c r="F18">
        <v>4.88</v>
      </c>
      <c r="G18" t="s">
        <v>210</v>
      </c>
      <c r="H18" t="s">
        <v>211</v>
      </c>
      <c r="I18" t="s">
        <v>212</v>
      </c>
      <c r="J18" t="s">
        <v>213</v>
      </c>
      <c r="K18" t="s">
        <v>178</v>
      </c>
    </row>
    <row r="19" spans="1:11" x14ac:dyDescent="0.3">
      <c r="A19">
        <v>10325</v>
      </c>
      <c r="B19" t="s">
        <v>209</v>
      </c>
      <c r="C19">
        <v>1</v>
      </c>
      <c r="D19" s="17">
        <f t="shared" ca="1" si="0"/>
        <v>44002</v>
      </c>
      <c r="E19" s="20">
        <v>11</v>
      </c>
      <c r="F19">
        <v>64.86</v>
      </c>
      <c r="G19" t="s">
        <v>210</v>
      </c>
      <c r="H19" t="s">
        <v>211</v>
      </c>
      <c r="I19" t="s">
        <v>212</v>
      </c>
      <c r="J19" t="s">
        <v>213</v>
      </c>
      <c r="K19" t="s">
        <v>178</v>
      </c>
    </row>
    <row r="20" spans="1:11" x14ac:dyDescent="0.3">
      <c r="A20">
        <v>10337</v>
      </c>
      <c r="B20" t="s">
        <v>184</v>
      </c>
      <c r="C20">
        <v>4</v>
      </c>
      <c r="D20" s="17">
        <f t="shared" ca="1" si="0"/>
        <v>44001</v>
      </c>
      <c r="E20" s="20">
        <v>12</v>
      </c>
      <c r="F20">
        <v>108.26</v>
      </c>
      <c r="G20" t="s">
        <v>185</v>
      </c>
      <c r="H20" t="s">
        <v>186</v>
      </c>
      <c r="I20" t="s">
        <v>187</v>
      </c>
      <c r="J20" t="s">
        <v>188</v>
      </c>
      <c r="K20" t="s">
        <v>178</v>
      </c>
    </row>
    <row r="21" spans="1:11" x14ac:dyDescent="0.3">
      <c r="A21">
        <v>10342</v>
      </c>
      <c r="B21" t="s">
        <v>184</v>
      </c>
      <c r="C21">
        <v>4</v>
      </c>
      <c r="D21" s="17">
        <f t="shared" ca="1" si="0"/>
        <v>44000</v>
      </c>
      <c r="E21" s="20">
        <v>13</v>
      </c>
      <c r="F21">
        <v>54.83</v>
      </c>
      <c r="G21" t="s">
        <v>185</v>
      </c>
      <c r="H21" t="s">
        <v>186</v>
      </c>
      <c r="I21" t="s">
        <v>187</v>
      </c>
      <c r="J21" t="s">
        <v>188</v>
      </c>
      <c r="K21" t="s">
        <v>178</v>
      </c>
    </row>
    <row r="22" spans="1:11" x14ac:dyDescent="0.3">
      <c r="A22">
        <v>10343</v>
      </c>
      <c r="B22" t="s">
        <v>199</v>
      </c>
      <c r="C22">
        <v>4</v>
      </c>
      <c r="D22" s="17">
        <f t="shared" ca="1" si="0"/>
        <v>43999</v>
      </c>
      <c r="E22" s="20">
        <v>14</v>
      </c>
      <c r="F22">
        <v>110.37</v>
      </c>
      <c r="G22" t="s">
        <v>200</v>
      </c>
      <c r="H22" t="s">
        <v>201</v>
      </c>
      <c r="I22" t="s">
        <v>202</v>
      </c>
      <c r="J22" t="s">
        <v>203</v>
      </c>
      <c r="K22" t="s">
        <v>178</v>
      </c>
    </row>
    <row r="23" spans="1:11" x14ac:dyDescent="0.3">
      <c r="A23">
        <v>10345</v>
      </c>
      <c r="B23" t="s">
        <v>189</v>
      </c>
      <c r="C23">
        <v>2</v>
      </c>
      <c r="D23" s="17">
        <f t="shared" ca="1" si="0"/>
        <v>43998</v>
      </c>
      <c r="E23" s="20">
        <v>15</v>
      </c>
      <c r="F23">
        <v>249.06</v>
      </c>
      <c r="G23" t="s">
        <v>190</v>
      </c>
      <c r="H23" t="s">
        <v>191</v>
      </c>
      <c r="I23" t="s">
        <v>192</v>
      </c>
      <c r="J23" t="s">
        <v>193</v>
      </c>
      <c r="K23" t="s">
        <v>178</v>
      </c>
    </row>
    <row r="24" spans="1:11" x14ac:dyDescent="0.3">
      <c r="A24">
        <v>10348</v>
      </c>
      <c r="B24" t="s">
        <v>204</v>
      </c>
      <c r="C24">
        <v>4</v>
      </c>
      <c r="D24" s="17">
        <f t="shared" ca="1" si="0"/>
        <v>43997</v>
      </c>
      <c r="E24" s="20">
        <v>16</v>
      </c>
      <c r="F24">
        <v>0.78</v>
      </c>
      <c r="G24" t="s">
        <v>205</v>
      </c>
      <c r="H24" t="s">
        <v>206</v>
      </c>
      <c r="I24" t="s">
        <v>207</v>
      </c>
      <c r="J24" t="s">
        <v>208</v>
      </c>
      <c r="K24" t="s">
        <v>178</v>
      </c>
    </row>
    <row r="25" spans="1:11" x14ac:dyDescent="0.3">
      <c r="A25">
        <v>10356</v>
      </c>
      <c r="B25" t="s">
        <v>204</v>
      </c>
      <c r="C25">
        <v>6</v>
      </c>
      <c r="D25" s="17">
        <f t="shared" ca="1" si="0"/>
        <v>43996</v>
      </c>
      <c r="E25" s="20">
        <v>17</v>
      </c>
      <c r="F25">
        <v>36.71</v>
      </c>
      <c r="G25" t="s">
        <v>205</v>
      </c>
      <c r="H25" t="s">
        <v>206</v>
      </c>
      <c r="I25" t="s">
        <v>207</v>
      </c>
      <c r="J25" t="s">
        <v>208</v>
      </c>
      <c r="K25" t="s">
        <v>178</v>
      </c>
    </row>
    <row r="26" spans="1:11" x14ac:dyDescent="0.3">
      <c r="A26">
        <v>10361</v>
      </c>
      <c r="B26" t="s">
        <v>189</v>
      </c>
      <c r="C26">
        <v>1</v>
      </c>
      <c r="D26" s="17">
        <f t="shared" ca="1" si="0"/>
        <v>43995</v>
      </c>
      <c r="E26" s="20">
        <v>18</v>
      </c>
      <c r="F26">
        <v>183.17</v>
      </c>
      <c r="G26" t="s">
        <v>190</v>
      </c>
      <c r="H26" t="s">
        <v>191</v>
      </c>
      <c r="I26" t="s">
        <v>192</v>
      </c>
      <c r="J26" t="s">
        <v>193</v>
      </c>
      <c r="K26" t="s">
        <v>178</v>
      </c>
    </row>
    <row r="27" spans="1:11" x14ac:dyDescent="0.3">
      <c r="A27">
        <v>10363</v>
      </c>
      <c r="B27" t="s">
        <v>214</v>
      </c>
      <c r="C27">
        <v>4</v>
      </c>
      <c r="D27" s="17">
        <f t="shared" ca="1" si="0"/>
        <v>43995</v>
      </c>
      <c r="E27" s="20">
        <v>18</v>
      </c>
      <c r="F27">
        <v>30.54</v>
      </c>
      <c r="G27" t="s">
        <v>215</v>
      </c>
      <c r="H27" t="s">
        <v>216</v>
      </c>
      <c r="I27" t="s">
        <v>217</v>
      </c>
      <c r="J27" t="s">
        <v>218</v>
      </c>
      <c r="K27" t="s">
        <v>178</v>
      </c>
    </row>
    <row r="28" spans="1:11" x14ac:dyDescent="0.3">
      <c r="A28">
        <v>10391</v>
      </c>
      <c r="B28" t="s">
        <v>214</v>
      </c>
      <c r="C28">
        <v>3</v>
      </c>
      <c r="D28" s="17">
        <f t="shared" ca="1" si="0"/>
        <v>43995</v>
      </c>
      <c r="E28" s="20">
        <v>18</v>
      </c>
      <c r="F28">
        <v>5.45</v>
      </c>
      <c r="G28" t="s">
        <v>215</v>
      </c>
      <c r="H28" t="s">
        <v>216</v>
      </c>
      <c r="I28" t="s">
        <v>217</v>
      </c>
      <c r="J28" t="s">
        <v>218</v>
      </c>
      <c r="K28" t="s">
        <v>178</v>
      </c>
    </row>
    <row r="29" spans="1:11" x14ac:dyDescent="0.3">
      <c r="A29">
        <v>10396</v>
      </c>
      <c r="B29" t="s">
        <v>184</v>
      </c>
      <c r="C29">
        <v>1</v>
      </c>
      <c r="D29" s="17">
        <f t="shared" ca="1" si="0"/>
        <v>43995</v>
      </c>
      <c r="E29" s="20">
        <v>18</v>
      </c>
      <c r="F29">
        <v>135.35</v>
      </c>
      <c r="G29" t="s">
        <v>185</v>
      </c>
      <c r="H29" t="s">
        <v>186</v>
      </c>
      <c r="I29" t="s">
        <v>187</v>
      </c>
      <c r="J29" t="s">
        <v>188</v>
      </c>
      <c r="K29" t="s">
        <v>178</v>
      </c>
    </row>
    <row r="30" spans="1:11" x14ac:dyDescent="0.3">
      <c r="A30">
        <v>10407</v>
      </c>
      <c r="B30" t="s">
        <v>179</v>
      </c>
      <c r="C30">
        <v>2</v>
      </c>
      <c r="D30" s="17">
        <f t="shared" ca="1" si="0"/>
        <v>43994</v>
      </c>
      <c r="E30" s="20">
        <v>19</v>
      </c>
      <c r="F30">
        <v>91.48</v>
      </c>
      <c r="G30" t="s">
        <v>180</v>
      </c>
      <c r="H30" t="s">
        <v>181</v>
      </c>
      <c r="I30" t="s">
        <v>182</v>
      </c>
      <c r="J30" t="s">
        <v>183</v>
      </c>
      <c r="K30" t="s">
        <v>178</v>
      </c>
    </row>
    <row r="31" spans="1:11" x14ac:dyDescent="0.3">
      <c r="A31">
        <v>10418</v>
      </c>
      <c r="B31" t="s">
        <v>189</v>
      </c>
      <c r="C31">
        <v>4</v>
      </c>
      <c r="D31" s="17">
        <f t="shared" ca="1" si="0"/>
        <v>43993</v>
      </c>
      <c r="E31" s="20">
        <v>20</v>
      </c>
      <c r="F31">
        <v>17.55</v>
      </c>
      <c r="G31" t="s">
        <v>190</v>
      </c>
      <c r="H31" t="s">
        <v>191</v>
      </c>
      <c r="I31" t="s">
        <v>192</v>
      </c>
      <c r="J31" t="s">
        <v>193</v>
      </c>
      <c r="K31" t="s">
        <v>178</v>
      </c>
    </row>
    <row r="32" spans="1:11" x14ac:dyDescent="0.3">
      <c r="A32">
        <v>10438</v>
      </c>
      <c r="B32" t="s">
        <v>173</v>
      </c>
      <c r="C32">
        <v>3</v>
      </c>
      <c r="D32" s="17">
        <f t="shared" ca="1" si="0"/>
        <v>43992</v>
      </c>
      <c r="E32" s="20">
        <v>21</v>
      </c>
      <c r="F32">
        <v>8.24</v>
      </c>
      <c r="G32" t="s">
        <v>174</v>
      </c>
      <c r="H32" t="s">
        <v>175</v>
      </c>
      <c r="I32" t="s">
        <v>176</v>
      </c>
      <c r="J32" t="s">
        <v>177</v>
      </c>
      <c r="K32" t="s">
        <v>178</v>
      </c>
    </row>
    <row r="33" spans="1:11" x14ac:dyDescent="0.3">
      <c r="A33">
        <v>10446</v>
      </c>
      <c r="B33" t="s">
        <v>173</v>
      </c>
      <c r="C33">
        <v>6</v>
      </c>
      <c r="D33" s="17">
        <f t="shared" ca="1" si="0"/>
        <v>43991</v>
      </c>
      <c r="E33" s="20">
        <v>22</v>
      </c>
      <c r="F33">
        <v>14.68</v>
      </c>
      <c r="G33" t="s">
        <v>174</v>
      </c>
      <c r="H33" t="s">
        <v>175</v>
      </c>
      <c r="I33" t="s">
        <v>176</v>
      </c>
      <c r="J33" t="s">
        <v>177</v>
      </c>
      <c r="K33" t="s">
        <v>178</v>
      </c>
    </row>
    <row r="34" spans="1:11" x14ac:dyDescent="0.3">
      <c r="A34">
        <v>10451</v>
      </c>
      <c r="B34" t="s">
        <v>189</v>
      </c>
      <c r="C34">
        <v>4</v>
      </c>
      <c r="D34" s="17">
        <f t="shared" ca="1" si="0"/>
        <v>43990</v>
      </c>
      <c r="E34" s="20">
        <v>23</v>
      </c>
      <c r="F34">
        <v>189.09</v>
      </c>
      <c r="G34" t="s">
        <v>190</v>
      </c>
      <c r="H34" t="s">
        <v>191</v>
      </c>
      <c r="I34" t="s">
        <v>192</v>
      </c>
      <c r="J34" t="s">
        <v>193</v>
      </c>
      <c r="K34" t="s">
        <v>178</v>
      </c>
    </row>
    <row r="35" spans="1:11" x14ac:dyDescent="0.3">
      <c r="A35">
        <v>10456</v>
      </c>
      <c r="B35" t="s">
        <v>209</v>
      </c>
      <c r="C35">
        <v>8</v>
      </c>
      <c r="D35" s="17">
        <f t="shared" ca="1" si="0"/>
        <v>43989</v>
      </c>
      <c r="E35" s="20">
        <v>24</v>
      </c>
      <c r="F35">
        <v>8.1199999999999992</v>
      </c>
      <c r="G35" t="s">
        <v>210</v>
      </c>
      <c r="H35" t="s">
        <v>211</v>
      </c>
      <c r="I35" t="s">
        <v>212</v>
      </c>
      <c r="J35" t="s">
        <v>213</v>
      </c>
      <c r="K35" t="s">
        <v>178</v>
      </c>
    </row>
    <row r="36" spans="1:11" x14ac:dyDescent="0.3">
      <c r="A36">
        <v>10457</v>
      </c>
      <c r="B36" t="s">
        <v>209</v>
      </c>
      <c r="C36">
        <v>2</v>
      </c>
      <c r="D36" s="17">
        <f t="shared" ca="1" si="0"/>
        <v>43988</v>
      </c>
      <c r="E36" s="20">
        <v>25</v>
      </c>
      <c r="F36">
        <v>11.57</v>
      </c>
      <c r="G36" t="s">
        <v>210</v>
      </c>
      <c r="H36" t="s">
        <v>211</v>
      </c>
      <c r="I36" t="s">
        <v>212</v>
      </c>
      <c r="J36" t="s">
        <v>213</v>
      </c>
      <c r="K36" t="s">
        <v>178</v>
      </c>
    </row>
    <row r="37" spans="1:11" x14ac:dyDescent="0.3">
      <c r="A37">
        <v>10468</v>
      </c>
      <c r="B37" t="s">
        <v>209</v>
      </c>
      <c r="C37">
        <v>3</v>
      </c>
      <c r="D37" s="17">
        <f t="shared" ca="1" si="0"/>
        <v>43987</v>
      </c>
      <c r="E37" s="20">
        <v>26</v>
      </c>
      <c r="F37">
        <v>44.12</v>
      </c>
      <c r="G37" t="s">
        <v>210</v>
      </c>
      <c r="H37" t="s">
        <v>211</v>
      </c>
      <c r="I37" t="s">
        <v>212</v>
      </c>
      <c r="J37" t="s">
        <v>213</v>
      </c>
      <c r="K37" t="s">
        <v>178</v>
      </c>
    </row>
    <row r="38" spans="1:11" x14ac:dyDescent="0.3">
      <c r="A38">
        <v>10488</v>
      </c>
      <c r="B38" t="s">
        <v>184</v>
      </c>
      <c r="C38">
        <v>8</v>
      </c>
      <c r="D38" s="17">
        <f t="shared" ca="1" si="0"/>
        <v>43986</v>
      </c>
      <c r="E38" s="20">
        <v>27</v>
      </c>
      <c r="F38">
        <v>4.93</v>
      </c>
      <c r="G38" t="s">
        <v>185</v>
      </c>
      <c r="H38" t="s">
        <v>186</v>
      </c>
      <c r="I38" t="s">
        <v>187</v>
      </c>
      <c r="J38" t="s">
        <v>188</v>
      </c>
      <c r="K38" t="s">
        <v>178</v>
      </c>
    </row>
    <row r="39" spans="1:11" x14ac:dyDescent="0.3">
      <c r="A39">
        <v>10497</v>
      </c>
      <c r="B39" t="s">
        <v>199</v>
      </c>
      <c r="C39">
        <v>7</v>
      </c>
      <c r="D39" s="17">
        <f t="shared" ca="1" si="0"/>
        <v>43985</v>
      </c>
      <c r="E39" s="20">
        <v>28</v>
      </c>
      <c r="F39">
        <v>36.21</v>
      </c>
      <c r="G39" t="s">
        <v>200</v>
      </c>
      <c r="H39" t="s">
        <v>201</v>
      </c>
      <c r="I39" t="s">
        <v>202</v>
      </c>
      <c r="J39" t="s">
        <v>203</v>
      </c>
      <c r="K39" t="s">
        <v>178</v>
      </c>
    </row>
    <row r="40" spans="1:11" x14ac:dyDescent="0.3">
      <c r="A40">
        <v>10501</v>
      </c>
      <c r="B40" t="s">
        <v>98</v>
      </c>
      <c r="C40">
        <v>9</v>
      </c>
      <c r="D40" s="17">
        <f t="shared" ca="1" si="0"/>
        <v>43984</v>
      </c>
      <c r="E40" s="20">
        <v>29</v>
      </c>
      <c r="F40">
        <v>8.85</v>
      </c>
      <c r="G40" t="s">
        <v>99</v>
      </c>
      <c r="H40" t="s">
        <v>219</v>
      </c>
      <c r="I40" t="s">
        <v>220</v>
      </c>
      <c r="J40" t="s">
        <v>221</v>
      </c>
      <c r="K40" t="s">
        <v>178</v>
      </c>
    </row>
    <row r="41" spans="1:11" x14ac:dyDescent="0.3">
      <c r="A41">
        <v>10506</v>
      </c>
      <c r="B41" t="s">
        <v>209</v>
      </c>
      <c r="C41">
        <v>9</v>
      </c>
      <c r="D41" s="17">
        <f t="shared" ca="1" si="0"/>
        <v>43983</v>
      </c>
      <c r="E41" s="20">
        <v>30</v>
      </c>
      <c r="F41">
        <v>21.19</v>
      </c>
      <c r="G41" t="s">
        <v>210</v>
      </c>
      <c r="H41" t="s">
        <v>211</v>
      </c>
      <c r="I41" t="s">
        <v>212</v>
      </c>
      <c r="J41" t="s">
        <v>213</v>
      </c>
      <c r="K41" t="s">
        <v>178</v>
      </c>
    </row>
    <row r="42" spans="1:11" x14ac:dyDescent="0.3">
      <c r="A42">
        <v>10508</v>
      </c>
      <c r="B42" t="s">
        <v>179</v>
      </c>
      <c r="C42">
        <v>1</v>
      </c>
      <c r="D42" s="17">
        <f t="shared" ca="1" si="0"/>
        <v>43982</v>
      </c>
      <c r="E42" s="20">
        <v>31</v>
      </c>
      <c r="F42">
        <v>4.99</v>
      </c>
      <c r="G42" t="s">
        <v>180</v>
      </c>
      <c r="H42" t="s">
        <v>181</v>
      </c>
      <c r="I42" t="s">
        <v>182</v>
      </c>
      <c r="J42" t="s">
        <v>183</v>
      </c>
      <c r="K42" t="s">
        <v>178</v>
      </c>
    </row>
    <row r="43" spans="1:11" x14ac:dyDescent="0.3">
      <c r="A43">
        <v>10509</v>
      </c>
      <c r="B43" t="s">
        <v>98</v>
      </c>
      <c r="C43">
        <v>4</v>
      </c>
      <c r="D43" s="17">
        <f t="shared" ca="1" si="0"/>
        <v>43981</v>
      </c>
      <c r="E43" s="20">
        <v>32</v>
      </c>
      <c r="F43">
        <v>0.15</v>
      </c>
      <c r="G43" t="s">
        <v>99</v>
      </c>
      <c r="H43" t="s">
        <v>219</v>
      </c>
      <c r="I43" t="s">
        <v>220</v>
      </c>
      <c r="J43" t="s">
        <v>221</v>
      </c>
      <c r="K43" t="s">
        <v>178</v>
      </c>
    </row>
    <row r="44" spans="1:11" x14ac:dyDescent="0.3">
      <c r="A44">
        <v>10513</v>
      </c>
      <c r="B44" t="s">
        <v>204</v>
      </c>
      <c r="C44">
        <v>7</v>
      </c>
      <c r="D44" s="17">
        <f t="shared" ca="1" si="0"/>
        <v>43981</v>
      </c>
      <c r="E44" s="20">
        <v>32</v>
      </c>
      <c r="F44">
        <v>105.65</v>
      </c>
      <c r="G44" t="s">
        <v>205</v>
      </c>
      <c r="H44" t="s">
        <v>206</v>
      </c>
      <c r="I44" t="s">
        <v>207</v>
      </c>
      <c r="J44" t="s">
        <v>208</v>
      </c>
      <c r="K44" t="s">
        <v>178</v>
      </c>
    </row>
    <row r="45" spans="1:11" x14ac:dyDescent="0.3">
      <c r="A45">
        <v>10515</v>
      </c>
      <c r="B45" t="s">
        <v>189</v>
      </c>
      <c r="C45">
        <v>2</v>
      </c>
      <c r="D45" s="17">
        <f t="shared" ca="1" si="0"/>
        <v>43981</v>
      </c>
      <c r="E45" s="20">
        <v>32</v>
      </c>
      <c r="F45">
        <v>204.47</v>
      </c>
      <c r="G45" t="s">
        <v>190</v>
      </c>
      <c r="H45" t="s">
        <v>191</v>
      </c>
      <c r="I45" t="s">
        <v>192</v>
      </c>
      <c r="J45" t="s">
        <v>193</v>
      </c>
      <c r="K45" t="s">
        <v>178</v>
      </c>
    </row>
    <row r="46" spans="1:11" x14ac:dyDescent="0.3">
      <c r="A46">
        <v>10522</v>
      </c>
      <c r="B46" t="s">
        <v>199</v>
      </c>
      <c r="C46">
        <v>4</v>
      </c>
      <c r="D46" s="17">
        <f t="shared" ca="1" si="0"/>
        <v>43981</v>
      </c>
      <c r="E46" s="20">
        <v>32</v>
      </c>
      <c r="F46">
        <v>45.33</v>
      </c>
      <c r="G46" t="s">
        <v>200</v>
      </c>
      <c r="H46" t="s">
        <v>201</v>
      </c>
      <c r="I46" t="s">
        <v>202</v>
      </c>
      <c r="J46" t="s">
        <v>203</v>
      </c>
      <c r="K46" t="s">
        <v>178</v>
      </c>
    </row>
    <row r="47" spans="1:11" x14ac:dyDescent="0.3">
      <c r="A47">
        <v>10527</v>
      </c>
      <c r="B47" t="s">
        <v>189</v>
      </c>
      <c r="C47">
        <v>7</v>
      </c>
      <c r="D47" s="17">
        <f t="shared" ca="1" si="0"/>
        <v>43980</v>
      </c>
      <c r="E47" s="20">
        <v>33</v>
      </c>
      <c r="F47">
        <v>41.9</v>
      </c>
      <c r="G47" t="s">
        <v>190</v>
      </c>
      <c r="H47" t="s">
        <v>191</v>
      </c>
      <c r="I47" t="s">
        <v>192</v>
      </c>
      <c r="J47" t="s">
        <v>193</v>
      </c>
      <c r="K47" t="s">
        <v>178</v>
      </c>
    </row>
    <row r="48" spans="1:11" x14ac:dyDescent="0.3">
      <c r="A48">
        <v>10534</v>
      </c>
      <c r="B48" t="s">
        <v>199</v>
      </c>
      <c r="C48">
        <v>8</v>
      </c>
      <c r="D48" s="17">
        <f t="shared" ca="1" si="0"/>
        <v>43979</v>
      </c>
      <c r="E48" s="20">
        <v>34</v>
      </c>
      <c r="F48">
        <v>27.94</v>
      </c>
      <c r="G48" t="s">
        <v>200</v>
      </c>
      <c r="H48" t="s">
        <v>201</v>
      </c>
      <c r="I48" t="s">
        <v>202</v>
      </c>
      <c r="J48" t="s">
        <v>203</v>
      </c>
      <c r="K48" t="s">
        <v>178</v>
      </c>
    </row>
    <row r="49" spans="1:11" x14ac:dyDescent="0.3">
      <c r="A49">
        <v>10536</v>
      </c>
      <c r="B49" t="s">
        <v>199</v>
      </c>
      <c r="C49">
        <v>3</v>
      </c>
      <c r="D49" s="17">
        <f t="shared" ca="1" si="0"/>
        <v>43978</v>
      </c>
      <c r="E49" s="20">
        <v>35</v>
      </c>
      <c r="F49">
        <v>58.88</v>
      </c>
      <c r="G49" t="s">
        <v>200</v>
      </c>
      <c r="H49" t="s">
        <v>201</v>
      </c>
      <c r="I49" t="s">
        <v>202</v>
      </c>
      <c r="J49" t="s">
        <v>203</v>
      </c>
      <c r="K49" t="s">
        <v>178</v>
      </c>
    </row>
    <row r="50" spans="1:11" x14ac:dyDescent="0.3">
      <c r="A50">
        <v>10540</v>
      </c>
      <c r="B50" t="s">
        <v>189</v>
      </c>
      <c r="C50">
        <v>3</v>
      </c>
      <c r="D50" s="17">
        <f t="shared" ca="1" si="0"/>
        <v>43977</v>
      </c>
      <c r="E50" s="20">
        <v>36</v>
      </c>
      <c r="F50">
        <v>1007.64</v>
      </c>
      <c r="G50" t="s">
        <v>190</v>
      </c>
      <c r="H50" t="s">
        <v>191</v>
      </c>
      <c r="I50" t="s">
        <v>192</v>
      </c>
      <c r="J50" t="s">
        <v>193</v>
      </c>
      <c r="K50" t="s">
        <v>178</v>
      </c>
    </row>
  </sheetData>
  <autoFilter ref="A5:K50" xr:uid="{7F8E708A-1419-4AD4-918D-15DE39F3669B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D0ED-6D24-4A24-9765-AC021ADF18BA}">
  <dimension ref="A1:I14"/>
  <sheetViews>
    <sheetView workbookViewId="0">
      <selection activeCell="E8" sqref="E8"/>
    </sheetView>
  </sheetViews>
  <sheetFormatPr defaultRowHeight="14.4" x14ac:dyDescent="0.3"/>
  <cols>
    <col min="1" max="1" width="8.88671875" customWidth="1"/>
    <col min="9" max="9" width="13.88671875" bestFit="1" customWidth="1"/>
  </cols>
  <sheetData>
    <row r="1" spans="1:9" ht="18" x14ac:dyDescent="0.35">
      <c r="A1" s="12" t="s">
        <v>133</v>
      </c>
    </row>
    <row r="3" spans="1:9" x14ac:dyDescent="0.3">
      <c r="I3" t="s">
        <v>135</v>
      </c>
    </row>
    <row r="4" spans="1:9" x14ac:dyDescent="0.3">
      <c r="A4" t="s">
        <v>64</v>
      </c>
      <c r="B4" t="s">
        <v>65</v>
      </c>
      <c r="C4" t="s">
        <v>66</v>
      </c>
      <c r="D4" t="s">
        <v>130</v>
      </c>
      <c r="E4" t="s">
        <v>131</v>
      </c>
      <c r="F4" t="s">
        <v>132</v>
      </c>
      <c r="I4" t="s">
        <v>134</v>
      </c>
    </row>
    <row r="9" spans="1:9" x14ac:dyDescent="0.3">
      <c r="A9" t="s">
        <v>64</v>
      </c>
    </row>
    <row r="10" spans="1:9" x14ac:dyDescent="0.3">
      <c r="A10" t="s">
        <v>65</v>
      </c>
    </row>
    <row r="11" spans="1:9" x14ac:dyDescent="0.3">
      <c r="A11" t="s">
        <v>66</v>
      </c>
    </row>
    <row r="12" spans="1:9" x14ac:dyDescent="0.3">
      <c r="A12" t="s">
        <v>130</v>
      </c>
    </row>
    <row r="13" spans="1:9" x14ac:dyDescent="0.3">
      <c r="A13" t="s">
        <v>131</v>
      </c>
    </row>
    <row r="14" spans="1:9" x14ac:dyDescent="0.3">
      <c r="A14" t="s">
        <v>132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972A-A0A7-4944-971E-3D3D1881977E}">
  <dimension ref="A1:L35"/>
  <sheetViews>
    <sheetView workbookViewId="0">
      <selection activeCell="H2" sqref="H2"/>
    </sheetView>
  </sheetViews>
  <sheetFormatPr defaultRowHeight="14.4" x14ac:dyDescent="0.3"/>
  <cols>
    <col min="1" max="1" width="9.44140625" customWidth="1"/>
    <col min="2" max="2" width="11.33203125" customWidth="1"/>
    <col min="3" max="3" width="10.5546875" style="5" customWidth="1"/>
    <col min="4" max="4" width="10.21875" customWidth="1"/>
    <col min="5" max="5" width="15.88671875" style="5" customWidth="1"/>
    <col min="9" max="9" width="11.6640625" bestFit="1" customWidth="1"/>
    <col min="10" max="10" width="12.21875" bestFit="1" customWidth="1"/>
    <col min="11" max="11" width="10.5546875" bestFit="1" customWidth="1"/>
    <col min="12" max="12" width="8.77734375" customWidth="1"/>
  </cols>
  <sheetData>
    <row r="1" spans="1:12" ht="18" x14ac:dyDescent="0.35">
      <c r="A1" s="12" t="s">
        <v>149</v>
      </c>
    </row>
    <row r="2" spans="1:12" x14ac:dyDescent="0.3">
      <c r="H2" s="45" t="s">
        <v>259</v>
      </c>
      <c r="I2" s="45"/>
      <c r="J2" s="45"/>
      <c r="K2" s="45"/>
      <c r="L2" s="45"/>
    </row>
    <row r="3" spans="1:12" x14ac:dyDescent="0.3">
      <c r="A3" t="s">
        <v>136</v>
      </c>
      <c r="B3" t="s">
        <v>137</v>
      </c>
      <c r="C3" s="5" t="s">
        <v>138</v>
      </c>
      <c r="D3" t="s">
        <v>139</v>
      </c>
      <c r="E3" s="5" t="s">
        <v>140</v>
      </c>
      <c r="H3" t="s">
        <v>136</v>
      </c>
      <c r="I3" t="s">
        <v>137</v>
      </c>
      <c r="J3" s="5" t="s">
        <v>138</v>
      </c>
      <c r="K3" t="s">
        <v>139</v>
      </c>
      <c r="L3" s="5" t="s">
        <v>140</v>
      </c>
    </row>
    <row r="4" spans="1:12" x14ac:dyDescent="0.3">
      <c r="A4">
        <v>10508</v>
      </c>
      <c r="B4">
        <v>39</v>
      </c>
      <c r="C4" s="5">
        <v>18</v>
      </c>
      <c r="D4">
        <v>10</v>
      </c>
      <c r="E4" s="5">
        <f>Table3[[#This Row],[UnitPrice]]*Table3[[#This Row],[Quantity]]</f>
        <v>180</v>
      </c>
      <c r="H4">
        <v>10508</v>
      </c>
      <c r="I4">
        <v>39</v>
      </c>
      <c r="J4" s="5">
        <v>18</v>
      </c>
      <c r="K4">
        <v>10</v>
      </c>
      <c r="L4" s="5">
        <f>Table33[[#This Row],[UnitPrice]]*Table33[[#This Row],[Quantity]]</f>
        <v>180</v>
      </c>
    </row>
    <row r="5" spans="1:12" x14ac:dyDescent="0.3">
      <c r="A5">
        <v>10521</v>
      </c>
      <c r="B5">
        <v>35</v>
      </c>
      <c r="C5" s="5">
        <v>18</v>
      </c>
      <c r="D5">
        <v>3</v>
      </c>
      <c r="E5" s="5">
        <f>Table3[[#This Row],[UnitPrice]]*Table3[[#This Row],[Quantity]]</f>
        <v>54</v>
      </c>
      <c r="H5">
        <v>10521</v>
      </c>
      <c r="I5">
        <v>35</v>
      </c>
      <c r="J5" s="5">
        <v>18</v>
      </c>
      <c r="K5">
        <v>3</v>
      </c>
      <c r="L5" s="5">
        <f>Table33[[#This Row],[UnitPrice]]*Table33[[#This Row],[Quantity]]</f>
        <v>54</v>
      </c>
    </row>
    <row r="6" spans="1:12" x14ac:dyDescent="0.3">
      <c r="A6">
        <v>10530</v>
      </c>
      <c r="B6">
        <v>76</v>
      </c>
      <c r="C6" s="5">
        <v>18</v>
      </c>
      <c r="D6">
        <v>50</v>
      </c>
      <c r="E6" s="5">
        <f>Table3[[#This Row],[UnitPrice]]*Table3[[#This Row],[Quantity]]</f>
        <v>900</v>
      </c>
      <c r="H6">
        <v>10530</v>
      </c>
      <c r="I6">
        <v>76</v>
      </c>
      <c r="J6" s="5">
        <v>18</v>
      </c>
      <c r="K6">
        <v>50</v>
      </c>
      <c r="L6" s="5">
        <f>Table33[[#This Row],[UnitPrice]]*Table33[[#This Row],[Quantity]]</f>
        <v>900</v>
      </c>
    </row>
    <row r="7" spans="1:12" x14ac:dyDescent="0.3">
      <c r="A7">
        <v>10546</v>
      </c>
      <c r="B7">
        <v>35</v>
      </c>
      <c r="C7" s="5">
        <v>18</v>
      </c>
      <c r="D7">
        <v>30</v>
      </c>
      <c r="E7" s="5">
        <f>Table3[[#This Row],[UnitPrice]]*Table3[[#This Row],[Quantity]]</f>
        <v>540</v>
      </c>
      <c r="H7">
        <v>10546</v>
      </c>
      <c r="I7">
        <v>35</v>
      </c>
      <c r="J7" s="5">
        <v>18</v>
      </c>
      <c r="K7">
        <v>30</v>
      </c>
      <c r="L7" s="5">
        <f>Table33[[#This Row],[UnitPrice]]*Table33[[#This Row],[Quantity]]</f>
        <v>540</v>
      </c>
    </row>
    <row r="8" spans="1:12" x14ac:dyDescent="0.3">
      <c r="A8">
        <v>10553</v>
      </c>
      <c r="B8">
        <v>35</v>
      </c>
      <c r="C8" s="5">
        <v>18</v>
      </c>
      <c r="D8">
        <v>6</v>
      </c>
      <c r="E8" s="5">
        <f>Table3[[#This Row],[UnitPrice]]*Table3[[#This Row],[Quantity]]</f>
        <v>108</v>
      </c>
      <c r="H8">
        <v>10553</v>
      </c>
      <c r="I8">
        <v>35</v>
      </c>
      <c r="J8" s="5">
        <v>18</v>
      </c>
      <c r="K8">
        <v>6</v>
      </c>
      <c r="L8" s="5">
        <f>Table33[[#This Row],[UnitPrice]]*Table33[[#This Row],[Quantity]]</f>
        <v>108</v>
      </c>
    </row>
    <row r="9" spans="1:12" x14ac:dyDescent="0.3">
      <c r="A9">
        <v>10566</v>
      </c>
      <c r="B9">
        <v>76</v>
      </c>
      <c r="C9" s="5">
        <v>18</v>
      </c>
      <c r="D9">
        <v>10</v>
      </c>
      <c r="E9" s="5">
        <f>Table3[[#This Row],[UnitPrice]]*Table3[[#This Row],[Quantity]]</f>
        <v>180</v>
      </c>
      <c r="H9">
        <v>10566</v>
      </c>
      <c r="I9">
        <v>76</v>
      </c>
      <c r="J9" s="5">
        <v>18</v>
      </c>
      <c r="K9">
        <v>10</v>
      </c>
      <c r="L9" s="5">
        <f>Table33[[#This Row],[UnitPrice]]*Table33[[#This Row],[Quantity]]</f>
        <v>180</v>
      </c>
    </row>
    <row r="10" spans="1:12" x14ac:dyDescent="0.3">
      <c r="A10">
        <v>10569</v>
      </c>
      <c r="B10">
        <v>76</v>
      </c>
      <c r="C10" s="5">
        <v>18</v>
      </c>
      <c r="D10">
        <v>30</v>
      </c>
      <c r="E10" s="5">
        <f>Table3[[#This Row],[UnitPrice]]*Table3[[#This Row],[Quantity]]</f>
        <v>540</v>
      </c>
      <c r="H10">
        <v>10569</v>
      </c>
      <c r="I10">
        <v>76</v>
      </c>
      <c r="J10" s="5">
        <v>18</v>
      </c>
      <c r="K10">
        <v>30</v>
      </c>
      <c r="L10" s="5">
        <f>Table33[[#This Row],[UnitPrice]]*Table33[[#This Row],[Quantity]]</f>
        <v>540</v>
      </c>
    </row>
    <row r="11" spans="1:12" x14ac:dyDescent="0.3">
      <c r="A11">
        <v>10575</v>
      </c>
      <c r="B11">
        <v>76</v>
      </c>
      <c r="C11" s="5">
        <v>18</v>
      </c>
      <c r="D11">
        <v>10</v>
      </c>
      <c r="E11" s="5">
        <f>Table3[[#This Row],[UnitPrice]]*Table3[[#This Row],[Quantity]]</f>
        <v>180</v>
      </c>
      <c r="H11">
        <v>10575</v>
      </c>
      <c r="I11">
        <v>76</v>
      </c>
      <c r="J11" s="5">
        <v>18</v>
      </c>
      <c r="K11">
        <v>10</v>
      </c>
      <c r="L11" s="5">
        <f>Table33[[#This Row],[UnitPrice]]*Table33[[#This Row],[Quantity]]</f>
        <v>180</v>
      </c>
    </row>
    <row r="12" spans="1:12" x14ac:dyDescent="0.3">
      <c r="A12">
        <v>10576</v>
      </c>
      <c r="B12">
        <v>1</v>
      </c>
      <c r="C12" s="5">
        <v>18</v>
      </c>
      <c r="D12">
        <v>10</v>
      </c>
      <c r="E12" s="5">
        <f>Table3[[#This Row],[UnitPrice]]*Table3[[#This Row],[Quantity]]</f>
        <v>180</v>
      </c>
      <c r="H12">
        <v>10576</v>
      </c>
      <c r="I12">
        <v>1</v>
      </c>
      <c r="J12" s="5">
        <v>18</v>
      </c>
      <c r="K12">
        <v>10</v>
      </c>
      <c r="L12" s="5">
        <f>Table33[[#This Row],[UnitPrice]]*Table33[[#This Row],[Quantity]]</f>
        <v>180</v>
      </c>
    </row>
    <row r="13" spans="1:12" x14ac:dyDescent="0.3">
      <c r="A13">
        <v>10577</v>
      </c>
      <c r="B13">
        <v>39</v>
      </c>
      <c r="C13" s="5">
        <v>18</v>
      </c>
      <c r="D13">
        <v>10</v>
      </c>
      <c r="E13" s="5">
        <f>Table3[[#This Row],[UnitPrice]]*Table3[[#This Row],[Quantity]]</f>
        <v>180</v>
      </c>
      <c r="H13">
        <v>10577</v>
      </c>
      <c r="I13">
        <v>39</v>
      </c>
      <c r="J13" s="5">
        <v>18</v>
      </c>
      <c r="K13">
        <v>10</v>
      </c>
      <c r="L13" s="5">
        <f>Table33[[#This Row],[UnitPrice]]*Table33[[#This Row],[Quantity]]</f>
        <v>180</v>
      </c>
    </row>
    <row r="14" spans="1:12" x14ac:dyDescent="0.3">
      <c r="A14">
        <v>10578</v>
      </c>
      <c r="B14">
        <v>35</v>
      </c>
      <c r="C14" s="5">
        <v>18</v>
      </c>
      <c r="D14">
        <v>20</v>
      </c>
      <c r="E14" s="5">
        <f>Table3[[#This Row],[UnitPrice]]*Table3[[#This Row],[Quantity]]</f>
        <v>360</v>
      </c>
      <c r="H14">
        <v>10578</v>
      </c>
      <c r="I14">
        <v>35</v>
      </c>
      <c r="J14" s="5">
        <v>18</v>
      </c>
      <c r="K14">
        <v>20</v>
      </c>
      <c r="L14" s="5">
        <f>Table33[[#This Row],[UnitPrice]]*Table33[[#This Row],[Quantity]]</f>
        <v>360</v>
      </c>
    </row>
    <row r="15" spans="1:12" x14ac:dyDescent="0.3">
      <c r="A15">
        <v>10582</v>
      </c>
      <c r="B15">
        <v>76</v>
      </c>
      <c r="C15" s="5">
        <v>18</v>
      </c>
      <c r="D15">
        <v>14</v>
      </c>
      <c r="E15" s="5">
        <f>Table3[[#This Row],[UnitPrice]]*Table3[[#This Row],[Quantity]]</f>
        <v>252</v>
      </c>
      <c r="H15">
        <v>10582</v>
      </c>
      <c r="I15">
        <v>76</v>
      </c>
      <c r="J15" s="5">
        <v>18</v>
      </c>
      <c r="K15">
        <v>14</v>
      </c>
      <c r="L15" s="5">
        <f>Table33[[#This Row],[UnitPrice]]*Table33[[#This Row],[Quantity]]</f>
        <v>252</v>
      </c>
    </row>
    <row r="16" spans="1:12" x14ac:dyDescent="0.3">
      <c r="A16">
        <v>10587</v>
      </c>
      <c r="B16">
        <v>35</v>
      </c>
      <c r="C16" s="5">
        <v>18</v>
      </c>
      <c r="D16">
        <v>20</v>
      </c>
      <c r="E16" s="5">
        <f>Table3[[#This Row],[UnitPrice]]*Table3[[#This Row],[Quantity]]</f>
        <v>360</v>
      </c>
      <c r="H16">
        <v>10587</v>
      </c>
      <c r="I16">
        <v>35</v>
      </c>
      <c r="J16" s="5">
        <v>18</v>
      </c>
      <c r="K16">
        <v>20</v>
      </c>
      <c r="L16" s="5">
        <f>Table33[[#This Row],[UnitPrice]]*Table33[[#This Row],[Quantity]]</f>
        <v>360</v>
      </c>
    </row>
    <row r="17" spans="1:12" x14ac:dyDescent="0.3">
      <c r="A17">
        <v>10589</v>
      </c>
      <c r="B17">
        <v>35</v>
      </c>
      <c r="C17" s="5">
        <v>18</v>
      </c>
      <c r="D17">
        <v>4</v>
      </c>
      <c r="E17" s="5">
        <f>Table3[[#This Row],[UnitPrice]]*Table3[[#This Row],[Quantity]]</f>
        <v>72</v>
      </c>
      <c r="H17">
        <v>10589</v>
      </c>
      <c r="I17">
        <v>35</v>
      </c>
      <c r="J17" s="5">
        <v>18</v>
      </c>
      <c r="K17">
        <v>4</v>
      </c>
      <c r="L17" s="5">
        <f>Table33[[#This Row],[UnitPrice]]*Table33[[#This Row],[Quantity]]</f>
        <v>72</v>
      </c>
    </row>
    <row r="18" spans="1:12" x14ac:dyDescent="0.3">
      <c r="A18">
        <v>10590</v>
      </c>
      <c r="B18">
        <v>1</v>
      </c>
      <c r="C18" s="5">
        <v>18</v>
      </c>
      <c r="D18">
        <v>20</v>
      </c>
      <c r="E18" s="5">
        <f>Table3[[#This Row],[UnitPrice]]*Table3[[#This Row],[Quantity]]</f>
        <v>360</v>
      </c>
      <c r="H18">
        <v>10590</v>
      </c>
      <c r="I18">
        <v>1</v>
      </c>
      <c r="J18" s="5">
        <v>18</v>
      </c>
      <c r="K18">
        <v>20</v>
      </c>
      <c r="L18" s="5">
        <f>Table33[[#This Row],[UnitPrice]]*Table33[[#This Row],[Quantity]]</f>
        <v>360</v>
      </c>
    </row>
    <row r="19" spans="1:12" x14ac:dyDescent="0.3">
      <c r="A19">
        <v>10609</v>
      </c>
      <c r="B19">
        <v>1</v>
      </c>
      <c r="C19" s="5">
        <v>18</v>
      </c>
      <c r="D19">
        <v>3</v>
      </c>
      <c r="E19" s="5">
        <f>Table3[[#This Row],[UnitPrice]]*Table3[[#This Row],[Quantity]]</f>
        <v>54</v>
      </c>
      <c r="H19">
        <v>10609</v>
      </c>
      <c r="I19">
        <v>1</v>
      </c>
      <c r="J19" s="5">
        <v>18</v>
      </c>
      <c r="K19">
        <v>3</v>
      </c>
      <c r="L19" s="5">
        <f>Table33[[#This Row],[UnitPrice]]*Table33[[#This Row],[Quantity]]</f>
        <v>54</v>
      </c>
    </row>
    <row r="20" spans="1:12" x14ac:dyDescent="0.3">
      <c r="A20">
        <v>10611</v>
      </c>
      <c r="B20">
        <v>1</v>
      </c>
      <c r="C20" s="5">
        <v>18</v>
      </c>
      <c r="D20">
        <v>6</v>
      </c>
      <c r="E20" s="5">
        <f>Table3[[#This Row],[UnitPrice]]*Table3[[#This Row],[Quantity]]</f>
        <v>108</v>
      </c>
      <c r="H20">
        <v>10611</v>
      </c>
      <c r="I20">
        <v>1</v>
      </c>
      <c r="J20" s="5">
        <v>18</v>
      </c>
      <c r="K20">
        <v>6</v>
      </c>
      <c r="L20" s="5">
        <f>Table33[[#This Row],[UnitPrice]]*Table33[[#This Row],[Quantity]]</f>
        <v>108</v>
      </c>
    </row>
    <row r="21" spans="1:12" x14ac:dyDescent="0.3">
      <c r="A21">
        <v>10612</v>
      </c>
      <c r="B21">
        <v>76</v>
      </c>
      <c r="C21" s="5">
        <v>18</v>
      </c>
      <c r="D21">
        <v>40</v>
      </c>
      <c r="E21" s="5">
        <f>Table3[[#This Row],[UnitPrice]]*Table3[[#This Row],[Quantity]]</f>
        <v>720</v>
      </c>
      <c r="H21">
        <v>10612</v>
      </c>
      <c r="I21">
        <v>76</v>
      </c>
      <c r="J21" s="5">
        <v>18</v>
      </c>
      <c r="K21">
        <v>40</v>
      </c>
      <c r="L21" s="5">
        <f>Table33[[#This Row],[UnitPrice]]*Table33[[#This Row],[Quantity]]</f>
        <v>720</v>
      </c>
    </row>
    <row r="22" spans="1:12" x14ac:dyDescent="0.3">
      <c r="A22">
        <v>10614</v>
      </c>
      <c r="B22">
        <v>39</v>
      </c>
      <c r="C22" s="5">
        <v>18</v>
      </c>
      <c r="D22">
        <v>5</v>
      </c>
      <c r="E22" s="5">
        <f>Table3[[#This Row],[UnitPrice]]*Table3[[#This Row],[Quantity]]</f>
        <v>90</v>
      </c>
      <c r="H22">
        <v>10614</v>
      </c>
      <c r="I22">
        <v>39</v>
      </c>
      <c r="J22" s="5">
        <v>18</v>
      </c>
      <c r="K22">
        <v>5</v>
      </c>
      <c r="L22" s="5">
        <f>Table33[[#This Row],[UnitPrice]]*Table33[[#This Row],[Quantity]]</f>
        <v>90</v>
      </c>
    </row>
    <row r="23" spans="1:12" x14ac:dyDescent="0.3">
      <c r="A23">
        <v>10628</v>
      </c>
      <c r="B23">
        <v>1</v>
      </c>
      <c r="C23" s="5">
        <v>18</v>
      </c>
      <c r="D23">
        <v>25</v>
      </c>
      <c r="E23" s="5">
        <f>Table3[[#This Row],[UnitPrice]]*Table3[[#This Row],[Quantity]]</f>
        <v>450</v>
      </c>
      <c r="H23">
        <v>10628</v>
      </c>
      <c r="I23">
        <v>1</v>
      </c>
      <c r="J23" s="5">
        <v>18</v>
      </c>
      <c r="K23">
        <v>25</v>
      </c>
      <c r="L23" s="5">
        <f>Table33[[#This Row],[UnitPrice]]*Table33[[#This Row],[Quantity]]</f>
        <v>450</v>
      </c>
    </row>
    <row r="24" spans="1:12" x14ac:dyDescent="0.3">
      <c r="A24">
        <v>10630</v>
      </c>
      <c r="B24">
        <v>76</v>
      </c>
      <c r="C24" s="5">
        <v>18</v>
      </c>
      <c r="D24">
        <v>35</v>
      </c>
      <c r="E24" s="5">
        <f>Table3[[#This Row],[UnitPrice]]*Table3[[#This Row],[Quantity]]</f>
        <v>630</v>
      </c>
      <c r="H24">
        <v>10630</v>
      </c>
      <c r="I24">
        <v>76</v>
      </c>
      <c r="J24" s="5">
        <v>18</v>
      </c>
      <c r="K24">
        <v>35</v>
      </c>
      <c r="L24" s="5">
        <f>Table33[[#This Row],[UnitPrice]]*Table33[[#This Row],[Quantity]]</f>
        <v>630</v>
      </c>
    </row>
    <row r="25" spans="1:12" x14ac:dyDescent="0.3">
      <c r="A25" t="s">
        <v>141</v>
      </c>
      <c r="C25" s="20"/>
      <c r="E25" s="29">
        <f>SUBTOTAL(109,Table3[Sales])</f>
        <v>6498</v>
      </c>
      <c r="H25" t="s">
        <v>141</v>
      </c>
      <c r="J25" s="20"/>
      <c r="L25" s="29">
        <f>SUBTOTAL(109,Table33[Sales])</f>
        <v>6498</v>
      </c>
    </row>
    <row r="27" spans="1:12" x14ac:dyDescent="0.3">
      <c r="B27" t="s">
        <v>142</v>
      </c>
      <c r="D27" s="30"/>
      <c r="E27" s="31"/>
    </row>
    <row r="28" spans="1:12" x14ac:dyDescent="0.3">
      <c r="B28" t="s">
        <v>143</v>
      </c>
      <c r="D28" s="30"/>
    </row>
    <row r="29" spans="1:12" x14ac:dyDescent="0.3">
      <c r="B29" t="s">
        <v>144</v>
      </c>
    </row>
    <row r="31" spans="1:12" x14ac:dyDescent="0.3">
      <c r="B31" t="s">
        <v>145</v>
      </c>
      <c r="C31" s="5">
        <f>MIN(Table3[Sales])</f>
        <v>54</v>
      </c>
    </row>
    <row r="32" spans="1:12" x14ac:dyDescent="0.3">
      <c r="B32" t="s">
        <v>146</v>
      </c>
      <c r="C32" s="5">
        <f>MAX(Table3[Sales])</f>
        <v>900</v>
      </c>
    </row>
    <row r="34" spans="2:3" x14ac:dyDescent="0.3">
      <c r="B34" t="s">
        <v>147</v>
      </c>
      <c r="C34" s="5">
        <f>C31+ (0.67 * (C32-C31))</f>
        <v>620.82000000000005</v>
      </c>
    </row>
    <row r="35" spans="2:3" x14ac:dyDescent="0.3">
      <c r="B35" t="s">
        <v>148</v>
      </c>
      <c r="C35" s="5">
        <f>C31+ (0.33 * (C32-C31))</f>
        <v>333.18</v>
      </c>
    </row>
  </sheetData>
  <conditionalFormatting sqref="E3:E24">
    <cfRule type="iconSet" priority="2">
      <iconSet iconSet="3Signs">
        <cfvo type="percent" val="0"/>
        <cfvo type="percent" val="20"/>
        <cfvo type="percent" val="50"/>
      </iconSet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68DA-3A13-4595-ABC0-828CE446D705}">
  <dimension ref="B2:C4"/>
  <sheetViews>
    <sheetView workbookViewId="0">
      <selection activeCell="C12" sqref="C12"/>
    </sheetView>
  </sheetViews>
  <sheetFormatPr defaultRowHeight="14.4" x14ac:dyDescent="0.3"/>
  <cols>
    <col min="1" max="1" width="8.88671875" style="34"/>
    <col min="2" max="2" width="12.77734375" style="34" bestFit="1" customWidth="1"/>
    <col min="3" max="3" width="60.6640625" style="34" bestFit="1" customWidth="1"/>
    <col min="4" max="16384" width="8.88671875" style="34"/>
  </cols>
  <sheetData>
    <row r="2" spans="2:3" x14ac:dyDescent="0.3">
      <c r="B2" s="32" t="s">
        <v>74</v>
      </c>
      <c r="C2" s="33" t="s">
        <v>73</v>
      </c>
    </row>
    <row r="3" spans="2:3" x14ac:dyDescent="0.3">
      <c r="B3" s="32" t="s">
        <v>75</v>
      </c>
      <c r="C3" s="33" t="s">
        <v>78</v>
      </c>
    </row>
    <row r="4" spans="2:3" x14ac:dyDescent="0.3">
      <c r="B4" s="32" t="s">
        <v>76</v>
      </c>
      <c r="C4" s="33" t="s">
        <v>77</v>
      </c>
    </row>
  </sheetData>
  <hyperlinks>
    <hyperlink ref="C2" r:id="rId1" location="excel" xr:uid="{EFD9E06A-AF34-4498-A0CE-AAB0F3659CD8}"/>
    <hyperlink ref="C4" r:id="rId2" xr:uid="{5C63C8D3-DE66-425E-81C2-7137F272A83C}"/>
    <hyperlink ref="C3" r:id="rId3" xr:uid="{8A4F668A-48B1-4D4D-A0AA-6A5D83670E0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9CFC-46A4-4C09-BCAE-7FD1C29353BF}">
  <dimension ref="A1:C29"/>
  <sheetViews>
    <sheetView workbookViewId="0">
      <selection activeCell="E7" sqref="E7"/>
    </sheetView>
  </sheetViews>
  <sheetFormatPr defaultRowHeight="14.4" x14ac:dyDescent="0.3"/>
  <sheetData>
    <row r="1" spans="1:3" ht="18" x14ac:dyDescent="0.35">
      <c r="A1" s="12" t="s">
        <v>150</v>
      </c>
    </row>
    <row r="3" spans="1:3" x14ac:dyDescent="0.3">
      <c r="A3" t="s">
        <v>164</v>
      </c>
    </row>
    <row r="5" spans="1:3" x14ac:dyDescent="0.3">
      <c r="A5" t="s">
        <v>158</v>
      </c>
      <c r="B5" t="s">
        <v>157</v>
      </c>
      <c r="C5" t="s">
        <v>23</v>
      </c>
    </row>
    <row r="6" spans="1:3" x14ac:dyDescent="0.3">
      <c r="A6" t="s">
        <v>131</v>
      </c>
      <c r="B6">
        <v>2016</v>
      </c>
      <c r="C6" s="5">
        <v>684</v>
      </c>
    </row>
    <row r="7" spans="1:3" x14ac:dyDescent="0.3">
      <c r="A7" t="s">
        <v>130</v>
      </c>
      <c r="B7">
        <v>2016</v>
      </c>
      <c r="C7" s="5">
        <v>678</v>
      </c>
    </row>
    <row r="8" spans="1:3" x14ac:dyDescent="0.3">
      <c r="A8" t="s">
        <v>130</v>
      </c>
      <c r="B8">
        <v>2017</v>
      </c>
      <c r="C8" s="5">
        <v>672</v>
      </c>
    </row>
    <row r="9" spans="1:3" x14ac:dyDescent="0.3">
      <c r="A9" t="s">
        <v>131</v>
      </c>
      <c r="B9">
        <v>2017</v>
      </c>
      <c r="C9" s="5">
        <v>628</v>
      </c>
    </row>
    <row r="10" spans="1:3" x14ac:dyDescent="0.3">
      <c r="A10" t="s">
        <v>64</v>
      </c>
      <c r="B10">
        <v>2017</v>
      </c>
      <c r="C10" s="5">
        <v>621</v>
      </c>
    </row>
    <row r="11" spans="1:3" x14ac:dyDescent="0.3">
      <c r="A11" t="s">
        <v>153</v>
      </c>
      <c r="B11">
        <v>2016</v>
      </c>
      <c r="C11" s="5">
        <v>601</v>
      </c>
    </row>
    <row r="12" spans="1:3" x14ac:dyDescent="0.3">
      <c r="A12" t="s">
        <v>66</v>
      </c>
      <c r="B12">
        <v>2017</v>
      </c>
      <c r="C12" s="5">
        <v>551</v>
      </c>
    </row>
    <row r="13" spans="1:3" x14ac:dyDescent="0.3">
      <c r="A13" t="s">
        <v>66</v>
      </c>
      <c r="B13">
        <v>2016</v>
      </c>
      <c r="C13" s="5">
        <v>530</v>
      </c>
    </row>
    <row r="14" spans="1:3" x14ac:dyDescent="0.3">
      <c r="A14" t="s">
        <v>151</v>
      </c>
      <c r="B14">
        <v>2017</v>
      </c>
      <c r="C14" s="5">
        <v>506</v>
      </c>
    </row>
    <row r="15" spans="1:3" x14ac:dyDescent="0.3">
      <c r="A15" t="s">
        <v>156</v>
      </c>
      <c r="B15">
        <v>2017</v>
      </c>
      <c r="C15" s="5">
        <v>476</v>
      </c>
    </row>
    <row r="16" spans="1:3" x14ac:dyDescent="0.3">
      <c r="A16" t="s">
        <v>132</v>
      </c>
      <c r="B16">
        <v>2017</v>
      </c>
      <c r="C16" s="5">
        <v>441</v>
      </c>
    </row>
    <row r="17" spans="1:3" x14ac:dyDescent="0.3">
      <c r="A17" t="s">
        <v>64</v>
      </c>
      <c r="B17">
        <v>2016</v>
      </c>
      <c r="C17" s="5">
        <v>435</v>
      </c>
    </row>
    <row r="18" spans="1:3" x14ac:dyDescent="0.3">
      <c r="A18" t="s">
        <v>154</v>
      </c>
      <c r="B18">
        <v>2017</v>
      </c>
      <c r="C18" s="5">
        <v>404</v>
      </c>
    </row>
    <row r="19" spans="1:3" x14ac:dyDescent="0.3">
      <c r="A19" t="s">
        <v>132</v>
      </c>
      <c r="B19">
        <v>2016</v>
      </c>
      <c r="C19" s="5">
        <v>364</v>
      </c>
    </row>
    <row r="20" spans="1:3" x14ac:dyDescent="0.3">
      <c r="A20" t="s">
        <v>152</v>
      </c>
      <c r="B20">
        <v>2016</v>
      </c>
      <c r="C20" s="5">
        <v>347</v>
      </c>
    </row>
    <row r="21" spans="1:3" x14ac:dyDescent="0.3">
      <c r="A21" t="s">
        <v>154</v>
      </c>
      <c r="B21">
        <v>2016</v>
      </c>
      <c r="C21" s="5">
        <v>342</v>
      </c>
    </row>
    <row r="22" spans="1:3" x14ac:dyDescent="0.3">
      <c r="A22" t="s">
        <v>156</v>
      </c>
      <c r="B22">
        <v>2016</v>
      </c>
      <c r="C22" s="5">
        <v>304</v>
      </c>
    </row>
    <row r="23" spans="1:3" x14ac:dyDescent="0.3">
      <c r="A23" t="s">
        <v>65</v>
      </c>
      <c r="B23">
        <v>2017</v>
      </c>
      <c r="C23" s="5">
        <v>294</v>
      </c>
    </row>
    <row r="24" spans="1:3" x14ac:dyDescent="0.3">
      <c r="A24" t="s">
        <v>155</v>
      </c>
      <c r="B24">
        <v>2017</v>
      </c>
      <c r="C24" s="5">
        <v>273</v>
      </c>
    </row>
    <row r="25" spans="1:3" x14ac:dyDescent="0.3">
      <c r="A25" t="s">
        <v>155</v>
      </c>
      <c r="B25">
        <v>2016</v>
      </c>
      <c r="C25" s="5">
        <v>268</v>
      </c>
    </row>
    <row r="26" spans="1:3" x14ac:dyDescent="0.3">
      <c r="A26" t="s">
        <v>65</v>
      </c>
      <c r="B26">
        <v>2016</v>
      </c>
      <c r="C26" s="5">
        <v>257</v>
      </c>
    </row>
    <row r="27" spans="1:3" x14ac:dyDescent="0.3">
      <c r="A27" t="s">
        <v>151</v>
      </c>
      <c r="B27">
        <v>2016</v>
      </c>
      <c r="C27" s="5">
        <v>210</v>
      </c>
    </row>
    <row r="28" spans="1:3" x14ac:dyDescent="0.3">
      <c r="A28" t="s">
        <v>152</v>
      </c>
      <c r="B28">
        <v>2017</v>
      </c>
      <c r="C28" s="5">
        <v>149</v>
      </c>
    </row>
    <row r="29" spans="1:3" x14ac:dyDescent="0.3">
      <c r="A29" t="s">
        <v>153</v>
      </c>
      <c r="B29">
        <v>2017</v>
      </c>
      <c r="C29" s="5">
        <v>95</v>
      </c>
    </row>
  </sheetData>
  <autoFilter ref="A5:C5" xr:uid="{5AF8A25E-677C-4C43-B7A1-E3B090CAB2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015A-F984-4DAB-B7B6-0DAD1D7D3171}">
  <dimension ref="A1:C23"/>
  <sheetViews>
    <sheetView workbookViewId="0">
      <selection activeCell="B28" sqref="B28"/>
    </sheetView>
  </sheetViews>
  <sheetFormatPr defaultRowHeight="14.4" x14ac:dyDescent="0.3"/>
  <cols>
    <col min="1" max="1" width="30.21875" customWidth="1"/>
    <col min="2" max="2" width="21.77734375" bestFit="1" customWidth="1"/>
    <col min="3" max="3" width="11.109375" style="5" customWidth="1"/>
  </cols>
  <sheetData>
    <row r="1" spans="1:3" ht="18" x14ac:dyDescent="0.35">
      <c r="A1" s="12" t="s">
        <v>22</v>
      </c>
    </row>
    <row r="3" spans="1:3" x14ac:dyDescent="0.3">
      <c r="A3" t="s">
        <v>20</v>
      </c>
      <c r="B3" t="s">
        <v>21</v>
      </c>
      <c r="C3" s="5" t="s">
        <v>23</v>
      </c>
    </row>
    <row r="4" spans="1:3" x14ac:dyDescent="0.3">
      <c r="A4" t="s">
        <v>2</v>
      </c>
      <c r="B4" t="s">
        <v>3</v>
      </c>
      <c r="C4" s="5">
        <v>4827</v>
      </c>
    </row>
    <row r="5" spans="1:3" x14ac:dyDescent="0.3">
      <c r="A5" t="s">
        <v>2</v>
      </c>
      <c r="B5" t="s">
        <v>4</v>
      </c>
      <c r="C5" s="5">
        <v>595</v>
      </c>
    </row>
    <row r="6" spans="1:3" x14ac:dyDescent="0.3">
      <c r="A6" t="s">
        <v>2</v>
      </c>
      <c r="B6" t="s">
        <v>5</v>
      </c>
      <c r="C6" s="5">
        <v>8921</v>
      </c>
    </row>
    <row r="7" spans="1:3" x14ac:dyDescent="0.3">
      <c r="A7" t="s">
        <v>2</v>
      </c>
      <c r="B7" t="s">
        <v>5</v>
      </c>
      <c r="C7" s="5">
        <v>3707</v>
      </c>
    </row>
    <row r="8" spans="1:3" x14ac:dyDescent="0.3">
      <c r="A8" t="s">
        <v>6</v>
      </c>
      <c r="B8" t="s">
        <v>7</v>
      </c>
      <c r="C8" s="5">
        <v>3415</v>
      </c>
    </row>
    <row r="9" spans="1:3" x14ac:dyDescent="0.3">
      <c r="A9" t="s">
        <v>6</v>
      </c>
      <c r="B9" t="s">
        <v>8</v>
      </c>
      <c r="C9" s="5">
        <v>9755</v>
      </c>
    </row>
    <row r="10" spans="1:3" x14ac:dyDescent="0.3">
      <c r="A10" t="s">
        <v>6</v>
      </c>
      <c r="B10" t="s">
        <v>5</v>
      </c>
      <c r="C10" s="5">
        <v>2070</v>
      </c>
    </row>
    <row r="11" spans="1:3" x14ac:dyDescent="0.3">
      <c r="A11" t="s">
        <v>6</v>
      </c>
      <c r="B11" t="s">
        <v>5</v>
      </c>
      <c r="C11" s="5">
        <v>4225</v>
      </c>
    </row>
    <row r="12" spans="1:3" x14ac:dyDescent="0.3">
      <c r="A12" t="s">
        <v>9</v>
      </c>
      <c r="B12" t="s">
        <v>10</v>
      </c>
      <c r="C12" s="5">
        <v>8944</v>
      </c>
    </row>
    <row r="13" spans="1:3" x14ac:dyDescent="0.3">
      <c r="A13" t="s">
        <v>9</v>
      </c>
      <c r="B13" t="s">
        <v>11</v>
      </c>
      <c r="C13" s="5" t="s">
        <v>24</v>
      </c>
    </row>
    <row r="14" spans="1:3" x14ac:dyDescent="0.3">
      <c r="A14" t="s">
        <v>9</v>
      </c>
      <c r="B14" t="s">
        <v>12</v>
      </c>
      <c r="C14" s="5">
        <v>5594</v>
      </c>
    </row>
    <row r="15" spans="1:3" x14ac:dyDescent="0.3">
      <c r="A15" t="s">
        <v>9</v>
      </c>
      <c r="B15" t="s">
        <v>13</v>
      </c>
      <c r="C15" s="5">
        <v>5815</v>
      </c>
    </row>
    <row r="16" spans="1:3" x14ac:dyDescent="0.3">
      <c r="A16" t="s">
        <v>9</v>
      </c>
      <c r="B16" t="s">
        <v>14</v>
      </c>
      <c r="C16" s="5">
        <v>5904</v>
      </c>
    </row>
    <row r="17" spans="1:3" x14ac:dyDescent="0.3">
      <c r="A17" t="s">
        <v>9</v>
      </c>
      <c r="B17" t="s">
        <v>15</v>
      </c>
      <c r="C17" s="5">
        <v>4095</v>
      </c>
    </row>
    <row r="18" spans="1:3" x14ac:dyDescent="0.3">
      <c r="A18" t="s">
        <v>9</v>
      </c>
      <c r="B18" t="s">
        <v>16</v>
      </c>
      <c r="C18" s="5">
        <v>8396</v>
      </c>
    </row>
    <row r="19" spans="1:3" x14ac:dyDescent="0.3">
      <c r="A19" t="s">
        <v>9</v>
      </c>
      <c r="B19" t="s">
        <v>17</v>
      </c>
      <c r="C19" s="5">
        <v>5268</v>
      </c>
    </row>
    <row r="20" spans="1:3" x14ac:dyDescent="0.3">
      <c r="A20" t="s">
        <v>9</v>
      </c>
      <c r="B20" t="s">
        <v>18</v>
      </c>
      <c r="C20" s="5">
        <v>2202</v>
      </c>
    </row>
    <row r="21" spans="1:3" x14ac:dyDescent="0.3">
      <c r="A21" t="s">
        <v>9</v>
      </c>
      <c r="B21" t="s">
        <v>19</v>
      </c>
      <c r="C21" s="5">
        <v>6201</v>
      </c>
    </row>
    <row r="22" spans="1:3" x14ac:dyDescent="0.3">
      <c r="A22" t="s">
        <v>9</v>
      </c>
      <c r="B22" t="s">
        <v>5</v>
      </c>
      <c r="C22" s="5">
        <v>7204</v>
      </c>
    </row>
    <row r="23" spans="1:3" x14ac:dyDescent="0.3">
      <c r="A23" t="s">
        <v>9</v>
      </c>
      <c r="B23" t="s">
        <v>5</v>
      </c>
      <c r="C23" s="5">
        <v>7172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C815-382B-45E6-8FAE-05D9FF6A9745}">
  <dimension ref="A1:C23"/>
  <sheetViews>
    <sheetView workbookViewId="0">
      <selection activeCell="A4" sqref="A4"/>
    </sheetView>
  </sheetViews>
  <sheetFormatPr defaultRowHeight="14.4" x14ac:dyDescent="0.3"/>
  <cols>
    <col min="1" max="1" width="30.21875" customWidth="1"/>
    <col min="2" max="2" width="21.77734375" bestFit="1" customWidth="1"/>
    <col min="3" max="3" width="11.109375" style="5" customWidth="1"/>
  </cols>
  <sheetData>
    <row r="1" spans="1:3" ht="18" x14ac:dyDescent="0.35">
      <c r="A1" s="12" t="s">
        <v>22</v>
      </c>
    </row>
    <row r="3" spans="1:3" x14ac:dyDescent="0.3">
      <c r="A3" s="6" t="s">
        <v>20</v>
      </c>
      <c r="B3" s="7" t="s">
        <v>21</v>
      </c>
      <c r="C3" s="14" t="s">
        <v>23</v>
      </c>
    </row>
    <row r="4" spans="1:3" x14ac:dyDescent="0.3">
      <c r="A4" s="8" t="s">
        <v>9</v>
      </c>
      <c r="B4" s="9" t="s">
        <v>17</v>
      </c>
      <c r="C4" s="15">
        <v>5268</v>
      </c>
    </row>
    <row r="5" spans="1:3" x14ac:dyDescent="0.3">
      <c r="A5" s="8" t="s">
        <v>9</v>
      </c>
      <c r="B5" s="9" t="s">
        <v>18</v>
      </c>
      <c r="C5" s="15">
        <v>2202</v>
      </c>
    </row>
    <row r="6" spans="1:3" x14ac:dyDescent="0.3">
      <c r="A6" s="8" t="s">
        <v>9</v>
      </c>
      <c r="B6" s="9" t="s">
        <v>13</v>
      </c>
      <c r="C6" s="15">
        <v>5815</v>
      </c>
    </row>
    <row r="7" spans="1:3" x14ac:dyDescent="0.3">
      <c r="A7" s="8" t="s">
        <v>9</v>
      </c>
      <c r="B7" s="9" t="s">
        <v>5</v>
      </c>
      <c r="C7" s="15">
        <v>7204</v>
      </c>
    </row>
    <row r="8" spans="1:3" x14ac:dyDescent="0.3">
      <c r="A8" s="8" t="s">
        <v>9</v>
      </c>
      <c r="B8" s="9" t="s">
        <v>5</v>
      </c>
      <c r="C8" s="15">
        <v>7172</v>
      </c>
    </row>
    <row r="9" spans="1:3" x14ac:dyDescent="0.3">
      <c r="A9" s="8" t="s">
        <v>9</v>
      </c>
      <c r="B9" s="9" t="s">
        <v>11</v>
      </c>
      <c r="C9" s="15" t="s">
        <v>24</v>
      </c>
    </row>
    <row r="10" spans="1:3" x14ac:dyDescent="0.3">
      <c r="A10" s="8" t="s">
        <v>9</v>
      </c>
      <c r="B10" s="9" t="s">
        <v>14</v>
      </c>
      <c r="C10" s="15">
        <v>5904</v>
      </c>
    </row>
    <row r="11" spans="1:3" x14ac:dyDescent="0.3">
      <c r="A11" s="8" t="s">
        <v>9</v>
      </c>
      <c r="B11" s="9" t="s">
        <v>19</v>
      </c>
      <c r="C11" s="15">
        <v>6201</v>
      </c>
    </row>
    <row r="12" spans="1:3" x14ac:dyDescent="0.3">
      <c r="A12" s="8" t="s">
        <v>9</v>
      </c>
      <c r="B12" s="9" t="s">
        <v>12</v>
      </c>
      <c r="C12" s="15">
        <v>5594</v>
      </c>
    </row>
    <row r="13" spans="1:3" x14ac:dyDescent="0.3">
      <c r="A13" s="8" t="s">
        <v>9</v>
      </c>
      <c r="B13" s="9" t="s">
        <v>15</v>
      </c>
      <c r="C13" s="15">
        <v>4095</v>
      </c>
    </row>
    <row r="14" spans="1:3" x14ac:dyDescent="0.3">
      <c r="A14" s="8" t="s">
        <v>9</v>
      </c>
      <c r="B14" s="9" t="s">
        <v>16</v>
      </c>
      <c r="C14" s="15">
        <v>8396</v>
      </c>
    </row>
    <row r="15" spans="1:3" x14ac:dyDescent="0.3">
      <c r="A15" s="8" t="s">
        <v>9</v>
      </c>
      <c r="B15" s="9" t="s">
        <v>10</v>
      </c>
      <c r="C15" s="15">
        <v>8944</v>
      </c>
    </row>
    <row r="16" spans="1:3" x14ac:dyDescent="0.3">
      <c r="A16" s="8" t="s">
        <v>6</v>
      </c>
      <c r="B16" s="9" t="s">
        <v>5</v>
      </c>
      <c r="C16" s="15">
        <v>2070</v>
      </c>
    </row>
    <row r="17" spans="1:3" x14ac:dyDescent="0.3">
      <c r="A17" s="8" t="s">
        <v>6</v>
      </c>
      <c r="B17" s="9" t="s">
        <v>5</v>
      </c>
      <c r="C17" s="15">
        <v>4225</v>
      </c>
    </row>
    <row r="18" spans="1:3" x14ac:dyDescent="0.3">
      <c r="A18" s="8" t="s">
        <v>6</v>
      </c>
      <c r="B18" s="9" t="s">
        <v>8</v>
      </c>
      <c r="C18" s="15">
        <v>9755</v>
      </c>
    </row>
    <row r="19" spans="1:3" x14ac:dyDescent="0.3">
      <c r="A19" s="8" t="s">
        <v>6</v>
      </c>
      <c r="B19" s="9" t="s">
        <v>7</v>
      </c>
      <c r="C19" s="15">
        <v>3415</v>
      </c>
    </row>
    <row r="20" spans="1:3" x14ac:dyDescent="0.3">
      <c r="A20" s="8" t="s">
        <v>2</v>
      </c>
      <c r="B20" s="9" t="s">
        <v>3</v>
      </c>
      <c r="C20" s="15">
        <v>4827</v>
      </c>
    </row>
    <row r="21" spans="1:3" x14ac:dyDescent="0.3">
      <c r="A21" s="8" t="s">
        <v>2</v>
      </c>
      <c r="B21" s="9" t="s">
        <v>4</v>
      </c>
      <c r="C21" s="15">
        <v>595</v>
      </c>
    </row>
    <row r="22" spans="1:3" x14ac:dyDescent="0.3">
      <c r="A22" s="8" t="s">
        <v>2</v>
      </c>
      <c r="B22" s="9" t="s">
        <v>5</v>
      </c>
      <c r="C22" s="15">
        <v>8921</v>
      </c>
    </row>
    <row r="23" spans="1:3" x14ac:dyDescent="0.3">
      <c r="A23" s="10" t="s">
        <v>2</v>
      </c>
      <c r="B23" s="11" t="s">
        <v>5</v>
      </c>
      <c r="C23" s="16">
        <v>3707</v>
      </c>
    </row>
  </sheetData>
  <sortState xmlns:xlrd2="http://schemas.microsoft.com/office/spreadsheetml/2017/richdata2" ref="A4:C23">
    <sortCondition ref="A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B911-C8C6-432E-95CF-62A944AF9EBB}">
  <dimension ref="A1:C15"/>
  <sheetViews>
    <sheetView workbookViewId="0">
      <selection activeCell="A23" sqref="A23"/>
    </sheetView>
  </sheetViews>
  <sheetFormatPr defaultRowHeight="14.4" x14ac:dyDescent="0.3"/>
  <cols>
    <col min="1" max="1" width="73" bestFit="1" customWidth="1"/>
    <col min="2" max="2" width="10.44140625" bestFit="1" customWidth="1"/>
    <col min="3" max="3" width="19.109375" bestFit="1" customWidth="1"/>
  </cols>
  <sheetData>
    <row r="1" spans="1:3" ht="18" x14ac:dyDescent="0.35">
      <c r="A1" s="12" t="s">
        <v>238</v>
      </c>
    </row>
    <row r="3" spans="1:3" x14ac:dyDescent="0.3">
      <c r="A3" t="s">
        <v>237</v>
      </c>
    </row>
    <row r="5" spans="1:3" x14ac:dyDescent="0.3">
      <c r="A5" s="26" t="s">
        <v>236</v>
      </c>
      <c r="B5" s="26" t="s">
        <v>235</v>
      </c>
      <c r="C5" s="26" t="s">
        <v>234</v>
      </c>
    </row>
    <row r="6" spans="1:3" x14ac:dyDescent="0.3">
      <c r="A6" t="s">
        <v>233</v>
      </c>
    </row>
    <row r="7" spans="1:3" x14ac:dyDescent="0.3">
      <c r="A7" t="s">
        <v>232</v>
      </c>
    </row>
    <row r="8" spans="1:3" x14ac:dyDescent="0.3">
      <c r="A8" t="s">
        <v>231</v>
      </c>
    </row>
    <row r="9" spans="1:3" x14ac:dyDescent="0.3">
      <c r="A9" t="s">
        <v>230</v>
      </c>
    </row>
    <row r="10" spans="1:3" x14ac:dyDescent="0.3">
      <c r="A10" t="s">
        <v>229</v>
      </c>
    </row>
    <row r="11" spans="1:3" x14ac:dyDescent="0.3">
      <c r="A11" t="s">
        <v>228</v>
      </c>
    </row>
    <row r="12" spans="1:3" x14ac:dyDescent="0.3">
      <c r="A12" t="s">
        <v>227</v>
      </c>
    </row>
    <row r="13" spans="1:3" x14ac:dyDescent="0.3">
      <c r="A13" t="s">
        <v>226</v>
      </c>
    </row>
    <row r="14" spans="1:3" x14ac:dyDescent="0.3">
      <c r="A14" t="s">
        <v>225</v>
      </c>
    </row>
    <row r="15" spans="1:3" x14ac:dyDescent="0.3">
      <c r="A15" t="s">
        <v>224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0234-A08D-4DD5-A98F-AA354501E784}">
  <dimension ref="A1:E15"/>
  <sheetViews>
    <sheetView workbookViewId="0">
      <selection activeCell="A3" sqref="A3"/>
    </sheetView>
  </sheetViews>
  <sheetFormatPr defaultRowHeight="14.4" x14ac:dyDescent="0.3"/>
  <cols>
    <col min="1" max="1" width="10" bestFit="1" customWidth="1"/>
    <col min="2" max="2" width="9.33203125" bestFit="1" customWidth="1"/>
    <col min="3" max="3" width="20.88671875" bestFit="1" customWidth="1"/>
    <col min="4" max="4" width="13.88671875" bestFit="1" customWidth="1"/>
    <col min="5" max="5" width="15.88671875" bestFit="1" customWidth="1"/>
  </cols>
  <sheetData>
    <row r="1" spans="1:5" x14ac:dyDescent="0.3">
      <c r="A1" s="13" t="s">
        <v>25</v>
      </c>
    </row>
    <row r="3" spans="1:5" x14ac:dyDescent="0.3">
      <c r="A3" s="42" t="s">
        <v>249</v>
      </c>
    </row>
    <row r="5" spans="1:5" x14ac:dyDescent="0.3">
      <c r="A5" t="s">
        <v>26</v>
      </c>
      <c r="B5" t="s">
        <v>27</v>
      </c>
      <c r="C5" t="s">
        <v>28</v>
      </c>
      <c r="D5" t="s">
        <v>29</v>
      </c>
      <c r="E5" t="s">
        <v>53</v>
      </c>
    </row>
    <row r="6" spans="1:5" x14ac:dyDescent="0.3">
      <c r="A6" t="s">
        <v>47</v>
      </c>
      <c r="B6" t="s">
        <v>56</v>
      </c>
      <c r="C6" t="s">
        <v>31</v>
      </c>
      <c r="D6" t="s">
        <v>44</v>
      </c>
    </row>
    <row r="7" spans="1:5" x14ac:dyDescent="0.3">
      <c r="A7" t="s">
        <v>33</v>
      </c>
      <c r="B7" t="s">
        <v>34</v>
      </c>
      <c r="C7" t="s">
        <v>35</v>
      </c>
      <c r="D7" t="s">
        <v>36</v>
      </c>
    </row>
    <row r="8" spans="1:5" x14ac:dyDescent="0.3">
      <c r="A8" t="s">
        <v>37</v>
      </c>
      <c r="B8" t="s">
        <v>55</v>
      </c>
      <c r="C8" t="s">
        <v>31</v>
      </c>
      <c r="D8" t="s">
        <v>32</v>
      </c>
    </row>
    <row r="9" spans="1:5" x14ac:dyDescent="0.3">
      <c r="A9" t="s">
        <v>38</v>
      </c>
      <c r="B9" t="s">
        <v>39</v>
      </c>
      <c r="C9" t="s">
        <v>31</v>
      </c>
      <c r="D9" t="s">
        <v>40</v>
      </c>
    </row>
    <row r="10" spans="1:5" x14ac:dyDescent="0.3">
      <c r="A10" t="s">
        <v>160</v>
      </c>
      <c r="B10" t="s">
        <v>161</v>
      </c>
      <c r="C10" t="s">
        <v>162</v>
      </c>
      <c r="D10" t="s">
        <v>44</v>
      </c>
    </row>
    <row r="11" spans="1:5" x14ac:dyDescent="0.3">
      <c r="A11" t="s">
        <v>41</v>
      </c>
      <c r="B11" t="s">
        <v>42</v>
      </c>
      <c r="C11" t="s">
        <v>43</v>
      </c>
      <c r="D11" t="s">
        <v>44</v>
      </c>
    </row>
    <row r="12" spans="1:5" x14ac:dyDescent="0.3">
      <c r="A12" t="s">
        <v>45</v>
      </c>
      <c r="B12" t="s">
        <v>46</v>
      </c>
      <c r="C12" t="s">
        <v>31</v>
      </c>
      <c r="D12" t="s">
        <v>44</v>
      </c>
    </row>
    <row r="13" spans="1:5" x14ac:dyDescent="0.3">
      <c r="A13" t="s">
        <v>30</v>
      </c>
      <c r="B13" t="s">
        <v>54</v>
      </c>
      <c r="C13" t="s">
        <v>31</v>
      </c>
      <c r="D13" t="s">
        <v>32</v>
      </c>
    </row>
    <row r="14" spans="1:5" x14ac:dyDescent="0.3">
      <c r="A14" t="s">
        <v>48</v>
      </c>
      <c r="B14" t="s">
        <v>49</v>
      </c>
      <c r="C14" t="s">
        <v>50</v>
      </c>
      <c r="D14" t="s">
        <v>32</v>
      </c>
    </row>
    <row r="15" spans="1:5" x14ac:dyDescent="0.3">
      <c r="A15" t="s">
        <v>51</v>
      </c>
      <c r="B15" t="s">
        <v>52</v>
      </c>
      <c r="C15" t="s">
        <v>31</v>
      </c>
      <c r="D15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9D66-567A-46A4-AB34-8880A166B034}">
  <dimension ref="A1:C21"/>
  <sheetViews>
    <sheetView workbookViewId="0">
      <selection activeCell="C23" sqref="C23"/>
    </sheetView>
  </sheetViews>
  <sheetFormatPr defaultRowHeight="14.4" x14ac:dyDescent="0.3"/>
  <cols>
    <col min="1" max="1" width="26.109375" bestFit="1" customWidth="1"/>
    <col min="2" max="2" width="15.44140625" bestFit="1" customWidth="1"/>
    <col min="3" max="3" width="14.109375" bestFit="1" customWidth="1"/>
  </cols>
  <sheetData>
    <row r="1" spans="1:3" ht="18" x14ac:dyDescent="0.35">
      <c r="A1" s="12" t="s">
        <v>247</v>
      </c>
    </row>
    <row r="3" spans="1:3" x14ac:dyDescent="0.3">
      <c r="A3" t="s">
        <v>255</v>
      </c>
      <c r="B3" t="s">
        <v>256</v>
      </c>
      <c r="C3" t="s">
        <v>254</v>
      </c>
    </row>
    <row r="5" spans="1:3" x14ac:dyDescent="0.3">
      <c r="A5" t="s">
        <v>243</v>
      </c>
      <c r="B5">
        <v>123</v>
      </c>
    </row>
    <row r="6" spans="1:3" x14ac:dyDescent="0.3">
      <c r="A6" t="s">
        <v>243</v>
      </c>
      <c r="B6" s="30">
        <v>0.05</v>
      </c>
    </row>
    <row r="7" spans="1:3" x14ac:dyDescent="0.3">
      <c r="A7" t="s">
        <v>243</v>
      </c>
      <c r="B7">
        <v>4.25</v>
      </c>
    </row>
    <row r="9" spans="1:3" x14ac:dyDescent="0.3">
      <c r="A9" t="s">
        <v>245</v>
      </c>
      <c r="B9" s="41" t="s">
        <v>246</v>
      </c>
    </row>
    <row r="10" spans="1:3" x14ac:dyDescent="0.3">
      <c r="A10" t="s">
        <v>252</v>
      </c>
      <c r="B10" s="41" t="s">
        <v>244</v>
      </c>
    </row>
    <row r="11" spans="1:3" x14ac:dyDescent="0.3">
      <c r="A11" t="s">
        <v>253</v>
      </c>
      <c r="B11" s="44" t="s">
        <v>244</v>
      </c>
    </row>
    <row r="13" spans="1:3" x14ac:dyDescent="0.3">
      <c r="A13" t="s">
        <v>242</v>
      </c>
      <c r="B13" s="41" t="b">
        <v>1</v>
      </c>
      <c r="C13" t="str">
        <f>IF(B13,"true","false")</f>
        <v>true</v>
      </c>
    </row>
    <row r="14" spans="1:3" x14ac:dyDescent="0.3">
      <c r="A14" t="s">
        <v>242</v>
      </c>
      <c r="B14" t="b">
        <v>0</v>
      </c>
      <c r="C14" t="str">
        <f>IF(B14,"true","false")</f>
        <v>false</v>
      </c>
    </row>
    <row r="16" spans="1:3" x14ac:dyDescent="0.3">
      <c r="A16" t="s">
        <v>59</v>
      </c>
      <c r="B16" s="17">
        <v>43636</v>
      </c>
      <c r="C16" t="s">
        <v>241</v>
      </c>
    </row>
    <row r="17" spans="1:3" x14ac:dyDescent="0.3">
      <c r="A17" t="s">
        <v>59</v>
      </c>
      <c r="B17" s="40">
        <v>43636</v>
      </c>
    </row>
    <row r="18" spans="1:3" x14ac:dyDescent="0.3">
      <c r="A18" t="s">
        <v>240</v>
      </c>
      <c r="B18" s="39">
        <v>43636.024305555555</v>
      </c>
      <c r="C18" t="s">
        <v>239</v>
      </c>
    </row>
    <row r="19" spans="1:3" x14ac:dyDescent="0.3">
      <c r="A19" t="s">
        <v>250</v>
      </c>
      <c r="B19" s="43">
        <v>44013.436805555553</v>
      </c>
      <c r="C19" t="s">
        <v>251</v>
      </c>
    </row>
    <row r="20" spans="1:3" x14ac:dyDescent="0.3">
      <c r="B20" s="38"/>
    </row>
    <row r="21" spans="1:3" x14ac:dyDescent="0.3">
      <c r="B21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74A1-3616-4ED8-92FE-F8CAE4A69905}">
  <dimension ref="A1:I8"/>
  <sheetViews>
    <sheetView workbookViewId="0">
      <selection activeCell="L16" sqref="L16"/>
    </sheetView>
  </sheetViews>
  <sheetFormatPr defaultRowHeight="14.4" x14ac:dyDescent="0.3"/>
  <cols>
    <col min="1" max="1" width="12.77734375" customWidth="1"/>
    <col min="7" max="7" width="9.33203125" bestFit="1" customWidth="1"/>
    <col min="8" max="8" width="9.33203125" customWidth="1"/>
    <col min="9" max="9" width="10.33203125" bestFit="1" customWidth="1"/>
  </cols>
  <sheetData>
    <row r="1" spans="1:9" ht="18" x14ac:dyDescent="0.35">
      <c r="A1" s="12" t="s">
        <v>62</v>
      </c>
    </row>
    <row r="2" spans="1:9" ht="18" x14ac:dyDescent="0.35">
      <c r="A2" s="12"/>
    </row>
    <row r="3" spans="1:9" x14ac:dyDescent="0.3">
      <c r="A3" s="42" t="s">
        <v>257</v>
      </c>
    </row>
    <row r="5" spans="1:9" x14ac:dyDescent="0.3">
      <c r="A5" t="s">
        <v>59</v>
      </c>
      <c r="B5" t="s">
        <v>69</v>
      </c>
      <c r="C5" t="s">
        <v>70</v>
      </c>
      <c r="D5" t="s">
        <v>120</v>
      </c>
      <c r="E5" t="s">
        <v>68</v>
      </c>
      <c r="F5" t="s">
        <v>63</v>
      </c>
      <c r="G5" t="s">
        <v>121</v>
      </c>
      <c r="H5" t="s">
        <v>122</v>
      </c>
      <c r="I5" t="s">
        <v>123</v>
      </c>
    </row>
    <row r="6" spans="1:9" x14ac:dyDescent="0.3">
      <c r="A6" s="17">
        <v>43160</v>
      </c>
      <c r="B6" t="s">
        <v>67</v>
      </c>
      <c r="C6" t="s">
        <v>67</v>
      </c>
      <c r="D6" t="s">
        <v>124</v>
      </c>
      <c r="E6">
        <v>1</v>
      </c>
      <c r="F6" t="s">
        <v>64</v>
      </c>
      <c r="G6" t="s">
        <v>71</v>
      </c>
      <c r="H6">
        <v>1</v>
      </c>
      <c r="I6" s="20" t="str">
        <f>IF(G6="Invoice","I", IF(G6="Receipt","R","?")) &amp; TEXT(MONTH(A6),"00") &amp; "-" &amp; TEXT(H6,"000")</f>
        <v>I03-001</v>
      </c>
    </row>
    <row r="7" spans="1:9" x14ac:dyDescent="0.3">
      <c r="A7" s="17">
        <v>43192</v>
      </c>
      <c r="G7" t="s">
        <v>72</v>
      </c>
      <c r="H7">
        <v>4</v>
      </c>
      <c r="I7" s="20" t="str">
        <f t="shared" ref="I7:I8" si="0">IF(G7="Invoice","I", IF(G7="Receipt","R","?")) &amp; TEXT(MONTH(A7),"00") &amp; "-" &amp; TEXT(H7,"000")</f>
        <v>R04-004</v>
      </c>
    </row>
    <row r="8" spans="1:9" x14ac:dyDescent="0.3">
      <c r="A8" s="17">
        <v>43223</v>
      </c>
      <c r="I8" s="20" t="str">
        <f t="shared" si="0"/>
        <v>?05-000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ED10-53D3-4BE9-86E4-00A62FFC2E43}">
  <dimension ref="A1:F35"/>
  <sheetViews>
    <sheetView workbookViewId="0">
      <selection activeCell="E4" sqref="E4:F4"/>
    </sheetView>
  </sheetViews>
  <sheetFormatPr defaultRowHeight="14.4" x14ac:dyDescent="0.3"/>
  <cols>
    <col min="1" max="1" width="10.33203125" bestFit="1" customWidth="1"/>
    <col min="2" max="2" width="12.5546875" bestFit="1" customWidth="1"/>
    <col min="5" max="5" width="10.33203125" bestFit="1" customWidth="1"/>
    <col min="6" max="6" width="12.5546875" bestFit="1" customWidth="1"/>
  </cols>
  <sheetData>
    <row r="1" spans="1:6" ht="18" x14ac:dyDescent="0.35">
      <c r="A1" s="12" t="s">
        <v>57</v>
      </c>
    </row>
    <row r="3" spans="1:6" x14ac:dyDescent="0.3">
      <c r="A3" t="s">
        <v>58</v>
      </c>
    </row>
    <row r="4" spans="1:6" x14ac:dyDescent="0.3">
      <c r="E4" s="45" t="s">
        <v>258</v>
      </c>
      <c r="F4" s="45"/>
    </row>
    <row r="5" spans="1:6" x14ac:dyDescent="0.3">
      <c r="A5" s="26" t="s">
        <v>59</v>
      </c>
      <c r="B5" s="26" t="s">
        <v>60</v>
      </c>
      <c r="E5" s="26" t="s">
        <v>59</v>
      </c>
      <c r="F5" s="26" t="s">
        <v>60</v>
      </c>
    </row>
    <row r="6" spans="1:6" x14ac:dyDescent="0.3">
      <c r="A6" s="17">
        <v>42736</v>
      </c>
      <c r="B6">
        <v>1</v>
      </c>
      <c r="E6" s="17">
        <v>42736</v>
      </c>
      <c r="F6">
        <v>1</v>
      </c>
    </row>
    <row r="7" spans="1:6" x14ac:dyDescent="0.3">
      <c r="A7" s="17">
        <v>42737</v>
      </c>
      <c r="B7">
        <v>2</v>
      </c>
      <c r="E7" s="17">
        <v>42737</v>
      </c>
      <c r="F7">
        <v>2</v>
      </c>
    </row>
    <row r="8" spans="1:6" x14ac:dyDescent="0.3">
      <c r="A8" s="17">
        <v>42738</v>
      </c>
      <c r="B8">
        <v>3</v>
      </c>
      <c r="E8" s="17">
        <v>42738</v>
      </c>
      <c r="F8">
        <v>3</v>
      </c>
    </row>
    <row r="9" spans="1:6" x14ac:dyDescent="0.3">
      <c r="A9" s="17">
        <v>42739</v>
      </c>
      <c r="B9">
        <v>4</v>
      </c>
      <c r="E9" s="17">
        <v>42739</v>
      </c>
      <c r="F9">
        <v>4</v>
      </c>
    </row>
    <row r="10" spans="1:6" x14ac:dyDescent="0.3">
      <c r="A10" s="17">
        <v>42740</v>
      </c>
      <c r="B10">
        <v>5</v>
      </c>
      <c r="E10" s="17">
        <v>42740</v>
      </c>
      <c r="F10">
        <v>5</v>
      </c>
    </row>
    <row r="11" spans="1:6" x14ac:dyDescent="0.3">
      <c r="A11" s="17">
        <v>42741</v>
      </c>
      <c r="B11">
        <v>6</v>
      </c>
      <c r="E11" s="17">
        <v>42741</v>
      </c>
      <c r="F11">
        <v>6</v>
      </c>
    </row>
    <row r="12" spans="1:6" x14ac:dyDescent="0.3">
      <c r="A12" s="17">
        <v>42742</v>
      </c>
      <c r="B12">
        <v>7</v>
      </c>
      <c r="E12" s="17">
        <v>42742</v>
      </c>
      <c r="F12">
        <v>7</v>
      </c>
    </row>
    <row r="13" spans="1:6" x14ac:dyDescent="0.3">
      <c r="A13" s="17">
        <v>42744</v>
      </c>
      <c r="B13">
        <v>8</v>
      </c>
      <c r="E13" s="17">
        <v>42744</v>
      </c>
      <c r="F13">
        <v>8</v>
      </c>
    </row>
    <row r="14" spans="1:6" x14ac:dyDescent="0.3">
      <c r="A14" s="17">
        <v>42745</v>
      </c>
      <c r="B14">
        <v>9</v>
      </c>
      <c r="E14" s="17">
        <v>42745</v>
      </c>
      <c r="F14">
        <v>9</v>
      </c>
    </row>
    <row r="15" spans="1:6" x14ac:dyDescent="0.3">
      <c r="A15" s="17">
        <v>42746</v>
      </c>
      <c r="B15">
        <v>10</v>
      </c>
      <c r="E15" s="17">
        <v>42746</v>
      </c>
      <c r="F15">
        <v>10</v>
      </c>
    </row>
    <row r="16" spans="1:6" x14ac:dyDescent="0.3">
      <c r="A16" s="17">
        <v>42747</v>
      </c>
      <c r="B16">
        <v>11</v>
      </c>
      <c r="E16" s="17">
        <v>42747</v>
      </c>
      <c r="F16">
        <v>11</v>
      </c>
    </row>
    <row r="17" spans="1:6" x14ac:dyDescent="0.3">
      <c r="A17" s="17">
        <v>42748</v>
      </c>
      <c r="B17">
        <v>12</v>
      </c>
      <c r="E17" s="17">
        <v>42748</v>
      </c>
      <c r="F17">
        <v>12</v>
      </c>
    </row>
    <row r="18" spans="1:6" x14ac:dyDescent="0.3">
      <c r="A18" s="17">
        <v>42749</v>
      </c>
      <c r="B18">
        <v>13</v>
      </c>
      <c r="E18" s="17">
        <v>42749</v>
      </c>
      <c r="F18">
        <v>13</v>
      </c>
    </row>
    <row r="19" spans="1:6" x14ac:dyDescent="0.3">
      <c r="A19" s="17">
        <v>42750</v>
      </c>
      <c r="B19">
        <v>14</v>
      </c>
      <c r="E19" s="17">
        <v>42750</v>
      </c>
      <c r="F19">
        <v>14</v>
      </c>
    </row>
    <row r="20" spans="1:6" x14ac:dyDescent="0.3">
      <c r="A20" s="17">
        <v>42751</v>
      </c>
      <c r="B20">
        <v>15</v>
      </c>
      <c r="E20" s="17">
        <v>42751</v>
      </c>
      <c r="F20">
        <v>15</v>
      </c>
    </row>
    <row r="21" spans="1:6" x14ac:dyDescent="0.3">
      <c r="A21" s="17">
        <v>42752</v>
      </c>
      <c r="B21">
        <v>16</v>
      </c>
      <c r="E21" s="17">
        <v>42752</v>
      </c>
      <c r="F21">
        <v>16</v>
      </c>
    </row>
    <row r="22" spans="1:6" x14ac:dyDescent="0.3">
      <c r="A22" s="17">
        <v>42753</v>
      </c>
      <c r="B22">
        <v>17</v>
      </c>
      <c r="E22" s="17">
        <v>42753</v>
      </c>
      <c r="F22">
        <v>17</v>
      </c>
    </row>
    <row r="23" spans="1:6" x14ac:dyDescent="0.3">
      <c r="A23" s="17">
        <v>42754</v>
      </c>
      <c r="B23">
        <v>18</v>
      </c>
      <c r="E23" s="17">
        <v>42754</v>
      </c>
      <c r="F23">
        <v>18</v>
      </c>
    </row>
    <row r="24" spans="1:6" x14ac:dyDescent="0.3">
      <c r="A24" s="17">
        <v>42755</v>
      </c>
      <c r="B24">
        <v>19</v>
      </c>
      <c r="E24" s="17">
        <v>42755</v>
      </c>
      <c r="F24">
        <v>19</v>
      </c>
    </row>
    <row r="25" spans="1:6" x14ac:dyDescent="0.3">
      <c r="A25" s="17">
        <v>42756</v>
      </c>
      <c r="B25">
        <v>21</v>
      </c>
      <c r="E25" s="17">
        <v>42756</v>
      </c>
      <c r="F25">
        <v>21</v>
      </c>
    </row>
    <row r="26" spans="1:6" x14ac:dyDescent="0.3">
      <c r="A26" s="17">
        <v>42758</v>
      </c>
      <c r="B26">
        <v>22</v>
      </c>
      <c r="E26" s="17">
        <v>42758</v>
      </c>
      <c r="F26">
        <v>22</v>
      </c>
    </row>
    <row r="27" spans="1:6" x14ac:dyDescent="0.3">
      <c r="A27" s="17">
        <v>42757</v>
      </c>
      <c r="B27">
        <v>23</v>
      </c>
      <c r="E27" s="17">
        <v>42757</v>
      </c>
      <c r="F27">
        <v>23</v>
      </c>
    </row>
    <row r="28" spans="1:6" x14ac:dyDescent="0.3">
      <c r="A28" s="17">
        <v>42759</v>
      </c>
      <c r="B28">
        <v>24</v>
      </c>
      <c r="E28" s="17">
        <v>42759</v>
      </c>
      <c r="F28">
        <v>24</v>
      </c>
    </row>
    <row r="29" spans="1:6" x14ac:dyDescent="0.3">
      <c r="A29" s="17">
        <v>42760</v>
      </c>
      <c r="B29">
        <v>25</v>
      </c>
      <c r="E29" s="17">
        <v>42760</v>
      </c>
      <c r="F29">
        <v>25</v>
      </c>
    </row>
    <row r="30" spans="1:6" x14ac:dyDescent="0.3">
      <c r="A30" s="17">
        <v>42761</v>
      </c>
      <c r="B30">
        <v>26</v>
      </c>
      <c r="E30" s="17">
        <v>42761</v>
      </c>
      <c r="F30">
        <v>26</v>
      </c>
    </row>
    <row r="31" spans="1:6" x14ac:dyDescent="0.3">
      <c r="A31" s="17">
        <v>42762</v>
      </c>
      <c r="B31">
        <v>27</v>
      </c>
      <c r="E31" s="17">
        <v>42762</v>
      </c>
      <c r="F31">
        <v>27</v>
      </c>
    </row>
    <row r="32" spans="1:6" x14ac:dyDescent="0.3">
      <c r="A32" s="17">
        <v>42763</v>
      </c>
      <c r="B32">
        <v>28</v>
      </c>
      <c r="E32" s="17">
        <v>42763</v>
      </c>
      <c r="F32">
        <v>28</v>
      </c>
    </row>
    <row r="33" spans="1:6" x14ac:dyDescent="0.3">
      <c r="A33" s="17">
        <v>42764</v>
      </c>
      <c r="B33">
        <v>29</v>
      </c>
      <c r="E33" s="17">
        <v>42764</v>
      </c>
      <c r="F33">
        <v>29</v>
      </c>
    </row>
    <row r="34" spans="1:6" x14ac:dyDescent="0.3">
      <c r="A34" s="17">
        <v>42765</v>
      </c>
      <c r="B34">
        <v>30</v>
      </c>
      <c r="E34" s="17">
        <v>42765</v>
      </c>
      <c r="F34">
        <v>30</v>
      </c>
    </row>
    <row r="35" spans="1:6" x14ac:dyDescent="0.3">
      <c r="A35" s="17">
        <v>42766</v>
      </c>
      <c r="B35">
        <v>31</v>
      </c>
      <c r="E35" s="17">
        <v>42766</v>
      </c>
      <c r="F35">
        <v>31</v>
      </c>
    </row>
  </sheetData>
  <autoFilter ref="A5:B5" xr:uid="{84F65C72-9AF9-42EE-9A8A-3FE29E159613}"/>
  <conditionalFormatting sqref="A6:A35">
    <cfRule type="expression" dxfId="2" priority="3">
      <formula>A7&lt;&gt;(A6+1)</formula>
    </cfRule>
  </conditionalFormatting>
  <conditionalFormatting sqref="B6:B35">
    <cfRule type="expression" dxfId="1" priority="4">
      <formula>B7&lt;&gt;(B6+1)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A505F-AB90-4008-8149-6F5D91DE6A8C}">
  <dimension ref="A1:F36"/>
  <sheetViews>
    <sheetView workbookViewId="0">
      <selection activeCell="E4" sqref="E4:F4"/>
    </sheetView>
  </sheetViews>
  <sheetFormatPr defaultRowHeight="14.4" x14ac:dyDescent="0.3"/>
  <cols>
    <col min="1" max="1" width="10.33203125" bestFit="1" customWidth="1"/>
    <col min="5" max="5" width="10.33203125" bestFit="1" customWidth="1"/>
  </cols>
  <sheetData>
    <row r="1" spans="1:6" ht="18" x14ac:dyDescent="0.35">
      <c r="A1" s="12" t="s">
        <v>57</v>
      </c>
    </row>
    <row r="3" spans="1:6" x14ac:dyDescent="0.3">
      <c r="A3" t="s">
        <v>58</v>
      </c>
    </row>
    <row r="4" spans="1:6" x14ac:dyDescent="0.3">
      <c r="E4" s="45" t="s">
        <v>258</v>
      </c>
      <c r="F4" s="45"/>
    </row>
    <row r="5" spans="1:6" x14ac:dyDescent="0.3">
      <c r="A5" t="s">
        <v>1</v>
      </c>
      <c r="B5" t="s">
        <v>61</v>
      </c>
      <c r="E5" t="s">
        <v>1</v>
      </c>
      <c r="F5" t="s">
        <v>61</v>
      </c>
    </row>
    <row r="6" spans="1:6" x14ac:dyDescent="0.3">
      <c r="A6" s="17">
        <v>42736</v>
      </c>
      <c r="B6">
        <f t="shared" ref="B6:B36" si="0">VLOOKUP(A6,Transactions,2,FALSE)</f>
        <v>1</v>
      </c>
      <c r="E6" s="17">
        <v>42736</v>
      </c>
    </row>
    <row r="7" spans="1:6" x14ac:dyDescent="0.3">
      <c r="A7" s="17">
        <v>42737</v>
      </c>
      <c r="B7">
        <f t="shared" si="0"/>
        <v>2</v>
      </c>
      <c r="E7" s="17">
        <v>42737</v>
      </c>
    </row>
    <row r="8" spans="1:6" x14ac:dyDescent="0.3">
      <c r="A8" s="17">
        <v>42738</v>
      </c>
      <c r="B8">
        <f t="shared" si="0"/>
        <v>3</v>
      </c>
      <c r="E8" s="17">
        <v>42738</v>
      </c>
    </row>
    <row r="9" spans="1:6" x14ac:dyDescent="0.3">
      <c r="A9" s="17">
        <v>42739</v>
      </c>
      <c r="B9">
        <f t="shared" si="0"/>
        <v>4</v>
      </c>
      <c r="E9" s="17">
        <v>42739</v>
      </c>
    </row>
    <row r="10" spans="1:6" x14ac:dyDescent="0.3">
      <c r="A10" s="17">
        <v>42740</v>
      </c>
      <c r="B10">
        <f t="shared" si="0"/>
        <v>5</v>
      </c>
      <c r="E10" s="17">
        <v>42740</v>
      </c>
    </row>
    <row r="11" spans="1:6" x14ac:dyDescent="0.3">
      <c r="A11" s="17">
        <v>42741</v>
      </c>
      <c r="B11">
        <f t="shared" si="0"/>
        <v>6</v>
      </c>
      <c r="E11" s="17">
        <v>42741</v>
      </c>
    </row>
    <row r="12" spans="1:6" x14ac:dyDescent="0.3">
      <c r="A12" s="17">
        <v>42742</v>
      </c>
      <c r="B12">
        <f t="shared" si="0"/>
        <v>7</v>
      </c>
      <c r="E12" s="17">
        <v>42742</v>
      </c>
    </row>
    <row r="13" spans="1:6" x14ac:dyDescent="0.3">
      <c r="A13" s="17">
        <v>42743</v>
      </c>
      <c r="B13" t="e">
        <f t="shared" si="0"/>
        <v>#N/A</v>
      </c>
      <c r="E13" s="17">
        <v>42743</v>
      </c>
    </row>
    <row r="14" spans="1:6" x14ac:dyDescent="0.3">
      <c r="A14" s="17">
        <v>42744</v>
      </c>
      <c r="B14">
        <f t="shared" si="0"/>
        <v>8</v>
      </c>
      <c r="E14" s="17">
        <v>42744</v>
      </c>
    </row>
    <row r="15" spans="1:6" x14ac:dyDescent="0.3">
      <c r="A15" s="17">
        <v>42745</v>
      </c>
      <c r="B15">
        <f t="shared" si="0"/>
        <v>9</v>
      </c>
      <c r="E15" s="17">
        <v>42745</v>
      </c>
    </row>
    <row r="16" spans="1:6" x14ac:dyDescent="0.3">
      <c r="A16" s="17">
        <v>42746</v>
      </c>
      <c r="B16">
        <f t="shared" si="0"/>
        <v>10</v>
      </c>
      <c r="E16" s="17">
        <v>42746</v>
      </c>
    </row>
    <row r="17" spans="1:5" x14ac:dyDescent="0.3">
      <c r="A17" s="17">
        <v>42747</v>
      </c>
      <c r="B17">
        <f t="shared" si="0"/>
        <v>11</v>
      </c>
      <c r="E17" s="17">
        <v>42747</v>
      </c>
    </row>
    <row r="18" spans="1:5" x14ac:dyDescent="0.3">
      <c r="A18" s="17">
        <v>42748</v>
      </c>
      <c r="B18">
        <f t="shared" si="0"/>
        <v>12</v>
      </c>
      <c r="E18" s="17">
        <v>42748</v>
      </c>
    </row>
    <row r="19" spans="1:5" x14ac:dyDescent="0.3">
      <c r="A19" s="17">
        <v>42749</v>
      </c>
      <c r="B19">
        <f t="shared" si="0"/>
        <v>13</v>
      </c>
      <c r="E19" s="17">
        <v>42749</v>
      </c>
    </row>
    <row r="20" spans="1:5" x14ac:dyDescent="0.3">
      <c r="A20" s="17">
        <v>42750</v>
      </c>
      <c r="B20">
        <f t="shared" si="0"/>
        <v>14</v>
      </c>
      <c r="E20" s="17">
        <v>42750</v>
      </c>
    </row>
    <row r="21" spans="1:5" x14ac:dyDescent="0.3">
      <c r="A21" s="17">
        <v>42751</v>
      </c>
      <c r="B21">
        <f t="shared" si="0"/>
        <v>15</v>
      </c>
      <c r="E21" s="17">
        <v>42751</v>
      </c>
    </row>
    <row r="22" spans="1:5" x14ac:dyDescent="0.3">
      <c r="A22" s="17">
        <v>42752</v>
      </c>
      <c r="B22">
        <f t="shared" si="0"/>
        <v>16</v>
      </c>
      <c r="E22" s="17">
        <v>42752</v>
      </c>
    </row>
    <row r="23" spans="1:5" x14ac:dyDescent="0.3">
      <c r="A23" s="17">
        <v>42753</v>
      </c>
      <c r="B23">
        <f t="shared" si="0"/>
        <v>17</v>
      </c>
      <c r="E23" s="17">
        <v>42753</v>
      </c>
    </row>
    <row r="24" spans="1:5" x14ac:dyDescent="0.3">
      <c r="A24" s="17">
        <v>42754</v>
      </c>
      <c r="B24">
        <f t="shared" si="0"/>
        <v>18</v>
      </c>
      <c r="E24" s="17">
        <v>42754</v>
      </c>
    </row>
    <row r="25" spans="1:5" x14ac:dyDescent="0.3">
      <c r="A25" s="17">
        <v>42755</v>
      </c>
      <c r="B25">
        <f t="shared" si="0"/>
        <v>19</v>
      </c>
      <c r="E25" s="17">
        <v>42755</v>
      </c>
    </row>
    <row r="26" spans="1:5" x14ac:dyDescent="0.3">
      <c r="A26" s="17">
        <v>42756</v>
      </c>
      <c r="B26">
        <f t="shared" si="0"/>
        <v>21</v>
      </c>
      <c r="E26" s="17">
        <v>42756</v>
      </c>
    </row>
    <row r="27" spans="1:5" x14ac:dyDescent="0.3">
      <c r="A27" s="17">
        <v>42757</v>
      </c>
      <c r="B27">
        <f t="shared" si="0"/>
        <v>23</v>
      </c>
      <c r="E27" s="17">
        <v>42757</v>
      </c>
    </row>
    <row r="28" spans="1:5" x14ac:dyDescent="0.3">
      <c r="A28" s="17">
        <v>42758</v>
      </c>
      <c r="B28">
        <f t="shared" si="0"/>
        <v>22</v>
      </c>
      <c r="E28" s="17">
        <v>42758</v>
      </c>
    </row>
    <row r="29" spans="1:5" x14ac:dyDescent="0.3">
      <c r="A29" s="17">
        <v>42759</v>
      </c>
      <c r="B29">
        <f t="shared" si="0"/>
        <v>24</v>
      </c>
      <c r="E29" s="17">
        <v>42759</v>
      </c>
    </row>
    <row r="30" spans="1:5" x14ac:dyDescent="0.3">
      <c r="A30" s="17">
        <v>42760</v>
      </c>
      <c r="B30">
        <f t="shared" si="0"/>
        <v>25</v>
      </c>
      <c r="E30" s="17">
        <v>42760</v>
      </c>
    </row>
    <row r="31" spans="1:5" x14ac:dyDescent="0.3">
      <c r="A31" s="17">
        <v>42761</v>
      </c>
      <c r="B31">
        <f t="shared" si="0"/>
        <v>26</v>
      </c>
      <c r="E31" s="17">
        <v>42761</v>
      </c>
    </row>
    <row r="32" spans="1:5" x14ac:dyDescent="0.3">
      <c r="A32" s="17">
        <v>42762</v>
      </c>
      <c r="B32">
        <f t="shared" si="0"/>
        <v>27</v>
      </c>
      <c r="E32" s="17">
        <v>42762</v>
      </c>
    </row>
    <row r="33" spans="1:5" x14ac:dyDescent="0.3">
      <c r="A33" s="17">
        <v>42763</v>
      </c>
      <c r="B33">
        <f t="shared" si="0"/>
        <v>28</v>
      </c>
      <c r="E33" s="17">
        <v>42763</v>
      </c>
    </row>
    <row r="34" spans="1:5" x14ac:dyDescent="0.3">
      <c r="A34" s="17">
        <v>42764</v>
      </c>
      <c r="B34">
        <f t="shared" si="0"/>
        <v>29</v>
      </c>
      <c r="E34" s="17">
        <v>42764</v>
      </c>
    </row>
    <row r="35" spans="1:5" x14ac:dyDescent="0.3">
      <c r="A35" s="17">
        <v>42765</v>
      </c>
      <c r="B35">
        <f t="shared" si="0"/>
        <v>30</v>
      </c>
      <c r="E35" s="17">
        <v>42765</v>
      </c>
    </row>
    <row r="36" spans="1:5" x14ac:dyDescent="0.3">
      <c r="A36" s="17">
        <v>42766</v>
      </c>
      <c r="B36">
        <f t="shared" si="0"/>
        <v>31</v>
      </c>
      <c r="E36" s="17">
        <v>42766</v>
      </c>
    </row>
  </sheetData>
  <autoFilter ref="A5:B36" xr:uid="{DF43AB74-59E8-4BC7-8E5F-1876B14DD7D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AAEA8A9-FCAF-4FFB-B234-04AE44AC665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About</vt:lpstr>
      <vt:lpstr>Instant Calc</vt:lpstr>
      <vt:lpstr>Subtotals</vt:lpstr>
      <vt:lpstr>Flash Fill</vt:lpstr>
      <vt:lpstr>Joining Text</vt:lpstr>
      <vt:lpstr>Data Types </vt:lpstr>
      <vt:lpstr>Series</vt:lpstr>
      <vt:lpstr>Gaps</vt:lpstr>
      <vt:lpstr>Gaps II</vt:lpstr>
      <vt:lpstr>Aging</vt:lpstr>
      <vt:lpstr>Matching two lists</vt:lpstr>
      <vt:lpstr>Date Filter</vt:lpstr>
      <vt:lpstr>Transpose</vt:lpstr>
      <vt:lpstr>Icon Sets</vt:lpstr>
      <vt:lpstr>Download</vt:lpstr>
      <vt:lpstr>Sorting</vt:lpstr>
      <vt:lpstr>a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El Kotob</dc:creator>
  <cp:lastModifiedBy>DevReady</cp:lastModifiedBy>
  <dcterms:created xsi:type="dcterms:W3CDTF">2020-06-27T09:58:35Z</dcterms:created>
  <dcterms:modified xsi:type="dcterms:W3CDTF">2020-07-01T17:51:07Z</dcterms:modified>
</cp:coreProperties>
</file>