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9440" windowHeight="7755" activeTab="1"/>
  </bookViews>
  <sheets>
    <sheet name="Retail Product" sheetId="1" r:id="rId1"/>
    <sheet name="Bar Products" sheetId="4" r:id="rId2"/>
  </sheets>
  <definedNames>
    <definedName name="_xlnm.Print_Area" localSheetId="1">'Bar Products'!$A$1:$L$57</definedName>
    <definedName name="_xlnm.Print_Area" localSheetId="0">'Retail Product'!$A$1:$M$164</definedName>
  </definedNames>
  <calcPr calcId="144525"/>
</workbook>
</file>

<file path=xl/calcChain.xml><?xml version="1.0" encoding="utf-8"?>
<calcChain xmlns="http://schemas.openxmlformats.org/spreadsheetml/2006/main">
  <c r="M19" i="4" l="1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18" i="4"/>
  <c r="O23" i="4" l="1"/>
  <c r="O24" i="4"/>
  <c r="O25" i="4"/>
  <c r="O26" i="4"/>
  <c r="O27" i="4"/>
  <c r="O28" i="4"/>
  <c r="O29" i="4"/>
  <c r="O30" i="4"/>
  <c r="O31" i="4"/>
  <c r="O22" i="4"/>
  <c r="P31" i="4"/>
  <c r="N32" i="4"/>
  <c r="O32" i="4" s="1"/>
  <c r="I18" i="1" l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G94" i="1" s="1"/>
  <c r="I95" i="1"/>
  <c r="G95" i="1" s="1"/>
  <c r="I96" i="1"/>
  <c r="G96" i="1" s="1"/>
  <c r="I97" i="1"/>
  <c r="G97" i="1" s="1"/>
  <c r="I98" i="1"/>
  <c r="G98" i="1" s="1"/>
  <c r="I99" i="1"/>
  <c r="G99" i="1" s="1"/>
  <c r="I100" i="1"/>
  <c r="G100" i="1" s="1"/>
  <c r="I101" i="1"/>
  <c r="G101" i="1" s="1"/>
  <c r="I102" i="1"/>
  <c r="G102" i="1" s="1"/>
  <c r="I103" i="1"/>
  <c r="G103" i="1" s="1"/>
  <c r="I104" i="1"/>
  <c r="G104" i="1" s="1"/>
  <c r="I105" i="1"/>
  <c r="G105" i="1" s="1"/>
  <c r="I106" i="1"/>
  <c r="G106" i="1" s="1"/>
  <c r="I107" i="1"/>
  <c r="G107" i="1" s="1"/>
  <c r="I108" i="1"/>
  <c r="I109" i="1"/>
  <c r="G109" i="1" s="1"/>
  <c r="I110" i="1"/>
  <c r="G110" i="1" s="1"/>
  <c r="I111" i="1"/>
  <c r="G111" i="1" s="1"/>
  <c r="I112" i="1"/>
  <c r="I113" i="1"/>
  <c r="G113" i="1" s="1"/>
  <c r="I114" i="1"/>
  <c r="G114" i="1" s="1"/>
  <c r="I115" i="1"/>
  <c r="G115" i="1" s="1"/>
  <c r="I116" i="1"/>
  <c r="G116" i="1" s="1"/>
  <c r="I117" i="1"/>
  <c r="G117" i="1" s="1"/>
  <c r="I118" i="1"/>
  <c r="G118" i="1" s="1"/>
  <c r="I119" i="1"/>
  <c r="G119" i="1" s="1"/>
  <c r="I120" i="1"/>
  <c r="G120" i="1" s="1"/>
  <c r="I121" i="1"/>
  <c r="G121" i="1" s="1"/>
  <c r="I122" i="1"/>
  <c r="G122" i="1" s="1"/>
  <c r="I123" i="1"/>
  <c r="G123" i="1" s="1"/>
  <c r="I124" i="1"/>
  <c r="G124" i="1" s="1"/>
  <c r="I125" i="1"/>
  <c r="G125" i="1" s="1"/>
  <c r="I126" i="1"/>
  <c r="G126" i="1" s="1"/>
  <c r="I127" i="1"/>
  <c r="G127" i="1" s="1"/>
  <c r="I128" i="1"/>
  <c r="I129" i="1"/>
  <c r="G129" i="1" s="1"/>
  <c r="I130" i="1"/>
  <c r="G130" i="1" s="1"/>
  <c r="I131" i="1"/>
  <c r="G131" i="1" s="1"/>
  <c r="I132" i="1"/>
  <c r="G132" i="1" s="1"/>
  <c r="I133" i="1"/>
  <c r="G133" i="1" s="1"/>
  <c r="I134" i="1"/>
  <c r="G134" i="1" s="1"/>
  <c r="I135" i="1"/>
  <c r="G135" i="1" s="1"/>
  <c r="I136" i="1"/>
  <c r="G136" i="1" s="1"/>
  <c r="I137" i="1"/>
  <c r="G137" i="1" s="1"/>
  <c r="I138" i="1"/>
  <c r="G138" i="1" s="1"/>
  <c r="I139" i="1"/>
  <c r="G139" i="1" s="1"/>
  <c r="I140" i="1"/>
  <c r="G140" i="1" s="1"/>
  <c r="I141" i="1"/>
  <c r="G141" i="1" s="1"/>
  <c r="I142" i="1"/>
  <c r="G142" i="1" s="1"/>
  <c r="I143" i="1"/>
  <c r="G143" i="1" s="1"/>
  <c r="I144" i="1"/>
  <c r="I145" i="1"/>
  <c r="G145" i="1" s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108" i="1"/>
  <c r="G112" i="1"/>
  <c r="G128" i="1"/>
  <c r="G144" i="1"/>
  <c r="I17" i="1"/>
  <c r="K21" i="4" l="1"/>
  <c r="K25" i="4"/>
  <c r="K29" i="4"/>
  <c r="K33" i="4"/>
  <c r="F20" i="4"/>
  <c r="L20" i="4" s="1"/>
  <c r="F24" i="4"/>
  <c r="L24" i="4" s="1"/>
  <c r="F28" i="4"/>
  <c r="L28" i="4" s="1"/>
  <c r="F32" i="4"/>
  <c r="L32" i="4" s="1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18" i="4"/>
  <c r="H19" i="4"/>
  <c r="K19" i="4" s="1"/>
  <c r="H20" i="4"/>
  <c r="K20" i="4" s="1"/>
  <c r="H21" i="4"/>
  <c r="F21" i="4" s="1"/>
  <c r="L21" i="4" s="1"/>
  <c r="H22" i="4"/>
  <c r="K22" i="4" s="1"/>
  <c r="H23" i="4"/>
  <c r="K23" i="4" s="1"/>
  <c r="H24" i="4"/>
  <c r="K24" i="4" s="1"/>
  <c r="H25" i="4"/>
  <c r="F25" i="4" s="1"/>
  <c r="L25" i="4" s="1"/>
  <c r="H26" i="4"/>
  <c r="K26" i="4" s="1"/>
  <c r="H27" i="4"/>
  <c r="K27" i="4" s="1"/>
  <c r="H28" i="4"/>
  <c r="K28" i="4" s="1"/>
  <c r="H29" i="4"/>
  <c r="F29" i="4" s="1"/>
  <c r="L29" i="4" s="1"/>
  <c r="H30" i="4"/>
  <c r="K30" i="4" s="1"/>
  <c r="H31" i="4"/>
  <c r="K31" i="4" s="1"/>
  <c r="H32" i="4"/>
  <c r="K32" i="4" s="1"/>
  <c r="H33" i="4"/>
  <c r="F33" i="4" s="1"/>
  <c r="L33" i="4" s="1"/>
  <c r="H34" i="4"/>
  <c r="K34" i="4" s="1"/>
  <c r="H18" i="4"/>
  <c r="K18" i="4" s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7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9" i="1"/>
  <c r="H18" i="1"/>
  <c r="H17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8" i="1"/>
  <c r="G17" i="1"/>
  <c r="M17" i="1" s="1"/>
  <c r="N17" i="1" s="1"/>
  <c r="F18" i="4" l="1"/>
  <c r="L18" i="4" s="1"/>
  <c r="F31" i="4"/>
  <c r="L31" i="4" s="1"/>
  <c r="F27" i="4"/>
  <c r="L27" i="4" s="1"/>
  <c r="F23" i="4"/>
  <c r="L23" i="4" s="1"/>
  <c r="F19" i="4"/>
  <c r="L19" i="4" s="1"/>
  <c r="F34" i="4"/>
  <c r="L34" i="4" s="1"/>
  <c r="F30" i="4"/>
  <c r="L30" i="4" s="1"/>
  <c r="F26" i="4"/>
  <c r="L26" i="4" s="1"/>
  <c r="F22" i="4"/>
  <c r="L22" i="4" s="1"/>
  <c r="L36" i="4" s="1"/>
  <c r="L146" i="1"/>
  <c r="L147" i="1" s="1"/>
  <c r="M146" i="1"/>
  <c r="L37" i="4" l="1"/>
  <c r="L38" i="4"/>
  <c r="L148" i="1"/>
  <c r="M147" i="1"/>
  <c r="M148" i="1" s="1"/>
</calcChain>
</file>

<file path=xl/sharedStrings.xml><?xml version="1.0" encoding="utf-8"?>
<sst xmlns="http://schemas.openxmlformats.org/spreadsheetml/2006/main" count="806" uniqueCount="273">
  <si>
    <t>#18, St. 432, Sangkat Boeung Trabek</t>
  </si>
  <si>
    <t>Khan Chamkamorn, Phnom Penh</t>
  </si>
  <si>
    <t>Tel : +855 023 21 84 72</t>
  </si>
  <si>
    <t>Fax: +855 023 21 27 96</t>
  </si>
  <si>
    <t>W: www.hsc.com.kh</t>
  </si>
  <si>
    <t>PURCHASE ORDER</t>
  </si>
  <si>
    <t>Date:</t>
  </si>
  <si>
    <t>Nº</t>
  </si>
  <si>
    <t>Code</t>
  </si>
  <si>
    <t xml:space="preserve"> Description</t>
  </si>
  <si>
    <t>Cost</t>
  </si>
  <si>
    <t>UOM</t>
  </si>
  <si>
    <t>QTY</t>
  </si>
  <si>
    <t>SUB TOTAL</t>
  </si>
  <si>
    <t>VAT</t>
  </si>
  <si>
    <t>TOTAL</t>
  </si>
  <si>
    <t>Note:</t>
  </si>
  <si>
    <t xml:space="preserve">Delivery Details: </t>
  </si>
  <si>
    <t>Prepared By</t>
  </si>
  <si>
    <t>Checked By</t>
  </si>
  <si>
    <t>General Manager</t>
  </si>
  <si>
    <t>JTG in (USD)</t>
  </si>
  <si>
    <t>JTG in (SGD)</t>
  </si>
  <si>
    <t>Cost Price W.O GST(SGD)</t>
  </si>
  <si>
    <t>Total</t>
  </si>
  <si>
    <t>Without GST (SGD)</t>
  </si>
  <si>
    <t>Without GST (USD)</t>
  </si>
  <si>
    <t>Pasta Egg Fettuccine 375g</t>
  </si>
  <si>
    <t>PastaPepper Pappardelle 375g</t>
  </si>
  <si>
    <t>Pasta Squid Ink Linguine 375g</t>
  </si>
  <si>
    <t>Pasta Saffron Lemon Tagliatelle 375g</t>
  </si>
  <si>
    <t>Sauce Napolitana 300g</t>
  </si>
  <si>
    <t>Sauce Arrabbiata 300g</t>
  </si>
  <si>
    <t>Sauce Puttanesca 300g</t>
  </si>
  <si>
    <t>Jones Salt Flakes 150g</t>
  </si>
  <si>
    <t>Egyptian Dukkah 135g</t>
  </si>
  <si>
    <t>North African Ras El Hanout 110</t>
  </si>
  <si>
    <t>Mid East Baharat 115g</t>
  </si>
  <si>
    <t>EVO Jones 375ml</t>
  </si>
  <si>
    <t>Vinegar Jones Balsamic 375ml</t>
  </si>
  <si>
    <t>Vinegar White Wine 375ml</t>
  </si>
  <si>
    <t>Quince Paste 240g</t>
  </si>
  <si>
    <t>Cordial Blood Orange &amp; Cardamom 750ml</t>
  </si>
  <si>
    <t>Cordial Lime Lemon &amp; Kaffir Lime 750ml</t>
  </si>
  <si>
    <t>Cordial Passionfruit &amp; Lemongrass 750ml</t>
  </si>
  <si>
    <t>Cordial Pineapple &amp; Mint 750ml</t>
  </si>
  <si>
    <t>Hot Chocolate Drinking 400g</t>
  </si>
  <si>
    <t>Raspberry Jam 285g</t>
  </si>
  <si>
    <t>Triple Berry Jam 285g</t>
  </si>
  <si>
    <t>Rhubarb and Strawberry Jam 285g</t>
  </si>
  <si>
    <t>Fig &amp; Ginger Jam 285g</t>
  </si>
  <si>
    <t>Honey Orange Blossom 350g</t>
  </si>
  <si>
    <t>Honey Yellow Box 350g</t>
  </si>
  <si>
    <t>Cous Cous Israeli 300 g</t>
  </si>
  <si>
    <t>Organic Cinnamon Muesli</t>
  </si>
  <si>
    <t>Muesli Bircher 500 g</t>
  </si>
  <si>
    <t>Crispbread 100 g</t>
  </si>
  <si>
    <t>Licorice Allsorts 150g</t>
  </si>
  <si>
    <t>Sour Snakes 150g</t>
  </si>
  <si>
    <t>Sour Bears 150g</t>
  </si>
  <si>
    <t>Sugar Free Strawberries 150g</t>
  </si>
  <si>
    <t>Sugar Free Gummy Bears 150g</t>
  </si>
  <si>
    <t>Rock Heart 150g</t>
  </si>
  <si>
    <t>Rock Strawberry 150g</t>
  </si>
  <si>
    <t>Rock Mixed Fruit 150g</t>
  </si>
  <si>
    <t>Chocolate Bee 100/ctn</t>
  </si>
  <si>
    <t>Chocolate Lady Bug 150/ctn</t>
  </si>
  <si>
    <t xml:space="preserve">jones Raspberry Rocky Road 125g </t>
  </si>
  <si>
    <t>Milk Chocolate Coated Almonds 180g</t>
  </si>
  <si>
    <t>Nuts Macadamia Dark Choc 180g</t>
  </si>
  <si>
    <t>Coffee Beans Choc Latte 180g</t>
  </si>
  <si>
    <t>Chocolate Coat Mix Fruit &amp; Nuts 180g</t>
  </si>
  <si>
    <t>Jones Muscatels 150g</t>
  </si>
  <si>
    <t>Nuts Almond Vienna 180g</t>
  </si>
  <si>
    <t>Nuts Macadamia Candied 180g</t>
  </si>
  <si>
    <t>Nuts Cashews Honey Roasted 180g</t>
  </si>
  <si>
    <t>BK Hot African Pepper Sauce</t>
  </si>
  <si>
    <t>BK Spicy African BBQ Sauce</t>
  </si>
  <si>
    <t>BK Sweet African Tigernut &amp; Chilli</t>
  </si>
  <si>
    <t>CF Coconut &amp; Cocoa Org Bar</t>
  </si>
  <si>
    <t>CF Coconut &amp; Date Org Bar</t>
  </si>
  <si>
    <t>CF Coconut Macaroon Org Bar</t>
  </si>
  <si>
    <t>DD All Butter Shortbread 200g</t>
  </si>
  <si>
    <t>DD Choc Chip Short 200g</t>
  </si>
  <si>
    <t>DD Choc Orange Short 200g</t>
  </si>
  <si>
    <t>DD Raspberry White Choc Short</t>
  </si>
  <si>
    <t>DD Scottish Shortbread 200g</t>
  </si>
  <si>
    <t>MF Peanut/B Honeycomb Bar</t>
  </si>
  <si>
    <t>MF Milk Choc Honeycomb Bar</t>
  </si>
  <si>
    <t>MF Salted Cara Honeycomb Bar</t>
  </si>
  <si>
    <t>OB Greek Whole OLive Mix</t>
  </si>
  <si>
    <t>OB Kalam Olives W Fig &amp; Mint</t>
  </si>
  <si>
    <t>OB Olives Sundried Tom &amp; Feta</t>
  </si>
  <si>
    <t xml:space="preserve">OB SunDried Tomato Mix </t>
  </si>
  <si>
    <t>Summerdown heritage fondants</t>
  </si>
  <si>
    <t>Summerdown Choc Crisp</t>
  </si>
  <si>
    <t>Summerdown Choc mini bars</t>
  </si>
  <si>
    <t>Summerdown heritage Crisp</t>
  </si>
  <si>
    <t>Summerdown Mint Thins</t>
  </si>
  <si>
    <t>Summerdown Peppermint Creams</t>
  </si>
  <si>
    <t>Prestat Dark Choc With Raspberry</t>
  </si>
  <si>
    <t>Prestat Dark Chocolate  Mint Crunch</t>
  </si>
  <si>
    <t>Prestat Roasted Almond Milk Choc</t>
  </si>
  <si>
    <t>Prestat Sea Salt Truffles</t>
  </si>
  <si>
    <t>Prestat Yuzu Truffles</t>
  </si>
  <si>
    <t>Prestat Dark Choc 80%</t>
  </si>
  <si>
    <t>SD Seasalt Fudge</t>
  </si>
  <si>
    <t>SD Butter Fudge</t>
  </si>
  <si>
    <t>SD Butter Fudge Tube</t>
  </si>
  <si>
    <t>SD Choco Peanut Brittle</t>
  </si>
  <si>
    <t>SD Cinder Toffee Sleeve</t>
  </si>
  <si>
    <t>SD Ginger Fudge</t>
  </si>
  <si>
    <t>SD Milk Choc Cinder Tube</t>
  </si>
  <si>
    <t>Stag Cheese Staws Smoked Dunlop</t>
  </si>
  <si>
    <t>Stag Cheese Straws Strathdon Blue</t>
  </si>
  <si>
    <t>Stag Cheese Straws With Dunlop</t>
  </si>
  <si>
    <t>Stag Parmesan Water Biscuits</t>
  </si>
  <si>
    <t>Stag Rosemary Water Biscuits</t>
  </si>
  <si>
    <t>Stag Salt &amp; PepperWater Biscuits</t>
  </si>
  <si>
    <t>Eliris oil 100ml</t>
  </si>
  <si>
    <t>Eliris oil 250ml</t>
  </si>
  <si>
    <t xml:space="preserve">Venchi 56% Dark chocolate bar100g </t>
  </si>
  <si>
    <t xml:space="preserve">Venchi 75%dark chocolate bar </t>
  </si>
  <si>
    <t>Venchi  Milano 100g</t>
  </si>
  <si>
    <t>Venchi Assorted Tartufini gift 200g</t>
  </si>
  <si>
    <t>Venchi Cubotto Creme Brulee Pc</t>
  </si>
  <si>
    <t>Venchi Cubotto Creme Cacao Pc</t>
  </si>
  <si>
    <t>Venchi Dubledone Box 200g</t>
  </si>
  <si>
    <t>Venchi Frutti Di Bosco 100g</t>
  </si>
  <si>
    <t xml:space="preserve">Venchi Nougatine gift box 200g </t>
  </si>
  <si>
    <t xml:space="preserve">Venchi Orange filled bar 110g </t>
  </si>
  <si>
    <t xml:space="preserve">Venchi Salted/N Salato 100g </t>
  </si>
  <si>
    <t>Venchi hearts each</t>
  </si>
  <si>
    <t>Venchi 56% Dark Choco Rome 100g</t>
  </si>
  <si>
    <t>Venchi Albiocca Candy Asst</t>
  </si>
  <si>
    <t>Venchi Chococaviar Mini Gift</t>
  </si>
  <si>
    <t>Venchi Hazelnut w Truffle</t>
  </si>
  <si>
    <t>Venchi Pistachio w Truffle</t>
  </si>
  <si>
    <t>Venchi Hot Chocolate 250g</t>
  </si>
  <si>
    <t>Venchi Maxi Book Tin</t>
  </si>
  <si>
    <t>Venchi Mini Heart Tin 100g</t>
  </si>
  <si>
    <t xml:space="preserve">Venchi Prendivoglia Asst </t>
  </si>
  <si>
    <t>Acacia Honey w White Truffle 260g</t>
  </si>
  <si>
    <t>Retail Amalfi Lemon Tea</t>
  </si>
  <si>
    <t>Retail English Breakfast Tea</t>
  </si>
  <si>
    <t>Retail Earl Grey Tea</t>
  </si>
  <si>
    <t>Retail Masala Chia</t>
  </si>
  <si>
    <t>Retail Acai Blueberry Tea</t>
  </si>
  <si>
    <t>Retail Second Flush Green Tea</t>
  </si>
  <si>
    <t>Retail Ginger Peach Tea</t>
  </si>
  <si>
    <t>Retail Kawa Tea</t>
  </si>
  <si>
    <t>Truffle Infused Olive Extra Virgin Olive Oil</t>
  </si>
  <si>
    <t>Frantoio Extra Virgin Olive Oil</t>
  </si>
  <si>
    <t>Garlic Extra Virgin Olive Oil</t>
  </si>
  <si>
    <t>Lemon Extra Virgin Olive Oil</t>
  </si>
  <si>
    <t>Pomegranate Molasses</t>
  </si>
  <si>
    <t>jones the grocer</t>
  </si>
  <si>
    <t>Bim's Kitchen</t>
  </si>
  <si>
    <t>Coco Fina</t>
  </si>
  <si>
    <t>Duncan's</t>
  </si>
  <si>
    <t>Mighty Fine</t>
  </si>
  <si>
    <t>Olive Branch</t>
  </si>
  <si>
    <t xml:space="preserve">Summerdown </t>
  </si>
  <si>
    <t>Prestat</t>
  </si>
  <si>
    <t>Simply Delicious</t>
  </si>
  <si>
    <t>Stag</t>
  </si>
  <si>
    <t>Eliris</t>
  </si>
  <si>
    <t>Venchi</t>
  </si>
  <si>
    <t>Tartuflanghe</t>
  </si>
  <si>
    <t>Simunovich Olive Estate</t>
  </si>
  <si>
    <t>Al Rabih</t>
  </si>
  <si>
    <t>Cost Price</t>
  </si>
  <si>
    <t>375g</t>
  </si>
  <si>
    <t>300g</t>
  </si>
  <si>
    <t>150g</t>
  </si>
  <si>
    <t>135g</t>
  </si>
  <si>
    <t>110g</t>
  </si>
  <si>
    <t>115g</t>
  </si>
  <si>
    <t>375ml</t>
  </si>
  <si>
    <t>240g</t>
  </si>
  <si>
    <t>750ml</t>
  </si>
  <si>
    <t>400g</t>
  </si>
  <si>
    <t>285g</t>
  </si>
  <si>
    <t>350g</t>
  </si>
  <si>
    <t>350G</t>
  </si>
  <si>
    <t>500g</t>
  </si>
  <si>
    <t>100g</t>
  </si>
  <si>
    <t>100/ctn</t>
  </si>
  <si>
    <t>150/ctn</t>
  </si>
  <si>
    <t>125g</t>
  </si>
  <si>
    <t>180g</t>
  </si>
  <si>
    <t>250g</t>
  </si>
  <si>
    <t>40g</t>
  </si>
  <si>
    <t>35g</t>
  </si>
  <si>
    <t>200g</t>
  </si>
  <si>
    <t>50g</t>
  </si>
  <si>
    <t>43</t>
  </si>
  <si>
    <t>280g</t>
  </si>
  <si>
    <t>75g</t>
  </si>
  <si>
    <t>175g</t>
  </si>
  <si>
    <t>275g</t>
  </si>
  <si>
    <t>100ml</t>
  </si>
  <si>
    <t>250ml</t>
  </si>
  <si>
    <t>4kg</t>
  </si>
  <si>
    <t>10g</t>
  </si>
  <si>
    <t>3KG</t>
  </si>
  <si>
    <t>100G</t>
  </si>
  <si>
    <t>4KG</t>
  </si>
  <si>
    <t>260g</t>
  </si>
  <si>
    <t>250ML</t>
  </si>
  <si>
    <t>Coffee Beans Bulk</t>
  </si>
  <si>
    <t>Decaff Coffee Beans</t>
  </si>
  <si>
    <t>Single Origin - Ethiopia</t>
  </si>
  <si>
    <t>Single Origin - Columbia</t>
  </si>
  <si>
    <t>Amalfi Lemon Tea</t>
  </si>
  <si>
    <t>English Breakfast Tea</t>
  </si>
  <si>
    <t>Earl Grey Tea</t>
  </si>
  <si>
    <t>Masala Chia Tea</t>
  </si>
  <si>
    <t>Acai Blueberry Tea</t>
  </si>
  <si>
    <t>Second Flush Green Tea</t>
  </si>
  <si>
    <t>Ginger Peach Tea</t>
  </si>
  <si>
    <t>Chamomile Tea</t>
  </si>
  <si>
    <t>Peppermint Tea</t>
  </si>
  <si>
    <t>Kawa Tea</t>
  </si>
  <si>
    <t>Quince Paste</t>
  </si>
  <si>
    <t>Hot Chocolate</t>
  </si>
  <si>
    <t>1kg</t>
  </si>
  <si>
    <t>Wieght</t>
  </si>
  <si>
    <t>1. Electronic Fund Transfer, please remit to:</t>
  </si>
  <si>
    <t>Jone The Grocer</t>
  </si>
  <si>
    <t>Block 9#01-12Dempsey Rode Singapore 247697</t>
  </si>
  <si>
    <t>Ashley(VM Manager)</t>
  </si>
  <si>
    <t>Tel: +6597424065</t>
  </si>
  <si>
    <t>Email: ashley.ubay@jonethegrocer.com</t>
  </si>
  <si>
    <t>PO date 29-May-17</t>
  </si>
  <si>
    <t>HSC FOODS &amp; BEVERAGES SERVICES CO., LTD</t>
  </si>
  <si>
    <t>Consignee/Buyer: HSC FOODS &amp; BEVERAGES</t>
  </si>
  <si>
    <t>Payable to: Fresh Bay(s) Investments Pte Ltd</t>
  </si>
  <si>
    <t>Bank : Oversea Chinese Banking Corporation (OCBC)</t>
  </si>
  <si>
    <t>Bank Code: 7339</t>
  </si>
  <si>
    <t>Branch Number: 689</t>
  </si>
  <si>
    <t>Account number: 687-689-001</t>
  </si>
  <si>
    <t>OCBC SWIFT CODE: OCBCSGSG</t>
  </si>
  <si>
    <t>Bank address: 65 Chulia Street, OCBC Centre, Singapore, 049513</t>
  </si>
  <si>
    <t>1 KG = 13.16</t>
  </si>
  <si>
    <t>Category</t>
  </si>
  <si>
    <t>Pasta</t>
  </si>
  <si>
    <t>Pasta Sauce</t>
  </si>
  <si>
    <t>Herbs &amp; Spices</t>
  </si>
  <si>
    <t>Oils</t>
  </si>
  <si>
    <t>Vinegar</t>
  </si>
  <si>
    <t>Cheese Accompaniment - Preserved</t>
  </si>
  <si>
    <t>Beverage Retail</t>
  </si>
  <si>
    <t>Groceries - Jam, Spreads &amp; Honey</t>
  </si>
  <si>
    <t>Groceries - Grains &amp; Pulses</t>
  </si>
  <si>
    <t>Groceries - Breakfast Cereal</t>
  </si>
  <si>
    <t>Savoury Biscuits</t>
  </si>
  <si>
    <t>Confectionary - Gummies</t>
  </si>
  <si>
    <t>Confectionary - Candies</t>
  </si>
  <si>
    <t>Confectionary - Chocolate &amp; Sweets</t>
  </si>
  <si>
    <t>Cheese Accompaniment - Dried Fruits</t>
  </si>
  <si>
    <t>Confectionary - Candied Nuts</t>
  </si>
  <si>
    <t>Groceries - Cooking Sauces &amp; Pastes</t>
  </si>
  <si>
    <t>Sweet Biscuits</t>
  </si>
  <si>
    <t>Cheese Accompaniment</t>
  </si>
  <si>
    <t>Beverage - Tea</t>
  </si>
  <si>
    <t>Groceries - Condiments &amp; Dressings</t>
  </si>
  <si>
    <t>BAR - COFFEE BEANS</t>
  </si>
  <si>
    <t>BAR - TEA</t>
  </si>
  <si>
    <t>RETAIL DELI - CHEESE ACCOMPANIMENT</t>
  </si>
  <si>
    <t>BAR - HOT CHOCOLATE POWDER</t>
  </si>
  <si>
    <t>KITCHEN - MUESLI</t>
  </si>
  <si>
    <t>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</si>
</sst>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164" formatCode="[$-409]d\-mmm\-yy;@"/>
    <numFmt numFmtId="165" formatCode="_([$$-409]* #,##0.00_);_([$$-409]* \(#,##0.00\);_([$$-409]* &quot;-&quot;??_);_(@_)"/>
    <numFmt numFmtId="166" formatCode="&quot; &quot;&quot;$&quot;* #,##0.00&quot; &quot;;&quot; &quot;&quot;$&quot;* \(#,##0.00\);&quot; &quot;&quot;$&quot;* &quot;-&quot;??&quot; &quot;"/>
    <numFmt numFmtId="167" formatCode="_(&quot;$&quot;* #,##0.000_);_(&quot;$&quot;* \(#,##0.000\);_(&quot;$&quot;* &quot;-&quot;??_);_(@_)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1"/>
      <name val="Arial Narrow"/>
      <family val="2"/>
    </font>
    <font>
      <sz val="20"/>
      <color theme="1"/>
      <name val="Arial Narrow"/>
      <family val="2"/>
    </font>
    <font>
      <sz val="18"/>
      <color theme="1"/>
      <name val="Arial Narrow"/>
      <family val="2"/>
    </font>
    <font>
      <u/>
      <sz val="11"/>
      <color theme="10"/>
      <name val="Calibri"/>
      <family val="2"/>
      <scheme val="minor"/>
    </font>
    <font>
      <u/>
      <sz val="20"/>
      <color theme="1"/>
      <name val="Arial Narrow"/>
      <family val="2"/>
    </font>
    <font>
      <b/>
      <u/>
      <sz val="24"/>
      <color theme="1"/>
      <name val="Arial Narrow"/>
      <family val="2"/>
    </font>
    <font>
      <b/>
      <sz val="18"/>
      <color theme="1"/>
      <name val="Arial Narrow"/>
      <family val="2"/>
    </font>
    <font>
      <sz val="18"/>
      <color rgb="FF000000"/>
      <name val="Arial Narrow"/>
      <family val="2"/>
    </font>
    <font>
      <b/>
      <sz val="18"/>
      <color rgb="FF000000"/>
      <name val="Arial Narrow"/>
      <family val="2"/>
    </font>
    <font>
      <b/>
      <u/>
      <sz val="18"/>
      <color theme="1"/>
      <name val="Arial Narrow"/>
      <family val="2"/>
    </font>
    <font>
      <b/>
      <sz val="20"/>
      <color theme="1"/>
      <name val="Calibri"/>
      <family val="2"/>
      <scheme val="minor"/>
    </font>
    <font>
      <sz val="20"/>
      <color theme="1"/>
      <name val="Tahoma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 Narrow"/>
      <family val="2"/>
    </font>
    <font>
      <sz val="10"/>
      <name val="Arial"/>
      <family val="2"/>
    </font>
    <font>
      <sz val="18"/>
      <color theme="1"/>
      <name val="Times New Roman"/>
      <family val="1"/>
    </font>
    <font>
      <b/>
      <sz val="11"/>
      <color indexed="8"/>
      <name val="Calibri"/>
      <family val="2"/>
    </font>
    <font>
      <sz val="14"/>
      <color indexed="8"/>
      <name val="Times New Roman"/>
      <family val="1"/>
    </font>
    <font>
      <b/>
      <sz val="16"/>
      <color theme="1"/>
      <name val="Arial Narrow"/>
      <family val="2"/>
    </font>
    <font>
      <sz val="16"/>
      <name val="Times New Roman"/>
      <family val="1"/>
    </font>
    <font>
      <sz val="16"/>
      <color theme="1"/>
      <name val="Times New Roman"/>
      <family val="1"/>
    </font>
    <font>
      <sz val="16"/>
      <color rgb="FF000000"/>
      <name val="Times New Roman"/>
      <family val="1"/>
    </font>
    <font>
      <b/>
      <sz val="14"/>
      <color indexed="8"/>
      <name val="Times New Roman"/>
      <family val="1"/>
    </font>
    <font>
      <b/>
      <sz val="14"/>
      <name val="Times New Roman"/>
      <family val="1"/>
    </font>
    <font>
      <u/>
      <sz val="18"/>
      <color theme="10"/>
      <name val="Calibri"/>
      <family val="2"/>
      <scheme val="minor"/>
    </font>
    <font>
      <sz val="9"/>
      <color theme="1"/>
      <name val="Calibri"/>
      <family val="2"/>
    </font>
    <font>
      <sz val="9"/>
      <name val="Calibri"/>
      <family val="2"/>
    </font>
    <font>
      <sz val="9"/>
      <color rgb="FF000000"/>
      <name val="Calibri"/>
      <family val="2"/>
    </font>
    <font>
      <b/>
      <sz val="9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auto="1"/>
      </bottom>
      <diagonal/>
    </border>
    <border>
      <left/>
      <right/>
      <top style="thin">
        <color indexed="64"/>
      </top>
      <bottom style="thin">
        <color auto="1"/>
      </bottom>
      <diagonal/>
    </border>
    <border>
      <left/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8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17" fillId="0" borderId="0"/>
  </cellStyleXfs>
  <cellXfs count="155">
    <xf numFmtId="0" fontId="0" fillId="0" borderId="0" xfId="0"/>
    <xf numFmtId="0" fontId="2" fillId="0" borderId="0" xfId="0" applyFont="1"/>
    <xf numFmtId="0" fontId="3" fillId="0" borderId="0" xfId="0" applyFont="1" applyAlignment="1"/>
    <xf numFmtId="0" fontId="3" fillId="0" borderId="0" xfId="0" applyFont="1" applyAlignment="1">
      <alignment vertical="center"/>
    </xf>
    <xf numFmtId="0" fontId="4" fillId="0" borderId="0" xfId="0" applyFont="1"/>
    <xf numFmtId="0" fontId="5" fillId="0" borderId="0" xfId="0" applyFont="1" applyAlignment="1"/>
    <xf numFmtId="0" fontId="5" fillId="0" borderId="0" xfId="0" applyFont="1"/>
    <xf numFmtId="49" fontId="5" fillId="0" borderId="0" xfId="0" applyNumberFormat="1" applyFont="1" applyAlignment="1"/>
    <xf numFmtId="0" fontId="5" fillId="0" borderId="0" xfId="3" applyFont="1"/>
    <xf numFmtId="49" fontId="4" fillId="0" borderId="0" xfId="0" applyNumberFormat="1" applyFont="1" applyAlignment="1"/>
    <xf numFmtId="0" fontId="7" fillId="0" borderId="0" xfId="3" applyFont="1" applyAlignment="1">
      <alignment vertical="center"/>
    </xf>
    <xf numFmtId="0" fontId="8" fillId="0" borderId="0" xfId="0" applyFont="1" applyAlignment="1"/>
    <xf numFmtId="0" fontId="9" fillId="0" borderId="0" xfId="0" applyFont="1" applyAlignment="1">
      <alignment horizontal="center" vertical="center"/>
    </xf>
    <xf numFmtId="164" fontId="9" fillId="0" borderId="0" xfId="0" applyNumberFormat="1" applyFont="1" applyAlignment="1">
      <alignment horizontal="left"/>
    </xf>
    <xf numFmtId="164" fontId="5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left"/>
    </xf>
    <xf numFmtId="0" fontId="9" fillId="0" borderId="0" xfId="0" applyFont="1" applyAlignment="1">
      <alignment horizontal="right"/>
    </xf>
    <xf numFmtId="0" fontId="5" fillId="0" borderId="0" xfId="0" applyFont="1" applyAlignment="1">
      <alignment horizontal="center" vertical="center"/>
    </xf>
    <xf numFmtId="9" fontId="10" fillId="0" borderId="0" xfId="2" applyFont="1"/>
    <xf numFmtId="0" fontId="5" fillId="0" borderId="1" xfId="0" applyFont="1" applyBorder="1" applyAlignment="1">
      <alignment horizontal="center" vertical="center"/>
    </xf>
    <xf numFmtId="0" fontId="5" fillId="0" borderId="1" xfId="0" applyFont="1" applyBorder="1"/>
    <xf numFmtId="9" fontId="5" fillId="0" borderId="1" xfId="2" applyFont="1" applyBorder="1"/>
    <xf numFmtId="165" fontId="9" fillId="0" borderId="1" xfId="0" applyNumberFormat="1" applyFont="1" applyBorder="1" applyAlignment="1">
      <alignment vertical="center"/>
    </xf>
    <xf numFmtId="44" fontId="9" fillId="0" borderId="1" xfId="1" applyFont="1" applyBorder="1" applyAlignment="1">
      <alignment vertical="center"/>
    </xf>
    <xf numFmtId="0" fontId="5" fillId="0" borderId="0" xfId="0" applyFont="1" applyAlignment="1">
      <alignment horizontal="right"/>
    </xf>
    <xf numFmtId="44" fontId="5" fillId="0" borderId="0" xfId="1" applyFont="1" applyAlignment="1">
      <alignment vertical="center"/>
    </xf>
    <xf numFmtId="0" fontId="12" fillId="0" borderId="0" xfId="0" applyFont="1"/>
    <xf numFmtId="0" fontId="9" fillId="0" borderId="0" xfId="0" applyFont="1" applyBorder="1"/>
    <xf numFmtId="0" fontId="5" fillId="0" borderId="0" xfId="0" applyFont="1" applyBorder="1"/>
    <xf numFmtId="0" fontId="9" fillId="0" borderId="0" xfId="0" applyFont="1"/>
    <xf numFmtId="0" fontId="9" fillId="0" borderId="0" xfId="0" applyFont="1" applyAlignment="1"/>
    <xf numFmtId="0" fontId="13" fillId="0" borderId="0" xfId="0" applyFont="1"/>
    <xf numFmtId="0" fontId="14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49" fontId="16" fillId="0" borderId="1" xfId="0" applyNumberFormat="1" applyFont="1" applyBorder="1" applyAlignment="1">
      <alignment horizontal="center" vertical="center"/>
    </xf>
    <xf numFmtId="49" fontId="16" fillId="0" borderId="1" xfId="0" applyNumberFormat="1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166" fontId="19" fillId="3" borderId="8" xfId="0" applyNumberFormat="1" applyFont="1" applyFill="1" applyBorder="1" applyAlignment="1"/>
    <xf numFmtId="166" fontId="19" fillId="2" borderId="8" xfId="0" applyNumberFormat="1" applyFont="1" applyFill="1" applyBorder="1" applyAlignment="1"/>
    <xf numFmtId="166" fontId="19" fillId="3" borderId="9" xfId="0" applyNumberFormat="1" applyFont="1" applyFill="1" applyBorder="1" applyAlignment="1"/>
    <xf numFmtId="166" fontId="19" fillId="3" borderId="10" xfId="0" applyNumberFormat="1" applyFont="1" applyFill="1" applyBorder="1" applyAlignment="1"/>
    <xf numFmtId="44" fontId="15" fillId="0" borderId="1" xfId="1" applyNumberFormat="1" applyFont="1" applyBorder="1" applyAlignment="1">
      <alignment horizontal="center" vertical="center"/>
    </xf>
    <xf numFmtId="44" fontId="15" fillId="0" borderId="1" xfId="2" applyNumberFormat="1" applyFont="1" applyBorder="1" applyAlignment="1">
      <alignment horizontal="center" vertical="center"/>
    </xf>
    <xf numFmtId="44" fontId="9" fillId="0" borderId="10" xfId="2" applyNumberFormat="1" applyFont="1" applyBorder="1" applyAlignment="1">
      <alignment vertical="center"/>
    </xf>
    <xf numFmtId="0" fontId="5" fillId="0" borderId="21" xfId="0" applyFont="1" applyBorder="1"/>
    <xf numFmtId="49" fontId="20" fillId="2" borderId="21" xfId="0" applyNumberFormat="1" applyFont="1" applyFill="1" applyBorder="1" applyAlignment="1">
      <alignment horizontal="center" vertical="center"/>
    </xf>
    <xf numFmtId="44" fontId="15" fillId="0" borderId="1" xfId="0" applyNumberFormat="1" applyFont="1" applyBorder="1" applyAlignment="1">
      <alignment horizontal="center" vertical="center"/>
    </xf>
    <xf numFmtId="49" fontId="21" fillId="0" borderId="1" xfId="0" applyNumberFormat="1" applyFont="1" applyBorder="1" applyAlignment="1">
      <alignment horizontal="center" vertical="center"/>
    </xf>
    <xf numFmtId="49" fontId="21" fillId="0" borderId="1" xfId="0" applyNumberFormat="1" applyFont="1" applyBorder="1" applyAlignment="1">
      <alignment horizontal="center" vertical="center" wrapText="1"/>
    </xf>
    <xf numFmtId="49" fontId="25" fillId="3" borderId="19" xfId="0" applyNumberFormat="1" applyFont="1" applyFill="1" applyBorder="1" applyAlignment="1">
      <alignment horizontal="center"/>
    </xf>
    <xf numFmtId="0" fontId="26" fillId="3" borderId="11" xfId="0" applyNumberFormat="1" applyFont="1" applyFill="1" applyBorder="1" applyAlignment="1">
      <alignment horizontal="center" vertical="center" wrapText="1"/>
    </xf>
    <xf numFmtId="49" fontId="25" fillId="2" borderId="19" xfId="0" applyNumberFormat="1" applyFont="1" applyFill="1" applyBorder="1" applyAlignment="1">
      <alignment horizontal="center"/>
    </xf>
    <xf numFmtId="0" fontId="26" fillId="2" borderId="11" xfId="0" applyNumberFormat="1" applyFont="1" applyFill="1" applyBorder="1" applyAlignment="1">
      <alignment horizontal="center" vertical="center" wrapText="1"/>
    </xf>
    <xf numFmtId="0" fontId="25" fillId="3" borderId="19" xfId="0" applyNumberFormat="1" applyFont="1" applyFill="1" applyBorder="1" applyAlignment="1">
      <alignment horizontal="center"/>
    </xf>
    <xf numFmtId="49" fontId="25" fillId="2" borderId="20" xfId="0" applyNumberFormat="1" applyFont="1" applyFill="1" applyBorder="1" applyAlignment="1">
      <alignment horizontal="center"/>
    </xf>
    <xf numFmtId="0" fontId="26" fillId="3" borderId="12" xfId="0" applyNumberFormat="1" applyFont="1" applyFill="1" applyBorder="1" applyAlignment="1">
      <alignment horizontal="center" vertical="center" wrapText="1"/>
    </xf>
    <xf numFmtId="49" fontId="25" fillId="2" borderId="21" xfId="0" applyNumberFormat="1" applyFont="1" applyFill="1" applyBorder="1" applyAlignment="1">
      <alignment horizontal="center"/>
    </xf>
    <xf numFmtId="0" fontId="26" fillId="3" borderId="10" xfId="0" applyNumberFormat="1" applyFont="1" applyFill="1" applyBorder="1" applyAlignment="1">
      <alignment horizontal="center" vertical="center" wrapText="1"/>
    </xf>
    <xf numFmtId="0" fontId="26" fillId="3" borderId="21" xfId="0" applyNumberFormat="1" applyFont="1" applyFill="1" applyBorder="1" applyAlignment="1">
      <alignment horizontal="center" vertical="center" wrapText="1"/>
    </xf>
    <xf numFmtId="49" fontId="25" fillId="2" borderId="21" xfId="0" applyNumberFormat="1" applyFont="1" applyFill="1" applyBorder="1" applyAlignment="1">
      <alignment horizontal="center" vertical="center"/>
    </xf>
    <xf numFmtId="166" fontId="19" fillId="3" borderId="21" xfId="0" applyNumberFormat="1" applyFont="1" applyFill="1" applyBorder="1" applyAlignment="1">
      <alignment horizontal="center" vertical="center"/>
    </xf>
    <xf numFmtId="0" fontId="18" fillId="0" borderId="21" xfId="0" applyFont="1" applyBorder="1" applyAlignment="1">
      <alignment horizontal="center" vertical="center"/>
    </xf>
    <xf numFmtId="0" fontId="18" fillId="2" borderId="21" xfId="0" applyFont="1" applyFill="1" applyBorder="1" applyAlignment="1">
      <alignment horizontal="center" vertical="center"/>
    </xf>
    <xf numFmtId="0" fontId="18" fillId="0" borderId="22" xfId="0" applyFont="1" applyBorder="1" applyAlignment="1">
      <alignment horizontal="center" vertical="center"/>
    </xf>
    <xf numFmtId="0" fontId="18" fillId="2" borderId="23" xfId="0" applyFont="1" applyFill="1" applyBorder="1" applyAlignment="1">
      <alignment horizontal="center" vertical="center"/>
    </xf>
    <xf numFmtId="0" fontId="27" fillId="0" borderId="0" xfId="3" applyFont="1"/>
    <xf numFmtId="9" fontId="0" fillId="0" borderId="0" xfId="0" applyNumberFormat="1"/>
    <xf numFmtId="166" fontId="0" fillId="0" borderId="0" xfId="0" applyNumberFormat="1"/>
    <xf numFmtId="44" fontId="0" fillId="0" borderId="0" xfId="0" applyNumberFormat="1"/>
    <xf numFmtId="167" fontId="0" fillId="0" borderId="0" xfId="0" applyNumberFormat="1"/>
    <xf numFmtId="44" fontId="0" fillId="0" borderId="0" xfId="1" applyFont="1"/>
    <xf numFmtId="49" fontId="20" fillId="3" borderId="24" xfId="0" applyNumberFormat="1" applyFont="1" applyFill="1" applyBorder="1" applyAlignment="1"/>
    <xf numFmtId="49" fontId="20" fillId="2" borderId="24" xfId="0" applyNumberFormat="1" applyFont="1" applyFill="1" applyBorder="1" applyAlignment="1"/>
    <xf numFmtId="49" fontId="20" fillId="3" borderId="25" xfId="0" applyNumberFormat="1" applyFont="1" applyFill="1" applyBorder="1" applyAlignment="1"/>
    <xf numFmtId="49" fontId="20" fillId="2" borderId="2" xfId="0" applyNumberFormat="1" applyFont="1" applyFill="1" applyBorder="1" applyAlignment="1"/>
    <xf numFmtId="0" fontId="22" fillId="0" borderId="4" xfId="0" applyFont="1" applyFill="1" applyBorder="1"/>
    <xf numFmtId="0" fontId="23" fillId="0" borderId="4" xfId="0" applyFont="1" applyFill="1" applyBorder="1"/>
    <xf numFmtId="0" fontId="22" fillId="2" borderId="4" xfId="4" applyFont="1" applyFill="1" applyBorder="1" applyAlignment="1"/>
    <xf numFmtId="0" fontId="22" fillId="0" borderId="4" xfId="0" applyFont="1" applyFill="1" applyBorder="1" applyAlignment="1"/>
    <xf numFmtId="0" fontId="23" fillId="2" borderId="4" xfId="0" applyFont="1" applyFill="1" applyBorder="1"/>
    <xf numFmtId="0" fontId="23" fillId="2" borderId="3" xfId="0" applyFont="1" applyFill="1" applyBorder="1"/>
    <xf numFmtId="0" fontId="23" fillId="0" borderId="3" xfId="0" applyFont="1" applyFill="1" applyBorder="1"/>
    <xf numFmtId="0" fontId="23" fillId="0" borderId="26" xfId="0" applyFont="1" applyFill="1" applyBorder="1"/>
    <xf numFmtId="0" fontId="23" fillId="0" borderId="3" xfId="0" applyFont="1" applyBorder="1"/>
    <xf numFmtId="0" fontId="23" fillId="0" borderId="27" xfId="0" applyFont="1" applyBorder="1"/>
    <xf numFmtId="0" fontId="23" fillId="0" borderId="14" xfId="0" applyFont="1" applyBorder="1"/>
    <xf numFmtId="0" fontId="23" fillId="0" borderId="26" xfId="0" applyFont="1" applyBorder="1"/>
    <xf numFmtId="0" fontId="23" fillId="0" borderId="28" xfId="0" applyFont="1" applyBorder="1"/>
    <xf numFmtId="0" fontId="24" fillId="0" borderId="4" xfId="0" applyFont="1" applyBorder="1" applyAlignment="1" applyProtection="1">
      <alignment horizontal="left" vertical="top"/>
    </xf>
    <xf numFmtId="0" fontId="23" fillId="0" borderId="4" xfId="0" applyFont="1" applyBorder="1"/>
    <xf numFmtId="49" fontId="20" fillId="3" borderId="1" xfId="0" applyNumberFormat="1" applyFont="1" applyFill="1" applyBorder="1" applyAlignment="1">
      <alignment horizontal="left" vertical="center"/>
    </xf>
    <xf numFmtId="49" fontId="20" fillId="2" borderId="1" xfId="0" applyNumberFormat="1" applyFont="1" applyFill="1" applyBorder="1" applyAlignment="1">
      <alignment horizontal="left" vertical="center"/>
    </xf>
    <xf numFmtId="49" fontId="20" fillId="2" borderId="3" xfId="0" applyNumberFormat="1" applyFont="1" applyFill="1" applyBorder="1" applyAlignment="1">
      <alignment horizontal="left" vertical="center"/>
    </xf>
    <xf numFmtId="49" fontId="9" fillId="0" borderId="6" xfId="0" applyNumberFormat="1" applyFont="1" applyBorder="1" applyAlignment="1">
      <alignment horizontal="center" vertical="center"/>
    </xf>
    <xf numFmtId="0" fontId="3" fillId="4" borderId="0" xfId="0" applyFont="1" applyFill="1" applyAlignment="1"/>
    <xf numFmtId="0" fontId="5" fillId="4" borderId="0" xfId="0" applyFont="1" applyFill="1" applyAlignment="1"/>
    <xf numFmtId="49" fontId="5" fillId="4" borderId="0" xfId="0" applyNumberFormat="1" applyFont="1" applyFill="1" applyAlignment="1"/>
    <xf numFmtId="49" fontId="4" fillId="4" borderId="0" xfId="0" applyNumberFormat="1" applyFont="1" applyFill="1" applyAlignment="1"/>
    <xf numFmtId="0" fontId="4" fillId="4" borderId="0" xfId="0" applyFont="1" applyFill="1"/>
    <xf numFmtId="49" fontId="5" fillId="4" borderId="0" xfId="0" applyNumberFormat="1" applyFont="1" applyFill="1" applyAlignment="1">
      <alignment horizontal="left"/>
    </xf>
    <xf numFmtId="49" fontId="16" fillId="4" borderId="1" xfId="0" applyNumberFormat="1" applyFont="1" applyFill="1" applyBorder="1" applyAlignment="1">
      <alignment horizontal="center" vertical="center"/>
    </xf>
    <xf numFmtId="166" fontId="19" fillId="4" borderId="8" xfId="0" applyNumberFormat="1" applyFont="1" applyFill="1" applyBorder="1" applyAlignment="1"/>
    <xf numFmtId="0" fontId="5" fillId="4" borderId="0" xfId="0" applyFont="1" applyFill="1"/>
    <xf numFmtId="0" fontId="5" fillId="4" borderId="0" xfId="0" applyFont="1" applyFill="1" applyBorder="1"/>
    <xf numFmtId="0" fontId="9" fillId="4" borderId="0" xfId="0" applyFont="1" applyFill="1" applyAlignment="1"/>
    <xf numFmtId="0" fontId="14" fillId="4" borderId="0" xfId="0" applyFont="1" applyFill="1"/>
    <xf numFmtId="0" fontId="2" fillId="4" borderId="0" xfId="0" applyFont="1" applyFill="1"/>
    <xf numFmtId="49" fontId="9" fillId="0" borderId="30" xfId="0" applyNumberFormat="1" applyFont="1" applyBorder="1" applyAlignment="1">
      <alignment horizontal="center" vertical="center"/>
    </xf>
    <xf numFmtId="0" fontId="29" fillId="2" borderId="1" xfId="0" applyFont="1" applyFill="1" applyBorder="1" applyAlignment="1"/>
    <xf numFmtId="0" fontId="28" fillId="2" borderId="1" xfId="0" applyFont="1" applyFill="1" applyBorder="1"/>
    <xf numFmtId="0" fontId="28" fillId="5" borderId="1" xfId="0" applyFont="1" applyFill="1" applyBorder="1"/>
    <xf numFmtId="0" fontId="28" fillId="4" borderId="1" xfId="0" applyFont="1" applyFill="1" applyBorder="1"/>
    <xf numFmtId="0" fontId="30" fillId="2" borderId="1" xfId="0" applyFont="1" applyFill="1" applyBorder="1" applyAlignment="1" applyProtection="1">
      <alignment horizontal="left" vertical="top"/>
    </xf>
    <xf numFmtId="0" fontId="29" fillId="2" borderId="1" xfId="0" applyFont="1" applyFill="1" applyBorder="1"/>
    <xf numFmtId="0" fontId="29" fillId="2" borderId="1" xfId="4" applyFont="1" applyFill="1" applyBorder="1" applyAlignment="1"/>
    <xf numFmtId="0" fontId="28" fillId="2" borderId="22" xfId="0" applyFont="1" applyFill="1" applyBorder="1"/>
    <xf numFmtId="0" fontId="31" fillId="6" borderId="1" xfId="0" applyFont="1" applyFill="1" applyBorder="1"/>
    <xf numFmtId="0" fontId="31" fillId="4" borderId="1" xfId="0" applyFont="1" applyFill="1" applyBorder="1"/>
    <xf numFmtId="0" fontId="31" fillId="0" borderId="1" xfId="0" applyFont="1" applyFill="1" applyBorder="1"/>
    <xf numFmtId="0" fontId="5" fillId="4" borderId="1" xfId="0" applyFont="1" applyFill="1" applyBorder="1" applyAlignment="1">
      <alignment horizontal="center" vertical="center"/>
    </xf>
    <xf numFmtId="49" fontId="20" fillId="4" borderId="24" xfId="0" applyNumberFormat="1" applyFont="1" applyFill="1" applyBorder="1" applyAlignment="1"/>
    <xf numFmtId="49" fontId="20" fillId="4" borderId="1" xfId="0" applyNumberFormat="1" applyFont="1" applyFill="1" applyBorder="1" applyAlignment="1">
      <alignment horizontal="left" vertical="center"/>
    </xf>
    <xf numFmtId="0" fontId="23" fillId="4" borderId="3" xfId="0" applyFont="1" applyFill="1" applyBorder="1"/>
    <xf numFmtId="49" fontId="25" fillId="4" borderId="19" xfId="0" applyNumberFormat="1" applyFont="1" applyFill="1" applyBorder="1" applyAlignment="1">
      <alignment horizontal="center"/>
    </xf>
    <xf numFmtId="0" fontId="26" fillId="4" borderId="11" xfId="0" applyNumberFormat="1" applyFont="1" applyFill="1" applyBorder="1" applyAlignment="1">
      <alignment horizontal="center" vertical="center" wrapText="1"/>
    </xf>
    <xf numFmtId="44" fontId="15" fillId="4" borderId="1" xfId="1" applyNumberFormat="1" applyFont="1" applyFill="1" applyBorder="1" applyAlignment="1">
      <alignment horizontal="center" vertical="center"/>
    </xf>
    <xf numFmtId="44" fontId="15" fillId="4" borderId="1" xfId="2" applyNumberFormat="1" applyFont="1" applyFill="1" applyBorder="1" applyAlignment="1">
      <alignment horizontal="center" vertical="center"/>
    </xf>
    <xf numFmtId="0" fontId="0" fillId="4" borderId="0" xfId="0" applyFill="1"/>
    <xf numFmtId="44" fontId="0" fillId="4" borderId="0" xfId="1" applyFont="1" applyFill="1"/>
    <xf numFmtId="0" fontId="23" fillId="4" borderId="26" xfId="0" applyFont="1" applyFill="1" applyBorder="1"/>
    <xf numFmtId="0" fontId="23" fillId="4" borderId="29" xfId="0" applyFont="1" applyFill="1" applyBorder="1"/>
    <xf numFmtId="9" fontId="9" fillId="0" borderId="16" xfId="2" applyFont="1" applyBorder="1" applyAlignment="1">
      <alignment horizontal="right" vertical="center"/>
    </xf>
    <xf numFmtId="9" fontId="9" fillId="0" borderId="17" xfId="2" applyFont="1" applyBorder="1" applyAlignment="1">
      <alignment horizontal="right" vertical="center"/>
    </xf>
    <xf numFmtId="9" fontId="9" fillId="0" borderId="3" xfId="2" applyFont="1" applyBorder="1" applyAlignment="1">
      <alignment horizontal="right" vertical="center"/>
    </xf>
    <xf numFmtId="9" fontId="9" fillId="0" borderId="22" xfId="2" applyFont="1" applyBorder="1" applyAlignment="1">
      <alignment horizontal="right" vertical="center"/>
    </xf>
    <xf numFmtId="9" fontId="9" fillId="0" borderId="18" xfId="2" applyFont="1" applyBorder="1" applyAlignment="1">
      <alignment horizontal="right" vertical="center"/>
    </xf>
    <xf numFmtId="0" fontId="3" fillId="0" borderId="0" xfId="0" applyFont="1" applyAlignment="1">
      <alignment horizontal="center"/>
    </xf>
    <xf numFmtId="0" fontId="9" fillId="0" borderId="1" xfId="0" applyFont="1" applyBorder="1" applyAlignment="1">
      <alignment horizontal="center" vertical="center"/>
    </xf>
    <xf numFmtId="49" fontId="9" fillId="0" borderId="2" xfId="0" applyNumberFormat="1" applyFont="1" applyBorder="1" applyAlignment="1">
      <alignment horizontal="center" vertical="center"/>
    </xf>
    <xf numFmtId="49" fontId="9" fillId="0" borderId="7" xfId="0" applyNumberFormat="1" applyFont="1" applyBorder="1" applyAlignment="1">
      <alignment horizontal="center" vertical="center"/>
    </xf>
    <xf numFmtId="49" fontId="9" fillId="0" borderId="3" xfId="0" applyNumberFormat="1" applyFont="1" applyBorder="1" applyAlignment="1">
      <alignment horizontal="center" vertical="center"/>
    </xf>
    <xf numFmtId="49" fontId="9" fillId="0" borderId="4" xfId="0" applyNumberFormat="1" applyFont="1" applyBorder="1" applyAlignment="1">
      <alignment horizontal="center" vertical="center"/>
    </xf>
    <xf numFmtId="49" fontId="9" fillId="0" borderId="5" xfId="0" applyNumberFormat="1" applyFont="1" applyBorder="1" applyAlignment="1">
      <alignment horizontal="center" vertical="center"/>
    </xf>
    <xf numFmtId="49" fontId="9" fillId="0" borderId="6" xfId="0" applyNumberFormat="1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9" fontId="9" fillId="0" borderId="13" xfId="2" applyFont="1" applyBorder="1" applyAlignment="1">
      <alignment horizontal="right" vertical="center"/>
    </xf>
    <xf numFmtId="9" fontId="9" fillId="0" borderId="14" xfId="2" applyFont="1" applyBorder="1" applyAlignment="1">
      <alignment horizontal="right" vertical="center"/>
    </xf>
    <xf numFmtId="9" fontId="9" fillId="0" borderId="15" xfId="2" applyFont="1" applyBorder="1" applyAlignment="1">
      <alignment horizontal="right" vertical="center"/>
    </xf>
    <xf numFmtId="9" fontId="9" fillId="0" borderId="2" xfId="2" applyFont="1" applyBorder="1" applyAlignment="1">
      <alignment horizontal="right" vertical="center"/>
    </xf>
    <xf numFmtId="9" fontId="9" fillId="0" borderId="4" xfId="2" applyFont="1" applyBorder="1" applyAlignment="1">
      <alignment horizontal="right" vertical="center"/>
    </xf>
  </cellXfs>
  <cellStyles count="5">
    <cellStyle name="Currency" xfId="1" builtinId="4"/>
    <cellStyle name="Hyperlink" xfId="3" builtinId="8"/>
    <cellStyle name="Normal" xfId="0" builtinId="0"/>
    <cellStyle name="Normal 3" xfId="4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54428</xdr:colOff>
      <xdr:row>0</xdr:row>
      <xdr:rowOff>40822</xdr:rowOff>
    </xdr:from>
    <xdr:to>
      <xdr:col>1</xdr:col>
      <xdr:colOff>221796</xdr:colOff>
      <xdr:row>2</xdr:row>
      <xdr:rowOff>322490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428" y="40822"/>
          <a:ext cx="942975" cy="9620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54428</xdr:colOff>
      <xdr:row>0</xdr:row>
      <xdr:rowOff>27214</xdr:rowOff>
    </xdr:from>
    <xdr:to>
      <xdr:col>1</xdr:col>
      <xdr:colOff>221796</xdr:colOff>
      <xdr:row>2</xdr:row>
      <xdr:rowOff>308882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428" y="27214"/>
          <a:ext cx="942975" cy="9620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shley.ubay@jonethegrocer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ashley.ubay@jonethegrocer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O334"/>
  <sheetViews>
    <sheetView zoomScale="70" zoomScaleNormal="70" workbookViewId="0">
      <selection activeCell="E13" sqref="E13"/>
    </sheetView>
  </sheetViews>
  <sheetFormatPr defaultRowHeight="26.25" x14ac:dyDescent="0.4"/>
  <cols>
    <col min="1" max="1" width="11.7109375" style="1" customWidth="1"/>
    <col min="2" max="2" width="23.140625" style="1" customWidth="1"/>
    <col min="3" max="3" width="27.42578125" style="1" customWidth="1"/>
    <col min="4" max="5" width="49.42578125" style="1" customWidth="1"/>
    <col min="6" max="6" width="15.42578125" style="1" customWidth="1"/>
    <col min="7" max="7" width="15.42578125" style="108" customWidth="1"/>
    <col min="8" max="8" width="15.42578125" style="1" customWidth="1"/>
    <col min="9" max="9" width="18.28515625" style="1" customWidth="1"/>
    <col min="10" max="11" width="11" style="1" customWidth="1"/>
    <col min="12" max="13" width="23.85546875" style="1" customWidth="1"/>
    <col min="15" max="15" width="9.140625" style="72"/>
  </cols>
  <sheetData>
    <row r="4" spans="1:13" x14ac:dyDescent="0.4">
      <c r="A4" s="2" t="s">
        <v>235</v>
      </c>
      <c r="B4" s="2"/>
      <c r="C4" s="2"/>
      <c r="D4" s="2"/>
      <c r="E4" s="2"/>
      <c r="F4" s="2"/>
      <c r="G4" s="96"/>
      <c r="H4" s="2"/>
      <c r="I4" s="2"/>
      <c r="J4" s="3" t="s">
        <v>229</v>
      </c>
      <c r="L4" s="4"/>
      <c r="M4" s="4"/>
    </row>
    <row r="5" spans="1:13" ht="26.25" customHeight="1" x14ac:dyDescent="0.4">
      <c r="A5" s="5" t="s">
        <v>0</v>
      </c>
      <c r="B5" s="5"/>
      <c r="C5" s="5"/>
      <c r="D5" s="5"/>
      <c r="E5" s="5"/>
      <c r="F5" s="5"/>
      <c r="G5" s="97"/>
      <c r="H5" s="5"/>
      <c r="I5" s="5"/>
      <c r="J5" s="3" t="s">
        <v>230</v>
      </c>
      <c r="L5" s="6"/>
      <c r="M5" s="6"/>
    </row>
    <row r="6" spans="1:13" x14ac:dyDescent="0.4">
      <c r="A6" s="7" t="s">
        <v>1</v>
      </c>
      <c r="B6" s="7"/>
      <c r="C6" s="7"/>
      <c r="D6" s="7"/>
      <c r="E6" s="7"/>
      <c r="F6" s="7"/>
      <c r="G6" s="97"/>
      <c r="H6" s="7"/>
      <c r="I6" s="7"/>
      <c r="J6" s="6" t="s">
        <v>231</v>
      </c>
      <c r="L6" s="6"/>
      <c r="M6" s="6"/>
    </row>
    <row r="7" spans="1:13" x14ac:dyDescent="0.4">
      <c r="A7" s="7" t="s">
        <v>2</v>
      </c>
      <c r="B7" s="7"/>
      <c r="C7" s="7"/>
      <c r="D7" s="7"/>
      <c r="E7" s="7"/>
      <c r="F7" s="7"/>
      <c r="G7" s="98"/>
      <c r="H7" s="7"/>
      <c r="I7" s="7"/>
      <c r="J7" s="7" t="s">
        <v>232</v>
      </c>
      <c r="L7" s="6"/>
      <c r="M7" s="6"/>
    </row>
    <row r="8" spans="1:13" x14ac:dyDescent="0.4">
      <c r="A8" s="7" t="s">
        <v>3</v>
      </c>
      <c r="B8" s="7"/>
      <c r="C8" s="7"/>
      <c r="D8" s="7"/>
      <c r="E8" s="7"/>
      <c r="F8" s="7"/>
      <c r="G8" s="98"/>
      <c r="H8" s="7"/>
      <c r="I8" s="7"/>
      <c r="J8" s="67" t="s">
        <v>233</v>
      </c>
      <c r="L8" s="6"/>
      <c r="M8" s="6"/>
    </row>
    <row r="9" spans="1:13" ht="23.25" x14ac:dyDescent="0.35">
      <c r="A9" s="7" t="s">
        <v>4</v>
      </c>
      <c r="B9" s="7"/>
      <c r="C9" s="7"/>
      <c r="D9" s="7"/>
      <c r="E9" s="7"/>
      <c r="F9" s="7"/>
      <c r="G9" s="98"/>
      <c r="H9" s="7"/>
      <c r="I9" s="7"/>
      <c r="J9" s="7"/>
      <c r="K9" s="8"/>
      <c r="L9" s="6"/>
      <c r="M9" s="6"/>
    </row>
    <row r="10" spans="1:13" ht="25.5" x14ac:dyDescent="0.35">
      <c r="A10" s="9"/>
      <c r="B10" s="9"/>
      <c r="C10" s="9"/>
      <c r="D10" s="9"/>
      <c r="E10" s="9"/>
      <c r="F10" s="7"/>
      <c r="G10" s="99"/>
      <c r="H10" s="9"/>
      <c r="I10" s="9"/>
      <c r="J10" s="9"/>
      <c r="K10" s="9"/>
      <c r="L10" s="9"/>
      <c r="M10" s="10"/>
    </row>
    <row r="11" spans="1:13" ht="30" x14ac:dyDescent="0.4">
      <c r="B11" s="11"/>
      <c r="C11" s="11"/>
      <c r="D11" s="11"/>
      <c r="E11" s="11"/>
      <c r="F11" s="138" t="s">
        <v>5</v>
      </c>
      <c r="G11" s="138"/>
      <c r="H11" s="138"/>
      <c r="I11" s="138"/>
      <c r="J11" s="138"/>
      <c r="K11" s="138"/>
      <c r="L11" s="11"/>
      <c r="M11" s="11"/>
    </row>
    <row r="12" spans="1:13" ht="25.5" x14ac:dyDescent="0.35">
      <c r="A12" s="4"/>
      <c r="B12" s="4"/>
      <c r="C12" s="4"/>
      <c r="D12" s="4"/>
      <c r="E12" s="4"/>
      <c r="F12" s="4"/>
      <c r="G12" s="100"/>
      <c r="H12" s="4"/>
      <c r="I12" s="4"/>
      <c r="J12" s="4"/>
      <c r="K12" s="4"/>
      <c r="L12" s="4"/>
      <c r="M12" s="4"/>
    </row>
    <row r="13" spans="1:13" ht="23.25" x14ac:dyDescent="0.35">
      <c r="A13" s="12" t="s">
        <v>6</v>
      </c>
      <c r="B13" s="13">
        <v>42884</v>
      </c>
      <c r="C13" s="13"/>
      <c r="D13" s="14"/>
      <c r="E13" s="14"/>
      <c r="F13" s="15"/>
      <c r="G13" s="101"/>
      <c r="H13" s="15"/>
      <c r="I13" s="15"/>
      <c r="J13" s="15"/>
      <c r="K13" s="15"/>
      <c r="L13" s="6"/>
      <c r="M13" s="16"/>
    </row>
    <row r="14" spans="1:13" ht="23.25" x14ac:dyDescent="0.35">
      <c r="A14" s="17"/>
      <c r="B14" s="14"/>
      <c r="C14" s="14"/>
      <c r="D14" s="14"/>
      <c r="E14" s="14"/>
      <c r="F14" s="15"/>
      <c r="G14" s="101"/>
      <c r="H14" s="15"/>
      <c r="I14" s="15"/>
      <c r="J14" s="15"/>
      <c r="K14" s="15"/>
      <c r="L14" s="6"/>
      <c r="M14" s="18"/>
    </row>
    <row r="15" spans="1:13" ht="31.5" customHeight="1" x14ac:dyDescent="0.25">
      <c r="A15" s="148" t="s">
        <v>7</v>
      </c>
      <c r="B15" s="146" t="s">
        <v>8</v>
      </c>
      <c r="C15" s="146" t="s">
        <v>245</v>
      </c>
      <c r="D15" s="144" t="s">
        <v>9</v>
      </c>
      <c r="E15" s="109"/>
      <c r="F15" s="140" t="s">
        <v>10</v>
      </c>
      <c r="G15" s="141"/>
      <c r="H15" s="142"/>
      <c r="I15" s="143"/>
      <c r="J15" s="144" t="s">
        <v>11</v>
      </c>
      <c r="K15" s="144" t="s">
        <v>12</v>
      </c>
      <c r="L15" s="139" t="s">
        <v>24</v>
      </c>
      <c r="M15" s="139"/>
    </row>
    <row r="16" spans="1:13" ht="39" customHeight="1" x14ac:dyDescent="0.25">
      <c r="A16" s="149"/>
      <c r="B16" s="147"/>
      <c r="C16" s="147"/>
      <c r="D16" s="145"/>
      <c r="E16" s="95"/>
      <c r="F16" s="36" t="s">
        <v>171</v>
      </c>
      <c r="G16" s="102" t="s">
        <v>21</v>
      </c>
      <c r="H16" s="36" t="s">
        <v>22</v>
      </c>
      <c r="I16" s="37" t="s">
        <v>23</v>
      </c>
      <c r="J16" s="145"/>
      <c r="K16" s="145"/>
      <c r="L16" s="38" t="s">
        <v>25</v>
      </c>
      <c r="M16" s="38" t="s">
        <v>26</v>
      </c>
    </row>
    <row r="17" spans="1:14" ht="21" customHeight="1" x14ac:dyDescent="0.3">
      <c r="A17" s="19">
        <v>1</v>
      </c>
      <c r="B17" s="73" t="s">
        <v>156</v>
      </c>
      <c r="C17" s="92" t="s">
        <v>246</v>
      </c>
      <c r="D17" s="77" t="s">
        <v>27</v>
      </c>
      <c r="E17" s="110" t="s">
        <v>27</v>
      </c>
      <c r="F17" s="39">
        <v>5.95</v>
      </c>
      <c r="G17" s="103">
        <f>I17*0.71</f>
        <v>3.948130841121495</v>
      </c>
      <c r="H17" s="39">
        <f>F17*1.1</f>
        <v>6.5450000000000008</v>
      </c>
      <c r="I17" s="39">
        <f>(F17/107)*100</f>
        <v>5.5607476635514015</v>
      </c>
      <c r="J17" s="51" t="s">
        <v>172</v>
      </c>
      <c r="K17" s="52">
        <v>12</v>
      </c>
      <c r="L17" s="43">
        <f>K17*I17</f>
        <v>66.728971962616811</v>
      </c>
      <c r="M17" s="44">
        <f>K17*G17</f>
        <v>47.37757009345794</v>
      </c>
      <c r="N17" s="70">
        <f>M17/K17</f>
        <v>3.948130841121495</v>
      </c>
    </row>
    <row r="18" spans="1:14" ht="21" customHeight="1" x14ac:dyDescent="0.3">
      <c r="A18" s="19">
        <v>2</v>
      </c>
      <c r="B18" s="73" t="s">
        <v>156</v>
      </c>
      <c r="C18" s="92" t="s">
        <v>246</v>
      </c>
      <c r="D18" s="77" t="s">
        <v>28</v>
      </c>
      <c r="E18" s="111" t="s">
        <v>28</v>
      </c>
      <c r="F18" s="39">
        <v>6.4</v>
      </c>
      <c r="G18" s="103">
        <f t="shared" ref="G18:G81" si="0">I18*0.71</f>
        <v>4.2467289719626171</v>
      </c>
      <c r="H18" s="39">
        <f>F18*1.1</f>
        <v>7.0400000000000009</v>
      </c>
      <c r="I18" s="39">
        <f t="shared" ref="I18:I81" si="1">(F18/107)*100</f>
        <v>5.9813084112149539</v>
      </c>
      <c r="J18" s="51" t="s">
        <v>172</v>
      </c>
      <c r="K18" s="52">
        <v>12</v>
      </c>
      <c r="L18" s="43">
        <f t="shared" ref="L18:L81" si="2">K18*I18</f>
        <v>71.775700934579447</v>
      </c>
      <c r="M18" s="44">
        <f t="shared" ref="M18:M81" si="3">K18*G18</f>
        <v>50.960747663551402</v>
      </c>
    </row>
    <row r="19" spans="1:14" ht="21" customHeight="1" x14ac:dyDescent="0.3">
      <c r="A19" s="19">
        <v>3</v>
      </c>
      <c r="B19" s="73" t="s">
        <v>156</v>
      </c>
      <c r="C19" s="92" t="s">
        <v>246</v>
      </c>
      <c r="D19" s="77" t="s">
        <v>29</v>
      </c>
      <c r="E19" s="111" t="s">
        <v>29</v>
      </c>
      <c r="F19" s="39">
        <v>7.09</v>
      </c>
      <c r="G19" s="103">
        <f t="shared" si="0"/>
        <v>4.7045794392523366</v>
      </c>
      <c r="H19" s="39">
        <f>F19*1.1</f>
        <v>7.7990000000000004</v>
      </c>
      <c r="I19" s="39">
        <f t="shared" si="1"/>
        <v>6.6261682242990654</v>
      </c>
      <c r="J19" s="51" t="s">
        <v>172</v>
      </c>
      <c r="K19" s="52">
        <v>12</v>
      </c>
      <c r="L19" s="43">
        <f t="shared" si="2"/>
        <v>79.514018691588788</v>
      </c>
      <c r="M19" s="44">
        <f t="shared" si="3"/>
        <v>56.454953271028039</v>
      </c>
    </row>
    <row r="20" spans="1:14" ht="21" customHeight="1" x14ac:dyDescent="0.3">
      <c r="A20" s="19">
        <v>4</v>
      </c>
      <c r="B20" s="73" t="s">
        <v>156</v>
      </c>
      <c r="C20" s="92" t="s">
        <v>246</v>
      </c>
      <c r="D20" s="77" t="s">
        <v>30</v>
      </c>
      <c r="E20" s="111" t="s">
        <v>30</v>
      </c>
      <c r="F20" s="39">
        <v>8.9499999999999993</v>
      </c>
      <c r="G20" s="103">
        <f t="shared" si="0"/>
        <v>5.9387850467289711</v>
      </c>
      <c r="H20" s="39">
        <f t="shared" ref="H20:H83" si="4">F20*1.1</f>
        <v>9.8450000000000006</v>
      </c>
      <c r="I20" s="39">
        <f t="shared" si="1"/>
        <v>8.3644859813084107</v>
      </c>
      <c r="J20" s="51" t="s">
        <v>172</v>
      </c>
      <c r="K20" s="52">
        <v>12</v>
      </c>
      <c r="L20" s="43">
        <f t="shared" si="2"/>
        <v>100.37383177570092</v>
      </c>
      <c r="M20" s="44">
        <f t="shared" si="3"/>
        <v>71.265420560747657</v>
      </c>
    </row>
    <row r="21" spans="1:14" ht="21" customHeight="1" x14ac:dyDescent="0.3">
      <c r="A21" s="19">
        <v>5</v>
      </c>
      <c r="B21" s="73" t="s">
        <v>156</v>
      </c>
      <c r="C21" s="92" t="s">
        <v>247</v>
      </c>
      <c r="D21" s="78" t="s">
        <v>31</v>
      </c>
      <c r="E21" s="111" t="s">
        <v>31</v>
      </c>
      <c r="F21" s="39">
        <v>5.7</v>
      </c>
      <c r="G21" s="103">
        <f t="shared" si="0"/>
        <v>3.7822429906542054</v>
      </c>
      <c r="H21" s="39">
        <f t="shared" si="4"/>
        <v>6.2700000000000005</v>
      </c>
      <c r="I21" s="39">
        <f t="shared" si="1"/>
        <v>5.3271028037383177</v>
      </c>
      <c r="J21" s="51" t="s">
        <v>173</v>
      </c>
      <c r="K21" s="52">
        <v>12</v>
      </c>
      <c r="L21" s="43">
        <f t="shared" si="2"/>
        <v>63.925233644859816</v>
      </c>
      <c r="M21" s="44">
        <f t="shared" si="3"/>
        <v>45.386915887850463</v>
      </c>
    </row>
    <row r="22" spans="1:14" ht="21" customHeight="1" x14ac:dyDescent="0.3">
      <c r="A22" s="19">
        <v>6</v>
      </c>
      <c r="B22" s="73" t="s">
        <v>156</v>
      </c>
      <c r="C22" s="92" t="s">
        <v>247</v>
      </c>
      <c r="D22" s="78" t="s">
        <v>32</v>
      </c>
      <c r="E22" s="111" t="s">
        <v>32</v>
      </c>
      <c r="F22" s="39">
        <v>5.7</v>
      </c>
      <c r="G22" s="103">
        <f t="shared" si="0"/>
        <v>3.7822429906542054</v>
      </c>
      <c r="H22" s="39">
        <f t="shared" si="4"/>
        <v>6.2700000000000005</v>
      </c>
      <c r="I22" s="39">
        <f t="shared" si="1"/>
        <v>5.3271028037383177</v>
      </c>
      <c r="J22" s="51" t="s">
        <v>173</v>
      </c>
      <c r="K22" s="52">
        <v>12</v>
      </c>
      <c r="L22" s="43">
        <f t="shared" si="2"/>
        <v>63.925233644859816</v>
      </c>
      <c r="M22" s="44">
        <f t="shared" si="3"/>
        <v>45.386915887850463</v>
      </c>
    </row>
    <row r="23" spans="1:14" ht="21" customHeight="1" x14ac:dyDescent="0.3">
      <c r="A23" s="19">
        <v>7</v>
      </c>
      <c r="B23" s="73" t="s">
        <v>156</v>
      </c>
      <c r="C23" s="92" t="s">
        <v>247</v>
      </c>
      <c r="D23" s="78" t="s">
        <v>33</v>
      </c>
      <c r="E23" s="111" t="s">
        <v>33</v>
      </c>
      <c r="F23" s="39">
        <v>5.7</v>
      </c>
      <c r="G23" s="103">
        <f t="shared" si="0"/>
        <v>3.7822429906542054</v>
      </c>
      <c r="H23" s="39">
        <f t="shared" si="4"/>
        <v>6.2700000000000005</v>
      </c>
      <c r="I23" s="39">
        <f t="shared" si="1"/>
        <v>5.3271028037383177</v>
      </c>
      <c r="J23" s="51" t="s">
        <v>173</v>
      </c>
      <c r="K23" s="52">
        <v>12</v>
      </c>
      <c r="L23" s="43">
        <f t="shared" si="2"/>
        <v>63.925233644859816</v>
      </c>
      <c r="M23" s="44">
        <f t="shared" si="3"/>
        <v>45.386915887850463</v>
      </c>
    </row>
    <row r="24" spans="1:14" ht="21" customHeight="1" x14ac:dyDescent="0.3">
      <c r="A24" s="19">
        <v>8</v>
      </c>
      <c r="B24" s="73" t="s">
        <v>156</v>
      </c>
      <c r="C24" s="92" t="s">
        <v>248</v>
      </c>
      <c r="D24" s="78" t="s">
        <v>34</v>
      </c>
      <c r="E24" s="111" t="s">
        <v>34</v>
      </c>
      <c r="F24" s="39">
        <v>4.34</v>
      </c>
      <c r="G24" s="103">
        <f t="shared" si="0"/>
        <v>2.8798130841121492</v>
      </c>
      <c r="H24" s="39">
        <f t="shared" si="4"/>
        <v>4.774</v>
      </c>
      <c r="I24" s="39">
        <f t="shared" si="1"/>
        <v>4.05607476635514</v>
      </c>
      <c r="J24" s="51" t="s">
        <v>174</v>
      </c>
      <c r="K24" s="52">
        <v>12</v>
      </c>
      <c r="L24" s="43">
        <f t="shared" si="2"/>
        <v>48.67289719626168</v>
      </c>
      <c r="M24" s="44">
        <f t="shared" si="3"/>
        <v>34.557757009345792</v>
      </c>
    </row>
    <row r="25" spans="1:14" ht="21" customHeight="1" x14ac:dyDescent="0.3">
      <c r="A25" s="19">
        <v>9</v>
      </c>
      <c r="B25" s="73" t="s">
        <v>156</v>
      </c>
      <c r="C25" s="92" t="s">
        <v>248</v>
      </c>
      <c r="D25" s="78" t="s">
        <v>35</v>
      </c>
      <c r="E25" s="111" t="s">
        <v>35</v>
      </c>
      <c r="F25" s="39">
        <v>4.88</v>
      </c>
      <c r="G25" s="103">
        <f t="shared" si="0"/>
        <v>3.2381308411214951</v>
      </c>
      <c r="H25" s="39">
        <f t="shared" si="4"/>
        <v>5.3680000000000003</v>
      </c>
      <c r="I25" s="39">
        <f t="shared" si="1"/>
        <v>4.5607476635514015</v>
      </c>
      <c r="J25" s="51" t="s">
        <v>175</v>
      </c>
      <c r="K25" s="52">
        <v>12</v>
      </c>
      <c r="L25" s="43">
        <f t="shared" si="2"/>
        <v>54.728971962616818</v>
      </c>
      <c r="M25" s="44">
        <f t="shared" si="3"/>
        <v>38.857570093457937</v>
      </c>
    </row>
    <row r="26" spans="1:14" ht="21" customHeight="1" x14ac:dyDescent="0.3">
      <c r="A26" s="19">
        <v>10</v>
      </c>
      <c r="B26" s="73" t="s">
        <v>156</v>
      </c>
      <c r="C26" s="92" t="s">
        <v>248</v>
      </c>
      <c r="D26" s="78" t="s">
        <v>36</v>
      </c>
      <c r="E26" s="111" t="s">
        <v>36</v>
      </c>
      <c r="F26" s="39">
        <v>6.57</v>
      </c>
      <c r="G26" s="103">
        <f t="shared" si="0"/>
        <v>4.3595327102803738</v>
      </c>
      <c r="H26" s="39">
        <f t="shared" si="4"/>
        <v>7.2270000000000012</v>
      </c>
      <c r="I26" s="39">
        <f t="shared" si="1"/>
        <v>6.1401869158878508</v>
      </c>
      <c r="J26" s="51" t="s">
        <v>176</v>
      </c>
      <c r="K26" s="52">
        <v>12</v>
      </c>
      <c r="L26" s="43">
        <f t="shared" si="2"/>
        <v>73.682242990654203</v>
      </c>
      <c r="M26" s="44">
        <f t="shared" si="3"/>
        <v>52.314392523364489</v>
      </c>
    </row>
    <row r="27" spans="1:14" ht="21" customHeight="1" x14ac:dyDescent="0.3">
      <c r="A27" s="19">
        <v>11</v>
      </c>
      <c r="B27" s="73" t="s">
        <v>156</v>
      </c>
      <c r="C27" s="92" t="s">
        <v>248</v>
      </c>
      <c r="D27" s="78" t="s">
        <v>37</v>
      </c>
      <c r="E27" s="111" t="s">
        <v>37</v>
      </c>
      <c r="F27" s="39">
        <v>4.05</v>
      </c>
      <c r="G27" s="103">
        <f t="shared" si="0"/>
        <v>2.6873831775700929</v>
      </c>
      <c r="H27" s="39">
        <f t="shared" si="4"/>
        <v>4.4550000000000001</v>
      </c>
      <c r="I27" s="39">
        <f t="shared" si="1"/>
        <v>3.7850467289719623</v>
      </c>
      <c r="J27" s="51" t="s">
        <v>177</v>
      </c>
      <c r="K27" s="52">
        <v>12</v>
      </c>
      <c r="L27" s="43">
        <f t="shared" si="2"/>
        <v>45.420560747663544</v>
      </c>
      <c r="M27" s="44">
        <f t="shared" si="3"/>
        <v>32.248598130841117</v>
      </c>
    </row>
    <row r="28" spans="1:14" ht="21" customHeight="1" x14ac:dyDescent="0.3">
      <c r="A28" s="19">
        <v>12</v>
      </c>
      <c r="B28" s="73" t="s">
        <v>156</v>
      </c>
      <c r="C28" s="92" t="s">
        <v>249</v>
      </c>
      <c r="D28" s="78" t="s">
        <v>38</v>
      </c>
      <c r="E28" s="111" t="s">
        <v>38</v>
      </c>
      <c r="F28" s="39">
        <v>5.16</v>
      </c>
      <c r="G28" s="103">
        <f t="shared" si="0"/>
        <v>3.4239252336448596</v>
      </c>
      <c r="H28" s="39">
        <f t="shared" si="4"/>
        <v>5.676000000000001</v>
      </c>
      <c r="I28" s="39">
        <f t="shared" si="1"/>
        <v>4.8224299065420562</v>
      </c>
      <c r="J28" s="51" t="s">
        <v>178</v>
      </c>
      <c r="K28" s="52">
        <v>24</v>
      </c>
      <c r="L28" s="43">
        <f t="shared" si="2"/>
        <v>115.73831775700936</v>
      </c>
      <c r="M28" s="44">
        <f t="shared" si="3"/>
        <v>82.174205607476637</v>
      </c>
    </row>
    <row r="29" spans="1:14" ht="21" customHeight="1" x14ac:dyDescent="0.3">
      <c r="A29" s="19">
        <v>13</v>
      </c>
      <c r="B29" s="73" t="s">
        <v>156</v>
      </c>
      <c r="C29" s="92" t="s">
        <v>250</v>
      </c>
      <c r="D29" s="78" t="s">
        <v>39</v>
      </c>
      <c r="E29" s="111" t="s">
        <v>39</v>
      </c>
      <c r="F29" s="39">
        <v>3</v>
      </c>
      <c r="G29" s="103">
        <f t="shared" si="0"/>
        <v>1.9906542056074765</v>
      </c>
      <c r="H29" s="39">
        <f t="shared" si="4"/>
        <v>3.3000000000000003</v>
      </c>
      <c r="I29" s="39">
        <f t="shared" si="1"/>
        <v>2.8037383177570092</v>
      </c>
      <c r="J29" s="51" t="s">
        <v>178</v>
      </c>
      <c r="K29" s="52">
        <v>24</v>
      </c>
      <c r="L29" s="43">
        <f t="shared" si="2"/>
        <v>67.289719626168221</v>
      </c>
      <c r="M29" s="44">
        <f t="shared" si="3"/>
        <v>47.775700934579433</v>
      </c>
    </row>
    <row r="30" spans="1:14" ht="21" customHeight="1" x14ac:dyDescent="0.3">
      <c r="A30" s="19">
        <v>14</v>
      </c>
      <c r="B30" s="73" t="s">
        <v>156</v>
      </c>
      <c r="C30" s="92" t="s">
        <v>250</v>
      </c>
      <c r="D30" s="78" t="s">
        <v>40</v>
      </c>
      <c r="E30" s="111" t="s">
        <v>40</v>
      </c>
      <c r="F30" s="39">
        <v>3.6</v>
      </c>
      <c r="G30" s="103">
        <f t="shared" si="0"/>
        <v>2.3887850467289717</v>
      </c>
      <c r="H30" s="39">
        <f t="shared" si="4"/>
        <v>3.9600000000000004</v>
      </c>
      <c r="I30" s="39">
        <f t="shared" si="1"/>
        <v>3.3644859813084111</v>
      </c>
      <c r="J30" s="51" t="s">
        <v>178</v>
      </c>
      <c r="K30" s="52">
        <v>24</v>
      </c>
      <c r="L30" s="43">
        <f t="shared" si="2"/>
        <v>80.747663551401871</v>
      </c>
      <c r="M30" s="44">
        <f t="shared" si="3"/>
        <v>57.330841121495325</v>
      </c>
    </row>
    <row r="31" spans="1:14" ht="21" customHeight="1" x14ac:dyDescent="0.3">
      <c r="A31" s="19">
        <v>15</v>
      </c>
      <c r="B31" s="73" t="s">
        <v>156</v>
      </c>
      <c r="C31" s="92" t="s">
        <v>251</v>
      </c>
      <c r="D31" s="78" t="s">
        <v>41</v>
      </c>
      <c r="E31" s="111" t="s">
        <v>41</v>
      </c>
      <c r="F31" s="39">
        <v>4.6100000000000003</v>
      </c>
      <c r="G31" s="103">
        <f t="shared" si="0"/>
        <v>3.0589719626168228</v>
      </c>
      <c r="H31" s="39">
        <f t="shared" si="4"/>
        <v>5.0710000000000006</v>
      </c>
      <c r="I31" s="39">
        <f t="shared" si="1"/>
        <v>4.3084112149532716</v>
      </c>
      <c r="J31" s="51" t="s">
        <v>179</v>
      </c>
      <c r="K31" s="52">
        <v>24</v>
      </c>
      <c r="L31" s="43">
        <f t="shared" si="2"/>
        <v>103.40186915887853</v>
      </c>
      <c r="M31" s="44">
        <f t="shared" si="3"/>
        <v>73.415327102803744</v>
      </c>
    </row>
    <row r="32" spans="1:14" ht="21" customHeight="1" x14ac:dyDescent="0.3">
      <c r="A32" s="19">
        <v>16</v>
      </c>
      <c r="B32" s="73" t="s">
        <v>156</v>
      </c>
      <c r="C32" s="92" t="s">
        <v>252</v>
      </c>
      <c r="D32" s="79" t="s">
        <v>42</v>
      </c>
      <c r="E32" s="111" t="s">
        <v>42</v>
      </c>
      <c r="F32" s="39">
        <v>10.58</v>
      </c>
      <c r="G32" s="103">
        <f t="shared" si="0"/>
        <v>7.020373831775701</v>
      </c>
      <c r="H32" s="39">
        <f t="shared" si="4"/>
        <v>11.638000000000002</v>
      </c>
      <c r="I32" s="39">
        <f t="shared" si="1"/>
        <v>9.8878504672897201</v>
      </c>
      <c r="J32" s="51" t="s">
        <v>180</v>
      </c>
      <c r="K32" s="52">
        <v>24</v>
      </c>
      <c r="L32" s="43">
        <f t="shared" si="2"/>
        <v>237.30841121495328</v>
      </c>
      <c r="M32" s="44">
        <f t="shared" si="3"/>
        <v>168.48897196261683</v>
      </c>
    </row>
    <row r="33" spans="1:15" ht="21" customHeight="1" x14ac:dyDescent="0.3">
      <c r="A33" s="19">
        <v>17</v>
      </c>
      <c r="B33" s="73" t="s">
        <v>156</v>
      </c>
      <c r="C33" s="92" t="s">
        <v>252</v>
      </c>
      <c r="D33" s="79" t="s">
        <v>43</v>
      </c>
      <c r="E33" s="112" t="s">
        <v>43</v>
      </c>
      <c r="F33" s="39">
        <v>10.58</v>
      </c>
      <c r="G33" s="103">
        <f t="shared" si="0"/>
        <v>7.020373831775701</v>
      </c>
      <c r="H33" s="39">
        <f t="shared" si="4"/>
        <v>11.638000000000002</v>
      </c>
      <c r="I33" s="39">
        <f t="shared" si="1"/>
        <v>9.8878504672897201</v>
      </c>
      <c r="J33" s="51" t="s">
        <v>180</v>
      </c>
      <c r="K33" s="52">
        <v>24</v>
      </c>
      <c r="L33" s="43">
        <f t="shared" si="2"/>
        <v>237.30841121495328</v>
      </c>
      <c r="M33" s="44">
        <f t="shared" si="3"/>
        <v>168.48897196261683</v>
      </c>
    </row>
    <row r="34" spans="1:15" ht="21" customHeight="1" x14ac:dyDescent="0.3">
      <c r="A34" s="19">
        <v>18</v>
      </c>
      <c r="B34" s="73" t="s">
        <v>156</v>
      </c>
      <c r="C34" s="92" t="s">
        <v>252</v>
      </c>
      <c r="D34" s="79" t="s">
        <v>44</v>
      </c>
      <c r="E34" s="112" t="s">
        <v>44</v>
      </c>
      <c r="F34" s="39">
        <v>10.58</v>
      </c>
      <c r="G34" s="103">
        <f t="shared" si="0"/>
        <v>7.020373831775701</v>
      </c>
      <c r="H34" s="39">
        <f t="shared" si="4"/>
        <v>11.638000000000002</v>
      </c>
      <c r="I34" s="39">
        <f t="shared" si="1"/>
        <v>9.8878504672897201</v>
      </c>
      <c r="J34" s="51" t="s">
        <v>180</v>
      </c>
      <c r="K34" s="52">
        <v>24</v>
      </c>
      <c r="L34" s="43">
        <f t="shared" si="2"/>
        <v>237.30841121495328</v>
      </c>
      <c r="M34" s="44">
        <f t="shared" si="3"/>
        <v>168.48897196261683</v>
      </c>
    </row>
    <row r="35" spans="1:15" ht="21" customHeight="1" x14ac:dyDescent="0.3">
      <c r="A35" s="19">
        <v>19</v>
      </c>
      <c r="B35" s="73" t="s">
        <v>156</v>
      </c>
      <c r="C35" s="92" t="s">
        <v>252</v>
      </c>
      <c r="D35" s="79" t="s">
        <v>45</v>
      </c>
      <c r="E35" s="112" t="s">
        <v>45</v>
      </c>
      <c r="F35" s="39">
        <v>10.58</v>
      </c>
      <c r="G35" s="103">
        <f t="shared" si="0"/>
        <v>7.020373831775701</v>
      </c>
      <c r="H35" s="39">
        <f t="shared" si="4"/>
        <v>11.638000000000002</v>
      </c>
      <c r="I35" s="39">
        <f t="shared" si="1"/>
        <v>9.8878504672897201</v>
      </c>
      <c r="J35" s="51" t="s">
        <v>180</v>
      </c>
      <c r="K35" s="52">
        <v>24</v>
      </c>
      <c r="L35" s="43">
        <f t="shared" si="2"/>
        <v>237.30841121495328</v>
      </c>
      <c r="M35" s="44">
        <f t="shared" si="3"/>
        <v>168.48897196261683</v>
      </c>
    </row>
    <row r="36" spans="1:15" ht="21" customHeight="1" x14ac:dyDescent="0.3">
      <c r="A36" s="19">
        <v>20</v>
      </c>
      <c r="B36" s="73" t="s">
        <v>156</v>
      </c>
      <c r="C36" s="92" t="s">
        <v>252</v>
      </c>
      <c r="D36" s="80" t="s">
        <v>46</v>
      </c>
      <c r="E36" s="111" t="s">
        <v>46</v>
      </c>
      <c r="F36" s="39">
        <v>7.62</v>
      </c>
      <c r="G36" s="103">
        <f t="shared" si="0"/>
        <v>5.0562616822429911</v>
      </c>
      <c r="H36" s="39">
        <f t="shared" si="4"/>
        <v>8.3820000000000014</v>
      </c>
      <c r="I36" s="39">
        <f t="shared" si="1"/>
        <v>7.1214953271028048</v>
      </c>
      <c r="J36" s="51" t="s">
        <v>181</v>
      </c>
      <c r="K36" s="52">
        <v>24</v>
      </c>
      <c r="L36" s="43">
        <f t="shared" si="2"/>
        <v>170.9158878504673</v>
      </c>
      <c r="M36" s="44">
        <f t="shared" si="3"/>
        <v>121.35028037383179</v>
      </c>
    </row>
    <row r="37" spans="1:15" ht="21" customHeight="1" x14ac:dyDescent="0.3">
      <c r="A37" s="19">
        <v>21</v>
      </c>
      <c r="B37" s="73" t="s">
        <v>156</v>
      </c>
      <c r="C37" s="92" t="s">
        <v>253</v>
      </c>
      <c r="D37" s="77" t="s">
        <v>47</v>
      </c>
      <c r="E37" s="112" t="s">
        <v>47</v>
      </c>
      <c r="F37" s="39">
        <v>5.7</v>
      </c>
      <c r="G37" s="103">
        <f t="shared" si="0"/>
        <v>3.7822429906542054</v>
      </c>
      <c r="H37" s="39">
        <f t="shared" si="4"/>
        <v>6.2700000000000005</v>
      </c>
      <c r="I37" s="39">
        <f t="shared" si="1"/>
        <v>5.3271028037383177</v>
      </c>
      <c r="J37" s="51" t="s">
        <v>182</v>
      </c>
      <c r="K37" s="52">
        <v>24</v>
      </c>
      <c r="L37" s="43">
        <f t="shared" si="2"/>
        <v>127.85046728971963</v>
      </c>
      <c r="M37" s="44">
        <f t="shared" si="3"/>
        <v>90.773831775700927</v>
      </c>
    </row>
    <row r="38" spans="1:15" ht="21" customHeight="1" x14ac:dyDescent="0.3">
      <c r="A38" s="19">
        <v>22</v>
      </c>
      <c r="B38" s="73" t="s">
        <v>156</v>
      </c>
      <c r="C38" s="92" t="s">
        <v>253</v>
      </c>
      <c r="D38" s="77" t="s">
        <v>48</v>
      </c>
      <c r="E38" s="112" t="s">
        <v>48</v>
      </c>
      <c r="F38" s="39">
        <v>5.7</v>
      </c>
      <c r="G38" s="103">
        <f t="shared" si="0"/>
        <v>3.7822429906542054</v>
      </c>
      <c r="H38" s="39">
        <f t="shared" si="4"/>
        <v>6.2700000000000005</v>
      </c>
      <c r="I38" s="39">
        <f t="shared" si="1"/>
        <v>5.3271028037383177</v>
      </c>
      <c r="J38" s="51" t="s">
        <v>182</v>
      </c>
      <c r="K38" s="52">
        <v>24</v>
      </c>
      <c r="L38" s="43">
        <f t="shared" si="2"/>
        <v>127.85046728971963</v>
      </c>
      <c r="M38" s="44">
        <f t="shared" si="3"/>
        <v>90.773831775700927</v>
      </c>
    </row>
    <row r="39" spans="1:15" ht="21" customHeight="1" x14ac:dyDescent="0.3">
      <c r="A39" s="19">
        <v>23</v>
      </c>
      <c r="B39" s="73" t="s">
        <v>156</v>
      </c>
      <c r="C39" s="92" t="s">
        <v>253</v>
      </c>
      <c r="D39" s="77" t="s">
        <v>49</v>
      </c>
      <c r="E39" s="111" t="s">
        <v>49</v>
      </c>
      <c r="F39" s="39">
        <v>5.7</v>
      </c>
      <c r="G39" s="103">
        <f t="shared" si="0"/>
        <v>3.7822429906542054</v>
      </c>
      <c r="H39" s="39">
        <f t="shared" si="4"/>
        <v>6.2700000000000005</v>
      </c>
      <c r="I39" s="39">
        <f t="shared" si="1"/>
        <v>5.3271028037383177</v>
      </c>
      <c r="J39" s="51" t="s">
        <v>182</v>
      </c>
      <c r="K39" s="52">
        <v>24</v>
      </c>
      <c r="L39" s="43">
        <f t="shared" si="2"/>
        <v>127.85046728971963</v>
      </c>
      <c r="M39" s="44">
        <f t="shared" si="3"/>
        <v>90.773831775700927</v>
      </c>
    </row>
    <row r="40" spans="1:15" ht="21" customHeight="1" x14ac:dyDescent="0.3">
      <c r="A40" s="19">
        <v>24</v>
      </c>
      <c r="B40" s="73" t="s">
        <v>156</v>
      </c>
      <c r="C40" s="92" t="s">
        <v>253</v>
      </c>
      <c r="D40" s="77" t="s">
        <v>50</v>
      </c>
      <c r="E40" s="111" t="s">
        <v>50</v>
      </c>
      <c r="F40" s="39">
        <v>5.5</v>
      </c>
      <c r="G40" s="103">
        <f t="shared" si="0"/>
        <v>3.6495327102803734</v>
      </c>
      <c r="H40" s="39">
        <f t="shared" si="4"/>
        <v>6.0500000000000007</v>
      </c>
      <c r="I40" s="39">
        <f t="shared" si="1"/>
        <v>5.1401869158878499</v>
      </c>
      <c r="J40" s="51" t="s">
        <v>182</v>
      </c>
      <c r="K40" s="52">
        <v>24</v>
      </c>
      <c r="L40" s="43">
        <f t="shared" si="2"/>
        <v>123.36448598130841</v>
      </c>
      <c r="M40" s="44">
        <f t="shared" si="3"/>
        <v>87.588785046728958</v>
      </c>
    </row>
    <row r="41" spans="1:15" ht="21" customHeight="1" x14ac:dyDescent="0.3">
      <c r="A41" s="19">
        <v>25</v>
      </c>
      <c r="B41" s="74" t="s">
        <v>156</v>
      </c>
      <c r="C41" s="93" t="s">
        <v>253</v>
      </c>
      <c r="D41" s="81" t="s">
        <v>51</v>
      </c>
      <c r="E41" s="111" t="s">
        <v>51</v>
      </c>
      <c r="F41" s="40">
        <v>4.8899999999999997</v>
      </c>
      <c r="G41" s="103">
        <f t="shared" si="0"/>
        <v>3.2447663551401869</v>
      </c>
      <c r="H41" s="39">
        <f t="shared" si="4"/>
        <v>5.3790000000000004</v>
      </c>
      <c r="I41" s="39">
        <f t="shared" si="1"/>
        <v>4.5700934579439254</v>
      </c>
      <c r="J41" s="53" t="s">
        <v>183</v>
      </c>
      <c r="K41" s="54">
        <v>12</v>
      </c>
      <c r="L41" s="43">
        <f t="shared" si="2"/>
        <v>54.841121495327101</v>
      </c>
      <c r="M41" s="44">
        <f t="shared" si="3"/>
        <v>38.937196261682246</v>
      </c>
    </row>
    <row r="42" spans="1:15" ht="21" customHeight="1" x14ac:dyDescent="0.3">
      <c r="A42" s="19">
        <v>26</v>
      </c>
      <c r="B42" s="74" t="s">
        <v>156</v>
      </c>
      <c r="C42" s="93" t="s">
        <v>253</v>
      </c>
      <c r="D42" s="81" t="s">
        <v>52</v>
      </c>
      <c r="E42" s="111" t="s">
        <v>52</v>
      </c>
      <c r="F42" s="40">
        <v>4.8899999999999997</v>
      </c>
      <c r="G42" s="103">
        <f t="shared" si="0"/>
        <v>3.2447663551401869</v>
      </c>
      <c r="H42" s="39">
        <f t="shared" si="4"/>
        <v>5.3790000000000004</v>
      </c>
      <c r="I42" s="39">
        <f t="shared" si="1"/>
        <v>4.5700934579439254</v>
      </c>
      <c r="J42" s="53" t="s">
        <v>183</v>
      </c>
      <c r="K42" s="54">
        <v>12</v>
      </c>
      <c r="L42" s="43">
        <f t="shared" si="2"/>
        <v>54.841121495327101</v>
      </c>
      <c r="M42" s="44">
        <f t="shared" si="3"/>
        <v>38.937196261682246</v>
      </c>
    </row>
    <row r="43" spans="1:15" ht="21" customHeight="1" x14ac:dyDescent="0.3">
      <c r="A43" s="19">
        <v>27</v>
      </c>
      <c r="B43" s="74" t="s">
        <v>156</v>
      </c>
      <c r="C43" s="93" t="s">
        <v>254</v>
      </c>
      <c r="D43" s="81" t="s">
        <v>53</v>
      </c>
      <c r="E43" s="111" t="s">
        <v>53</v>
      </c>
      <c r="F43" s="40">
        <v>2.4500000000000002</v>
      </c>
      <c r="G43" s="103">
        <f t="shared" si="0"/>
        <v>1.6257009345794391</v>
      </c>
      <c r="H43" s="39">
        <f t="shared" si="4"/>
        <v>2.6950000000000003</v>
      </c>
      <c r="I43" s="39">
        <f t="shared" si="1"/>
        <v>2.2897196261682242</v>
      </c>
      <c r="J43" s="53" t="s">
        <v>173</v>
      </c>
      <c r="K43" s="54">
        <v>12</v>
      </c>
      <c r="L43" s="43">
        <f t="shared" si="2"/>
        <v>27.476635514018689</v>
      </c>
      <c r="M43" s="44">
        <f t="shared" si="3"/>
        <v>19.50841121495327</v>
      </c>
    </row>
    <row r="44" spans="1:15" ht="21" customHeight="1" x14ac:dyDescent="0.3">
      <c r="A44" s="19">
        <v>28</v>
      </c>
      <c r="B44" s="74" t="s">
        <v>156</v>
      </c>
      <c r="C44" s="93" t="s">
        <v>255</v>
      </c>
      <c r="D44" s="82" t="s">
        <v>54</v>
      </c>
      <c r="E44" s="111" t="s">
        <v>54</v>
      </c>
      <c r="F44" s="40">
        <v>4.6100000000000003</v>
      </c>
      <c r="G44" s="103">
        <f t="shared" si="0"/>
        <v>3.0589719626168228</v>
      </c>
      <c r="H44" s="39">
        <f t="shared" si="4"/>
        <v>5.0710000000000006</v>
      </c>
      <c r="I44" s="39">
        <f t="shared" si="1"/>
        <v>4.3084112149532716</v>
      </c>
      <c r="J44" s="53" t="s">
        <v>184</v>
      </c>
      <c r="K44" s="54">
        <v>24</v>
      </c>
      <c r="L44" s="43">
        <f t="shared" si="2"/>
        <v>103.40186915887853</v>
      </c>
      <c r="M44" s="44">
        <f t="shared" si="3"/>
        <v>73.415327102803744</v>
      </c>
    </row>
    <row r="45" spans="1:15" s="129" customFormat="1" ht="21" customHeight="1" x14ac:dyDescent="0.3">
      <c r="A45" s="121">
        <v>29</v>
      </c>
      <c r="B45" s="122" t="s">
        <v>156</v>
      </c>
      <c r="C45" s="123" t="s">
        <v>255</v>
      </c>
      <c r="D45" s="124" t="s">
        <v>55</v>
      </c>
      <c r="E45" s="113" t="s">
        <v>55</v>
      </c>
      <c r="F45" s="103">
        <v>5.25</v>
      </c>
      <c r="G45" s="103">
        <f t="shared" si="0"/>
        <v>3.4836448598130838</v>
      </c>
      <c r="H45" s="103">
        <f t="shared" si="4"/>
        <v>5.7750000000000004</v>
      </c>
      <c r="I45" s="103">
        <f t="shared" si="1"/>
        <v>4.9065420560747661</v>
      </c>
      <c r="J45" s="125" t="s">
        <v>185</v>
      </c>
      <c r="K45" s="126">
        <v>12</v>
      </c>
      <c r="L45" s="127">
        <f t="shared" si="2"/>
        <v>58.878504672897193</v>
      </c>
      <c r="M45" s="128">
        <f t="shared" si="3"/>
        <v>41.803738317757009</v>
      </c>
      <c r="O45" s="130"/>
    </row>
    <row r="46" spans="1:15" ht="21" customHeight="1" x14ac:dyDescent="0.3">
      <c r="A46" s="19">
        <v>30</v>
      </c>
      <c r="B46" s="73" t="s">
        <v>156</v>
      </c>
      <c r="C46" s="92" t="s">
        <v>256</v>
      </c>
      <c r="D46" s="83" t="s">
        <v>56</v>
      </c>
      <c r="E46" s="111" t="s">
        <v>56</v>
      </c>
      <c r="F46" s="39">
        <v>2.3199999999999998</v>
      </c>
      <c r="G46" s="103">
        <f t="shared" si="0"/>
        <v>1.5394392523364484</v>
      </c>
      <c r="H46" s="39">
        <f t="shared" si="4"/>
        <v>2.552</v>
      </c>
      <c r="I46" s="39">
        <f t="shared" si="1"/>
        <v>2.1682242990654204</v>
      </c>
      <c r="J46" s="51" t="s">
        <v>186</v>
      </c>
      <c r="K46" s="52">
        <v>96</v>
      </c>
      <c r="L46" s="43">
        <f t="shared" si="2"/>
        <v>208.14953271028037</v>
      </c>
      <c r="M46" s="44">
        <f t="shared" si="3"/>
        <v>147.78616822429905</v>
      </c>
    </row>
    <row r="47" spans="1:15" ht="21" customHeight="1" x14ac:dyDescent="0.3">
      <c r="A47" s="19">
        <v>31</v>
      </c>
      <c r="B47" s="73" t="s">
        <v>156</v>
      </c>
      <c r="C47" s="92" t="s">
        <v>257</v>
      </c>
      <c r="D47" s="83" t="s">
        <v>57</v>
      </c>
      <c r="E47" s="111" t="s">
        <v>57</v>
      </c>
      <c r="F47" s="39">
        <v>2.9</v>
      </c>
      <c r="G47" s="103">
        <f t="shared" si="0"/>
        <v>1.9242990654205607</v>
      </c>
      <c r="H47" s="39">
        <f t="shared" si="4"/>
        <v>3.19</v>
      </c>
      <c r="I47" s="39">
        <f t="shared" si="1"/>
        <v>2.7102803738317758</v>
      </c>
      <c r="J47" s="51" t="s">
        <v>174</v>
      </c>
      <c r="K47" s="52">
        <v>48</v>
      </c>
      <c r="L47" s="43">
        <f t="shared" si="2"/>
        <v>130.09345794392524</v>
      </c>
      <c r="M47" s="44">
        <f t="shared" si="3"/>
        <v>92.366355140186911</v>
      </c>
    </row>
    <row r="48" spans="1:15" ht="21" customHeight="1" x14ac:dyDescent="0.3">
      <c r="A48" s="19">
        <v>32</v>
      </c>
      <c r="B48" s="73" t="s">
        <v>156</v>
      </c>
      <c r="C48" s="92" t="s">
        <v>257</v>
      </c>
      <c r="D48" s="83" t="s">
        <v>58</v>
      </c>
      <c r="E48" s="111" t="s">
        <v>58</v>
      </c>
      <c r="F48" s="39">
        <v>2.29</v>
      </c>
      <c r="G48" s="103">
        <f t="shared" si="0"/>
        <v>1.5195327102803737</v>
      </c>
      <c r="H48" s="39">
        <f t="shared" si="4"/>
        <v>2.5190000000000001</v>
      </c>
      <c r="I48" s="39">
        <f t="shared" si="1"/>
        <v>2.1401869158878504</v>
      </c>
      <c r="J48" s="51" t="s">
        <v>174</v>
      </c>
      <c r="K48" s="52">
        <v>48</v>
      </c>
      <c r="L48" s="43">
        <f t="shared" si="2"/>
        <v>102.72897196261681</v>
      </c>
      <c r="M48" s="44">
        <f t="shared" si="3"/>
        <v>72.937570093457936</v>
      </c>
    </row>
    <row r="49" spans="1:15" ht="21" customHeight="1" x14ac:dyDescent="0.3">
      <c r="A49" s="19">
        <v>33</v>
      </c>
      <c r="B49" s="73" t="s">
        <v>156</v>
      </c>
      <c r="C49" s="92" t="s">
        <v>257</v>
      </c>
      <c r="D49" s="83" t="s">
        <v>59</v>
      </c>
      <c r="E49" s="111" t="s">
        <v>59</v>
      </c>
      <c r="F49" s="39">
        <v>3.4</v>
      </c>
      <c r="G49" s="103">
        <f t="shared" si="0"/>
        <v>2.2560747663551401</v>
      </c>
      <c r="H49" s="39">
        <f t="shared" si="4"/>
        <v>3.74</v>
      </c>
      <c r="I49" s="39">
        <f t="shared" si="1"/>
        <v>3.1775700934579438</v>
      </c>
      <c r="J49" s="51" t="s">
        <v>174</v>
      </c>
      <c r="K49" s="52">
        <v>48</v>
      </c>
      <c r="L49" s="43">
        <f t="shared" si="2"/>
        <v>152.52336448598129</v>
      </c>
      <c r="M49" s="44">
        <f t="shared" si="3"/>
        <v>108.29158878504673</v>
      </c>
    </row>
    <row r="50" spans="1:15" ht="21" customHeight="1" x14ac:dyDescent="0.3">
      <c r="A50" s="19">
        <v>34</v>
      </c>
      <c r="B50" s="73" t="s">
        <v>156</v>
      </c>
      <c r="C50" s="92" t="s">
        <v>257</v>
      </c>
      <c r="D50" s="83" t="s">
        <v>60</v>
      </c>
      <c r="E50" s="111" t="s">
        <v>60</v>
      </c>
      <c r="F50" s="39">
        <v>3.3</v>
      </c>
      <c r="G50" s="103">
        <f t="shared" si="0"/>
        <v>2.1897196261682241</v>
      </c>
      <c r="H50" s="39">
        <f t="shared" si="4"/>
        <v>3.63</v>
      </c>
      <c r="I50" s="39">
        <f t="shared" si="1"/>
        <v>3.08411214953271</v>
      </c>
      <c r="J50" s="51" t="s">
        <v>174</v>
      </c>
      <c r="K50" s="52">
        <v>48</v>
      </c>
      <c r="L50" s="43">
        <f t="shared" si="2"/>
        <v>148.03738317757006</v>
      </c>
      <c r="M50" s="44">
        <f t="shared" si="3"/>
        <v>105.10654205607476</v>
      </c>
    </row>
    <row r="51" spans="1:15" ht="21" customHeight="1" x14ac:dyDescent="0.3">
      <c r="A51" s="19">
        <v>35</v>
      </c>
      <c r="B51" s="73" t="s">
        <v>156</v>
      </c>
      <c r="C51" s="92" t="s">
        <v>257</v>
      </c>
      <c r="D51" s="83" t="s">
        <v>61</v>
      </c>
      <c r="E51" s="111" t="s">
        <v>61</v>
      </c>
      <c r="F51" s="39">
        <v>3.4</v>
      </c>
      <c r="G51" s="103">
        <f t="shared" si="0"/>
        <v>2.2560747663551401</v>
      </c>
      <c r="H51" s="39">
        <f t="shared" si="4"/>
        <v>3.74</v>
      </c>
      <c r="I51" s="39">
        <f t="shared" si="1"/>
        <v>3.1775700934579438</v>
      </c>
      <c r="J51" s="51" t="s">
        <v>174</v>
      </c>
      <c r="K51" s="52">
        <v>48</v>
      </c>
      <c r="L51" s="43">
        <f t="shared" si="2"/>
        <v>152.52336448598129</v>
      </c>
      <c r="M51" s="44">
        <f t="shared" si="3"/>
        <v>108.29158878504673</v>
      </c>
    </row>
    <row r="52" spans="1:15" s="129" customFormat="1" ht="21" customHeight="1" x14ac:dyDescent="0.3">
      <c r="A52" s="121">
        <v>36</v>
      </c>
      <c r="B52" s="122" t="s">
        <v>156</v>
      </c>
      <c r="C52" s="123" t="s">
        <v>258</v>
      </c>
      <c r="D52" s="124" t="s">
        <v>62</v>
      </c>
      <c r="E52" s="113" t="s">
        <v>62</v>
      </c>
      <c r="F52" s="103">
        <v>4.72</v>
      </c>
      <c r="G52" s="103">
        <f t="shared" si="0"/>
        <v>3.1319626168224293</v>
      </c>
      <c r="H52" s="103">
        <f t="shared" si="4"/>
        <v>5.1920000000000002</v>
      </c>
      <c r="I52" s="103">
        <f t="shared" si="1"/>
        <v>4.4112149532710276</v>
      </c>
      <c r="J52" s="125" t="s">
        <v>174</v>
      </c>
      <c r="K52" s="126">
        <v>24</v>
      </c>
      <c r="L52" s="127">
        <f t="shared" si="2"/>
        <v>105.86915887850466</v>
      </c>
      <c r="M52" s="128">
        <f t="shared" si="3"/>
        <v>75.167102803738302</v>
      </c>
      <c r="O52" s="130"/>
    </row>
    <row r="53" spans="1:15" s="129" customFormat="1" ht="21" customHeight="1" x14ac:dyDescent="0.3">
      <c r="A53" s="121">
        <v>37</v>
      </c>
      <c r="B53" s="122" t="s">
        <v>156</v>
      </c>
      <c r="C53" s="123" t="s">
        <v>258</v>
      </c>
      <c r="D53" s="124" t="s">
        <v>63</v>
      </c>
      <c r="E53" s="113" t="s">
        <v>63</v>
      </c>
      <c r="F53" s="103">
        <v>4.72</v>
      </c>
      <c r="G53" s="103">
        <f t="shared" si="0"/>
        <v>3.1319626168224293</v>
      </c>
      <c r="H53" s="103">
        <f t="shared" si="4"/>
        <v>5.1920000000000002</v>
      </c>
      <c r="I53" s="103">
        <f t="shared" si="1"/>
        <v>4.4112149532710276</v>
      </c>
      <c r="J53" s="125" t="s">
        <v>174</v>
      </c>
      <c r="K53" s="126">
        <v>24</v>
      </c>
      <c r="L53" s="127">
        <f t="shared" si="2"/>
        <v>105.86915887850466</v>
      </c>
      <c r="M53" s="128">
        <f t="shared" si="3"/>
        <v>75.167102803738302</v>
      </c>
      <c r="O53" s="130"/>
    </row>
    <row r="54" spans="1:15" s="129" customFormat="1" ht="21" customHeight="1" x14ac:dyDescent="0.3">
      <c r="A54" s="121">
        <v>38</v>
      </c>
      <c r="B54" s="122" t="s">
        <v>156</v>
      </c>
      <c r="C54" s="123" t="s">
        <v>258</v>
      </c>
      <c r="D54" s="124" t="s">
        <v>64</v>
      </c>
      <c r="E54" s="113" t="s">
        <v>64</v>
      </c>
      <c r="F54" s="103">
        <v>5.62</v>
      </c>
      <c r="G54" s="103">
        <f t="shared" si="0"/>
        <v>3.7291588785046725</v>
      </c>
      <c r="H54" s="103">
        <f t="shared" si="4"/>
        <v>6.1820000000000004</v>
      </c>
      <c r="I54" s="103">
        <f t="shared" si="1"/>
        <v>5.2523364485981308</v>
      </c>
      <c r="J54" s="125" t="s">
        <v>174</v>
      </c>
      <c r="K54" s="126">
        <v>24</v>
      </c>
      <c r="L54" s="127">
        <f t="shared" si="2"/>
        <v>126.05607476635514</v>
      </c>
      <c r="M54" s="128">
        <f t="shared" si="3"/>
        <v>89.499813084112134</v>
      </c>
      <c r="O54" s="130"/>
    </row>
    <row r="55" spans="1:15" ht="21" customHeight="1" x14ac:dyDescent="0.3">
      <c r="A55" s="19">
        <v>39</v>
      </c>
      <c r="B55" s="73" t="s">
        <v>156</v>
      </c>
      <c r="C55" s="92" t="s">
        <v>259</v>
      </c>
      <c r="D55" s="83" t="s">
        <v>65</v>
      </c>
      <c r="E55" s="111" t="s">
        <v>65</v>
      </c>
      <c r="F55" s="39">
        <v>50</v>
      </c>
      <c r="G55" s="103">
        <f t="shared" si="0"/>
        <v>33.177570093457945</v>
      </c>
      <c r="H55" s="39">
        <f t="shared" si="4"/>
        <v>55.000000000000007</v>
      </c>
      <c r="I55" s="39">
        <f t="shared" si="1"/>
        <v>46.728971962616825</v>
      </c>
      <c r="J55" s="51" t="s">
        <v>187</v>
      </c>
      <c r="K55" s="52">
        <v>1</v>
      </c>
      <c r="L55" s="43">
        <f t="shared" si="2"/>
        <v>46.728971962616825</v>
      </c>
      <c r="M55" s="44">
        <f t="shared" si="3"/>
        <v>33.177570093457945</v>
      </c>
    </row>
    <row r="56" spans="1:15" ht="21" customHeight="1" x14ac:dyDescent="0.3">
      <c r="A56" s="19">
        <v>40</v>
      </c>
      <c r="B56" s="73" t="s">
        <v>156</v>
      </c>
      <c r="C56" s="92" t="s">
        <v>259</v>
      </c>
      <c r="D56" s="83" t="s">
        <v>66</v>
      </c>
      <c r="E56" s="111" t="s">
        <v>66</v>
      </c>
      <c r="F56" s="39">
        <v>63</v>
      </c>
      <c r="G56" s="103">
        <f t="shared" si="0"/>
        <v>41.803738317757002</v>
      </c>
      <c r="H56" s="39">
        <f t="shared" si="4"/>
        <v>69.300000000000011</v>
      </c>
      <c r="I56" s="39">
        <f t="shared" si="1"/>
        <v>58.878504672897193</v>
      </c>
      <c r="J56" s="51" t="s">
        <v>188</v>
      </c>
      <c r="K56" s="52">
        <v>1</v>
      </c>
      <c r="L56" s="43">
        <f t="shared" si="2"/>
        <v>58.878504672897193</v>
      </c>
      <c r="M56" s="44">
        <f t="shared" si="3"/>
        <v>41.803738317757002</v>
      </c>
    </row>
    <row r="57" spans="1:15" ht="21" customHeight="1" x14ac:dyDescent="0.3">
      <c r="A57" s="19">
        <v>41</v>
      </c>
      <c r="B57" s="73" t="s">
        <v>156</v>
      </c>
      <c r="C57" s="92" t="s">
        <v>259</v>
      </c>
      <c r="D57" s="83" t="s">
        <v>67</v>
      </c>
      <c r="E57" s="111" t="s">
        <v>67</v>
      </c>
      <c r="F57" s="39">
        <v>6.14</v>
      </c>
      <c r="G57" s="103">
        <f t="shared" si="0"/>
        <v>4.0742056074766353</v>
      </c>
      <c r="H57" s="39">
        <f t="shared" si="4"/>
        <v>6.7540000000000004</v>
      </c>
      <c r="I57" s="39">
        <f t="shared" si="1"/>
        <v>5.7383177570093453</v>
      </c>
      <c r="J57" s="51" t="s">
        <v>189</v>
      </c>
      <c r="K57" s="52">
        <v>48</v>
      </c>
      <c r="L57" s="43">
        <f t="shared" si="2"/>
        <v>275.43925233644859</v>
      </c>
      <c r="M57" s="44">
        <f t="shared" si="3"/>
        <v>195.56186915887849</v>
      </c>
    </row>
    <row r="58" spans="1:15" ht="21" customHeight="1" x14ac:dyDescent="0.3">
      <c r="A58" s="19">
        <v>42</v>
      </c>
      <c r="B58" s="73" t="s">
        <v>156</v>
      </c>
      <c r="C58" s="92" t="s">
        <v>259</v>
      </c>
      <c r="D58" s="83" t="s">
        <v>68</v>
      </c>
      <c r="E58" s="111" t="s">
        <v>68</v>
      </c>
      <c r="F58" s="39">
        <v>3.72</v>
      </c>
      <c r="G58" s="103">
        <f t="shared" si="0"/>
        <v>2.4684112149532709</v>
      </c>
      <c r="H58" s="39">
        <f t="shared" si="4"/>
        <v>4.0920000000000005</v>
      </c>
      <c r="I58" s="39">
        <f t="shared" si="1"/>
        <v>3.4766355140186915</v>
      </c>
      <c r="J58" s="51" t="s">
        <v>190</v>
      </c>
      <c r="K58" s="52">
        <v>48</v>
      </c>
      <c r="L58" s="43">
        <f t="shared" si="2"/>
        <v>166.87850467289718</v>
      </c>
      <c r="M58" s="44">
        <f t="shared" si="3"/>
        <v>118.483738317757</v>
      </c>
    </row>
    <row r="59" spans="1:15" ht="21" customHeight="1" x14ac:dyDescent="0.3">
      <c r="A59" s="19">
        <v>43</v>
      </c>
      <c r="B59" s="73" t="s">
        <v>156</v>
      </c>
      <c r="C59" s="92" t="s">
        <v>259</v>
      </c>
      <c r="D59" s="83" t="s">
        <v>69</v>
      </c>
      <c r="E59" s="111" t="s">
        <v>69</v>
      </c>
      <c r="F59" s="39">
        <v>5.68</v>
      </c>
      <c r="G59" s="103">
        <f t="shared" si="0"/>
        <v>3.7689719626168219</v>
      </c>
      <c r="H59" s="39">
        <f t="shared" si="4"/>
        <v>6.2480000000000002</v>
      </c>
      <c r="I59" s="39">
        <f t="shared" si="1"/>
        <v>5.3084112149532707</v>
      </c>
      <c r="J59" s="51" t="s">
        <v>190</v>
      </c>
      <c r="K59" s="52">
        <v>48</v>
      </c>
      <c r="L59" s="43">
        <f t="shared" si="2"/>
        <v>254.803738317757</v>
      </c>
      <c r="M59" s="44">
        <f t="shared" si="3"/>
        <v>180.91065420560744</v>
      </c>
    </row>
    <row r="60" spans="1:15" ht="21" customHeight="1" x14ac:dyDescent="0.3">
      <c r="A60" s="19">
        <v>44</v>
      </c>
      <c r="B60" s="73" t="s">
        <v>156</v>
      </c>
      <c r="C60" s="92" t="s">
        <v>259</v>
      </c>
      <c r="D60" s="83" t="s">
        <v>70</v>
      </c>
      <c r="E60" s="111" t="s">
        <v>70</v>
      </c>
      <c r="F60" s="39">
        <v>3.84</v>
      </c>
      <c r="G60" s="103">
        <f t="shared" si="0"/>
        <v>2.54803738317757</v>
      </c>
      <c r="H60" s="39">
        <f t="shared" si="4"/>
        <v>4.2240000000000002</v>
      </c>
      <c r="I60" s="39">
        <f t="shared" si="1"/>
        <v>3.5887850467289719</v>
      </c>
      <c r="J60" s="51" t="s">
        <v>190</v>
      </c>
      <c r="K60" s="52">
        <v>48</v>
      </c>
      <c r="L60" s="43">
        <f t="shared" si="2"/>
        <v>172.26168224299064</v>
      </c>
      <c r="M60" s="44">
        <f t="shared" si="3"/>
        <v>122.30579439252335</v>
      </c>
    </row>
    <row r="61" spans="1:15" ht="21" customHeight="1" x14ac:dyDescent="0.3">
      <c r="A61" s="19">
        <v>45</v>
      </c>
      <c r="B61" s="73" t="s">
        <v>156</v>
      </c>
      <c r="C61" s="92" t="s">
        <v>259</v>
      </c>
      <c r="D61" s="83" t="s">
        <v>71</v>
      </c>
      <c r="E61" s="111" t="s">
        <v>71</v>
      </c>
      <c r="F61" s="39">
        <v>4.93</v>
      </c>
      <c r="G61" s="103">
        <f t="shared" si="0"/>
        <v>3.2713084112149531</v>
      </c>
      <c r="H61" s="39">
        <f t="shared" si="4"/>
        <v>5.423</v>
      </c>
      <c r="I61" s="39">
        <f t="shared" si="1"/>
        <v>4.6074766355140184</v>
      </c>
      <c r="J61" s="51" t="s">
        <v>190</v>
      </c>
      <c r="K61" s="52">
        <v>48</v>
      </c>
      <c r="L61" s="43">
        <f t="shared" si="2"/>
        <v>221.15887850467288</v>
      </c>
      <c r="M61" s="44">
        <f t="shared" si="3"/>
        <v>157.02280373831775</v>
      </c>
    </row>
    <row r="62" spans="1:15" s="129" customFormat="1" ht="21" customHeight="1" x14ac:dyDescent="0.3">
      <c r="A62" s="121">
        <v>46</v>
      </c>
      <c r="B62" s="122" t="s">
        <v>156</v>
      </c>
      <c r="C62" s="123" t="s">
        <v>260</v>
      </c>
      <c r="D62" s="124" t="s">
        <v>72</v>
      </c>
      <c r="E62" s="113" t="s">
        <v>72</v>
      </c>
      <c r="F62" s="103">
        <v>6.6</v>
      </c>
      <c r="G62" s="103">
        <f t="shared" si="0"/>
        <v>4.3794392523364483</v>
      </c>
      <c r="H62" s="103">
        <f t="shared" si="4"/>
        <v>7.26</v>
      </c>
      <c r="I62" s="103">
        <f t="shared" si="1"/>
        <v>6.1682242990654199</v>
      </c>
      <c r="J62" s="125" t="s">
        <v>174</v>
      </c>
      <c r="K62" s="126">
        <v>24</v>
      </c>
      <c r="L62" s="127">
        <f t="shared" si="2"/>
        <v>148.03738317757006</v>
      </c>
      <c r="M62" s="128">
        <f t="shared" si="3"/>
        <v>105.10654205607476</v>
      </c>
      <c r="O62" s="130"/>
    </row>
    <row r="63" spans="1:15" ht="21" customHeight="1" x14ac:dyDescent="0.3">
      <c r="A63" s="19">
        <v>47</v>
      </c>
      <c r="B63" s="73" t="s">
        <v>156</v>
      </c>
      <c r="C63" s="92" t="s">
        <v>261</v>
      </c>
      <c r="D63" s="83" t="s">
        <v>73</v>
      </c>
      <c r="E63" s="111" t="s">
        <v>73</v>
      </c>
      <c r="F63" s="39">
        <v>6.16</v>
      </c>
      <c r="G63" s="103">
        <f t="shared" si="0"/>
        <v>4.0874766355140189</v>
      </c>
      <c r="H63" s="39">
        <f t="shared" si="4"/>
        <v>6.7760000000000007</v>
      </c>
      <c r="I63" s="39">
        <f t="shared" si="1"/>
        <v>5.7570093457943932</v>
      </c>
      <c r="J63" s="51" t="s">
        <v>190</v>
      </c>
      <c r="K63" s="52">
        <v>48</v>
      </c>
      <c r="L63" s="43">
        <f t="shared" si="2"/>
        <v>276.33644859813086</v>
      </c>
      <c r="M63" s="44">
        <f t="shared" si="3"/>
        <v>196.1988785046729</v>
      </c>
    </row>
    <row r="64" spans="1:15" ht="21" customHeight="1" x14ac:dyDescent="0.3">
      <c r="A64" s="19">
        <v>48</v>
      </c>
      <c r="B64" s="73" t="s">
        <v>156</v>
      </c>
      <c r="C64" s="92" t="s">
        <v>261</v>
      </c>
      <c r="D64" s="83" t="s">
        <v>74</v>
      </c>
      <c r="E64" s="111" t="s">
        <v>74</v>
      </c>
      <c r="F64" s="39">
        <v>7.3</v>
      </c>
      <c r="G64" s="103">
        <f t="shared" si="0"/>
        <v>4.8439252336448595</v>
      </c>
      <c r="H64" s="39">
        <f t="shared" si="4"/>
        <v>8.0300000000000011</v>
      </c>
      <c r="I64" s="39">
        <f t="shared" si="1"/>
        <v>6.8224299065420562</v>
      </c>
      <c r="J64" s="51" t="s">
        <v>190</v>
      </c>
      <c r="K64" s="52">
        <v>48</v>
      </c>
      <c r="L64" s="43">
        <f t="shared" si="2"/>
        <v>327.47663551401871</v>
      </c>
      <c r="M64" s="44">
        <f t="shared" si="3"/>
        <v>232.50841121495324</v>
      </c>
    </row>
    <row r="65" spans="1:13" ht="21" customHeight="1" x14ac:dyDescent="0.3">
      <c r="A65" s="19">
        <v>49</v>
      </c>
      <c r="B65" s="73" t="s">
        <v>156</v>
      </c>
      <c r="C65" s="92" t="s">
        <v>261</v>
      </c>
      <c r="D65" s="84" t="s">
        <v>75</v>
      </c>
      <c r="E65" s="111" t="s">
        <v>75</v>
      </c>
      <c r="F65" s="39">
        <v>4.51</v>
      </c>
      <c r="G65" s="103">
        <f t="shared" si="0"/>
        <v>2.9926168224299059</v>
      </c>
      <c r="H65" s="39">
        <f t="shared" si="4"/>
        <v>4.9610000000000003</v>
      </c>
      <c r="I65" s="39">
        <f t="shared" si="1"/>
        <v>4.2149532710280369</v>
      </c>
      <c r="J65" s="51" t="s">
        <v>190</v>
      </c>
      <c r="K65" s="52">
        <v>24</v>
      </c>
      <c r="L65" s="43">
        <f t="shared" si="2"/>
        <v>101.15887850467288</v>
      </c>
      <c r="M65" s="44">
        <f t="shared" si="3"/>
        <v>71.822803738317745</v>
      </c>
    </row>
    <row r="66" spans="1:13" ht="21" customHeight="1" x14ac:dyDescent="0.3">
      <c r="A66" s="19">
        <v>50</v>
      </c>
      <c r="B66" s="73" t="s">
        <v>157</v>
      </c>
      <c r="C66" s="92" t="s">
        <v>262</v>
      </c>
      <c r="D66" s="85" t="s">
        <v>76</v>
      </c>
      <c r="E66" s="111" t="s">
        <v>76</v>
      </c>
      <c r="F66" s="39">
        <v>6.5</v>
      </c>
      <c r="G66" s="103">
        <f t="shared" si="0"/>
        <v>4.3130841121495322</v>
      </c>
      <c r="H66" s="39">
        <f t="shared" si="4"/>
        <v>7.15</v>
      </c>
      <c r="I66" s="39">
        <f t="shared" si="1"/>
        <v>6.0747663551401869</v>
      </c>
      <c r="J66" s="51" t="s">
        <v>191</v>
      </c>
      <c r="K66" s="52">
        <v>6</v>
      </c>
      <c r="L66" s="43">
        <f t="shared" si="2"/>
        <v>36.44859813084112</v>
      </c>
      <c r="M66" s="44">
        <f t="shared" si="3"/>
        <v>25.878504672897193</v>
      </c>
    </row>
    <row r="67" spans="1:13" ht="21" customHeight="1" x14ac:dyDescent="0.3">
      <c r="A67" s="19">
        <v>51</v>
      </c>
      <c r="B67" s="73" t="s">
        <v>157</v>
      </c>
      <c r="C67" s="92" t="s">
        <v>262</v>
      </c>
      <c r="D67" s="85" t="s">
        <v>77</v>
      </c>
      <c r="E67" s="111" t="s">
        <v>77</v>
      </c>
      <c r="F67" s="39">
        <v>6.5</v>
      </c>
      <c r="G67" s="103">
        <f t="shared" si="0"/>
        <v>4.3130841121495322</v>
      </c>
      <c r="H67" s="39">
        <f t="shared" si="4"/>
        <v>7.15</v>
      </c>
      <c r="I67" s="39">
        <f t="shared" si="1"/>
        <v>6.0747663551401869</v>
      </c>
      <c r="J67" s="51" t="s">
        <v>191</v>
      </c>
      <c r="K67" s="52">
        <v>6</v>
      </c>
      <c r="L67" s="43">
        <f t="shared" si="2"/>
        <v>36.44859813084112</v>
      </c>
      <c r="M67" s="44">
        <f t="shared" si="3"/>
        <v>25.878504672897193</v>
      </c>
    </row>
    <row r="68" spans="1:13" ht="21" customHeight="1" x14ac:dyDescent="0.3">
      <c r="A68" s="19">
        <v>52</v>
      </c>
      <c r="B68" s="73" t="s">
        <v>157</v>
      </c>
      <c r="C68" s="92" t="s">
        <v>262</v>
      </c>
      <c r="D68" s="86" t="s">
        <v>78</v>
      </c>
      <c r="E68" s="111" t="s">
        <v>78</v>
      </c>
      <c r="F68" s="39">
        <v>6.5</v>
      </c>
      <c r="G68" s="103">
        <f t="shared" si="0"/>
        <v>4.3130841121495322</v>
      </c>
      <c r="H68" s="39">
        <f t="shared" si="4"/>
        <v>7.15</v>
      </c>
      <c r="I68" s="39">
        <f t="shared" si="1"/>
        <v>6.0747663551401869</v>
      </c>
      <c r="J68" s="51" t="s">
        <v>191</v>
      </c>
      <c r="K68" s="52">
        <v>6</v>
      </c>
      <c r="L68" s="43">
        <f t="shared" si="2"/>
        <v>36.44859813084112</v>
      </c>
      <c r="M68" s="44">
        <f t="shared" si="3"/>
        <v>25.878504672897193</v>
      </c>
    </row>
    <row r="69" spans="1:13" ht="21" customHeight="1" x14ac:dyDescent="0.3">
      <c r="A69" s="19">
        <v>53</v>
      </c>
      <c r="B69" s="73" t="s">
        <v>158</v>
      </c>
      <c r="C69" s="92" t="s">
        <v>259</v>
      </c>
      <c r="D69" s="86" t="s">
        <v>79</v>
      </c>
      <c r="E69" s="111" t="s">
        <v>79</v>
      </c>
      <c r="F69" s="39">
        <v>1.77</v>
      </c>
      <c r="G69" s="103">
        <f t="shared" si="0"/>
        <v>1.1744859813084112</v>
      </c>
      <c r="H69" s="39">
        <f t="shared" si="4"/>
        <v>1.9470000000000003</v>
      </c>
      <c r="I69" s="39">
        <f t="shared" si="1"/>
        <v>1.6542056074766356</v>
      </c>
      <c r="J69" s="51" t="s">
        <v>192</v>
      </c>
      <c r="K69" s="52">
        <v>48</v>
      </c>
      <c r="L69" s="43">
        <f t="shared" si="2"/>
        <v>79.401869158878512</v>
      </c>
      <c r="M69" s="44">
        <f t="shared" si="3"/>
        <v>56.375327102803737</v>
      </c>
    </row>
    <row r="70" spans="1:13" ht="21" customHeight="1" x14ac:dyDescent="0.3">
      <c r="A70" s="19">
        <v>54</v>
      </c>
      <c r="B70" s="73" t="s">
        <v>158</v>
      </c>
      <c r="C70" s="92" t="s">
        <v>259</v>
      </c>
      <c r="D70" s="85" t="s">
        <v>80</v>
      </c>
      <c r="E70" s="111" t="s">
        <v>80</v>
      </c>
      <c r="F70" s="39">
        <v>1.77</v>
      </c>
      <c r="G70" s="103">
        <f t="shared" si="0"/>
        <v>1.1744859813084112</v>
      </c>
      <c r="H70" s="39">
        <f t="shared" si="4"/>
        <v>1.9470000000000003</v>
      </c>
      <c r="I70" s="39">
        <f t="shared" si="1"/>
        <v>1.6542056074766356</v>
      </c>
      <c r="J70" s="51" t="s">
        <v>192</v>
      </c>
      <c r="K70" s="52">
        <v>48</v>
      </c>
      <c r="L70" s="43">
        <f t="shared" si="2"/>
        <v>79.401869158878512</v>
      </c>
      <c r="M70" s="44">
        <f t="shared" si="3"/>
        <v>56.375327102803737</v>
      </c>
    </row>
    <row r="71" spans="1:13" ht="21" customHeight="1" x14ac:dyDescent="0.3">
      <c r="A71" s="19">
        <v>55</v>
      </c>
      <c r="B71" s="73" t="s">
        <v>158</v>
      </c>
      <c r="C71" s="92" t="s">
        <v>259</v>
      </c>
      <c r="D71" s="85" t="s">
        <v>81</v>
      </c>
      <c r="E71" s="111" t="s">
        <v>81</v>
      </c>
      <c r="F71" s="39">
        <v>1.77</v>
      </c>
      <c r="G71" s="103">
        <f t="shared" si="0"/>
        <v>1.1744859813084112</v>
      </c>
      <c r="H71" s="39">
        <f t="shared" si="4"/>
        <v>1.9470000000000003</v>
      </c>
      <c r="I71" s="39">
        <f t="shared" si="1"/>
        <v>1.6542056074766356</v>
      </c>
      <c r="J71" s="51" t="s">
        <v>193</v>
      </c>
      <c r="K71" s="52">
        <v>48</v>
      </c>
      <c r="L71" s="43">
        <f t="shared" si="2"/>
        <v>79.401869158878512</v>
      </c>
      <c r="M71" s="44">
        <f t="shared" si="3"/>
        <v>56.375327102803737</v>
      </c>
    </row>
    <row r="72" spans="1:13" ht="21" customHeight="1" x14ac:dyDescent="0.3">
      <c r="A72" s="19">
        <v>56</v>
      </c>
      <c r="B72" s="73" t="s">
        <v>159</v>
      </c>
      <c r="C72" s="92" t="s">
        <v>263</v>
      </c>
      <c r="D72" s="87" t="s">
        <v>82</v>
      </c>
      <c r="E72" s="111" t="s">
        <v>82</v>
      </c>
      <c r="F72" s="39">
        <v>2.5</v>
      </c>
      <c r="G72" s="103">
        <f t="shared" si="0"/>
        <v>1.6588785046728971</v>
      </c>
      <c r="H72" s="39">
        <f t="shared" si="4"/>
        <v>2.75</v>
      </c>
      <c r="I72" s="39">
        <f t="shared" si="1"/>
        <v>2.3364485981308412</v>
      </c>
      <c r="J72" s="51" t="s">
        <v>194</v>
      </c>
      <c r="K72" s="52">
        <v>24</v>
      </c>
      <c r="L72" s="43">
        <f t="shared" si="2"/>
        <v>56.074766355140184</v>
      </c>
      <c r="M72" s="44">
        <f t="shared" si="3"/>
        <v>39.813084112149532</v>
      </c>
    </row>
    <row r="73" spans="1:13" ht="21" customHeight="1" x14ac:dyDescent="0.3">
      <c r="A73" s="19">
        <v>57</v>
      </c>
      <c r="B73" s="73" t="s">
        <v>159</v>
      </c>
      <c r="C73" s="92" t="s">
        <v>263</v>
      </c>
      <c r="D73" s="85" t="s">
        <v>83</v>
      </c>
      <c r="E73" s="111" t="s">
        <v>83</v>
      </c>
      <c r="F73" s="39">
        <v>2.35</v>
      </c>
      <c r="G73" s="103">
        <f t="shared" si="0"/>
        <v>1.5593457943925233</v>
      </c>
      <c r="H73" s="39">
        <f t="shared" si="4"/>
        <v>2.5850000000000004</v>
      </c>
      <c r="I73" s="39">
        <f t="shared" si="1"/>
        <v>2.1962616822429908</v>
      </c>
      <c r="J73" s="51" t="s">
        <v>194</v>
      </c>
      <c r="K73" s="52">
        <v>24</v>
      </c>
      <c r="L73" s="43">
        <f t="shared" si="2"/>
        <v>52.710280373831779</v>
      </c>
      <c r="M73" s="44">
        <f t="shared" si="3"/>
        <v>37.424299065420556</v>
      </c>
    </row>
    <row r="74" spans="1:13" ht="21" customHeight="1" x14ac:dyDescent="0.3">
      <c r="A74" s="19">
        <v>58</v>
      </c>
      <c r="B74" s="73" t="s">
        <v>159</v>
      </c>
      <c r="C74" s="92" t="s">
        <v>263</v>
      </c>
      <c r="D74" s="85" t="s">
        <v>84</v>
      </c>
      <c r="E74" s="111" t="s">
        <v>84</v>
      </c>
      <c r="F74" s="39">
        <v>2.65</v>
      </c>
      <c r="G74" s="103">
        <f t="shared" si="0"/>
        <v>1.7584112149532709</v>
      </c>
      <c r="H74" s="39">
        <f t="shared" si="4"/>
        <v>2.915</v>
      </c>
      <c r="I74" s="39">
        <f t="shared" si="1"/>
        <v>2.4766355140186915</v>
      </c>
      <c r="J74" s="51" t="s">
        <v>194</v>
      </c>
      <c r="K74" s="52">
        <v>24</v>
      </c>
      <c r="L74" s="43">
        <f t="shared" si="2"/>
        <v>59.439252336448597</v>
      </c>
      <c r="M74" s="44">
        <f t="shared" si="3"/>
        <v>42.201869158878502</v>
      </c>
    </row>
    <row r="75" spans="1:13" ht="21" customHeight="1" x14ac:dyDescent="0.3">
      <c r="A75" s="19">
        <v>59</v>
      </c>
      <c r="B75" s="73" t="s">
        <v>159</v>
      </c>
      <c r="C75" s="92" t="s">
        <v>263</v>
      </c>
      <c r="D75" s="85" t="s">
        <v>85</v>
      </c>
      <c r="E75" s="111" t="s">
        <v>85</v>
      </c>
      <c r="F75" s="39">
        <v>2.65</v>
      </c>
      <c r="G75" s="103">
        <f t="shared" si="0"/>
        <v>1.7584112149532709</v>
      </c>
      <c r="H75" s="39">
        <f t="shared" si="4"/>
        <v>2.915</v>
      </c>
      <c r="I75" s="39">
        <f t="shared" si="1"/>
        <v>2.4766355140186915</v>
      </c>
      <c r="J75" s="51" t="s">
        <v>194</v>
      </c>
      <c r="K75" s="52">
        <v>24</v>
      </c>
      <c r="L75" s="43">
        <f t="shared" si="2"/>
        <v>59.439252336448597</v>
      </c>
      <c r="M75" s="44">
        <f t="shared" si="3"/>
        <v>42.201869158878502</v>
      </c>
    </row>
    <row r="76" spans="1:13" ht="21" customHeight="1" x14ac:dyDescent="0.3">
      <c r="A76" s="19">
        <v>60</v>
      </c>
      <c r="B76" s="73" t="s">
        <v>159</v>
      </c>
      <c r="C76" s="92" t="s">
        <v>263</v>
      </c>
      <c r="D76" s="85" t="s">
        <v>86</v>
      </c>
      <c r="E76" s="111" t="s">
        <v>86</v>
      </c>
      <c r="F76" s="39">
        <v>2.35</v>
      </c>
      <c r="G76" s="103">
        <f t="shared" si="0"/>
        <v>1.5593457943925233</v>
      </c>
      <c r="H76" s="39">
        <f t="shared" si="4"/>
        <v>2.5850000000000004</v>
      </c>
      <c r="I76" s="39">
        <f t="shared" si="1"/>
        <v>2.1962616822429908</v>
      </c>
      <c r="J76" s="51" t="s">
        <v>194</v>
      </c>
      <c r="K76" s="52">
        <v>24</v>
      </c>
      <c r="L76" s="43">
        <f t="shared" si="2"/>
        <v>52.710280373831779</v>
      </c>
      <c r="M76" s="44">
        <f t="shared" si="3"/>
        <v>37.424299065420556</v>
      </c>
    </row>
    <row r="77" spans="1:13" ht="21" customHeight="1" x14ac:dyDescent="0.3">
      <c r="A77" s="19">
        <v>61</v>
      </c>
      <c r="B77" s="73" t="s">
        <v>160</v>
      </c>
      <c r="C77" s="92" t="s">
        <v>259</v>
      </c>
      <c r="D77" s="87" t="s">
        <v>87</v>
      </c>
      <c r="E77" s="111" t="s">
        <v>87</v>
      </c>
      <c r="F77" s="39">
        <v>2.73</v>
      </c>
      <c r="G77" s="103">
        <f t="shared" si="0"/>
        <v>1.8114953271028036</v>
      </c>
      <c r="H77" s="39">
        <f t="shared" si="4"/>
        <v>3.0030000000000001</v>
      </c>
      <c r="I77" s="39">
        <f t="shared" si="1"/>
        <v>2.5514018691588785</v>
      </c>
      <c r="J77" s="51" t="s">
        <v>195</v>
      </c>
      <c r="K77" s="52">
        <v>48</v>
      </c>
      <c r="L77" s="43">
        <f t="shared" si="2"/>
        <v>122.46728971962617</v>
      </c>
      <c r="M77" s="44">
        <f t="shared" si="3"/>
        <v>86.951775700934576</v>
      </c>
    </row>
    <row r="78" spans="1:13" ht="21" customHeight="1" x14ac:dyDescent="0.3">
      <c r="A78" s="19">
        <v>62</v>
      </c>
      <c r="B78" s="73" t="s">
        <v>160</v>
      </c>
      <c r="C78" s="92" t="s">
        <v>259</v>
      </c>
      <c r="D78" s="85" t="s">
        <v>88</v>
      </c>
      <c r="E78" s="111" t="s">
        <v>88</v>
      </c>
      <c r="F78" s="39">
        <v>2.73</v>
      </c>
      <c r="G78" s="103">
        <f t="shared" si="0"/>
        <v>1.8114953271028036</v>
      </c>
      <c r="H78" s="39">
        <f t="shared" si="4"/>
        <v>3.0030000000000001</v>
      </c>
      <c r="I78" s="39">
        <f t="shared" si="1"/>
        <v>2.5514018691588785</v>
      </c>
      <c r="J78" s="51" t="s">
        <v>196</v>
      </c>
      <c r="K78" s="52">
        <v>48</v>
      </c>
      <c r="L78" s="43">
        <f t="shared" si="2"/>
        <v>122.46728971962617</v>
      </c>
      <c r="M78" s="44">
        <f t="shared" si="3"/>
        <v>86.951775700934576</v>
      </c>
    </row>
    <row r="79" spans="1:13" ht="21" customHeight="1" x14ac:dyDescent="0.3">
      <c r="A79" s="19">
        <v>63</v>
      </c>
      <c r="B79" s="73" t="s">
        <v>160</v>
      </c>
      <c r="C79" s="92" t="s">
        <v>259</v>
      </c>
      <c r="D79" s="85" t="s">
        <v>89</v>
      </c>
      <c r="E79" s="114" t="s">
        <v>89</v>
      </c>
      <c r="F79" s="39">
        <v>2.73</v>
      </c>
      <c r="G79" s="103">
        <f t="shared" si="0"/>
        <v>1.8114953271028036</v>
      </c>
      <c r="H79" s="39">
        <f t="shared" si="4"/>
        <v>3.0030000000000001</v>
      </c>
      <c r="I79" s="39">
        <f t="shared" si="1"/>
        <v>2.5514018691588785</v>
      </c>
      <c r="J79" s="51" t="s">
        <v>196</v>
      </c>
      <c r="K79" s="52">
        <v>48</v>
      </c>
      <c r="L79" s="43">
        <f t="shared" si="2"/>
        <v>122.46728971962617</v>
      </c>
      <c r="M79" s="44">
        <f t="shared" si="3"/>
        <v>86.951775700934576</v>
      </c>
    </row>
    <row r="80" spans="1:13" ht="21" customHeight="1" x14ac:dyDescent="0.3">
      <c r="A80" s="19">
        <v>64</v>
      </c>
      <c r="B80" s="74" t="s">
        <v>161</v>
      </c>
      <c r="C80" s="93" t="s">
        <v>264</v>
      </c>
      <c r="D80" s="86" t="s">
        <v>90</v>
      </c>
      <c r="E80" s="111" t="s">
        <v>90</v>
      </c>
      <c r="F80" s="39">
        <v>4.3499999999999996</v>
      </c>
      <c r="G80" s="103">
        <f t="shared" si="0"/>
        <v>2.8864485981308405</v>
      </c>
      <c r="H80" s="39">
        <f t="shared" si="4"/>
        <v>4.7850000000000001</v>
      </c>
      <c r="I80" s="39">
        <f t="shared" si="1"/>
        <v>4.065420560747663</v>
      </c>
      <c r="J80" s="53" t="s">
        <v>197</v>
      </c>
      <c r="K80" s="52">
        <v>6</v>
      </c>
      <c r="L80" s="43">
        <f t="shared" si="2"/>
        <v>24.392523364485978</v>
      </c>
      <c r="M80" s="44">
        <f t="shared" si="3"/>
        <v>17.318691588785043</v>
      </c>
    </row>
    <row r="81" spans="1:13" ht="21" customHeight="1" x14ac:dyDescent="0.3">
      <c r="A81" s="19">
        <v>65</v>
      </c>
      <c r="B81" s="74" t="s">
        <v>161</v>
      </c>
      <c r="C81" s="93" t="s">
        <v>264</v>
      </c>
      <c r="D81" s="85" t="s">
        <v>91</v>
      </c>
      <c r="E81" s="115" t="s">
        <v>91</v>
      </c>
      <c r="F81" s="39">
        <v>4.3499999999999996</v>
      </c>
      <c r="G81" s="103">
        <f t="shared" si="0"/>
        <v>2.8864485981308405</v>
      </c>
      <c r="H81" s="39">
        <f t="shared" si="4"/>
        <v>4.7850000000000001</v>
      </c>
      <c r="I81" s="39">
        <f t="shared" si="1"/>
        <v>4.065420560747663</v>
      </c>
      <c r="J81" s="53" t="s">
        <v>190</v>
      </c>
      <c r="K81" s="52">
        <v>6</v>
      </c>
      <c r="L81" s="43">
        <f t="shared" si="2"/>
        <v>24.392523364485978</v>
      </c>
      <c r="M81" s="44">
        <f t="shared" si="3"/>
        <v>17.318691588785043</v>
      </c>
    </row>
    <row r="82" spans="1:13" ht="21" customHeight="1" x14ac:dyDescent="0.3">
      <c r="A82" s="19">
        <v>66</v>
      </c>
      <c r="B82" s="74" t="s">
        <v>161</v>
      </c>
      <c r="C82" s="93" t="s">
        <v>264</v>
      </c>
      <c r="D82" s="85" t="s">
        <v>92</v>
      </c>
      <c r="E82" s="115" t="s">
        <v>92</v>
      </c>
      <c r="F82" s="39">
        <v>4.3499999999999996</v>
      </c>
      <c r="G82" s="103">
        <f t="shared" ref="G82:G145" si="5">I82*0.71</f>
        <v>2.8864485981308405</v>
      </c>
      <c r="H82" s="39">
        <f t="shared" si="4"/>
        <v>4.7850000000000001</v>
      </c>
      <c r="I82" s="39">
        <f t="shared" ref="I82:I145" si="6">(F82/107)*100</f>
        <v>4.065420560747663</v>
      </c>
      <c r="J82" s="53" t="s">
        <v>190</v>
      </c>
      <c r="K82" s="52">
        <v>6</v>
      </c>
      <c r="L82" s="43">
        <f t="shared" ref="L82:L145" si="7">K82*I82</f>
        <v>24.392523364485978</v>
      </c>
      <c r="M82" s="44">
        <f t="shared" ref="M82:M145" si="8">K82*G82</f>
        <v>17.318691588785043</v>
      </c>
    </row>
    <row r="83" spans="1:13" ht="21" customHeight="1" x14ac:dyDescent="0.3">
      <c r="A83" s="19">
        <v>67</v>
      </c>
      <c r="B83" s="74" t="s">
        <v>161</v>
      </c>
      <c r="C83" s="93" t="s">
        <v>264</v>
      </c>
      <c r="D83" s="85" t="s">
        <v>93</v>
      </c>
      <c r="E83" s="115" t="s">
        <v>93</v>
      </c>
      <c r="F83" s="39">
        <v>3.8</v>
      </c>
      <c r="G83" s="103">
        <f t="shared" si="5"/>
        <v>2.5214953271028033</v>
      </c>
      <c r="H83" s="39">
        <f t="shared" si="4"/>
        <v>4.18</v>
      </c>
      <c r="I83" s="39">
        <f t="shared" si="6"/>
        <v>3.551401869158878</v>
      </c>
      <c r="J83" s="53" t="s">
        <v>190</v>
      </c>
      <c r="K83" s="52">
        <v>6</v>
      </c>
      <c r="L83" s="43">
        <f t="shared" si="7"/>
        <v>21.308411214953267</v>
      </c>
      <c r="M83" s="44">
        <f t="shared" si="8"/>
        <v>15.12897196261682</v>
      </c>
    </row>
    <row r="84" spans="1:13" ht="21" customHeight="1" x14ac:dyDescent="0.3">
      <c r="A84" s="19">
        <v>68</v>
      </c>
      <c r="B84" s="74" t="s">
        <v>162</v>
      </c>
      <c r="C84" s="93" t="s">
        <v>259</v>
      </c>
      <c r="D84" s="87" t="s">
        <v>94</v>
      </c>
      <c r="E84" s="115" t="s">
        <v>94</v>
      </c>
      <c r="F84" s="39">
        <v>7.93</v>
      </c>
      <c r="G84" s="103">
        <f t="shared" si="5"/>
        <v>5.2619626168224292</v>
      </c>
      <c r="H84" s="39">
        <f t="shared" ref="H84:H145" si="9">F84*1.1</f>
        <v>8.7230000000000008</v>
      </c>
      <c r="I84" s="39">
        <f t="shared" si="6"/>
        <v>7.4112149532710276</v>
      </c>
      <c r="J84" s="53" t="s">
        <v>194</v>
      </c>
      <c r="K84" s="52">
        <v>16</v>
      </c>
      <c r="L84" s="43">
        <f t="shared" si="7"/>
        <v>118.57943925233644</v>
      </c>
      <c r="M84" s="44">
        <f t="shared" si="8"/>
        <v>84.191401869158867</v>
      </c>
    </row>
    <row r="85" spans="1:13" ht="21" customHeight="1" x14ac:dyDescent="0.3">
      <c r="A85" s="19">
        <v>69</v>
      </c>
      <c r="B85" s="74" t="s">
        <v>162</v>
      </c>
      <c r="C85" s="93" t="s">
        <v>259</v>
      </c>
      <c r="D85" s="85" t="s">
        <v>95</v>
      </c>
      <c r="E85" s="111" t="s">
        <v>95</v>
      </c>
      <c r="F85" s="39">
        <v>6.77</v>
      </c>
      <c r="G85" s="103">
        <f t="shared" si="5"/>
        <v>4.492242990654205</v>
      </c>
      <c r="H85" s="39">
        <f t="shared" si="9"/>
        <v>7.4470000000000001</v>
      </c>
      <c r="I85" s="39">
        <f t="shared" si="6"/>
        <v>6.3271028037383177</v>
      </c>
      <c r="J85" s="53" t="s">
        <v>194</v>
      </c>
      <c r="K85" s="52">
        <v>16</v>
      </c>
      <c r="L85" s="43">
        <f t="shared" si="7"/>
        <v>101.23364485981308</v>
      </c>
      <c r="M85" s="44">
        <f t="shared" si="8"/>
        <v>71.875887850467279</v>
      </c>
    </row>
    <row r="86" spans="1:13" ht="21" customHeight="1" x14ac:dyDescent="0.3">
      <c r="A86" s="19">
        <v>70</v>
      </c>
      <c r="B86" s="74" t="s">
        <v>162</v>
      </c>
      <c r="C86" s="93" t="s">
        <v>259</v>
      </c>
      <c r="D86" s="85" t="s">
        <v>96</v>
      </c>
      <c r="E86" s="111" t="s">
        <v>96</v>
      </c>
      <c r="F86" s="39">
        <v>6.77</v>
      </c>
      <c r="G86" s="103">
        <f t="shared" si="5"/>
        <v>4.492242990654205</v>
      </c>
      <c r="H86" s="39">
        <f t="shared" si="9"/>
        <v>7.4470000000000001</v>
      </c>
      <c r="I86" s="39">
        <f t="shared" si="6"/>
        <v>6.3271028037383177</v>
      </c>
      <c r="J86" s="53" t="s">
        <v>194</v>
      </c>
      <c r="K86" s="52">
        <v>16</v>
      </c>
      <c r="L86" s="43">
        <f t="shared" si="7"/>
        <v>101.23364485981308</v>
      </c>
      <c r="M86" s="44">
        <f t="shared" si="8"/>
        <v>71.875887850467279</v>
      </c>
    </row>
    <row r="87" spans="1:13" ht="21" customHeight="1" x14ac:dyDescent="0.3">
      <c r="A87" s="19">
        <v>71</v>
      </c>
      <c r="B87" s="74" t="s">
        <v>162</v>
      </c>
      <c r="C87" s="93" t="s">
        <v>259</v>
      </c>
      <c r="D87" s="85" t="s">
        <v>97</v>
      </c>
      <c r="E87" s="111" t="s">
        <v>97</v>
      </c>
      <c r="F87" s="39">
        <v>7.68</v>
      </c>
      <c r="G87" s="103">
        <f t="shared" si="5"/>
        <v>5.09607476635514</v>
      </c>
      <c r="H87" s="39">
        <f t="shared" si="9"/>
        <v>8.4480000000000004</v>
      </c>
      <c r="I87" s="39">
        <f t="shared" si="6"/>
        <v>7.1775700934579438</v>
      </c>
      <c r="J87" s="53" t="s">
        <v>194</v>
      </c>
      <c r="K87" s="52">
        <v>16</v>
      </c>
      <c r="L87" s="43">
        <f t="shared" si="7"/>
        <v>114.8411214953271</v>
      </c>
      <c r="M87" s="44">
        <f t="shared" si="8"/>
        <v>81.53719626168224</v>
      </c>
    </row>
    <row r="88" spans="1:13" ht="21" customHeight="1" x14ac:dyDescent="0.3">
      <c r="A88" s="19">
        <v>72</v>
      </c>
      <c r="B88" s="74" t="s">
        <v>162</v>
      </c>
      <c r="C88" s="93" t="s">
        <v>259</v>
      </c>
      <c r="D88" s="85" t="s">
        <v>98</v>
      </c>
      <c r="E88" s="111" t="s">
        <v>98</v>
      </c>
      <c r="F88" s="39">
        <v>6.77</v>
      </c>
      <c r="G88" s="103">
        <f t="shared" si="5"/>
        <v>4.492242990654205</v>
      </c>
      <c r="H88" s="39">
        <f t="shared" si="9"/>
        <v>7.4470000000000001</v>
      </c>
      <c r="I88" s="39">
        <f t="shared" si="6"/>
        <v>6.3271028037383177</v>
      </c>
      <c r="J88" s="53" t="s">
        <v>174</v>
      </c>
      <c r="K88" s="52">
        <v>16</v>
      </c>
      <c r="L88" s="43">
        <f t="shared" si="7"/>
        <v>101.23364485981308</v>
      </c>
      <c r="M88" s="44">
        <f t="shared" si="8"/>
        <v>71.875887850467279</v>
      </c>
    </row>
    <row r="89" spans="1:13" ht="21" customHeight="1" x14ac:dyDescent="0.3">
      <c r="A89" s="19">
        <v>73</v>
      </c>
      <c r="B89" s="74" t="s">
        <v>162</v>
      </c>
      <c r="C89" s="93" t="s">
        <v>259</v>
      </c>
      <c r="D89" s="88" t="s">
        <v>99</v>
      </c>
      <c r="E89" s="111" t="s">
        <v>99</v>
      </c>
      <c r="F89" s="39">
        <v>6.77</v>
      </c>
      <c r="G89" s="103">
        <f t="shared" si="5"/>
        <v>4.492242990654205</v>
      </c>
      <c r="H89" s="39">
        <f t="shared" si="9"/>
        <v>7.4470000000000001</v>
      </c>
      <c r="I89" s="39">
        <f t="shared" si="6"/>
        <v>6.3271028037383177</v>
      </c>
      <c r="J89" s="53" t="s">
        <v>194</v>
      </c>
      <c r="K89" s="52">
        <v>16</v>
      </c>
      <c r="L89" s="43">
        <f t="shared" si="7"/>
        <v>101.23364485981308</v>
      </c>
      <c r="M89" s="44">
        <f t="shared" si="8"/>
        <v>71.875887850467279</v>
      </c>
    </row>
    <row r="90" spans="1:13" ht="21" customHeight="1" x14ac:dyDescent="0.3">
      <c r="A90" s="19">
        <v>74</v>
      </c>
      <c r="B90" s="73" t="s">
        <v>163</v>
      </c>
      <c r="C90" s="92" t="s">
        <v>259</v>
      </c>
      <c r="D90" s="82" t="s">
        <v>100</v>
      </c>
      <c r="E90" s="111" t="s">
        <v>100</v>
      </c>
      <c r="F90" s="39">
        <v>3.44</v>
      </c>
      <c r="G90" s="103">
        <f t="shared" si="5"/>
        <v>2.2826168224299059</v>
      </c>
      <c r="H90" s="39">
        <f t="shared" si="9"/>
        <v>3.7840000000000003</v>
      </c>
      <c r="I90" s="39">
        <f t="shared" si="6"/>
        <v>3.2149532710280369</v>
      </c>
      <c r="J90" s="55" t="s">
        <v>198</v>
      </c>
      <c r="K90" s="52">
        <v>30</v>
      </c>
      <c r="L90" s="43">
        <f t="shared" si="7"/>
        <v>96.448598130841106</v>
      </c>
      <c r="M90" s="44">
        <f t="shared" si="8"/>
        <v>68.478504672897174</v>
      </c>
    </row>
    <row r="91" spans="1:13" ht="21" customHeight="1" x14ac:dyDescent="0.3">
      <c r="A91" s="19">
        <v>75</v>
      </c>
      <c r="B91" s="73" t="s">
        <v>163</v>
      </c>
      <c r="C91" s="92" t="s">
        <v>259</v>
      </c>
      <c r="D91" s="82" t="s">
        <v>101</v>
      </c>
      <c r="E91" s="111" t="s">
        <v>101</v>
      </c>
      <c r="F91" s="39">
        <v>3.44</v>
      </c>
      <c r="G91" s="103">
        <f t="shared" si="5"/>
        <v>2.2826168224299059</v>
      </c>
      <c r="H91" s="39">
        <f t="shared" si="9"/>
        <v>3.7840000000000003</v>
      </c>
      <c r="I91" s="39">
        <f t="shared" si="6"/>
        <v>3.2149532710280369</v>
      </c>
      <c r="J91" s="55" t="s">
        <v>198</v>
      </c>
      <c r="K91" s="52">
        <v>30</v>
      </c>
      <c r="L91" s="43">
        <f t="shared" si="7"/>
        <v>96.448598130841106</v>
      </c>
      <c r="M91" s="44">
        <f t="shared" si="8"/>
        <v>68.478504672897174</v>
      </c>
    </row>
    <row r="92" spans="1:13" ht="21" customHeight="1" x14ac:dyDescent="0.3">
      <c r="A92" s="19">
        <v>76</v>
      </c>
      <c r="B92" s="73" t="s">
        <v>163</v>
      </c>
      <c r="C92" s="92" t="s">
        <v>259</v>
      </c>
      <c r="D92" s="82" t="s">
        <v>102</v>
      </c>
      <c r="E92" s="111" t="s">
        <v>102</v>
      </c>
      <c r="F92" s="39">
        <v>3.44</v>
      </c>
      <c r="G92" s="103">
        <f t="shared" si="5"/>
        <v>2.2826168224299059</v>
      </c>
      <c r="H92" s="39">
        <f t="shared" si="9"/>
        <v>3.7840000000000003</v>
      </c>
      <c r="I92" s="39">
        <f t="shared" si="6"/>
        <v>3.2149532710280369</v>
      </c>
      <c r="J92" s="55" t="s">
        <v>198</v>
      </c>
      <c r="K92" s="52">
        <v>30</v>
      </c>
      <c r="L92" s="43">
        <f t="shared" si="7"/>
        <v>96.448598130841106</v>
      </c>
      <c r="M92" s="44">
        <f t="shared" si="8"/>
        <v>68.478504672897174</v>
      </c>
    </row>
    <row r="93" spans="1:13" ht="21" customHeight="1" x14ac:dyDescent="0.3">
      <c r="A93" s="19">
        <v>77</v>
      </c>
      <c r="B93" s="73" t="s">
        <v>163</v>
      </c>
      <c r="C93" s="92" t="s">
        <v>259</v>
      </c>
      <c r="D93" s="82" t="s">
        <v>103</v>
      </c>
      <c r="E93" s="111" t="s">
        <v>103</v>
      </c>
      <c r="F93" s="39">
        <v>18.600000000000001</v>
      </c>
      <c r="G93" s="103">
        <f t="shared" si="5"/>
        <v>12.342056074766354</v>
      </c>
      <c r="H93" s="39">
        <f t="shared" si="9"/>
        <v>20.460000000000004</v>
      </c>
      <c r="I93" s="39">
        <f t="shared" si="6"/>
        <v>17.383177570093459</v>
      </c>
      <c r="J93" s="55" t="s">
        <v>199</v>
      </c>
      <c r="K93" s="52">
        <v>12</v>
      </c>
      <c r="L93" s="43">
        <f t="shared" si="7"/>
        <v>208.5981308411215</v>
      </c>
      <c r="M93" s="44">
        <f t="shared" si="8"/>
        <v>148.10467289719625</v>
      </c>
    </row>
    <row r="94" spans="1:13" ht="21" customHeight="1" x14ac:dyDescent="0.3">
      <c r="A94" s="19">
        <v>78</v>
      </c>
      <c r="B94" s="73" t="s">
        <v>163</v>
      </c>
      <c r="C94" s="92" t="s">
        <v>259</v>
      </c>
      <c r="D94" s="82" t="s">
        <v>104</v>
      </c>
      <c r="E94" s="111" t="s">
        <v>104</v>
      </c>
      <c r="F94" s="39">
        <v>18.600000000000001</v>
      </c>
      <c r="G94" s="103">
        <f t="shared" si="5"/>
        <v>12.342056074766354</v>
      </c>
      <c r="H94" s="39">
        <f t="shared" si="9"/>
        <v>20.460000000000004</v>
      </c>
      <c r="I94" s="39">
        <f t="shared" si="6"/>
        <v>17.383177570093459</v>
      </c>
      <c r="J94" s="55" t="s">
        <v>199</v>
      </c>
      <c r="K94" s="52">
        <v>12</v>
      </c>
      <c r="L94" s="43">
        <f t="shared" si="7"/>
        <v>208.5981308411215</v>
      </c>
      <c r="M94" s="44">
        <f t="shared" si="8"/>
        <v>148.10467289719625</v>
      </c>
    </row>
    <row r="95" spans="1:13" ht="21" customHeight="1" x14ac:dyDescent="0.3">
      <c r="A95" s="19">
        <v>79</v>
      </c>
      <c r="B95" s="73" t="s">
        <v>163</v>
      </c>
      <c r="C95" s="92" t="s">
        <v>259</v>
      </c>
      <c r="D95" s="82" t="s">
        <v>105</v>
      </c>
      <c r="E95" s="111" t="s">
        <v>105</v>
      </c>
      <c r="F95" s="39">
        <v>3.44</v>
      </c>
      <c r="G95" s="103">
        <f t="shared" si="5"/>
        <v>2.2826168224299059</v>
      </c>
      <c r="H95" s="39">
        <f t="shared" si="9"/>
        <v>3.7840000000000003</v>
      </c>
      <c r="I95" s="39">
        <f t="shared" si="6"/>
        <v>3.2149532710280369</v>
      </c>
      <c r="J95" s="55" t="s">
        <v>198</v>
      </c>
      <c r="K95" s="52">
        <v>30</v>
      </c>
      <c r="L95" s="43">
        <f t="shared" si="7"/>
        <v>96.448598130841106</v>
      </c>
      <c r="M95" s="44">
        <f t="shared" si="8"/>
        <v>68.478504672897174</v>
      </c>
    </row>
    <row r="96" spans="1:13" ht="21" customHeight="1" x14ac:dyDescent="0.3">
      <c r="A96" s="19">
        <v>80</v>
      </c>
      <c r="B96" s="73" t="s">
        <v>164</v>
      </c>
      <c r="C96" s="92" t="s">
        <v>259</v>
      </c>
      <c r="D96" s="87" t="s">
        <v>106</v>
      </c>
      <c r="E96" s="116" t="s">
        <v>106</v>
      </c>
      <c r="F96" s="39">
        <v>3.2</v>
      </c>
      <c r="G96" s="103">
        <f t="shared" si="5"/>
        <v>2.1233644859813086</v>
      </c>
      <c r="H96" s="39">
        <f t="shared" si="9"/>
        <v>3.5200000000000005</v>
      </c>
      <c r="I96" s="39">
        <f t="shared" si="6"/>
        <v>2.990654205607477</v>
      </c>
      <c r="J96" s="55" t="s">
        <v>186</v>
      </c>
      <c r="K96" s="52">
        <v>24</v>
      </c>
      <c r="L96" s="43">
        <f t="shared" si="7"/>
        <v>71.775700934579447</v>
      </c>
      <c r="M96" s="44">
        <f t="shared" si="8"/>
        <v>50.960747663551402</v>
      </c>
    </row>
    <row r="97" spans="1:15" ht="21" customHeight="1" x14ac:dyDescent="0.3">
      <c r="A97" s="19">
        <v>81</v>
      </c>
      <c r="B97" s="73" t="s">
        <v>164</v>
      </c>
      <c r="C97" s="92" t="s">
        <v>259</v>
      </c>
      <c r="D97" s="85" t="s">
        <v>107</v>
      </c>
      <c r="E97" s="116" t="s">
        <v>107</v>
      </c>
      <c r="F97" s="39">
        <v>3.8</v>
      </c>
      <c r="G97" s="103">
        <f t="shared" si="5"/>
        <v>2.5214953271028033</v>
      </c>
      <c r="H97" s="39">
        <f t="shared" si="9"/>
        <v>4.18</v>
      </c>
      <c r="I97" s="39">
        <f t="shared" si="6"/>
        <v>3.551401869158878</v>
      </c>
      <c r="J97" s="55" t="s">
        <v>186</v>
      </c>
      <c r="K97" s="52">
        <v>24</v>
      </c>
      <c r="L97" s="43">
        <f t="shared" si="7"/>
        <v>85.233644859813069</v>
      </c>
      <c r="M97" s="44">
        <f t="shared" si="8"/>
        <v>60.51588785046728</v>
      </c>
    </row>
    <row r="98" spans="1:15" ht="21" customHeight="1" x14ac:dyDescent="0.3">
      <c r="A98" s="19">
        <v>82</v>
      </c>
      <c r="B98" s="73" t="s">
        <v>164</v>
      </c>
      <c r="C98" s="92" t="s">
        <v>259</v>
      </c>
      <c r="D98" s="85" t="s">
        <v>108</v>
      </c>
      <c r="E98" s="116" t="s">
        <v>108</v>
      </c>
      <c r="F98" s="39">
        <v>6.2</v>
      </c>
      <c r="G98" s="103">
        <f t="shared" si="5"/>
        <v>4.1140186915887851</v>
      </c>
      <c r="H98" s="39">
        <f t="shared" si="9"/>
        <v>6.8200000000000012</v>
      </c>
      <c r="I98" s="39">
        <f t="shared" si="6"/>
        <v>5.7943925233644862</v>
      </c>
      <c r="J98" s="55" t="s">
        <v>200</v>
      </c>
      <c r="K98" s="52">
        <v>24</v>
      </c>
      <c r="L98" s="43">
        <f t="shared" si="7"/>
        <v>139.06542056074767</v>
      </c>
      <c r="M98" s="44">
        <f t="shared" si="8"/>
        <v>98.736448598130835</v>
      </c>
    </row>
    <row r="99" spans="1:15" ht="21" customHeight="1" x14ac:dyDescent="0.3">
      <c r="A99" s="19">
        <v>83</v>
      </c>
      <c r="B99" s="73" t="s">
        <v>164</v>
      </c>
      <c r="C99" s="92" t="s">
        <v>259</v>
      </c>
      <c r="D99" s="85" t="s">
        <v>109</v>
      </c>
      <c r="E99" s="116" t="s">
        <v>109</v>
      </c>
      <c r="F99" s="39">
        <v>3.2</v>
      </c>
      <c r="G99" s="103">
        <f t="shared" si="5"/>
        <v>2.1233644859813086</v>
      </c>
      <c r="H99" s="39">
        <f t="shared" si="9"/>
        <v>3.5200000000000005</v>
      </c>
      <c r="I99" s="39">
        <f t="shared" si="6"/>
        <v>2.990654205607477</v>
      </c>
      <c r="J99" s="55" t="s">
        <v>186</v>
      </c>
      <c r="K99" s="52">
        <v>24</v>
      </c>
      <c r="L99" s="43">
        <f t="shared" si="7"/>
        <v>71.775700934579447</v>
      </c>
      <c r="M99" s="44">
        <f t="shared" si="8"/>
        <v>50.960747663551402</v>
      </c>
    </row>
    <row r="100" spans="1:15" ht="21" customHeight="1" x14ac:dyDescent="0.3">
      <c r="A100" s="19">
        <v>84</v>
      </c>
      <c r="B100" s="73" t="s">
        <v>164</v>
      </c>
      <c r="C100" s="92" t="s">
        <v>259</v>
      </c>
      <c r="D100" s="85" t="s">
        <v>110</v>
      </c>
      <c r="E100" s="115" t="s">
        <v>110</v>
      </c>
      <c r="F100" s="39">
        <v>3.2</v>
      </c>
      <c r="G100" s="103">
        <f t="shared" si="5"/>
        <v>2.1233644859813086</v>
      </c>
      <c r="H100" s="39">
        <f t="shared" si="9"/>
        <v>3.5200000000000005</v>
      </c>
      <c r="I100" s="39">
        <f t="shared" si="6"/>
        <v>2.990654205607477</v>
      </c>
      <c r="J100" s="55" t="s">
        <v>186</v>
      </c>
      <c r="K100" s="52">
        <v>24</v>
      </c>
      <c r="L100" s="43">
        <f t="shared" si="7"/>
        <v>71.775700934579447</v>
      </c>
      <c r="M100" s="44">
        <f t="shared" si="8"/>
        <v>50.960747663551402</v>
      </c>
    </row>
    <row r="101" spans="1:15" ht="21" customHeight="1" x14ac:dyDescent="0.3">
      <c r="A101" s="19">
        <v>85</v>
      </c>
      <c r="B101" s="73" t="s">
        <v>164</v>
      </c>
      <c r="C101" s="92" t="s">
        <v>259</v>
      </c>
      <c r="D101" s="85" t="s">
        <v>111</v>
      </c>
      <c r="E101" s="115" t="s">
        <v>111</v>
      </c>
      <c r="F101" s="39">
        <v>3.8</v>
      </c>
      <c r="G101" s="103">
        <f t="shared" si="5"/>
        <v>2.5214953271028033</v>
      </c>
      <c r="H101" s="39">
        <f t="shared" si="9"/>
        <v>4.18</v>
      </c>
      <c r="I101" s="39">
        <f t="shared" si="6"/>
        <v>3.551401869158878</v>
      </c>
      <c r="J101" s="55" t="s">
        <v>186</v>
      </c>
      <c r="K101" s="52">
        <v>24</v>
      </c>
      <c r="L101" s="43">
        <f t="shared" si="7"/>
        <v>85.233644859813069</v>
      </c>
      <c r="M101" s="44">
        <f t="shared" si="8"/>
        <v>60.51588785046728</v>
      </c>
    </row>
    <row r="102" spans="1:15" ht="21" customHeight="1" x14ac:dyDescent="0.3">
      <c r="A102" s="19">
        <v>86</v>
      </c>
      <c r="B102" s="73" t="s">
        <v>164</v>
      </c>
      <c r="C102" s="92" t="s">
        <v>259</v>
      </c>
      <c r="D102" s="85" t="s">
        <v>112</v>
      </c>
      <c r="E102" s="115" t="s">
        <v>112</v>
      </c>
      <c r="F102" s="39">
        <v>6.2</v>
      </c>
      <c r="G102" s="103">
        <f t="shared" si="5"/>
        <v>4.1140186915887851</v>
      </c>
      <c r="H102" s="39">
        <f t="shared" si="9"/>
        <v>6.8200000000000012</v>
      </c>
      <c r="I102" s="39">
        <f t="shared" si="6"/>
        <v>5.7943925233644862</v>
      </c>
      <c r="J102" s="51" t="s">
        <v>200</v>
      </c>
      <c r="K102" s="52">
        <v>24</v>
      </c>
      <c r="L102" s="43">
        <f t="shared" si="7"/>
        <v>139.06542056074767</v>
      </c>
      <c r="M102" s="44">
        <f t="shared" si="8"/>
        <v>98.736448598130835</v>
      </c>
    </row>
    <row r="103" spans="1:15" ht="21" customHeight="1" x14ac:dyDescent="0.3">
      <c r="A103" s="19">
        <v>87</v>
      </c>
      <c r="B103" s="73" t="s">
        <v>165</v>
      </c>
      <c r="C103" s="92" t="s">
        <v>259</v>
      </c>
      <c r="D103" s="87" t="s">
        <v>113</v>
      </c>
      <c r="E103" s="115" t="s">
        <v>113</v>
      </c>
      <c r="F103" s="39">
        <v>14.9</v>
      </c>
      <c r="G103" s="103">
        <f t="shared" si="5"/>
        <v>9.886915887850467</v>
      </c>
      <c r="H103" s="39">
        <f t="shared" si="9"/>
        <v>16.39</v>
      </c>
      <c r="I103" s="39">
        <f t="shared" si="6"/>
        <v>13.925233644859814</v>
      </c>
      <c r="J103" s="55" t="s">
        <v>186</v>
      </c>
      <c r="K103" s="52">
        <v>16</v>
      </c>
      <c r="L103" s="43">
        <f t="shared" si="7"/>
        <v>222.80373831775702</v>
      </c>
      <c r="M103" s="44">
        <f t="shared" si="8"/>
        <v>158.19065420560747</v>
      </c>
    </row>
    <row r="104" spans="1:15" ht="21" customHeight="1" x14ac:dyDescent="0.3">
      <c r="A104" s="19">
        <v>88</v>
      </c>
      <c r="B104" s="73" t="s">
        <v>165</v>
      </c>
      <c r="C104" s="92" t="s">
        <v>259</v>
      </c>
      <c r="D104" s="85" t="s">
        <v>114</v>
      </c>
      <c r="E104" s="111" t="s">
        <v>114</v>
      </c>
      <c r="F104" s="39">
        <v>14.9</v>
      </c>
      <c r="G104" s="103">
        <f t="shared" si="5"/>
        <v>9.886915887850467</v>
      </c>
      <c r="H104" s="39">
        <f t="shared" si="9"/>
        <v>16.39</v>
      </c>
      <c r="I104" s="39">
        <f t="shared" si="6"/>
        <v>13.925233644859814</v>
      </c>
      <c r="J104" s="55" t="s">
        <v>186</v>
      </c>
      <c r="K104" s="52">
        <v>16</v>
      </c>
      <c r="L104" s="43">
        <f t="shared" si="7"/>
        <v>222.80373831775702</v>
      </c>
      <c r="M104" s="44">
        <f t="shared" si="8"/>
        <v>158.19065420560747</v>
      </c>
    </row>
    <row r="105" spans="1:15" ht="21" customHeight="1" x14ac:dyDescent="0.3">
      <c r="A105" s="19">
        <v>89</v>
      </c>
      <c r="B105" s="73" t="s">
        <v>165</v>
      </c>
      <c r="C105" s="92" t="s">
        <v>259</v>
      </c>
      <c r="D105" s="85" t="s">
        <v>115</v>
      </c>
      <c r="E105" s="111" t="s">
        <v>115</v>
      </c>
      <c r="F105" s="39">
        <v>14.9</v>
      </c>
      <c r="G105" s="103">
        <f t="shared" si="5"/>
        <v>9.886915887850467</v>
      </c>
      <c r="H105" s="39">
        <f t="shared" si="9"/>
        <v>16.39</v>
      </c>
      <c r="I105" s="39">
        <f t="shared" si="6"/>
        <v>13.925233644859814</v>
      </c>
      <c r="J105" s="55" t="s">
        <v>186</v>
      </c>
      <c r="K105" s="52">
        <v>16</v>
      </c>
      <c r="L105" s="43">
        <f t="shared" si="7"/>
        <v>222.80373831775702</v>
      </c>
      <c r="M105" s="44">
        <f t="shared" si="8"/>
        <v>158.19065420560747</v>
      </c>
    </row>
    <row r="106" spans="1:15" ht="21" customHeight="1" x14ac:dyDescent="0.3">
      <c r="A106" s="19">
        <v>90</v>
      </c>
      <c r="B106" s="73" t="s">
        <v>165</v>
      </c>
      <c r="C106" s="92" t="s">
        <v>259</v>
      </c>
      <c r="D106" s="85" t="s">
        <v>116</v>
      </c>
      <c r="E106" s="111" t="s">
        <v>116</v>
      </c>
      <c r="F106" s="39">
        <v>4.57</v>
      </c>
      <c r="G106" s="103">
        <f t="shared" si="5"/>
        <v>3.0324299065420561</v>
      </c>
      <c r="H106" s="39">
        <f t="shared" si="9"/>
        <v>5.027000000000001</v>
      </c>
      <c r="I106" s="39">
        <f t="shared" si="6"/>
        <v>4.2710280373831777</v>
      </c>
      <c r="J106" s="51" t="s">
        <v>174</v>
      </c>
      <c r="K106" s="52">
        <v>24</v>
      </c>
      <c r="L106" s="43">
        <f t="shared" si="7"/>
        <v>102.50467289719626</v>
      </c>
      <c r="M106" s="44">
        <f t="shared" si="8"/>
        <v>72.778317757009347</v>
      </c>
    </row>
    <row r="107" spans="1:15" ht="21" customHeight="1" x14ac:dyDescent="0.3">
      <c r="A107" s="19">
        <v>91</v>
      </c>
      <c r="B107" s="73" t="s">
        <v>165</v>
      </c>
      <c r="C107" s="92" t="s">
        <v>259</v>
      </c>
      <c r="D107" s="85" t="s">
        <v>117</v>
      </c>
      <c r="E107" s="111" t="s">
        <v>117</v>
      </c>
      <c r="F107" s="39">
        <v>4.57</v>
      </c>
      <c r="G107" s="103">
        <f t="shared" si="5"/>
        <v>3.0324299065420561</v>
      </c>
      <c r="H107" s="39">
        <f t="shared" si="9"/>
        <v>5.027000000000001</v>
      </c>
      <c r="I107" s="39">
        <f t="shared" si="6"/>
        <v>4.2710280373831777</v>
      </c>
      <c r="J107" s="51" t="s">
        <v>174</v>
      </c>
      <c r="K107" s="52">
        <v>24</v>
      </c>
      <c r="L107" s="43">
        <f t="shared" si="7"/>
        <v>102.50467289719626</v>
      </c>
      <c r="M107" s="44">
        <f t="shared" si="8"/>
        <v>72.778317757009347</v>
      </c>
    </row>
    <row r="108" spans="1:15" ht="21" customHeight="1" x14ac:dyDescent="0.3">
      <c r="A108" s="19">
        <v>92</v>
      </c>
      <c r="B108" s="73" t="s">
        <v>165</v>
      </c>
      <c r="C108" s="92" t="s">
        <v>259</v>
      </c>
      <c r="D108" s="85" t="s">
        <v>118</v>
      </c>
      <c r="E108" s="111" t="s">
        <v>118</v>
      </c>
      <c r="F108" s="39">
        <v>4.57</v>
      </c>
      <c r="G108" s="103">
        <f t="shared" si="5"/>
        <v>3.0324299065420561</v>
      </c>
      <c r="H108" s="39">
        <f t="shared" si="9"/>
        <v>5.027000000000001</v>
      </c>
      <c r="I108" s="39">
        <f t="shared" si="6"/>
        <v>4.2710280373831777</v>
      </c>
      <c r="J108" s="51" t="s">
        <v>174</v>
      </c>
      <c r="K108" s="52">
        <v>24</v>
      </c>
      <c r="L108" s="43">
        <f t="shared" si="7"/>
        <v>102.50467289719626</v>
      </c>
      <c r="M108" s="44">
        <f t="shared" si="8"/>
        <v>72.778317757009347</v>
      </c>
    </row>
    <row r="109" spans="1:15" ht="21" customHeight="1" x14ac:dyDescent="0.3">
      <c r="A109" s="19">
        <v>93</v>
      </c>
      <c r="B109" s="73" t="s">
        <v>166</v>
      </c>
      <c r="C109" s="92" t="s">
        <v>249</v>
      </c>
      <c r="D109" s="87" t="s">
        <v>119</v>
      </c>
      <c r="E109" s="111" t="s">
        <v>119</v>
      </c>
      <c r="F109" s="39">
        <v>7.26</v>
      </c>
      <c r="G109" s="103">
        <f t="shared" si="5"/>
        <v>4.8173831775700933</v>
      </c>
      <c r="H109" s="39">
        <f t="shared" si="9"/>
        <v>7.9860000000000007</v>
      </c>
      <c r="I109" s="39">
        <f t="shared" si="6"/>
        <v>6.7850467289719623</v>
      </c>
      <c r="J109" s="51" t="s">
        <v>201</v>
      </c>
      <c r="K109" s="52">
        <v>12</v>
      </c>
      <c r="L109" s="43">
        <f t="shared" si="7"/>
        <v>81.420560747663544</v>
      </c>
      <c r="M109" s="44">
        <f t="shared" si="8"/>
        <v>57.808598130841119</v>
      </c>
    </row>
    <row r="110" spans="1:15" ht="21" customHeight="1" thickBot="1" x14ac:dyDescent="0.35">
      <c r="A110" s="19">
        <v>94</v>
      </c>
      <c r="B110" s="73" t="s">
        <v>166</v>
      </c>
      <c r="C110" s="92" t="s">
        <v>249</v>
      </c>
      <c r="D110" s="89" t="s">
        <v>120</v>
      </c>
      <c r="E110" s="111" t="s">
        <v>120</v>
      </c>
      <c r="F110" s="39">
        <v>19.100000000000001</v>
      </c>
      <c r="G110" s="103">
        <f t="shared" si="5"/>
        <v>12.673831775700934</v>
      </c>
      <c r="H110" s="39">
        <f t="shared" si="9"/>
        <v>21.01</v>
      </c>
      <c r="I110" s="39">
        <f t="shared" si="6"/>
        <v>17.850467289719628</v>
      </c>
      <c r="J110" s="51" t="s">
        <v>202</v>
      </c>
      <c r="K110" s="52">
        <v>12</v>
      </c>
      <c r="L110" s="43">
        <f t="shared" si="7"/>
        <v>214.20560747663552</v>
      </c>
      <c r="M110" s="44">
        <f t="shared" si="8"/>
        <v>152.08598130841122</v>
      </c>
    </row>
    <row r="111" spans="1:15" ht="21" customHeight="1" x14ac:dyDescent="0.3">
      <c r="A111" s="19">
        <v>95</v>
      </c>
      <c r="B111" s="73" t="s">
        <v>167</v>
      </c>
      <c r="C111" s="92" t="s">
        <v>259</v>
      </c>
      <c r="D111" s="85" t="s">
        <v>121</v>
      </c>
      <c r="E111" s="111" t="s">
        <v>121</v>
      </c>
      <c r="F111" s="39">
        <v>5.33</v>
      </c>
      <c r="G111" s="103">
        <f t="shared" si="5"/>
        <v>3.5367289719626167</v>
      </c>
      <c r="H111" s="39">
        <f t="shared" si="9"/>
        <v>5.8630000000000004</v>
      </c>
      <c r="I111" s="39">
        <f t="shared" si="6"/>
        <v>4.981308411214953</v>
      </c>
      <c r="J111" s="51" t="s">
        <v>186</v>
      </c>
      <c r="K111" s="52">
        <v>24</v>
      </c>
      <c r="L111" s="43">
        <f t="shared" si="7"/>
        <v>119.55140186915887</v>
      </c>
      <c r="M111" s="44">
        <f t="shared" si="8"/>
        <v>84.881495327102797</v>
      </c>
    </row>
    <row r="112" spans="1:15" s="129" customFormat="1" ht="21" customHeight="1" x14ac:dyDescent="0.3">
      <c r="A112" s="121">
        <v>96</v>
      </c>
      <c r="B112" s="122" t="s">
        <v>167</v>
      </c>
      <c r="C112" s="123" t="s">
        <v>259</v>
      </c>
      <c r="D112" s="124" t="s">
        <v>122</v>
      </c>
      <c r="E112" s="113" t="s">
        <v>122</v>
      </c>
      <c r="F112" s="103">
        <v>5.33</v>
      </c>
      <c r="G112" s="103">
        <f t="shared" si="5"/>
        <v>3.5367289719626167</v>
      </c>
      <c r="H112" s="103">
        <f t="shared" si="9"/>
        <v>5.8630000000000004</v>
      </c>
      <c r="I112" s="103">
        <f t="shared" si="6"/>
        <v>4.981308411214953</v>
      </c>
      <c r="J112" s="125" t="s">
        <v>186</v>
      </c>
      <c r="K112" s="126">
        <v>24</v>
      </c>
      <c r="L112" s="127">
        <f t="shared" si="7"/>
        <v>119.55140186915887</v>
      </c>
      <c r="M112" s="128">
        <f t="shared" si="8"/>
        <v>84.881495327102797</v>
      </c>
      <c r="O112" s="130"/>
    </row>
    <row r="113" spans="1:15" ht="21" customHeight="1" x14ac:dyDescent="0.3">
      <c r="A113" s="19">
        <v>97</v>
      </c>
      <c r="B113" s="73" t="s">
        <v>167</v>
      </c>
      <c r="C113" s="92" t="s">
        <v>259</v>
      </c>
      <c r="D113" s="85" t="s">
        <v>123</v>
      </c>
      <c r="E113" s="111" t="s">
        <v>123</v>
      </c>
      <c r="F113" s="40">
        <v>5.33</v>
      </c>
      <c r="G113" s="103">
        <f t="shared" si="5"/>
        <v>3.5367289719626167</v>
      </c>
      <c r="H113" s="39">
        <f t="shared" si="9"/>
        <v>5.8630000000000004</v>
      </c>
      <c r="I113" s="39">
        <f t="shared" si="6"/>
        <v>4.981308411214953</v>
      </c>
      <c r="J113" s="53" t="s">
        <v>186</v>
      </c>
      <c r="K113" s="52">
        <v>24</v>
      </c>
      <c r="L113" s="43">
        <f t="shared" si="7"/>
        <v>119.55140186915887</v>
      </c>
      <c r="M113" s="44">
        <f t="shared" si="8"/>
        <v>84.881495327102797</v>
      </c>
    </row>
    <row r="114" spans="1:15" ht="21" customHeight="1" x14ac:dyDescent="0.3">
      <c r="A114" s="19">
        <v>98</v>
      </c>
      <c r="B114" s="73" t="s">
        <v>167</v>
      </c>
      <c r="C114" s="92" t="s">
        <v>259</v>
      </c>
      <c r="D114" s="85" t="s">
        <v>124</v>
      </c>
      <c r="E114" s="111" t="s">
        <v>124</v>
      </c>
      <c r="F114" s="40">
        <v>12.51</v>
      </c>
      <c r="G114" s="103">
        <f t="shared" si="5"/>
        <v>8.301028037383178</v>
      </c>
      <c r="H114" s="39">
        <f t="shared" si="9"/>
        <v>13.761000000000001</v>
      </c>
      <c r="I114" s="39">
        <f t="shared" si="6"/>
        <v>11.691588785046729</v>
      </c>
      <c r="J114" s="53" t="s">
        <v>194</v>
      </c>
      <c r="K114" s="52">
        <v>24</v>
      </c>
      <c r="L114" s="43">
        <f t="shared" si="7"/>
        <v>280.59813084112147</v>
      </c>
      <c r="M114" s="44">
        <f t="shared" si="8"/>
        <v>199.22467289719629</v>
      </c>
    </row>
    <row r="115" spans="1:15" ht="21" customHeight="1" x14ac:dyDescent="0.3">
      <c r="A115" s="19">
        <v>99</v>
      </c>
      <c r="B115" s="73" t="s">
        <v>167</v>
      </c>
      <c r="C115" s="92" t="s">
        <v>259</v>
      </c>
      <c r="D115" s="85" t="s">
        <v>125</v>
      </c>
      <c r="E115" s="117" t="s">
        <v>125</v>
      </c>
      <c r="F115" s="40">
        <v>55.98</v>
      </c>
      <c r="G115" s="103">
        <f t="shared" si="5"/>
        <v>37.145607476635512</v>
      </c>
      <c r="H115" s="39">
        <f t="shared" si="9"/>
        <v>61.578000000000003</v>
      </c>
      <c r="I115" s="39">
        <f t="shared" si="6"/>
        <v>52.31775700934579</v>
      </c>
      <c r="J115" s="53" t="s">
        <v>203</v>
      </c>
      <c r="K115" s="54">
        <v>4</v>
      </c>
      <c r="L115" s="43">
        <f t="shared" si="7"/>
        <v>209.27102803738316</v>
      </c>
      <c r="M115" s="44">
        <f t="shared" si="8"/>
        <v>148.58242990654205</v>
      </c>
    </row>
    <row r="116" spans="1:15" ht="21" customHeight="1" x14ac:dyDescent="0.3">
      <c r="A116" s="19">
        <v>100</v>
      </c>
      <c r="B116" s="73" t="s">
        <v>167</v>
      </c>
      <c r="C116" s="92" t="s">
        <v>259</v>
      </c>
      <c r="D116" s="85" t="s">
        <v>126</v>
      </c>
      <c r="E116" s="118" t="s">
        <v>126</v>
      </c>
      <c r="F116" s="40">
        <v>55.98</v>
      </c>
      <c r="G116" s="103">
        <f t="shared" si="5"/>
        <v>37.145607476635512</v>
      </c>
      <c r="H116" s="39">
        <f t="shared" si="9"/>
        <v>61.578000000000003</v>
      </c>
      <c r="I116" s="39">
        <f t="shared" si="6"/>
        <v>52.31775700934579</v>
      </c>
      <c r="J116" s="53" t="s">
        <v>203</v>
      </c>
      <c r="K116" s="54">
        <v>4</v>
      </c>
      <c r="L116" s="43">
        <f t="shared" si="7"/>
        <v>209.27102803738316</v>
      </c>
      <c r="M116" s="44">
        <f t="shared" si="8"/>
        <v>148.58242990654205</v>
      </c>
    </row>
    <row r="117" spans="1:15" s="129" customFormat="1" ht="21" customHeight="1" x14ac:dyDescent="0.3">
      <c r="A117" s="121">
        <v>101</v>
      </c>
      <c r="B117" s="122" t="s">
        <v>167</v>
      </c>
      <c r="C117" s="123" t="s">
        <v>259</v>
      </c>
      <c r="D117" s="124" t="s">
        <v>127</v>
      </c>
      <c r="E117" s="119" t="s">
        <v>127</v>
      </c>
      <c r="F117" s="103">
        <v>13.43</v>
      </c>
      <c r="G117" s="103">
        <f t="shared" si="5"/>
        <v>8.9114953271028039</v>
      </c>
      <c r="H117" s="103">
        <f t="shared" si="9"/>
        <v>14.773000000000001</v>
      </c>
      <c r="I117" s="103">
        <f t="shared" si="6"/>
        <v>12.551401869158878</v>
      </c>
      <c r="J117" s="125" t="s">
        <v>194</v>
      </c>
      <c r="K117" s="126">
        <v>24</v>
      </c>
      <c r="L117" s="127">
        <f t="shared" si="7"/>
        <v>301.23364485981307</v>
      </c>
      <c r="M117" s="128">
        <f t="shared" si="8"/>
        <v>213.87588785046728</v>
      </c>
      <c r="O117" s="130"/>
    </row>
    <row r="118" spans="1:15" s="129" customFormat="1" ht="21" customHeight="1" x14ac:dyDescent="0.3">
      <c r="A118" s="121">
        <v>102</v>
      </c>
      <c r="B118" s="122" t="s">
        <v>167</v>
      </c>
      <c r="C118" s="123" t="s">
        <v>259</v>
      </c>
      <c r="D118" s="124" t="s">
        <v>128</v>
      </c>
      <c r="E118" s="119" t="s">
        <v>128</v>
      </c>
      <c r="F118" s="103">
        <v>6.6</v>
      </c>
      <c r="G118" s="103">
        <f t="shared" si="5"/>
        <v>4.3794392523364483</v>
      </c>
      <c r="H118" s="103">
        <f t="shared" si="9"/>
        <v>7.26</v>
      </c>
      <c r="I118" s="103">
        <f t="shared" si="6"/>
        <v>6.1682242990654199</v>
      </c>
      <c r="J118" s="125" t="s">
        <v>186</v>
      </c>
      <c r="K118" s="126">
        <v>24</v>
      </c>
      <c r="L118" s="127">
        <f t="shared" si="7"/>
        <v>148.03738317757006</v>
      </c>
      <c r="M118" s="128">
        <f t="shared" si="8"/>
        <v>105.10654205607476</v>
      </c>
      <c r="O118" s="130"/>
    </row>
    <row r="119" spans="1:15" ht="21" customHeight="1" x14ac:dyDescent="0.3">
      <c r="A119" s="19">
        <v>103</v>
      </c>
      <c r="B119" s="73" t="s">
        <v>167</v>
      </c>
      <c r="C119" s="92" t="s">
        <v>259</v>
      </c>
      <c r="D119" s="85" t="s">
        <v>129</v>
      </c>
      <c r="E119" s="118" t="s">
        <v>129</v>
      </c>
      <c r="F119" s="40">
        <v>11.59</v>
      </c>
      <c r="G119" s="103">
        <f t="shared" si="5"/>
        <v>7.6905607476635502</v>
      </c>
      <c r="H119" s="39">
        <f t="shared" si="9"/>
        <v>12.749000000000001</v>
      </c>
      <c r="I119" s="39">
        <f t="shared" si="6"/>
        <v>10.831775700934578</v>
      </c>
      <c r="J119" s="53" t="s">
        <v>194</v>
      </c>
      <c r="K119" s="54">
        <v>24</v>
      </c>
      <c r="L119" s="43">
        <f t="shared" si="7"/>
        <v>259.96261682242988</v>
      </c>
      <c r="M119" s="44">
        <f t="shared" si="8"/>
        <v>184.57345794392521</v>
      </c>
    </row>
    <row r="120" spans="1:15" ht="21" customHeight="1" x14ac:dyDescent="0.3">
      <c r="A120" s="19">
        <v>104</v>
      </c>
      <c r="B120" s="73" t="s">
        <v>167</v>
      </c>
      <c r="C120" s="92" t="s">
        <v>259</v>
      </c>
      <c r="D120" s="85" t="s">
        <v>130</v>
      </c>
      <c r="E120" s="118" t="s">
        <v>130</v>
      </c>
      <c r="F120" s="40">
        <v>5.33</v>
      </c>
      <c r="G120" s="103">
        <f t="shared" si="5"/>
        <v>3.5367289719626167</v>
      </c>
      <c r="H120" s="39">
        <f t="shared" si="9"/>
        <v>5.8630000000000004</v>
      </c>
      <c r="I120" s="39">
        <f t="shared" si="6"/>
        <v>4.981308411214953</v>
      </c>
      <c r="J120" s="53" t="s">
        <v>176</v>
      </c>
      <c r="K120" s="54">
        <v>24</v>
      </c>
      <c r="L120" s="43">
        <f t="shared" si="7"/>
        <v>119.55140186915887</v>
      </c>
      <c r="M120" s="44">
        <f t="shared" si="8"/>
        <v>84.881495327102797</v>
      </c>
    </row>
    <row r="121" spans="1:15" ht="21" customHeight="1" x14ac:dyDescent="0.3">
      <c r="A121" s="19">
        <v>105</v>
      </c>
      <c r="B121" s="73" t="s">
        <v>167</v>
      </c>
      <c r="C121" s="92" t="s">
        <v>259</v>
      </c>
      <c r="D121" s="85" t="s">
        <v>131</v>
      </c>
      <c r="E121" s="118" t="s">
        <v>131</v>
      </c>
      <c r="F121" s="40">
        <v>5.52</v>
      </c>
      <c r="G121" s="103">
        <f t="shared" si="5"/>
        <v>3.6628037383177565</v>
      </c>
      <c r="H121" s="39">
        <f t="shared" si="9"/>
        <v>6.0720000000000001</v>
      </c>
      <c r="I121" s="39">
        <f t="shared" si="6"/>
        <v>5.1588785046728969</v>
      </c>
      <c r="J121" s="53" t="s">
        <v>186</v>
      </c>
      <c r="K121" s="54">
        <v>24</v>
      </c>
      <c r="L121" s="43">
        <f t="shared" si="7"/>
        <v>123.81308411214953</v>
      </c>
      <c r="M121" s="44">
        <f t="shared" si="8"/>
        <v>87.907289719626164</v>
      </c>
    </row>
    <row r="122" spans="1:15" s="129" customFormat="1" ht="21" customHeight="1" thickBot="1" x14ac:dyDescent="0.35">
      <c r="A122" s="121">
        <v>106</v>
      </c>
      <c r="B122" s="122" t="s">
        <v>167</v>
      </c>
      <c r="C122" s="123" t="s">
        <v>259</v>
      </c>
      <c r="D122" s="131" t="s">
        <v>132</v>
      </c>
      <c r="E122" s="119" t="s">
        <v>132</v>
      </c>
      <c r="F122" s="103">
        <v>55.98</v>
      </c>
      <c r="G122" s="103">
        <f t="shared" si="5"/>
        <v>37.145607476635512</v>
      </c>
      <c r="H122" s="103">
        <f t="shared" si="9"/>
        <v>61.578000000000003</v>
      </c>
      <c r="I122" s="103">
        <f t="shared" si="6"/>
        <v>52.31775700934579</v>
      </c>
      <c r="J122" s="125" t="s">
        <v>204</v>
      </c>
      <c r="K122" s="126">
        <v>5</v>
      </c>
      <c r="L122" s="127">
        <f t="shared" si="7"/>
        <v>261.58878504672896</v>
      </c>
      <c r="M122" s="128">
        <f t="shared" si="8"/>
        <v>185.72803738317756</v>
      </c>
      <c r="O122" s="130"/>
    </row>
    <row r="123" spans="1:15" s="129" customFormat="1" ht="21" customHeight="1" x14ac:dyDescent="0.3">
      <c r="A123" s="121">
        <v>107</v>
      </c>
      <c r="B123" s="122" t="s">
        <v>167</v>
      </c>
      <c r="C123" s="123" t="s">
        <v>259</v>
      </c>
      <c r="D123" s="132" t="s">
        <v>133</v>
      </c>
      <c r="E123" s="119" t="s">
        <v>133</v>
      </c>
      <c r="F123" s="103">
        <v>5.33</v>
      </c>
      <c r="G123" s="103">
        <f t="shared" si="5"/>
        <v>3.5367289719626167</v>
      </c>
      <c r="H123" s="103">
        <f t="shared" si="9"/>
        <v>5.8630000000000004</v>
      </c>
      <c r="I123" s="103">
        <f t="shared" si="6"/>
        <v>4.981308411214953</v>
      </c>
      <c r="J123" s="125" t="s">
        <v>186</v>
      </c>
      <c r="K123" s="126">
        <v>24</v>
      </c>
      <c r="L123" s="127">
        <f t="shared" si="7"/>
        <v>119.55140186915887</v>
      </c>
      <c r="M123" s="128">
        <f t="shared" si="8"/>
        <v>84.881495327102797</v>
      </c>
      <c r="O123" s="130"/>
    </row>
    <row r="124" spans="1:15" s="129" customFormat="1" ht="21" customHeight="1" x14ac:dyDescent="0.3">
      <c r="A124" s="121">
        <v>108</v>
      </c>
      <c r="B124" s="122" t="s">
        <v>167</v>
      </c>
      <c r="C124" s="123" t="s">
        <v>259</v>
      </c>
      <c r="D124" s="124" t="s">
        <v>134</v>
      </c>
      <c r="E124" s="119" t="s">
        <v>134</v>
      </c>
      <c r="F124" s="103">
        <v>29.1</v>
      </c>
      <c r="G124" s="103">
        <f t="shared" si="5"/>
        <v>19.309345794392524</v>
      </c>
      <c r="H124" s="103">
        <f t="shared" si="9"/>
        <v>32.010000000000005</v>
      </c>
      <c r="I124" s="103">
        <f t="shared" si="6"/>
        <v>27.196261682242991</v>
      </c>
      <c r="J124" s="125" t="s">
        <v>205</v>
      </c>
      <c r="K124" s="126">
        <v>3</v>
      </c>
      <c r="L124" s="127">
        <f t="shared" si="7"/>
        <v>81.588785046728972</v>
      </c>
      <c r="M124" s="128">
        <f t="shared" si="8"/>
        <v>57.928037383177568</v>
      </c>
      <c r="O124" s="130"/>
    </row>
    <row r="125" spans="1:15" s="129" customFormat="1" ht="21" customHeight="1" x14ac:dyDescent="0.3">
      <c r="A125" s="121">
        <v>109</v>
      </c>
      <c r="B125" s="122" t="s">
        <v>167</v>
      </c>
      <c r="C125" s="123" t="s">
        <v>259</v>
      </c>
      <c r="D125" s="124" t="s">
        <v>135</v>
      </c>
      <c r="E125" s="119" t="s">
        <v>135</v>
      </c>
      <c r="F125" s="103">
        <v>14.53</v>
      </c>
      <c r="G125" s="103">
        <f t="shared" si="5"/>
        <v>9.6414018691588765</v>
      </c>
      <c r="H125" s="103">
        <f t="shared" si="9"/>
        <v>15.983000000000001</v>
      </c>
      <c r="I125" s="103">
        <f t="shared" si="6"/>
        <v>13.579439252336448</v>
      </c>
      <c r="J125" s="125" t="s">
        <v>206</v>
      </c>
      <c r="K125" s="126">
        <v>10</v>
      </c>
      <c r="L125" s="127">
        <f t="shared" si="7"/>
        <v>135.79439252336448</v>
      </c>
      <c r="M125" s="128">
        <f t="shared" si="8"/>
        <v>96.414018691588765</v>
      </c>
      <c r="O125" s="130"/>
    </row>
    <row r="126" spans="1:15" ht="21" customHeight="1" x14ac:dyDescent="0.3">
      <c r="A126" s="19">
        <v>110</v>
      </c>
      <c r="B126" s="73" t="s">
        <v>167</v>
      </c>
      <c r="C126" s="92" t="s">
        <v>259</v>
      </c>
      <c r="D126" s="85" t="s">
        <v>136</v>
      </c>
      <c r="E126" s="118" t="s">
        <v>136</v>
      </c>
      <c r="F126" s="39">
        <v>55.98</v>
      </c>
      <c r="G126" s="103">
        <f t="shared" si="5"/>
        <v>37.145607476635512</v>
      </c>
      <c r="H126" s="39">
        <f t="shared" si="9"/>
        <v>61.578000000000003</v>
      </c>
      <c r="I126" s="39">
        <f t="shared" si="6"/>
        <v>52.31775700934579</v>
      </c>
      <c r="J126" s="51" t="s">
        <v>207</v>
      </c>
      <c r="K126" s="52">
        <v>4</v>
      </c>
      <c r="L126" s="43">
        <f t="shared" si="7"/>
        <v>209.27102803738316</v>
      </c>
      <c r="M126" s="44">
        <f t="shared" si="8"/>
        <v>148.58242990654205</v>
      </c>
    </row>
    <row r="127" spans="1:15" ht="21" customHeight="1" x14ac:dyDescent="0.3">
      <c r="A127" s="19">
        <v>111</v>
      </c>
      <c r="B127" s="73" t="s">
        <v>167</v>
      </c>
      <c r="C127" s="92" t="s">
        <v>259</v>
      </c>
      <c r="D127" s="85" t="s">
        <v>137</v>
      </c>
      <c r="E127" s="118" t="s">
        <v>137</v>
      </c>
      <c r="F127" s="39">
        <v>55.98</v>
      </c>
      <c r="G127" s="103">
        <f t="shared" si="5"/>
        <v>37.145607476635512</v>
      </c>
      <c r="H127" s="39">
        <f t="shared" si="9"/>
        <v>61.578000000000003</v>
      </c>
      <c r="I127" s="39">
        <f t="shared" si="6"/>
        <v>52.31775700934579</v>
      </c>
      <c r="J127" s="51" t="s">
        <v>207</v>
      </c>
      <c r="K127" s="52">
        <v>4</v>
      </c>
      <c r="L127" s="43">
        <f t="shared" si="7"/>
        <v>209.27102803738316</v>
      </c>
      <c r="M127" s="44">
        <f t="shared" si="8"/>
        <v>148.58242990654205</v>
      </c>
    </row>
    <row r="128" spans="1:15" ht="21" customHeight="1" x14ac:dyDescent="0.3">
      <c r="A128" s="19">
        <v>112</v>
      </c>
      <c r="B128" s="73" t="s">
        <v>167</v>
      </c>
      <c r="C128" s="92" t="s">
        <v>259</v>
      </c>
      <c r="D128" s="85" t="s">
        <v>138</v>
      </c>
      <c r="E128" s="118" t="s">
        <v>138</v>
      </c>
      <c r="F128" s="39">
        <v>14.22</v>
      </c>
      <c r="G128" s="103">
        <f t="shared" si="5"/>
        <v>9.4357009345794385</v>
      </c>
      <c r="H128" s="39">
        <f t="shared" si="9"/>
        <v>15.642000000000001</v>
      </c>
      <c r="I128" s="39">
        <f t="shared" si="6"/>
        <v>13.289719626168225</v>
      </c>
      <c r="J128" s="51" t="s">
        <v>191</v>
      </c>
      <c r="K128" s="52">
        <v>10</v>
      </c>
      <c r="L128" s="43">
        <f t="shared" si="7"/>
        <v>132.89719626168224</v>
      </c>
      <c r="M128" s="44">
        <f t="shared" si="8"/>
        <v>94.357009345794381</v>
      </c>
    </row>
    <row r="129" spans="1:15" s="129" customFormat="1" ht="21" customHeight="1" x14ac:dyDescent="0.3">
      <c r="A129" s="121">
        <v>113</v>
      </c>
      <c r="B129" s="122" t="s">
        <v>167</v>
      </c>
      <c r="C129" s="123" t="s">
        <v>259</v>
      </c>
      <c r="D129" s="124" t="s">
        <v>139</v>
      </c>
      <c r="E129" s="119" t="s">
        <v>139</v>
      </c>
      <c r="F129" s="103">
        <v>25.56</v>
      </c>
      <c r="G129" s="103">
        <f t="shared" si="5"/>
        <v>16.960373831775698</v>
      </c>
      <c r="H129" s="103">
        <f t="shared" si="9"/>
        <v>28.116</v>
      </c>
      <c r="I129" s="103">
        <f t="shared" si="6"/>
        <v>23.887850467289717</v>
      </c>
      <c r="J129" s="125" t="s">
        <v>194</v>
      </c>
      <c r="K129" s="126">
        <v>16</v>
      </c>
      <c r="L129" s="127">
        <f t="shared" si="7"/>
        <v>382.20560747663546</v>
      </c>
      <c r="M129" s="128">
        <f t="shared" si="8"/>
        <v>271.36598130841116</v>
      </c>
      <c r="O129" s="130"/>
    </row>
    <row r="130" spans="1:15" s="129" customFormat="1" ht="21" customHeight="1" x14ac:dyDescent="0.3">
      <c r="A130" s="121">
        <v>114</v>
      </c>
      <c r="B130" s="122" t="s">
        <v>167</v>
      </c>
      <c r="C130" s="123" t="s">
        <v>259</v>
      </c>
      <c r="D130" s="124" t="s">
        <v>140</v>
      </c>
      <c r="E130" s="119" t="s">
        <v>140</v>
      </c>
      <c r="F130" s="103">
        <v>13.61</v>
      </c>
      <c r="G130" s="103">
        <f t="shared" si="5"/>
        <v>9.0309345794392506</v>
      </c>
      <c r="H130" s="103">
        <f t="shared" si="9"/>
        <v>14.971</v>
      </c>
      <c r="I130" s="103">
        <f t="shared" si="6"/>
        <v>12.719626168224298</v>
      </c>
      <c r="J130" s="125" t="s">
        <v>186</v>
      </c>
      <c r="K130" s="126">
        <v>16</v>
      </c>
      <c r="L130" s="127">
        <f t="shared" si="7"/>
        <v>203.51401869158877</v>
      </c>
      <c r="M130" s="128">
        <f t="shared" si="8"/>
        <v>144.49495327102801</v>
      </c>
      <c r="O130" s="130"/>
    </row>
    <row r="131" spans="1:15" ht="21" customHeight="1" x14ac:dyDescent="0.3">
      <c r="A131" s="19">
        <v>115</v>
      </c>
      <c r="B131" s="75" t="s">
        <v>167</v>
      </c>
      <c r="C131" s="92" t="s">
        <v>259</v>
      </c>
      <c r="D131" s="88" t="s">
        <v>141</v>
      </c>
      <c r="E131" s="118" t="s">
        <v>141</v>
      </c>
      <c r="F131" s="41">
        <v>55.98</v>
      </c>
      <c r="G131" s="103">
        <f t="shared" si="5"/>
        <v>37.145607476635512</v>
      </c>
      <c r="H131" s="39">
        <f t="shared" si="9"/>
        <v>61.578000000000003</v>
      </c>
      <c r="I131" s="39">
        <f t="shared" si="6"/>
        <v>52.31775700934579</v>
      </c>
      <c r="J131" s="56" t="s">
        <v>207</v>
      </c>
      <c r="K131" s="57">
        <v>4</v>
      </c>
      <c r="L131" s="43">
        <f t="shared" si="7"/>
        <v>209.27102803738316</v>
      </c>
      <c r="M131" s="44">
        <f t="shared" si="8"/>
        <v>148.58242990654205</v>
      </c>
    </row>
    <row r="132" spans="1:15" ht="21" customHeight="1" x14ac:dyDescent="0.3">
      <c r="A132" s="19">
        <v>116</v>
      </c>
      <c r="B132" s="76" t="s">
        <v>168</v>
      </c>
      <c r="C132" s="93" t="s">
        <v>259</v>
      </c>
      <c r="D132" s="90" t="s">
        <v>142</v>
      </c>
      <c r="E132" s="120" t="s">
        <v>142</v>
      </c>
      <c r="F132" s="42">
        <v>19.98</v>
      </c>
      <c r="G132" s="103">
        <f t="shared" si="5"/>
        <v>13.257757009345791</v>
      </c>
      <c r="H132" s="39">
        <f t="shared" si="9"/>
        <v>21.978000000000002</v>
      </c>
      <c r="I132" s="39">
        <f t="shared" si="6"/>
        <v>18.67289719626168</v>
      </c>
      <c r="J132" s="58" t="s">
        <v>208</v>
      </c>
      <c r="K132" s="59">
        <v>36</v>
      </c>
      <c r="L132" s="43">
        <f t="shared" si="7"/>
        <v>672.2242990654205</v>
      </c>
      <c r="M132" s="44">
        <f t="shared" si="8"/>
        <v>477.27925233644851</v>
      </c>
    </row>
    <row r="133" spans="1:15" ht="21" customHeight="1" x14ac:dyDescent="0.3">
      <c r="A133" s="19">
        <v>117</v>
      </c>
      <c r="B133" s="76" t="s">
        <v>156</v>
      </c>
      <c r="C133" s="93" t="s">
        <v>265</v>
      </c>
      <c r="D133" s="91" t="s">
        <v>143</v>
      </c>
      <c r="E133" s="120" t="s">
        <v>143</v>
      </c>
      <c r="F133" s="42">
        <v>6</v>
      </c>
      <c r="G133" s="103">
        <f t="shared" si="5"/>
        <v>3.981308411214953</v>
      </c>
      <c r="H133" s="39">
        <f t="shared" si="9"/>
        <v>6.6000000000000005</v>
      </c>
      <c r="I133" s="39">
        <f t="shared" si="6"/>
        <v>5.6074766355140184</v>
      </c>
      <c r="J133" s="58" t="s">
        <v>186</v>
      </c>
      <c r="K133" s="59">
        <v>12</v>
      </c>
      <c r="L133" s="43">
        <f t="shared" si="7"/>
        <v>67.289719626168221</v>
      </c>
      <c r="M133" s="44">
        <f t="shared" si="8"/>
        <v>47.775700934579433</v>
      </c>
    </row>
    <row r="134" spans="1:15" ht="21" customHeight="1" x14ac:dyDescent="0.3">
      <c r="A134" s="19">
        <v>118</v>
      </c>
      <c r="B134" s="76" t="s">
        <v>156</v>
      </c>
      <c r="C134" s="93" t="s">
        <v>265</v>
      </c>
      <c r="D134" s="91" t="s">
        <v>144</v>
      </c>
      <c r="E134" s="120" t="s">
        <v>144</v>
      </c>
      <c r="F134" s="42">
        <v>6</v>
      </c>
      <c r="G134" s="103">
        <f t="shared" si="5"/>
        <v>3.981308411214953</v>
      </c>
      <c r="H134" s="39">
        <f t="shared" si="9"/>
        <v>6.6000000000000005</v>
      </c>
      <c r="I134" s="39">
        <f t="shared" si="6"/>
        <v>5.6074766355140184</v>
      </c>
      <c r="J134" s="58" t="s">
        <v>186</v>
      </c>
      <c r="K134" s="59">
        <v>12</v>
      </c>
      <c r="L134" s="43">
        <f t="shared" si="7"/>
        <v>67.289719626168221</v>
      </c>
      <c r="M134" s="44">
        <f t="shared" si="8"/>
        <v>47.775700934579433</v>
      </c>
    </row>
    <row r="135" spans="1:15" ht="21" customHeight="1" x14ac:dyDescent="0.3">
      <c r="A135" s="19">
        <v>119</v>
      </c>
      <c r="B135" s="76" t="s">
        <v>156</v>
      </c>
      <c r="C135" s="93" t="s">
        <v>265</v>
      </c>
      <c r="D135" s="91" t="s">
        <v>145</v>
      </c>
      <c r="E135" s="120" t="s">
        <v>145</v>
      </c>
      <c r="F135" s="42">
        <v>6</v>
      </c>
      <c r="G135" s="103">
        <f t="shared" si="5"/>
        <v>3.981308411214953</v>
      </c>
      <c r="H135" s="39">
        <f t="shared" si="9"/>
        <v>6.6000000000000005</v>
      </c>
      <c r="I135" s="39">
        <f t="shared" si="6"/>
        <v>5.6074766355140184</v>
      </c>
      <c r="J135" s="58" t="s">
        <v>186</v>
      </c>
      <c r="K135" s="59">
        <v>12</v>
      </c>
      <c r="L135" s="43">
        <f t="shared" si="7"/>
        <v>67.289719626168221</v>
      </c>
      <c r="M135" s="44">
        <f t="shared" si="8"/>
        <v>47.775700934579433</v>
      </c>
    </row>
    <row r="136" spans="1:15" ht="21" customHeight="1" x14ac:dyDescent="0.3">
      <c r="A136" s="19">
        <v>120</v>
      </c>
      <c r="B136" s="76" t="s">
        <v>156</v>
      </c>
      <c r="C136" s="93" t="s">
        <v>265</v>
      </c>
      <c r="D136" s="91" t="s">
        <v>146</v>
      </c>
      <c r="E136" s="120" t="s">
        <v>146</v>
      </c>
      <c r="F136" s="42">
        <v>66</v>
      </c>
      <c r="G136" s="103">
        <f t="shared" si="5"/>
        <v>43.794392523364479</v>
      </c>
      <c r="H136" s="39">
        <f t="shared" si="9"/>
        <v>72.600000000000009</v>
      </c>
      <c r="I136" s="39">
        <f t="shared" si="6"/>
        <v>61.682242990654203</v>
      </c>
      <c r="J136" s="58" t="s">
        <v>186</v>
      </c>
      <c r="K136" s="59">
        <v>12</v>
      </c>
      <c r="L136" s="43">
        <f t="shared" si="7"/>
        <v>740.18691588785043</v>
      </c>
      <c r="M136" s="44">
        <f t="shared" si="8"/>
        <v>525.53271028037375</v>
      </c>
    </row>
    <row r="137" spans="1:15" ht="21" customHeight="1" x14ac:dyDescent="0.3">
      <c r="A137" s="19">
        <v>121</v>
      </c>
      <c r="B137" s="76" t="s">
        <v>156</v>
      </c>
      <c r="C137" s="93" t="s">
        <v>265</v>
      </c>
      <c r="D137" s="91" t="s">
        <v>147</v>
      </c>
      <c r="E137" s="120" t="s">
        <v>147</v>
      </c>
      <c r="F137" s="42">
        <v>6</v>
      </c>
      <c r="G137" s="103">
        <f t="shared" si="5"/>
        <v>3.981308411214953</v>
      </c>
      <c r="H137" s="39">
        <f t="shared" si="9"/>
        <v>6.6000000000000005</v>
      </c>
      <c r="I137" s="39">
        <f t="shared" si="6"/>
        <v>5.6074766355140184</v>
      </c>
      <c r="J137" s="58" t="s">
        <v>186</v>
      </c>
      <c r="K137" s="59">
        <v>12</v>
      </c>
      <c r="L137" s="43">
        <f t="shared" si="7"/>
        <v>67.289719626168221</v>
      </c>
      <c r="M137" s="44">
        <f t="shared" si="8"/>
        <v>47.775700934579433</v>
      </c>
    </row>
    <row r="138" spans="1:15" ht="21" customHeight="1" x14ac:dyDescent="0.3">
      <c r="A138" s="19">
        <v>122</v>
      </c>
      <c r="B138" s="76" t="s">
        <v>156</v>
      </c>
      <c r="C138" s="93" t="s">
        <v>265</v>
      </c>
      <c r="D138" s="91" t="s">
        <v>148</v>
      </c>
      <c r="E138" s="120" t="s">
        <v>148</v>
      </c>
      <c r="F138" s="42">
        <v>6</v>
      </c>
      <c r="G138" s="103">
        <f t="shared" si="5"/>
        <v>3.981308411214953</v>
      </c>
      <c r="H138" s="39">
        <f t="shared" si="9"/>
        <v>6.6000000000000005</v>
      </c>
      <c r="I138" s="39">
        <f t="shared" si="6"/>
        <v>5.6074766355140184</v>
      </c>
      <c r="J138" s="58" t="s">
        <v>186</v>
      </c>
      <c r="K138" s="59">
        <v>12</v>
      </c>
      <c r="L138" s="43">
        <f t="shared" si="7"/>
        <v>67.289719626168221</v>
      </c>
      <c r="M138" s="44">
        <f t="shared" si="8"/>
        <v>47.775700934579433</v>
      </c>
    </row>
    <row r="139" spans="1:15" ht="21" customHeight="1" x14ac:dyDescent="0.3">
      <c r="A139" s="19">
        <v>123</v>
      </c>
      <c r="B139" s="76" t="s">
        <v>156</v>
      </c>
      <c r="C139" s="93" t="s">
        <v>265</v>
      </c>
      <c r="D139" s="91" t="s">
        <v>149</v>
      </c>
      <c r="E139" s="120" t="s">
        <v>149</v>
      </c>
      <c r="F139" s="42">
        <v>6</v>
      </c>
      <c r="G139" s="103">
        <f t="shared" si="5"/>
        <v>3.981308411214953</v>
      </c>
      <c r="H139" s="39">
        <f t="shared" si="9"/>
        <v>6.6000000000000005</v>
      </c>
      <c r="I139" s="39">
        <f t="shared" si="6"/>
        <v>5.6074766355140184</v>
      </c>
      <c r="J139" s="58" t="s">
        <v>186</v>
      </c>
      <c r="K139" s="59">
        <v>12</v>
      </c>
      <c r="L139" s="43">
        <f t="shared" si="7"/>
        <v>67.289719626168221</v>
      </c>
      <c r="M139" s="44">
        <f t="shared" si="8"/>
        <v>47.775700934579433</v>
      </c>
    </row>
    <row r="140" spans="1:15" ht="21" customHeight="1" x14ac:dyDescent="0.3">
      <c r="A140" s="19">
        <v>124</v>
      </c>
      <c r="B140" s="76" t="s">
        <v>156</v>
      </c>
      <c r="C140" s="93" t="s">
        <v>265</v>
      </c>
      <c r="D140" s="91" t="s">
        <v>150</v>
      </c>
      <c r="E140" s="120" t="s">
        <v>150</v>
      </c>
      <c r="F140" s="42">
        <v>6</v>
      </c>
      <c r="G140" s="103">
        <f t="shared" si="5"/>
        <v>3.981308411214953</v>
      </c>
      <c r="H140" s="39">
        <f t="shared" si="9"/>
        <v>6.6000000000000005</v>
      </c>
      <c r="I140" s="39">
        <f t="shared" si="6"/>
        <v>5.6074766355140184</v>
      </c>
      <c r="J140" s="58" t="s">
        <v>186</v>
      </c>
      <c r="K140" s="59">
        <v>12</v>
      </c>
      <c r="L140" s="43">
        <f t="shared" si="7"/>
        <v>67.289719626168221</v>
      </c>
      <c r="M140" s="44">
        <f t="shared" si="8"/>
        <v>47.775700934579433</v>
      </c>
    </row>
    <row r="141" spans="1:15" ht="21" customHeight="1" x14ac:dyDescent="0.3">
      <c r="A141" s="19">
        <v>125</v>
      </c>
      <c r="B141" s="76" t="s">
        <v>169</v>
      </c>
      <c r="C141" s="93" t="s">
        <v>249</v>
      </c>
      <c r="D141" s="91" t="s">
        <v>151</v>
      </c>
      <c r="E141" s="120" t="s">
        <v>151</v>
      </c>
      <c r="F141" s="42">
        <v>13</v>
      </c>
      <c r="G141" s="103">
        <f t="shared" si="5"/>
        <v>8.6261682242990645</v>
      </c>
      <c r="H141" s="39">
        <f t="shared" si="9"/>
        <v>14.3</v>
      </c>
      <c r="I141" s="39">
        <f t="shared" si="6"/>
        <v>12.149532710280374</v>
      </c>
      <c r="J141" s="58" t="s">
        <v>209</v>
      </c>
      <c r="K141" s="59">
        <v>12</v>
      </c>
      <c r="L141" s="43">
        <f t="shared" si="7"/>
        <v>145.79439252336448</v>
      </c>
      <c r="M141" s="44">
        <f t="shared" si="8"/>
        <v>103.51401869158877</v>
      </c>
    </row>
    <row r="142" spans="1:15" ht="21" customHeight="1" x14ac:dyDescent="0.3">
      <c r="A142" s="19">
        <v>126</v>
      </c>
      <c r="B142" s="76" t="s">
        <v>169</v>
      </c>
      <c r="C142" s="93" t="s">
        <v>249</v>
      </c>
      <c r="D142" s="91" t="s">
        <v>152</v>
      </c>
      <c r="E142" s="120" t="s">
        <v>152</v>
      </c>
      <c r="F142" s="42">
        <v>15</v>
      </c>
      <c r="G142" s="103">
        <f t="shared" si="5"/>
        <v>9.9532710280373831</v>
      </c>
      <c r="H142" s="39">
        <f t="shared" si="9"/>
        <v>16.5</v>
      </c>
      <c r="I142" s="39">
        <f t="shared" si="6"/>
        <v>14.018691588785046</v>
      </c>
      <c r="J142" s="58" t="s">
        <v>209</v>
      </c>
      <c r="K142" s="59">
        <v>12</v>
      </c>
      <c r="L142" s="43">
        <f t="shared" si="7"/>
        <v>168.22429906542055</v>
      </c>
      <c r="M142" s="44">
        <f t="shared" si="8"/>
        <v>119.43925233644859</v>
      </c>
    </row>
    <row r="143" spans="1:15" ht="21" customHeight="1" x14ac:dyDescent="0.3">
      <c r="A143" s="19">
        <v>127</v>
      </c>
      <c r="B143" s="76" t="s">
        <v>169</v>
      </c>
      <c r="C143" s="93" t="s">
        <v>249</v>
      </c>
      <c r="D143" s="91" t="s">
        <v>153</v>
      </c>
      <c r="E143" s="120" t="s">
        <v>153</v>
      </c>
      <c r="F143" s="42">
        <v>15</v>
      </c>
      <c r="G143" s="103">
        <f t="shared" si="5"/>
        <v>9.9532710280373831</v>
      </c>
      <c r="H143" s="39">
        <f t="shared" si="9"/>
        <v>16.5</v>
      </c>
      <c r="I143" s="39">
        <f t="shared" si="6"/>
        <v>14.018691588785046</v>
      </c>
      <c r="J143" s="58" t="s">
        <v>209</v>
      </c>
      <c r="K143" s="59">
        <v>12</v>
      </c>
      <c r="L143" s="43">
        <f t="shared" si="7"/>
        <v>168.22429906542055</v>
      </c>
      <c r="M143" s="44">
        <f t="shared" si="8"/>
        <v>119.43925233644859</v>
      </c>
    </row>
    <row r="144" spans="1:15" ht="21" customHeight="1" x14ac:dyDescent="0.3">
      <c r="A144" s="19">
        <v>128</v>
      </c>
      <c r="B144" s="76" t="s">
        <v>169</v>
      </c>
      <c r="C144" s="93" t="s">
        <v>249</v>
      </c>
      <c r="D144" s="91" t="s">
        <v>154</v>
      </c>
      <c r="E144" s="120" t="s">
        <v>154</v>
      </c>
      <c r="F144" s="42">
        <v>15</v>
      </c>
      <c r="G144" s="103">
        <f t="shared" si="5"/>
        <v>9.9532710280373831</v>
      </c>
      <c r="H144" s="39">
        <f t="shared" si="9"/>
        <v>16.5</v>
      </c>
      <c r="I144" s="39">
        <f t="shared" si="6"/>
        <v>14.018691588785046</v>
      </c>
      <c r="J144" s="58" t="s">
        <v>209</v>
      </c>
      <c r="K144" s="59">
        <v>12</v>
      </c>
      <c r="L144" s="43">
        <f t="shared" si="7"/>
        <v>168.22429906542055</v>
      </c>
      <c r="M144" s="44">
        <f t="shared" si="8"/>
        <v>119.43925233644859</v>
      </c>
    </row>
    <row r="145" spans="1:13" ht="21" customHeight="1" x14ac:dyDescent="0.3">
      <c r="A145" s="19">
        <v>129</v>
      </c>
      <c r="B145" s="76" t="s">
        <v>170</v>
      </c>
      <c r="C145" s="93" t="s">
        <v>266</v>
      </c>
      <c r="D145" s="91" t="s">
        <v>155</v>
      </c>
      <c r="E145" s="118" t="s">
        <v>155</v>
      </c>
      <c r="F145" s="42">
        <v>15</v>
      </c>
      <c r="G145" s="103">
        <f t="shared" si="5"/>
        <v>9.9532710280373831</v>
      </c>
      <c r="H145" s="39">
        <f t="shared" si="9"/>
        <v>16.5</v>
      </c>
      <c r="I145" s="39">
        <f t="shared" si="6"/>
        <v>14.018691588785046</v>
      </c>
      <c r="J145" s="58" t="s">
        <v>209</v>
      </c>
      <c r="K145" s="59">
        <v>12</v>
      </c>
      <c r="L145" s="43">
        <f t="shared" si="7"/>
        <v>168.22429906542055</v>
      </c>
      <c r="M145" s="44">
        <f t="shared" si="8"/>
        <v>119.43925233644859</v>
      </c>
    </row>
    <row r="146" spans="1:13" ht="21" customHeight="1" x14ac:dyDescent="0.25">
      <c r="A146" s="150" t="s">
        <v>13</v>
      </c>
      <c r="B146" s="151"/>
      <c r="C146" s="151"/>
      <c r="D146" s="151"/>
      <c r="E146" s="151"/>
      <c r="F146" s="151"/>
      <c r="G146" s="151"/>
      <c r="H146" s="151"/>
      <c r="I146" s="151"/>
      <c r="J146" s="151"/>
      <c r="K146" s="152"/>
      <c r="L146" s="45">
        <f>SUM(L17:L145)</f>
        <v>17431.476635514005</v>
      </c>
      <c r="M146" s="45">
        <f>SUM(M17:M145)</f>
        <v>12376.348411214942</v>
      </c>
    </row>
    <row r="147" spans="1:13" ht="21" customHeight="1" x14ac:dyDescent="0.25">
      <c r="A147" s="133" t="s">
        <v>14</v>
      </c>
      <c r="B147" s="134"/>
      <c r="C147" s="135"/>
      <c r="D147" s="134"/>
      <c r="E147" s="136"/>
      <c r="F147" s="134"/>
      <c r="G147" s="134"/>
      <c r="H147" s="134"/>
      <c r="I147" s="134"/>
      <c r="J147" s="134"/>
      <c r="K147" s="137"/>
      <c r="L147" s="45">
        <f>L146*0.07</f>
        <v>1220.2033644859805</v>
      </c>
      <c r="M147" s="45">
        <f>M146*0.07</f>
        <v>866.34438878504602</v>
      </c>
    </row>
    <row r="148" spans="1:13" ht="21" customHeight="1" x14ac:dyDescent="0.25">
      <c r="A148" s="133" t="s">
        <v>15</v>
      </c>
      <c r="B148" s="134"/>
      <c r="C148" s="135"/>
      <c r="D148" s="134"/>
      <c r="E148" s="136"/>
      <c r="F148" s="134"/>
      <c r="G148" s="134"/>
      <c r="H148" s="134"/>
      <c r="I148" s="134"/>
      <c r="J148" s="134"/>
      <c r="K148" s="137"/>
      <c r="L148" s="45">
        <f>L146+L147</f>
        <v>18651.679999999986</v>
      </c>
      <c r="M148" s="45">
        <f>M146+M147</f>
        <v>13242.692799999988</v>
      </c>
    </row>
    <row r="149" spans="1:13" ht="23.25" x14ac:dyDescent="0.35">
      <c r="A149" s="6"/>
      <c r="B149" s="6"/>
      <c r="C149" s="6"/>
      <c r="D149" s="6"/>
      <c r="E149" s="6"/>
      <c r="F149" s="6"/>
      <c r="G149" s="104"/>
      <c r="H149" s="6"/>
      <c r="I149" s="6"/>
      <c r="J149" s="6"/>
      <c r="K149" s="6"/>
      <c r="L149" s="6"/>
      <c r="M149" s="6"/>
    </row>
    <row r="150" spans="1:13" ht="23.25" x14ac:dyDescent="0.35">
      <c r="A150" s="26" t="s">
        <v>16</v>
      </c>
      <c r="B150" s="6"/>
      <c r="C150" s="6"/>
      <c r="D150" s="6"/>
      <c r="E150" s="6"/>
      <c r="F150" s="6"/>
      <c r="G150" s="104"/>
      <c r="H150" s="6"/>
      <c r="I150" s="6"/>
      <c r="J150" s="6"/>
      <c r="K150" s="6"/>
      <c r="L150" s="6"/>
      <c r="M150" s="6"/>
    </row>
    <row r="151" spans="1:13" ht="23.25" x14ac:dyDescent="0.35">
      <c r="A151" s="27" t="s">
        <v>236</v>
      </c>
      <c r="B151" s="28"/>
      <c r="C151" s="28"/>
      <c r="D151" s="28"/>
      <c r="E151" s="28"/>
      <c r="F151" s="28"/>
      <c r="G151" s="105"/>
      <c r="H151" s="28"/>
      <c r="I151" s="28"/>
      <c r="J151" s="28"/>
      <c r="K151" s="28"/>
      <c r="L151" s="28"/>
      <c r="M151" s="28"/>
    </row>
    <row r="152" spans="1:13" ht="23.25" x14ac:dyDescent="0.35">
      <c r="A152" s="29" t="s">
        <v>17</v>
      </c>
      <c r="B152" s="6"/>
      <c r="C152" s="6"/>
      <c r="D152" s="6"/>
      <c r="E152" s="6"/>
      <c r="F152" s="6"/>
      <c r="G152" s="104"/>
      <c r="H152" s="6"/>
      <c r="I152" s="6"/>
      <c r="J152" s="6"/>
      <c r="K152" s="6"/>
      <c r="L152" s="6"/>
      <c r="M152" s="6"/>
    </row>
    <row r="153" spans="1:13" ht="23.25" x14ac:dyDescent="0.35">
      <c r="A153" s="29" t="s">
        <v>234</v>
      </c>
      <c r="B153" s="6"/>
      <c r="C153" s="6"/>
      <c r="D153" s="6"/>
      <c r="E153" s="6"/>
      <c r="F153" s="6"/>
      <c r="G153" s="104"/>
      <c r="H153" s="6"/>
      <c r="I153" s="6"/>
      <c r="J153" s="6"/>
      <c r="K153" s="6"/>
      <c r="L153" s="6"/>
      <c r="M153" s="6"/>
    </row>
    <row r="154" spans="1:13" ht="23.25" x14ac:dyDescent="0.35">
      <c r="A154" s="29" t="s">
        <v>228</v>
      </c>
      <c r="B154" s="6"/>
      <c r="C154" s="6"/>
      <c r="D154" s="6"/>
      <c r="E154" s="6"/>
      <c r="F154" s="6"/>
      <c r="G154" s="104"/>
      <c r="H154" s="6"/>
      <c r="I154" s="6"/>
      <c r="J154" s="6"/>
      <c r="K154" s="6"/>
      <c r="L154" s="6"/>
      <c r="M154" s="6"/>
    </row>
    <row r="155" spans="1:13" ht="23.25" x14ac:dyDescent="0.35">
      <c r="A155" s="29" t="s">
        <v>237</v>
      </c>
      <c r="B155" s="6"/>
      <c r="C155" s="6"/>
      <c r="D155" s="6"/>
      <c r="E155" s="6"/>
      <c r="F155" s="6"/>
      <c r="G155" s="104"/>
      <c r="H155" s="6"/>
      <c r="I155" s="6"/>
      <c r="J155" s="6"/>
      <c r="K155" s="6"/>
      <c r="L155" s="6"/>
      <c r="M155" s="6"/>
    </row>
    <row r="156" spans="1:13" ht="23.25" x14ac:dyDescent="0.35">
      <c r="A156" s="29" t="s">
        <v>238</v>
      </c>
      <c r="B156" s="6"/>
      <c r="C156" s="6"/>
      <c r="D156" s="6"/>
      <c r="E156" s="6"/>
      <c r="F156" s="6"/>
      <c r="G156" s="104"/>
      <c r="H156" s="6"/>
      <c r="I156" s="6"/>
      <c r="J156" s="6"/>
      <c r="K156" s="6"/>
      <c r="L156" s="6"/>
      <c r="M156" s="6"/>
    </row>
    <row r="157" spans="1:13" ht="23.25" x14ac:dyDescent="0.35">
      <c r="A157" s="29" t="s">
        <v>239</v>
      </c>
      <c r="B157" s="6"/>
      <c r="C157" s="6"/>
      <c r="D157" s="6"/>
      <c r="E157" s="6"/>
      <c r="F157" s="6"/>
      <c r="G157" s="104"/>
      <c r="H157" s="6"/>
      <c r="I157" s="6"/>
      <c r="J157" s="6"/>
      <c r="K157" s="6"/>
      <c r="L157" s="6"/>
      <c r="M157" s="6"/>
    </row>
    <row r="158" spans="1:13" ht="23.25" x14ac:dyDescent="0.35">
      <c r="A158" s="29" t="s">
        <v>240</v>
      </c>
      <c r="B158" s="6"/>
      <c r="C158" s="6"/>
      <c r="D158" s="6"/>
      <c r="E158" s="6"/>
      <c r="F158" s="6"/>
      <c r="G158" s="104"/>
      <c r="H158" s="6"/>
      <c r="I158" s="6"/>
      <c r="J158" s="6"/>
      <c r="K158" s="6"/>
      <c r="L158" s="6"/>
      <c r="M158" s="6"/>
    </row>
    <row r="159" spans="1:13" ht="23.25" x14ac:dyDescent="0.35">
      <c r="A159" s="29" t="s">
        <v>241</v>
      </c>
      <c r="B159" s="6"/>
      <c r="C159" s="6"/>
      <c r="D159" s="6"/>
      <c r="E159" s="6"/>
      <c r="F159" s="6"/>
      <c r="G159" s="104"/>
      <c r="H159" s="6"/>
      <c r="I159" s="6"/>
      <c r="J159" s="6"/>
      <c r="K159" s="6"/>
      <c r="L159" s="6"/>
      <c r="M159" s="6"/>
    </row>
    <row r="160" spans="1:13" ht="23.25" x14ac:dyDescent="0.35">
      <c r="A160" s="29" t="s">
        <v>242</v>
      </c>
      <c r="B160" s="6"/>
      <c r="C160" s="6"/>
      <c r="D160" s="6"/>
      <c r="E160" s="6"/>
      <c r="F160" s="6"/>
      <c r="G160" s="104"/>
      <c r="H160" s="6"/>
      <c r="I160" s="6"/>
      <c r="J160" s="6"/>
      <c r="K160" s="6"/>
      <c r="L160" s="6"/>
      <c r="M160" s="6"/>
    </row>
    <row r="161" spans="1:13" ht="23.25" x14ac:dyDescent="0.35">
      <c r="A161" s="29" t="s">
        <v>243</v>
      </c>
      <c r="B161" s="6"/>
      <c r="C161" s="6"/>
      <c r="D161" s="6"/>
      <c r="E161" s="6"/>
      <c r="F161" s="6"/>
      <c r="G161" s="104"/>
      <c r="H161" s="6"/>
      <c r="I161" s="6"/>
      <c r="J161" s="6"/>
      <c r="K161" s="6"/>
      <c r="L161" s="6"/>
      <c r="M161" s="6"/>
    </row>
    <row r="162" spans="1:13" ht="23.25" x14ac:dyDescent="0.35">
      <c r="A162" s="29"/>
      <c r="B162" s="6"/>
      <c r="C162" s="6"/>
      <c r="D162" s="6"/>
      <c r="E162" s="6"/>
      <c r="F162" s="6"/>
      <c r="G162" s="104"/>
      <c r="H162" s="6"/>
      <c r="I162" s="6"/>
      <c r="J162" s="6"/>
      <c r="K162" s="6"/>
      <c r="L162" s="6"/>
      <c r="M162" s="6"/>
    </row>
    <row r="163" spans="1:13" ht="23.25" x14ac:dyDescent="0.35">
      <c r="A163" s="6"/>
      <c r="B163" s="6"/>
      <c r="C163" s="6"/>
      <c r="D163" s="6"/>
      <c r="E163" s="6"/>
      <c r="F163" s="6"/>
      <c r="G163" s="104"/>
      <c r="H163" s="6"/>
      <c r="I163" s="6"/>
      <c r="J163" s="6"/>
      <c r="K163" s="6"/>
      <c r="L163" s="6"/>
      <c r="M163" s="6"/>
    </row>
    <row r="164" spans="1:13" x14ac:dyDescent="0.4">
      <c r="A164" s="30" t="s">
        <v>18</v>
      </c>
      <c r="B164" s="30"/>
      <c r="C164" s="30"/>
      <c r="D164" s="34" t="s">
        <v>19</v>
      </c>
      <c r="E164" s="35"/>
      <c r="F164" s="30"/>
      <c r="G164" s="106"/>
      <c r="H164" s="30" t="s">
        <v>19</v>
      </c>
      <c r="I164" s="30"/>
      <c r="J164" s="30"/>
      <c r="K164" s="30"/>
      <c r="L164" s="30" t="s">
        <v>20</v>
      </c>
      <c r="M164" s="31"/>
    </row>
    <row r="165" spans="1:13" ht="23.25" x14ac:dyDescent="0.35">
      <c r="A165" s="6"/>
      <c r="B165" s="6"/>
      <c r="C165" s="6"/>
      <c r="D165" s="6"/>
      <c r="E165" s="6"/>
      <c r="F165" s="6"/>
      <c r="G165" s="104"/>
      <c r="H165" s="6"/>
      <c r="I165" s="6"/>
      <c r="J165" s="6"/>
      <c r="K165" s="6"/>
      <c r="L165" s="6"/>
      <c r="M165" s="6"/>
    </row>
    <row r="166" spans="1:13" ht="23.25" x14ac:dyDescent="0.35">
      <c r="A166" s="6"/>
      <c r="B166" s="6"/>
      <c r="C166" s="6"/>
      <c r="D166" s="6"/>
      <c r="E166" s="6"/>
      <c r="F166" s="6"/>
      <c r="G166" s="104"/>
      <c r="H166" s="6"/>
      <c r="I166" s="6"/>
      <c r="J166" s="6"/>
      <c r="K166" s="6"/>
      <c r="L166" s="6"/>
      <c r="M166" s="6"/>
    </row>
    <row r="167" spans="1:13" ht="23.25" x14ac:dyDescent="0.35">
      <c r="A167" s="6"/>
      <c r="B167" s="6"/>
      <c r="C167" s="6"/>
      <c r="D167" s="6"/>
      <c r="E167" s="6"/>
      <c r="F167" s="6"/>
      <c r="G167" s="104"/>
      <c r="H167" s="6"/>
      <c r="I167" s="6"/>
      <c r="J167" s="6"/>
      <c r="K167" s="6"/>
      <c r="L167" s="6"/>
      <c r="M167" s="6"/>
    </row>
    <row r="168" spans="1:13" ht="23.25" x14ac:dyDescent="0.35">
      <c r="A168" s="6"/>
      <c r="B168" s="6"/>
      <c r="C168" s="6"/>
      <c r="D168" s="6"/>
      <c r="E168" s="6"/>
      <c r="F168" s="6"/>
      <c r="G168" s="104"/>
      <c r="H168" s="6"/>
      <c r="I168" s="6"/>
      <c r="J168" s="6"/>
      <c r="K168" s="6"/>
      <c r="L168" s="6"/>
      <c r="M168" s="6"/>
    </row>
    <row r="169" spans="1:13" ht="23.25" x14ac:dyDescent="0.35">
      <c r="A169" s="6"/>
      <c r="B169" s="6"/>
      <c r="C169" s="6"/>
      <c r="D169" s="6"/>
      <c r="E169" s="6"/>
      <c r="F169" s="6"/>
      <c r="G169" s="104"/>
      <c r="H169" s="6"/>
      <c r="I169" s="6"/>
      <c r="J169" s="6"/>
      <c r="K169" s="6"/>
      <c r="L169" s="6"/>
      <c r="M169" s="6"/>
    </row>
    <row r="170" spans="1:13" ht="23.25" x14ac:dyDescent="0.35">
      <c r="A170" s="6"/>
      <c r="B170" s="6"/>
      <c r="C170" s="6"/>
      <c r="D170" s="6"/>
      <c r="E170" s="6"/>
      <c r="F170" s="6"/>
      <c r="G170" s="104"/>
      <c r="H170" s="6"/>
      <c r="I170" s="6"/>
      <c r="J170" s="6"/>
      <c r="K170" s="6"/>
      <c r="L170" s="6"/>
      <c r="M170" s="6"/>
    </row>
    <row r="171" spans="1:13" ht="23.25" x14ac:dyDescent="0.35">
      <c r="A171" s="6"/>
      <c r="B171" s="6"/>
      <c r="C171" s="6"/>
      <c r="D171" s="6"/>
      <c r="E171" s="6"/>
      <c r="F171" s="6"/>
      <c r="G171" s="104"/>
      <c r="H171" s="6"/>
      <c r="I171" s="6"/>
      <c r="J171" s="6"/>
      <c r="K171" s="6"/>
      <c r="L171" s="6"/>
      <c r="M171" s="6"/>
    </row>
    <row r="172" spans="1:13" ht="23.25" x14ac:dyDescent="0.35">
      <c r="A172" s="6"/>
      <c r="B172" s="6"/>
      <c r="C172" s="6"/>
      <c r="D172" s="6"/>
      <c r="E172" s="6"/>
      <c r="F172" s="6"/>
      <c r="G172" s="104"/>
      <c r="H172" s="6"/>
      <c r="I172" s="6"/>
      <c r="J172" s="6"/>
      <c r="K172" s="6"/>
      <c r="L172" s="6"/>
      <c r="M172" s="6"/>
    </row>
    <row r="173" spans="1:13" ht="23.25" x14ac:dyDescent="0.35">
      <c r="A173" s="6"/>
      <c r="B173" s="6"/>
      <c r="C173" s="6"/>
      <c r="D173" s="6"/>
      <c r="E173" s="6"/>
      <c r="F173" s="6"/>
      <c r="G173" s="104"/>
      <c r="H173" s="6"/>
      <c r="I173" s="6"/>
      <c r="J173" s="6"/>
      <c r="K173" s="6"/>
      <c r="L173" s="6"/>
      <c r="M173" s="6"/>
    </row>
    <row r="174" spans="1:13" ht="23.25" x14ac:dyDescent="0.35">
      <c r="A174" s="6"/>
      <c r="B174" s="6"/>
      <c r="C174" s="6"/>
      <c r="D174" s="6"/>
      <c r="E174" s="6"/>
      <c r="F174" s="6"/>
      <c r="G174" s="104"/>
      <c r="H174" s="6"/>
      <c r="I174" s="6"/>
      <c r="J174" s="6"/>
      <c r="K174" s="6"/>
      <c r="L174" s="6"/>
      <c r="M174" s="6"/>
    </row>
    <row r="175" spans="1:13" ht="23.25" x14ac:dyDescent="0.35">
      <c r="A175" s="6"/>
      <c r="B175" s="6"/>
      <c r="C175" s="6"/>
      <c r="D175" s="6"/>
      <c r="E175" s="6"/>
      <c r="F175" s="6"/>
      <c r="G175" s="104"/>
      <c r="H175" s="6"/>
      <c r="I175" s="6"/>
      <c r="J175" s="6"/>
      <c r="K175" s="6"/>
      <c r="L175" s="6"/>
      <c r="M175" s="6"/>
    </row>
    <row r="176" spans="1:13" ht="23.25" x14ac:dyDescent="0.35">
      <c r="A176" s="6"/>
      <c r="B176" s="6"/>
      <c r="C176" s="6"/>
      <c r="D176" s="6"/>
      <c r="E176" s="6"/>
      <c r="F176" s="6"/>
      <c r="G176" s="104"/>
      <c r="H176" s="6"/>
      <c r="I176" s="6"/>
      <c r="J176" s="6"/>
      <c r="K176" s="6"/>
      <c r="L176" s="6"/>
      <c r="M176" s="6"/>
    </row>
    <row r="177" spans="1:13" ht="23.25" x14ac:dyDescent="0.35">
      <c r="A177" s="6"/>
      <c r="B177" s="6"/>
      <c r="C177" s="6"/>
      <c r="D177" s="6"/>
      <c r="E177" s="6"/>
      <c r="F177" s="6"/>
      <c r="G177" s="104"/>
      <c r="H177" s="6"/>
      <c r="I177" s="6"/>
      <c r="J177" s="6"/>
      <c r="K177" s="6"/>
      <c r="L177" s="6"/>
      <c r="M177" s="6"/>
    </row>
    <row r="178" spans="1:13" ht="23.25" x14ac:dyDescent="0.35">
      <c r="A178" s="6"/>
      <c r="B178" s="6"/>
      <c r="C178" s="6"/>
      <c r="D178" s="6"/>
      <c r="E178" s="6"/>
      <c r="F178" s="6"/>
      <c r="G178" s="104"/>
      <c r="H178" s="6"/>
      <c r="I178" s="6"/>
      <c r="J178" s="6"/>
      <c r="K178" s="6"/>
      <c r="L178" s="6"/>
      <c r="M178" s="6"/>
    </row>
    <row r="179" spans="1:13" ht="23.25" x14ac:dyDescent="0.35">
      <c r="A179" s="6"/>
      <c r="B179" s="6"/>
      <c r="C179" s="6"/>
      <c r="D179" s="6"/>
      <c r="E179" s="6"/>
      <c r="F179" s="6"/>
      <c r="G179" s="104"/>
      <c r="H179" s="6"/>
      <c r="I179" s="6"/>
      <c r="J179" s="6"/>
      <c r="K179" s="6"/>
      <c r="L179" s="6"/>
      <c r="M179" s="6"/>
    </row>
    <row r="180" spans="1:13" ht="23.25" x14ac:dyDescent="0.35">
      <c r="A180" s="6"/>
      <c r="B180" s="6"/>
      <c r="C180" s="6"/>
      <c r="D180" s="6"/>
      <c r="E180" s="6"/>
      <c r="F180" s="6"/>
      <c r="G180" s="104"/>
      <c r="H180" s="6"/>
      <c r="I180" s="6"/>
      <c r="J180" s="6"/>
      <c r="K180" s="6"/>
      <c r="L180" s="6"/>
      <c r="M180" s="6"/>
    </row>
    <row r="181" spans="1:13" ht="23.25" x14ac:dyDescent="0.35">
      <c r="A181" s="6"/>
      <c r="B181" s="6"/>
      <c r="C181" s="6"/>
      <c r="D181" s="6"/>
      <c r="E181" s="6"/>
      <c r="F181" s="6"/>
      <c r="G181" s="104"/>
      <c r="H181" s="6"/>
      <c r="I181" s="6"/>
      <c r="J181" s="6"/>
      <c r="K181" s="6"/>
      <c r="L181" s="6"/>
      <c r="M181" s="6"/>
    </row>
    <row r="182" spans="1:13" ht="23.25" x14ac:dyDescent="0.35">
      <c r="A182" s="6"/>
      <c r="B182" s="6"/>
      <c r="C182" s="6"/>
      <c r="D182" s="6"/>
      <c r="E182" s="6"/>
      <c r="F182" s="6"/>
      <c r="G182" s="104"/>
      <c r="H182" s="6"/>
      <c r="I182" s="6"/>
      <c r="J182" s="6"/>
      <c r="K182" s="6"/>
      <c r="L182" s="6"/>
      <c r="M182" s="6"/>
    </row>
    <row r="183" spans="1:13" ht="23.25" x14ac:dyDescent="0.35">
      <c r="A183" s="6"/>
      <c r="B183" s="6"/>
      <c r="C183" s="6"/>
      <c r="D183" s="6"/>
      <c r="E183" s="6"/>
      <c r="F183" s="6"/>
      <c r="G183" s="104"/>
      <c r="H183" s="6"/>
      <c r="I183" s="6"/>
      <c r="J183" s="6"/>
      <c r="K183" s="6"/>
      <c r="L183" s="6"/>
      <c r="M183" s="6"/>
    </row>
    <row r="184" spans="1:13" ht="23.25" x14ac:dyDescent="0.35">
      <c r="A184" s="6"/>
      <c r="B184" s="6"/>
      <c r="C184" s="6"/>
      <c r="D184" s="6"/>
      <c r="E184" s="6"/>
      <c r="F184" s="6"/>
      <c r="G184" s="104"/>
      <c r="H184" s="6"/>
      <c r="I184" s="6"/>
      <c r="J184" s="6"/>
      <c r="K184" s="6"/>
      <c r="L184" s="6"/>
      <c r="M184" s="6"/>
    </row>
    <row r="185" spans="1:13" ht="23.25" x14ac:dyDescent="0.35">
      <c r="A185" s="6"/>
      <c r="B185" s="6"/>
      <c r="C185" s="6"/>
      <c r="D185" s="6"/>
      <c r="E185" s="6"/>
      <c r="F185" s="6"/>
      <c r="G185" s="104"/>
      <c r="H185" s="6"/>
      <c r="I185" s="6"/>
      <c r="J185" s="6"/>
      <c r="K185" s="6"/>
      <c r="L185" s="6"/>
      <c r="M185" s="6"/>
    </row>
    <row r="186" spans="1:13" ht="23.25" x14ac:dyDescent="0.35">
      <c r="A186" s="6"/>
      <c r="B186" s="6"/>
      <c r="C186" s="6"/>
      <c r="D186" s="6"/>
      <c r="E186" s="6"/>
      <c r="F186" s="6"/>
      <c r="G186" s="104"/>
      <c r="H186" s="6"/>
      <c r="I186" s="6"/>
      <c r="J186" s="6"/>
      <c r="K186" s="6"/>
      <c r="L186" s="6"/>
      <c r="M186" s="6"/>
    </row>
    <row r="187" spans="1:13" ht="23.25" x14ac:dyDescent="0.35">
      <c r="A187" s="6"/>
      <c r="B187" s="6"/>
      <c r="C187" s="6"/>
      <c r="D187" s="6"/>
      <c r="E187" s="6"/>
      <c r="F187" s="6"/>
      <c r="G187" s="104"/>
      <c r="H187" s="6"/>
      <c r="I187" s="6"/>
      <c r="J187" s="6"/>
      <c r="K187" s="6"/>
      <c r="L187" s="6"/>
      <c r="M187" s="6"/>
    </row>
    <row r="188" spans="1:13" ht="23.25" x14ac:dyDescent="0.35">
      <c r="A188" s="6"/>
      <c r="B188" s="6"/>
      <c r="C188" s="6"/>
      <c r="D188" s="6"/>
      <c r="E188" s="6"/>
      <c r="F188" s="6"/>
      <c r="G188" s="104"/>
      <c r="H188" s="6"/>
      <c r="I188" s="6"/>
      <c r="J188" s="6"/>
      <c r="K188" s="6"/>
      <c r="L188" s="6"/>
      <c r="M188" s="6"/>
    </row>
    <row r="189" spans="1:13" ht="23.25" x14ac:dyDescent="0.35">
      <c r="A189" s="6"/>
      <c r="B189" s="6"/>
      <c r="C189" s="6"/>
      <c r="D189" s="6"/>
      <c r="E189" s="6"/>
      <c r="F189" s="6"/>
      <c r="G189" s="104"/>
      <c r="H189" s="6"/>
      <c r="I189" s="6"/>
      <c r="J189" s="6"/>
      <c r="K189" s="6"/>
      <c r="L189" s="6"/>
      <c r="M189" s="6"/>
    </row>
    <row r="190" spans="1:13" ht="23.25" x14ac:dyDescent="0.35">
      <c r="A190" s="6"/>
      <c r="B190" s="6"/>
      <c r="C190" s="6"/>
      <c r="D190" s="6"/>
      <c r="E190" s="6"/>
      <c r="F190" s="6"/>
      <c r="G190" s="104"/>
      <c r="H190" s="6"/>
      <c r="I190" s="6"/>
      <c r="J190" s="6"/>
      <c r="K190" s="6"/>
      <c r="L190" s="6"/>
      <c r="M190" s="6"/>
    </row>
    <row r="191" spans="1:13" ht="23.25" x14ac:dyDescent="0.35">
      <c r="A191" s="6"/>
      <c r="B191" s="6"/>
      <c r="C191" s="6"/>
      <c r="D191" s="6"/>
      <c r="E191" s="6"/>
      <c r="F191" s="6"/>
      <c r="G191" s="104"/>
      <c r="H191" s="6"/>
      <c r="I191" s="6"/>
      <c r="J191" s="6"/>
      <c r="K191" s="6"/>
      <c r="L191" s="6"/>
      <c r="M191" s="6"/>
    </row>
    <row r="192" spans="1:13" ht="23.25" x14ac:dyDescent="0.35">
      <c r="A192" s="6"/>
      <c r="B192" s="6"/>
      <c r="C192" s="6"/>
      <c r="D192" s="6"/>
      <c r="E192" s="6"/>
      <c r="F192" s="6"/>
      <c r="G192" s="104"/>
      <c r="H192" s="6"/>
      <c r="I192" s="6"/>
      <c r="J192" s="6"/>
      <c r="K192" s="6"/>
      <c r="L192" s="6"/>
      <c r="M192" s="6"/>
    </row>
    <row r="193" spans="1:13" ht="23.25" x14ac:dyDescent="0.35">
      <c r="A193" s="6"/>
      <c r="B193" s="6"/>
      <c r="C193" s="6"/>
      <c r="D193" s="6"/>
      <c r="E193" s="6"/>
      <c r="F193" s="6"/>
      <c r="G193" s="104"/>
      <c r="H193" s="6"/>
      <c r="I193" s="6"/>
      <c r="J193" s="6"/>
      <c r="K193" s="6"/>
      <c r="L193" s="6"/>
      <c r="M193" s="6"/>
    </row>
    <row r="194" spans="1:13" ht="23.25" x14ac:dyDescent="0.35">
      <c r="A194" s="6"/>
      <c r="B194" s="6"/>
      <c r="C194" s="6"/>
      <c r="D194" s="6"/>
      <c r="E194" s="6"/>
      <c r="F194" s="6"/>
      <c r="G194" s="104"/>
      <c r="H194" s="6"/>
      <c r="I194" s="6"/>
      <c r="J194" s="6"/>
      <c r="K194" s="6"/>
      <c r="L194" s="6"/>
      <c r="M194" s="6"/>
    </row>
    <row r="195" spans="1:13" ht="23.25" x14ac:dyDescent="0.35">
      <c r="A195" s="6"/>
      <c r="B195" s="6"/>
      <c r="C195" s="6"/>
      <c r="D195" s="6"/>
      <c r="E195" s="6"/>
      <c r="F195" s="6"/>
      <c r="G195" s="104"/>
      <c r="H195" s="6"/>
      <c r="I195" s="6"/>
      <c r="J195" s="6"/>
      <c r="K195" s="6"/>
      <c r="L195" s="6"/>
      <c r="M195" s="6"/>
    </row>
    <row r="196" spans="1:13" ht="23.25" x14ac:dyDescent="0.35">
      <c r="A196" s="6"/>
      <c r="B196" s="6"/>
      <c r="C196" s="6"/>
      <c r="D196" s="6"/>
      <c r="E196" s="6"/>
      <c r="F196" s="6"/>
      <c r="G196" s="104"/>
      <c r="H196" s="6"/>
      <c r="I196" s="6"/>
      <c r="J196" s="6"/>
      <c r="K196" s="6"/>
      <c r="L196" s="6"/>
      <c r="M196" s="6"/>
    </row>
    <row r="197" spans="1:13" ht="23.25" x14ac:dyDescent="0.35">
      <c r="A197" s="6"/>
      <c r="B197" s="6"/>
      <c r="C197" s="6"/>
      <c r="D197" s="6"/>
      <c r="E197" s="6"/>
      <c r="F197" s="6"/>
      <c r="G197" s="104"/>
      <c r="H197" s="6"/>
      <c r="I197" s="6"/>
      <c r="J197" s="6"/>
      <c r="K197" s="6"/>
      <c r="L197" s="6"/>
      <c r="M197" s="6"/>
    </row>
    <row r="198" spans="1:13" ht="23.25" x14ac:dyDescent="0.35">
      <c r="A198" s="6"/>
      <c r="B198" s="6"/>
      <c r="C198" s="6"/>
      <c r="D198" s="6"/>
      <c r="E198" s="6"/>
      <c r="F198" s="6"/>
      <c r="G198" s="104"/>
      <c r="H198" s="6"/>
      <c r="I198" s="6"/>
      <c r="J198" s="6"/>
      <c r="K198" s="6"/>
      <c r="L198" s="6"/>
      <c r="M198" s="6"/>
    </row>
    <row r="199" spans="1:13" ht="23.25" x14ac:dyDescent="0.35">
      <c r="A199" s="6"/>
      <c r="B199" s="6"/>
      <c r="C199" s="6"/>
      <c r="D199" s="6"/>
      <c r="E199" s="6"/>
      <c r="F199" s="6"/>
      <c r="G199" s="104"/>
      <c r="H199" s="6"/>
      <c r="I199" s="6"/>
      <c r="J199" s="6"/>
      <c r="K199" s="6"/>
      <c r="L199" s="6"/>
      <c r="M199" s="6"/>
    </row>
    <row r="200" spans="1:13" ht="23.25" x14ac:dyDescent="0.35">
      <c r="A200" s="6"/>
      <c r="B200" s="6"/>
      <c r="C200" s="6"/>
      <c r="D200" s="6"/>
      <c r="E200" s="6"/>
      <c r="F200" s="6"/>
      <c r="G200" s="104"/>
      <c r="H200" s="6"/>
      <c r="I200" s="6"/>
      <c r="J200" s="6"/>
      <c r="K200" s="6"/>
      <c r="L200" s="6"/>
      <c r="M200" s="6"/>
    </row>
    <row r="201" spans="1:13" ht="23.25" x14ac:dyDescent="0.35">
      <c r="A201" s="6"/>
      <c r="B201" s="6"/>
      <c r="C201" s="6"/>
      <c r="D201" s="6"/>
      <c r="E201" s="6"/>
      <c r="F201" s="6"/>
      <c r="G201" s="104"/>
      <c r="H201" s="6"/>
      <c r="I201" s="6"/>
      <c r="J201" s="6"/>
      <c r="K201" s="6"/>
      <c r="L201" s="6"/>
      <c r="M201" s="6"/>
    </row>
    <row r="202" spans="1:13" ht="23.25" x14ac:dyDescent="0.35">
      <c r="A202" s="6"/>
      <c r="B202" s="6"/>
      <c r="C202" s="6"/>
      <c r="D202" s="6"/>
      <c r="E202" s="6"/>
      <c r="F202" s="6"/>
      <c r="G202" s="104"/>
      <c r="H202" s="6"/>
      <c r="I202" s="6"/>
      <c r="J202" s="6"/>
      <c r="K202" s="6"/>
      <c r="L202" s="6"/>
      <c r="M202" s="6"/>
    </row>
    <row r="203" spans="1:13" ht="23.25" x14ac:dyDescent="0.35">
      <c r="A203" s="6"/>
      <c r="B203" s="6"/>
      <c r="C203" s="6"/>
      <c r="D203" s="6"/>
      <c r="E203" s="6"/>
      <c r="F203" s="6"/>
      <c r="G203" s="104"/>
      <c r="H203" s="6"/>
      <c r="I203" s="6"/>
      <c r="J203" s="6"/>
      <c r="K203" s="6"/>
      <c r="L203" s="6"/>
      <c r="M203" s="6"/>
    </row>
    <row r="204" spans="1:13" ht="23.25" x14ac:dyDescent="0.35">
      <c r="A204" s="6"/>
      <c r="B204" s="6"/>
      <c r="C204" s="6"/>
      <c r="D204" s="6"/>
      <c r="E204" s="6"/>
      <c r="F204" s="6"/>
      <c r="G204" s="104"/>
      <c r="H204" s="6"/>
      <c r="I204" s="6"/>
      <c r="J204" s="6"/>
      <c r="K204" s="6"/>
      <c r="L204" s="6"/>
      <c r="M204" s="6"/>
    </row>
    <row r="205" spans="1:13" ht="23.25" x14ac:dyDescent="0.35">
      <c r="A205" s="6"/>
      <c r="B205" s="6"/>
      <c r="C205" s="6"/>
      <c r="D205" s="6"/>
      <c r="E205" s="6"/>
      <c r="F205" s="6"/>
      <c r="G205" s="104"/>
      <c r="H205" s="6"/>
      <c r="I205" s="6"/>
      <c r="J205" s="6"/>
      <c r="K205" s="6"/>
      <c r="L205" s="6"/>
      <c r="M205" s="6"/>
    </row>
    <row r="206" spans="1:13" ht="23.25" x14ac:dyDescent="0.35">
      <c r="A206" s="6"/>
      <c r="B206" s="6"/>
      <c r="C206" s="6"/>
      <c r="D206" s="6"/>
      <c r="E206" s="6"/>
      <c r="F206" s="6"/>
      <c r="G206" s="104"/>
      <c r="H206" s="6"/>
      <c r="I206" s="6"/>
      <c r="J206" s="6"/>
      <c r="K206" s="6"/>
      <c r="L206" s="6"/>
      <c r="M206" s="6"/>
    </row>
    <row r="207" spans="1:13" ht="23.25" x14ac:dyDescent="0.35">
      <c r="A207" s="6"/>
      <c r="B207" s="6"/>
      <c r="C207" s="6"/>
      <c r="D207" s="6"/>
      <c r="E207" s="6"/>
      <c r="F207" s="6"/>
      <c r="G207" s="104"/>
      <c r="H207" s="6"/>
      <c r="I207" s="6"/>
      <c r="J207" s="6"/>
      <c r="K207" s="6"/>
      <c r="L207" s="6"/>
      <c r="M207" s="6"/>
    </row>
    <row r="208" spans="1:13" ht="23.25" x14ac:dyDescent="0.35">
      <c r="A208" s="6"/>
      <c r="B208" s="6"/>
      <c r="C208" s="6"/>
      <c r="D208" s="6"/>
      <c r="E208" s="6"/>
      <c r="F208" s="6"/>
      <c r="G208" s="104"/>
      <c r="H208" s="6"/>
      <c r="I208" s="6"/>
      <c r="J208" s="6"/>
      <c r="K208" s="6"/>
      <c r="L208" s="6"/>
      <c r="M208" s="6"/>
    </row>
    <row r="209" spans="1:13" ht="23.25" x14ac:dyDescent="0.35">
      <c r="A209" s="6"/>
      <c r="B209" s="6"/>
      <c r="C209" s="6"/>
      <c r="D209" s="6"/>
      <c r="E209" s="6"/>
      <c r="F209" s="6"/>
      <c r="G209" s="104"/>
      <c r="H209" s="6"/>
      <c r="I209" s="6"/>
      <c r="J209" s="6"/>
      <c r="K209" s="6"/>
      <c r="L209" s="6"/>
      <c r="M209" s="6"/>
    </row>
    <row r="210" spans="1:13" ht="23.25" x14ac:dyDescent="0.35">
      <c r="A210" s="6"/>
      <c r="B210" s="6"/>
      <c r="C210" s="6"/>
      <c r="D210" s="6"/>
      <c r="E210" s="6"/>
      <c r="F210" s="6"/>
      <c r="G210" s="104"/>
      <c r="H210" s="6"/>
      <c r="I210" s="6"/>
      <c r="J210" s="6"/>
      <c r="K210" s="6"/>
      <c r="L210" s="6"/>
      <c r="M210" s="6"/>
    </row>
    <row r="211" spans="1:13" ht="23.25" x14ac:dyDescent="0.35">
      <c r="A211" s="6"/>
      <c r="B211" s="6"/>
      <c r="C211" s="6"/>
      <c r="D211" s="6"/>
      <c r="E211" s="6"/>
      <c r="F211" s="6"/>
      <c r="G211" s="104"/>
      <c r="H211" s="6"/>
      <c r="I211" s="6"/>
      <c r="J211" s="6"/>
      <c r="K211" s="6"/>
      <c r="L211" s="6"/>
      <c r="M211" s="6"/>
    </row>
    <row r="212" spans="1:13" ht="23.25" x14ac:dyDescent="0.35">
      <c r="A212" s="6"/>
      <c r="B212" s="6"/>
      <c r="C212" s="6"/>
      <c r="D212" s="6"/>
      <c r="E212" s="6"/>
      <c r="F212" s="6"/>
      <c r="G212" s="104"/>
      <c r="H212" s="6"/>
      <c r="I212" s="6"/>
      <c r="J212" s="6"/>
      <c r="K212" s="6"/>
      <c r="L212" s="6"/>
      <c r="M212" s="6"/>
    </row>
    <row r="213" spans="1:13" ht="23.25" x14ac:dyDescent="0.35">
      <c r="A213" s="6"/>
      <c r="B213" s="6"/>
      <c r="C213" s="6"/>
      <c r="D213" s="6"/>
      <c r="E213" s="6"/>
      <c r="F213" s="6"/>
      <c r="G213" s="104"/>
      <c r="H213" s="6"/>
      <c r="I213" s="6"/>
      <c r="J213" s="6"/>
      <c r="K213" s="6"/>
      <c r="L213" s="6"/>
      <c r="M213" s="6"/>
    </row>
    <row r="214" spans="1:13" ht="23.25" x14ac:dyDescent="0.35">
      <c r="A214" s="6"/>
      <c r="B214" s="6"/>
      <c r="C214" s="6"/>
      <c r="D214" s="6"/>
      <c r="E214" s="6"/>
      <c r="F214" s="6"/>
      <c r="G214" s="104"/>
      <c r="H214" s="6"/>
      <c r="I214" s="6"/>
      <c r="J214" s="6"/>
      <c r="K214" s="6"/>
      <c r="L214" s="6"/>
      <c r="M214" s="6"/>
    </row>
    <row r="215" spans="1:13" ht="23.25" x14ac:dyDescent="0.35">
      <c r="A215" s="6"/>
      <c r="B215" s="6"/>
      <c r="C215" s="6"/>
      <c r="D215" s="6"/>
      <c r="E215" s="6"/>
      <c r="F215" s="6"/>
      <c r="G215" s="104"/>
      <c r="H215" s="6"/>
      <c r="I215" s="6"/>
      <c r="J215" s="6"/>
      <c r="K215" s="6"/>
      <c r="L215" s="6"/>
      <c r="M215" s="6"/>
    </row>
    <row r="216" spans="1:13" ht="23.25" x14ac:dyDescent="0.35">
      <c r="A216" s="6"/>
      <c r="B216" s="6"/>
      <c r="C216" s="6"/>
      <c r="D216" s="6"/>
      <c r="E216" s="6"/>
      <c r="F216" s="6"/>
      <c r="G216" s="104"/>
      <c r="H216" s="6"/>
      <c r="I216" s="6"/>
      <c r="J216" s="6"/>
      <c r="K216" s="6"/>
      <c r="L216" s="6"/>
      <c r="M216" s="6"/>
    </row>
    <row r="217" spans="1:13" ht="23.25" x14ac:dyDescent="0.35">
      <c r="A217" s="6"/>
      <c r="B217" s="6"/>
      <c r="C217" s="6"/>
      <c r="D217" s="6"/>
      <c r="E217" s="6"/>
      <c r="F217" s="6"/>
      <c r="G217" s="104"/>
      <c r="H217" s="6"/>
      <c r="I217" s="6"/>
      <c r="J217" s="6"/>
      <c r="K217" s="6"/>
      <c r="L217" s="6"/>
      <c r="M217" s="6"/>
    </row>
    <row r="218" spans="1:13" ht="23.25" x14ac:dyDescent="0.35">
      <c r="A218" s="6"/>
      <c r="B218" s="6"/>
      <c r="C218" s="6"/>
      <c r="D218" s="6"/>
      <c r="E218" s="6"/>
      <c r="F218" s="6"/>
      <c r="G218" s="104"/>
      <c r="H218" s="6"/>
      <c r="I218" s="6"/>
      <c r="J218" s="6"/>
      <c r="K218" s="6"/>
      <c r="L218" s="6"/>
      <c r="M218" s="6"/>
    </row>
    <row r="219" spans="1:13" ht="23.25" x14ac:dyDescent="0.35">
      <c r="A219" s="6"/>
      <c r="B219" s="6"/>
      <c r="C219" s="6"/>
      <c r="D219" s="6"/>
      <c r="E219" s="6"/>
      <c r="F219" s="6"/>
      <c r="G219" s="104"/>
      <c r="H219" s="6"/>
      <c r="I219" s="6"/>
      <c r="J219" s="6"/>
      <c r="K219" s="6"/>
      <c r="L219" s="6"/>
      <c r="M219" s="6"/>
    </row>
    <row r="220" spans="1:13" ht="23.25" x14ac:dyDescent="0.35">
      <c r="A220" s="6"/>
      <c r="B220" s="6"/>
      <c r="C220" s="6"/>
      <c r="D220" s="6"/>
      <c r="E220" s="6"/>
      <c r="F220" s="6"/>
      <c r="G220" s="104"/>
      <c r="H220" s="6"/>
      <c r="I220" s="6"/>
      <c r="J220" s="6"/>
      <c r="K220" s="6"/>
      <c r="L220" s="6"/>
      <c r="M220" s="6"/>
    </row>
    <row r="221" spans="1:13" ht="23.25" x14ac:dyDescent="0.35">
      <c r="A221" s="6"/>
      <c r="B221" s="6"/>
      <c r="C221" s="6"/>
      <c r="D221" s="6"/>
      <c r="E221" s="6"/>
      <c r="F221" s="6"/>
      <c r="G221" s="104"/>
      <c r="H221" s="6"/>
      <c r="I221" s="6"/>
      <c r="J221" s="6"/>
      <c r="K221" s="6"/>
      <c r="L221" s="6"/>
      <c r="M221" s="6"/>
    </row>
    <row r="222" spans="1:13" ht="23.25" x14ac:dyDescent="0.35">
      <c r="A222" s="6"/>
      <c r="B222" s="6"/>
      <c r="C222" s="6"/>
      <c r="D222" s="6"/>
      <c r="E222" s="6"/>
      <c r="F222" s="6"/>
      <c r="G222" s="104"/>
      <c r="H222" s="6"/>
      <c r="I222" s="6"/>
      <c r="J222" s="6"/>
      <c r="K222" s="6"/>
      <c r="L222" s="6"/>
      <c r="M222" s="6"/>
    </row>
    <row r="223" spans="1:13" ht="23.25" x14ac:dyDescent="0.35">
      <c r="A223" s="6"/>
      <c r="B223" s="6"/>
      <c r="C223" s="6"/>
      <c r="D223" s="6"/>
      <c r="E223" s="6"/>
      <c r="F223" s="6"/>
      <c r="G223" s="104"/>
      <c r="H223" s="6"/>
      <c r="I223" s="6"/>
      <c r="J223" s="6"/>
      <c r="K223" s="6"/>
      <c r="L223" s="6"/>
      <c r="M223" s="6"/>
    </row>
    <row r="224" spans="1:13" ht="23.25" x14ac:dyDescent="0.35">
      <c r="A224" s="6"/>
      <c r="B224" s="6"/>
      <c r="C224" s="6"/>
      <c r="D224" s="6"/>
      <c r="E224" s="6"/>
      <c r="F224" s="6"/>
      <c r="G224" s="104"/>
      <c r="H224" s="6"/>
      <c r="I224" s="6"/>
      <c r="J224" s="6"/>
      <c r="K224" s="6"/>
      <c r="L224" s="6"/>
      <c r="M224" s="6"/>
    </row>
    <row r="225" spans="1:13" ht="23.25" x14ac:dyDescent="0.35">
      <c r="A225" s="6"/>
      <c r="B225" s="6"/>
      <c r="C225" s="6"/>
      <c r="D225" s="6"/>
      <c r="E225" s="6"/>
      <c r="F225" s="6"/>
      <c r="G225" s="104"/>
      <c r="H225" s="6"/>
      <c r="I225" s="6"/>
      <c r="J225" s="6"/>
      <c r="K225" s="6"/>
      <c r="L225" s="6"/>
      <c r="M225" s="6"/>
    </row>
    <row r="226" spans="1:13" ht="23.25" x14ac:dyDescent="0.35">
      <c r="A226" s="6"/>
      <c r="B226" s="6"/>
      <c r="C226" s="6"/>
      <c r="D226" s="6"/>
      <c r="E226" s="6"/>
      <c r="F226" s="6"/>
      <c r="G226" s="104"/>
      <c r="H226" s="6"/>
      <c r="I226" s="6"/>
      <c r="J226" s="6"/>
      <c r="K226" s="6"/>
      <c r="L226" s="6"/>
      <c r="M226" s="6"/>
    </row>
    <row r="227" spans="1:13" ht="23.25" x14ac:dyDescent="0.35">
      <c r="A227" s="6"/>
      <c r="B227" s="6"/>
      <c r="C227" s="6"/>
      <c r="D227" s="6"/>
      <c r="E227" s="6"/>
      <c r="F227" s="6"/>
      <c r="G227" s="104"/>
      <c r="H227" s="6"/>
      <c r="I227" s="6"/>
      <c r="J227" s="6"/>
      <c r="K227" s="6"/>
      <c r="L227" s="6"/>
      <c r="M227" s="6"/>
    </row>
    <row r="228" spans="1:13" ht="23.25" x14ac:dyDescent="0.35">
      <c r="A228" s="6"/>
      <c r="B228" s="6"/>
      <c r="C228" s="6"/>
      <c r="D228" s="6"/>
      <c r="E228" s="6"/>
      <c r="F228" s="6"/>
      <c r="G228" s="104"/>
      <c r="H228" s="6"/>
      <c r="I228" s="6"/>
      <c r="J228" s="6"/>
      <c r="K228" s="6"/>
      <c r="L228" s="6"/>
      <c r="M228" s="6"/>
    </row>
    <row r="229" spans="1:13" ht="23.25" x14ac:dyDescent="0.35">
      <c r="A229" s="6"/>
      <c r="B229" s="6"/>
      <c r="C229" s="6"/>
      <c r="D229" s="6"/>
      <c r="E229" s="6"/>
      <c r="F229" s="6"/>
      <c r="G229" s="104"/>
      <c r="H229" s="6"/>
      <c r="I229" s="6"/>
      <c r="J229" s="6"/>
      <c r="K229" s="6"/>
      <c r="L229" s="6"/>
      <c r="M229" s="6"/>
    </row>
    <row r="230" spans="1:13" ht="23.25" x14ac:dyDescent="0.35">
      <c r="A230" s="6"/>
      <c r="B230" s="6"/>
      <c r="C230" s="6"/>
      <c r="D230" s="6"/>
      <c r="E230" s="6"/>
      <c r="F230" s="6"/>
      <c r="G230" s="104"/>
      <c r="H230" s="6"/>
      <c r="I230" s="6"/>
      <c r="J230" s="6"/>
      <c r="K230" s="6"/>
      <c r="L230" s="6"/>
      <c r="M230" s="6"/>
    </row>
    <row r="231" spans="1:13" ht="23.25" x14ac:dyDescent="0.35">
      <c r="A231" s="6"/>
      <c r="B231" s="6"/>
      <c r="C231" s="6"/>
      <c r="D231" s="6"/>
      <c r="E231" s="6"/>
      <c r="F231" s="6"/>
      <c r="G231" s="104"/>
      <c r="H231" s="6"/>
      <c r="I231" s="6"/>
      <c r="J231" s="6"/>
      <c r="K231" s="6"/>
      <c r="L231" s="6"/>
      <c r="M231" s="6"/>
    </row>
    <row r="232" spans="1:13" ht="23.25" x14ac:dyDescent="0.35">
      <c r="A232" s="6"/>
      <c r="B232" s="6"/>
      <c r="C232" s="6"/>
      <c r="D232" s="6"/>
      <c r="E232" s="6"/>
      <c r="F232" s="6"/>
      <c r="G232" s="104"/>
      <c r="H232" s="6"/>
      <c r="I232" s="6"/>
      <c r="J232" s="6"/>
      <c r="K232" s="6"/>
      <c r="L232" s="6"/>
      <c r="M232" s="6"/>
    </row>
    <row r="233" spans="1:13" ht="23.25" x14ac:dyDescent="0.35">
      <c r="A233" s="6"/>
      <c r="B233" s="6"/>
      <c r="C233" s="6"/>
      <c r="D233" s="6"/>
      <c r="E233" s="6"/>
      <c r="F233" s="6"/>
      <c r="G233" s="104"/>
      <c r="H233" s="6"/>
      <c r="I233" s="6"/>
      <c r="J233" s="6"/>
      <c r="K233" s="6"/>
      <c r="L233" s="6"/>
      <c r="M233" s="6"/>
    </row>
    <row r="234" spans="1:13" ht="23.25" x14ac:dyDescent="0.35">
      <c r="A234" s="6"/>
      <c r="B234" s="6"/>
      <c r="C234" s="6"/>
      <c r="D234" s="6"/>
      <c r="E234" s="6"/>
      <c r="F234" s="6"/>
      <c r="G234" s="104"/>
      <c r="H234" s="6"/>
      <c r="I234" s="6"/>
      <c r="J234" s="6"/>
      <c r="K234" s="6"/>
      <c r="L234" s="6"/>
      <c r="M234" s="6"/>
    </row>
    <row r="235" spans="1:13" ht="23.25" x14ac:dyDescent="0.35">
      <c r="A235" s="6"/>
      <c r="B235" s="6"/>
      <c r="C235" s="6"/>
      <c r="D235" s="6"/>
      <c r="E235" s="6"/>
      <c r="F235" s="6"/>
      <c r="G235" s="104"/>
      <c r="H235" s="6"/>
      <c r="I235" s="6"/>
      <c r="J235" s="6"/>
      <c r="K235" s="6"/>
      <c r="L235" s="6"/>
      <c r="M235" s="6"/>
    </row>
    <row r="236" spans="1:13" ht="23.25" x14ac:dyDescent="0.35">
      <c r="A236" s="6"/>
      <c r="B236" s="6"/>
      <c r="C236" s="6"/>
      <c r="D236" s="6"/>
      <c r="E236" s="6"/>
      <c r="F236" s="6"/>
      <c r="G236" s="104"/>
      <c r="H236" s="6"/>
      <c r="I236" s="6"/>
      <c r="J236" s="6"/>
      <c r="K236" s="6"/>
      <c r="L236" s="6"/>
      <c r="M236" s="6"/>
    </row>
    <row r="237" spans="1:13" ht="23.25" x14ac:dyDescent="0.35">
      <c r="A237" s="6"/>
      <c r="B237" s="6"/>
      <c r="C237" s="6"/>
      <c r="D237" s="6"/>
      <c r="E237" s="6"/>
      <c r="F237" s="6"/>
      <c r="G237" s="104"/>
      <c r="H237" s="6"/>
      <c r="I237" s="6"/>
      <c r="J237" s="6"/>
      <c r="K237" s="6"/>
      <c r="L237" s="6"/>
      <c r="M237" s="6"/>
    </row>
    <row r="238" spans="1:13" ht="23.25" x14ac:dyDescent="0.35">
      <c r="A238" s="6"/>
      <c r="B238" s="6"/>
      <c r="C238" s="6"/>
      <c r="D238" s="6"/>
      <c r="E238" s="6"/>
      <c r="F238" s="6"/>
      <c r="G238" s="104"/>
      <c r="H238" s="6"/>
      <c r="I238" s="6"/>
      <c r="J238" s="6"/>
      <c r="K238" s="6"/>
      <c r="L238" s="6"/>
      <c r="M238" s="6"/>
    </row>
    <row r="239" spans="1:13" ht="23.25" x14ac:dyDescent="0.35">
      <c r="A239" s="6"/>
      <c r="B239" s="6"/>
      <c r="C239" s="6"/>
      <c r="D239" s="6"/>
      <c r="E239" s="6"/>
      <c r="F239" s="6"/>
      <c r="G239" s="104"/>
      <c r="H239" s="6"/>
      <c r="I239" s="6"/>
      <c r="J239" s="6"/>
      <c r="K239" s="6"/>
      <c r="L239" s="6"/>
      <c r="M239" s="6"/>
    </row>
    <row r="240" spans="1:13" ht="23.25" x14ac:dyDescent="0.35">
      <c r="A240" s="6"/>
      <c r="B240" s="6"/>
      <c r="C240" s="6"/>
      <c r="D240" s="6"/>
      <c r="E240" s="6"/>
      <c r="F240" s="6"/>
      <c r="G240" s="104"/>
      <c r="H240" s="6"/>
      <c r="I240" s="6"/>
      <c r="J240" s="6"/>
      <c r="K240" s="6"/>
      <c r="L240" s="6"/>
      <c r="M240" s="6"/>
    </row>
    <row r="241" spans="1:13" ht="23.25" x14ac:dyDescent="0.35">
      <c r="A241" s="6"/>
      <c r="B241" s="6"/>
      <c r="C241" s="6"/>
      <c r="D241" s="6"/>
      <c r="E241" s="6"/>
      <c r="F241" s="6"/>
      <c r="G241" s="104"/>
      <c r="H241" s="6"/>
      <c r="I241" s="6"/>
      <c r="J241" s="6"/>
      <c r="K241" s="6"/>
      <c r="L241" s="6"/>
      <c r="M241" s="6"/>
    </row>
    <row r="242" spans="1:13" ht="23.25" x14ac:dyDescent="0.35">
      <c r="A242" s="6"/>
      <c r="B242" s="6"/>
      <c r="C242" s="6"/>
      <c r="D242" s="6"/>
      <c r="E242" s="6"/>
      <c r="F242" s="6"/>
      <c r="G242" s="104"/>
      <c r="H242" s="6"/>
      <c r="I242" s="6"/>
      <c r="J242" s="6"/>
      <c r="K242" s="6"/>
      <c r="L242" s="6"/>
      <c r="M242" s="6"/>
    </row>
    <row r="243" spans="1:13" ht="25.5" x14ac:dyDescent="0.35">
      <c r="A243" s="4"/>
      <c r="B243" s="4"/>
      <c r="C243" s="4"/>
      <c r="D243" s="4"/>
      <c r="E243" s="4"/>
      <c r="F243" s="4"/>
      <c r="G243" s="100"/>
      <c r="H243" s="4"/>
      <c r="I243" s="4"/>
      <c r="J243" s="4"/>
      <c r="K243" s="4"/>
      <c r="L243" s="4"/>
      <c r="M243" s="4"/>
    </row>
    <row r="244" spans="1:13" ht="25.5" x14ac:dyDescent="0.35">
      <c r="A244" s="4"/>
      <c r="B244" s="4"/>
      <c r="C244" s="4"/>
      <c r="D244" s="4"/>
      <c r="E244" s="4"/>
      <c r="F244" s="4"/>
      <c r="G244" s="100"/>
      <c r="H244" s="4"/>
      <c r="I244" s="4"/>
      <c r="J244" s="4"/>
      <c r="K244" s="4"/>
      <c r="L244" s="4"/>
      <c r="M244" s="4"/>
    </row>
    <row r="245" spans="1:13" ht="25.5" x14ac:dyDescent="0.35">
      <c r="A245" s="4"/>
      <c r="B245" s="4"/>
      <c r="C245" s="4"/>
      <c r="D245" s="4"/>
      <c r="E245" s="4"/>
      <c r="F245" s="4"/>
      <c r="G245" s="100"/>
      <c r="H245" s="4"/>
      <c r="I245" s="4"/>
      <c r="J245" s="4"/>
      <c r="K245" s="4"/>
      <c r="L245" s="4"/>
      <c r="M245" s="4"/>
    </row>
    <row r="246" spans="1:13" ht="25.5" x14ac:dyDescent="0.35">
      <c r="A246" s="4"/>
      <c r="B246" s="4"/>
      <c r="C246" s="4"/>
      <c r="D246" s="4"/>
      <c r="E246" s="4"/>
      <c r="F246" s="4"/>
      <c r="G246" s="100"/>
      <c r="H246" s="4"/>
      <c r="I246" s="4"/>
      <c r="J246" s="4"/>
      <c r="K246" s="4"/>
      <c r="L246" s="4"/>
      <c r="M246" s="4"/>
    </row>
    <row r="247" spans="1:13" ht="25.5" x14ac:dyDescent="0.35">
      <c r="A247" s="4"/>
      <c r="B247" s="4"/>
      <c r="C247" s="4"/>
      <c r="D247" s="4"/>
      <c r="E247" s="4"/>
      <c r="F247" s="4"/>
      <c r="G247" s="100"/>
      <c r="H247" s="4"/>
      <c r="I247" s="4"/>
      <c r="J247" s="4"/>
      <c r="K247" s="4"/>
      <c r="L247" s="4"/>
      <c r="M247" s="4"/>
    </row>
    <row r="248" spans="1:13" ht="25.5" x14ac:dyDescent="0.35">
      <c r="A248" s="4"/>
      <c r="B248" s="4"/>
      <c r="C248" s="4"/>
      <c r="D248" s="4"/>
      <c r="E248" s="4"/>
      <c r="F248" s="4"/>
      <c r="G248" s="100"/>
      <c r="H248" s="4"/>
      <c r="I248" s="4"/>
      <c r="J248" s="4"/>
      <c r="K248" s="4"/>
      <c r="L248" s="4"/>
      <c r="M248" s="4"/>
    </row>
    <row r="249" spans="1:13" ht="25.5" x14ac:dyDescent="0.35">
      <c r="A249" s="4"/>
      <c r="B249" s="4"/>
      <c r="C249" s="4"/>
      <c r="D249" s="4"/>
      <c r="E249" s="4"/>
      <c r="F249" s="4"/>
      <c r="G249" s="100"/>
      <c r="H249" s="4"/>
      <c r="I249" s="4"/>
      <c r="J249" s="4"/>
      <c r="K249" s="4"/>
      <c r="L249" s="4"/>
      <c r="M249" s="4"/>
    </row>
    <row r="250" spans="1:13" ht="25.5" x14ac:dyDescent="0.35">
      <c r="A250" s="4"/>
      <c r="B250" s="4"/>
      <c r="C250" s="4"/>
      <c r="D250" s="4"/>
      <c r="E250" s="4"/>
      <c r="F250" s="4"/>
      <c r="G250" s="100"/>
      <c r="H250" s="4"/>
      <c r="I250" s="4"/>
      <c r="J250" s="4"/>
      <c r="K250" s="4"/>
      <c r="L250" s="4"/>
      <c r="M250" s="4"/>
    </row>
    <row r="251" spans="1:13" ht="25.5" x14ac:dyDescent="0.35">
      <c r="A251" s="4"/>
      <c r="B251" s="4"/>
      <c r="C251" s="4"/>
      <c r="D251" s="4"/>
      <c r="E251" s="4"/>
      <c r="F251" s="4"/>
      <c r="G251" s="100"/>
      <c r="H251" s="4"/>
      <c r="I251" s="4"/>
      <c r="J251" s="4"/>
      <c r="K251" s="4"/>
      <c r="L251" s="4"/>
      <c r="M251" s="4"/>
    </row>
    <row r="252" spans="1:13" ht="25.5" x14ac:dyDescent="0.35">
      <c r="A252" s="4"/>
      <c r="B252" s="4"/>
      <c r="C252" s="4"/>
      <c r="D252" s="4"/>
      <c r="E252" s="4"/>
      <c r="F252" s="4"/>
      <c r="G252" s="100"/>
      <c r="H252" s="4"/>
      <c r="I252" s="4"/>
      <c r="J252" s="4"/>
      <c r="K252" s="4"/>
      <c r="L252" s="4"/>
      <c r="M252" s="4"/>
    </row>
    <row r="253" spans="1:13" ht="25.5" x14ac:dyDescent="0.35">
      <c r="A253" s="4"/>
      <c r="B253" s="4"/>
      <c r="C253" s="4"/>
      <c r="D253" s="4"/>
      <c r="E253" s="4"/>
      <c r="F253" s="4"/>
      <c r="G253" s="100"/>
      <c r="H253" s="4"/>
      <c r="I253" s="4"/>
      <c r="J253" s="4"/>
      <c r="K253" s="4"/>
      <c r="L253" s="4"/>
      <c r="M253" s="4"/>
    </row>
    <row r="254" spans="1:13" ht="25.5" x14ac:dyDescent="0.35">
      <c r="A254" s="4"/>
      <c r="B254" s="4"/>
      <c r="C254" s="4"/>
      <c r="D254" s="4"/>
      <c r="E254" s="4"/>
      <c r="F254" s="4"/>
      <c r="G254" s="100"/>
      <c r="H254" s="4"/>
      <c r="I254" s="4"/>
      <c r="J254" s="4"/>
      <c r="K254" s="4"/>
      <c r="L254" s="4"/>
      <c r="M254" s="4"/>
    </row>
    <row r="255" spans="1:13" ht="25.5" x14ac:dyDescent="0.35">
      <c r="A255" s="4"/>
      <c r="B255" s="4"/>
      <c r="C255" s="4"/>
      <c r="D255" s="4"/>
      <c r="E255" s="4"/>
      <c r="F255" s="4"/>
      <c r="G255" s="100"/>
      <c r="H255" s="4"/>
      <c r="I255" s="4"/>
      <c r="J255" s="4"/>
      <c r="K255" s="4"/>
      <c r="L255" s="4"/>
      <c r="M255" s="4"/>
    </row>
    <row r="256" spans="1:13" ht="25.5" x14ac:dyDescent="0.35">
      <c r="A256" s="4"/>
      <c r="B256" s="4"/>
      <c r="C256" s="4"/>
      <c r="D256" s="4"/>
      <c r="E256" s="4"/>
      <c r="F256" s="4"/>
      <c r="G256" s="100"/>
      <c r="H256" s="4"/>
      <c r="I256" s="4"/>
      <c r="J256" s="4"/>
      <c r="K256" s="4"/>
      <c r="L256" s="4"/>
      <c r="M256" s="4"/>
    </row>
    <row r="257" spans="1:13" ht="25.5" x14ac:dyDescent="0.35">
      <c r="A257" s="4"/>
      <c r="B257" s="4"/>
      <c r="C257" s="4"/>
      <c r="D257" s="4"/>
      <c r="E257" s="4"/>
      <c r="F257" s="4"/>
      <c r="G257" s="100"/>
      <c r="H257" s="4"/>
      <c r="I257" s="4"/>
      <c r="J257" s="4"/>
      <c r="K257" s="4"/>
      <c r="L257" s="4"/>
      <c r="M257" s="4"/>
    </row>
    <row r="258" spans="1:13" ht="25.5" x14ac:dyDescent="0.35">
      <c r="A258" s="4"/>
      <c r="B258" s="4"/>
      <c r="C258" s="4"/>
      <c r="D258" s="4"/>
      <c r="E258" s="4"/>
      <c r="F258" s="4"/>
      <c r="G258" s="100"/>
      <c r="H258" s="4"/>
      <c r="I258" s="4"/>
      <c r="J258" s="4"/>
      <c r="K258" s="4"/>
      <c r="L258" s="4"/>
      <c r="M258" s="4"/>
    </row>
    <row r="259" spans="1:13" ht="25.5" x14ac:dyDescent="0.35">
      <c r="A259" s="4"/>
      <c r="B259" s="4"/>
      <c r="C259" s="4"/>
      <c r="D259" s="4"/>
      <c r="E259" s="4"/>
      <c r="F259" s="4"/>
      <c r="G259" s="100"/>
      <c r="H259" s="4"/>
      <c r="I259" s="4"/>
      <c r="J259" s="4"/>
      <c r="K259" s="4"/>
      <c r="L259" s="4"/>
      <c r="M259" s="4"/>
    </row>
    <row r="260" spans="1:13" ht="25.5" x14ac:dyDescent="0.35">
      <c r="A260" s="4"/>
      <c r="B260" s="4"/>
      <c r="C260" s="4"/>
      <c r="D260" s="4"/>
      <c r="E260" s="4"/>
      <c r="F260" s="4"/>
      <c r="G260" s="100"/>
      <c r="H260" s="4"/>
      <c r="I260" s="4"/>
      <c r="J260" s="4"/>
      <c r="K260" s="4"/>
      <c r="L260" s="4"/>
      <c r="M260" s="4"/>
    </row>
    <row r="261" spans="1:13" ht="25.5" x14ac:dyDescent="0.35">
      <c r="A261" s="4"/>
      <c r="B261" s="4"/>
      <c r="C261" s="4"/>
      <c r="D261" s="4"/>
      <c r="E261" s="4"/>
      <c r="F261" s="4"/>
      <c r="G261" s="100"/>
      <c r="H261" s="4"/>
      <c r="I261" s="4"/>
      <c r="J261" s="4"/>
      <c r="K261" s="4"/>
      <c r="L261" s="4"/>
      <c r="M261" s="4"/>
    </row>
    <row r="262" spans="1:13" ht="25.5" x14ac:dyDescent="0.35">
      <c r="A262" s="4"/>
      <c r="B262" s="4"/>
      <c r="C262" s="4"/>
      <c r="D262" s="4"/>
      <c r="E262" s="4"/>
      <c r="F262" s="4"/>
      <c r="G262" s="100"/>
      <c r="H262" s="4"/>
      <c r="I262" s="4"/>
      <c r="J262" s="4"/>
      <c r="K262" s="4"/>
      <c r="L262" s="4"/>
      <c r="M262" s="4"/>
    </row>
    <row r="263" spans="1:13" ht="25.5" x14ac:dyDescent="0.35">
      <c r="A263" s="4"/>
      <c r="B263" s="4"/>
      <c r="C263" s="4"/>
      <c r="D263" s="4"/>
      <c r="E263" s="4"/>
      <c r="F263" s="4"/>
      <c r="G263" s="100"/>
      <c r="H263" s="4"/>
      <c r="I263" s="4"/>
      <c r="J263" s="4"/>
      <c r="K263" s="4"/>
      <c r="L263" s="4"/>
      <c r="M263" s="4"/>
    </row>
    <row r="264" spans="1:13" ht="25.5" x14ac:dyDescent="0.35">
      <c r="A264" s="4"/>
      <c r="B264" s="4"/>
      <c r="C264" s="4"/>
      <c r="D264" s="4"/>
      <c r="E264" s="4"/>
      <c r="F264" s="4"/>
      <c r="G264" s="100"/>
      <c r="H264" s="4"/>
      <c r="I264" s="4"/>
      <c r="J264" s="4"/>
      <c r="K264" s="4"/>
      <c r="L264" s="4"/>
      <c r="M264" s="4"/>
    </row>
    <row r="265" spans="1:13" ht="25.5" x14ac:dyDescent="0.35">
      <c r="A265" s="4"/>
      <c r="B265" s="4"/>
      <c r="C265" s="4"/>
      <c r="D265" s="4"/>
      <c r="E265" s="4"/>
      <c r="F265" s="4"/>
      <c r="G265" s="100"/>
      <c r="H265" s="4"/>
      <c r="I265" s="4"/>
      <c r="J265" s="4"/>
      <c r="K265" s="4"/>
      <c r="L265" s="4"/>
      <c r="M265" s="4"/>
    </row>
    <row r="266" spans="1:13" ht="25.5" x14ac:dyDescent="0.35">
      <c r="A266" s="4"/>
      <c r="B266" s="4"/>
      <c r="C266" s="4"/>
      <c r="D266" s="4"/>
      <c r="E266" s="4"/>
      <c r="F266" s="4"/>
      <c r="G266" s="100"/>
      <c r="H266" s="4"/>
      <c r="I266" s="4"/>
      <c r="J266" s="4"/>
      <c r="K266" s="4"/>
      <c r="L266" s="4"/>
      <c r="M266" s="4"/>
    </row>
    <row r="267" spans="1:13" ht="25.5" x14ac:dyDescent="0.35">
      <c r="A267" s="4"/>
      <c r="B267" s="4"/>
      <c r="C267" s="4"/>
      <c r="D267" s="4"/>
      <c r="E267" s="4"/>
      <c r="F267" s="4"/>
      <c r="G267" s="100"/>
      <c r="H267" s="4"/>
      <c r="I267" s="4"/>
      <c r="J267" s="4"/>
      <c r="K267" s="4"/>
      <c r="L267" s="4"/>
      <c r="M267" s="4"/>
    </row>
    <row r="268" spans="1:13" ht="25.5" x14ac:dyDescent="0.35">
      <c r="A268" s="4"/>
      <c r="B268" s="4"/>
      <c r="C268" s="4"/>
      <c r="D268" s="4"/>
      <c r="E268" s="4"/>
      <c r="F268" s="4"/>
      <c r="G268" s="100"/>
      <c r="H268" s="4"/>
      <c r="I268" s="4"/>
      <c r="J268" s="4"/>
      <c r="K268" s="4"/>
      <c r="L268" s="4"/>
      <c r="M268" s="4"/>
    </row>
    <row r="269" spans="1:13" ht="25.5" x14ac:dyDescent="0.35">
      <c r="A269" s="4"/>
      <c r="B269" s="4"/>
      <c r="C269" s="4"/>
      <c r="D269" s="4"/>
      <c r="E269" s="4"/>
      <c r="F269" s="4"/>
      <c r="G269" s="100"/>
      <c r="H269" s="4"/>
      <c r="I269" s="4"/>
      <c r="J269" s="4"/>
      <c r="K269" s="4"/>
      <c r="L269" s="4"/>
      <c r="M269" s="4"/>
    </row>
    <row r="270" spans="1:13" ht="25.5" x14ac:dyDescent="0.35">
      <c r="A270" s="4"/>
      <c r="B270" s="4"/>
      <c r="C270" s="4"/>
      <c r="D270" s="4"/>
      <c r="E270" s="4"/>
      <c r="F270" s="4"/>
      <c r="G270" s="100"/>
      <c r="H270" s="4"/>
      <c r="I270" s="4"/>
      <c r="J270" s="4"/>
      <c r="K270" s="4"/>
      <c r="L270" s="4"/>
      <c r="M270" s="4"/>
    </row>
    <row r="271" spans="1:13" ht="25.5" x14ac:dyDescent="0.35">
      <c r="A271" s="4"/>
      <c r="B271" s="4"/>
      <c r="C271" s="4"/>
      <c r="D271" s="4"/>
      <c r="E271" s="4"/>
      <c r="F271" s="4"/>
      <c r="G271" s="100"/>
      <c r="H271" s="4"/>
      <c r="I271" s="4"/>
      <c r="J271" s="4"/>
      <c r="K271" s="4"/>
      <c r="L271" s="4"/>
      <c r="M271" s="4"/>
    </row>
    <row r="272" spans="1:13" ht="25.5" x14ac:dyDescent="0.35">
      <c r="A272" s="4"/>
      <c r="B272" s="4"/>
      <c r="C272" s="4"/>
      <c r="D272" s="4"/>
      <c r="E272" s="4"/>
      <c r="F272" s="4"/>
      <c r="G272" s="100"/>
      <c r="H272" s="4"/>
      <c r="I272" s="4"/>
      <c r="J272" s="4"/>
      <c r="K272" s="4"/>
      <c r="L272" s="4"/>
      <c r="M272" s="4"/>
    </row>
    <row r="273" spans="1:13" ht="25.5" x14ac:dyDescent="0.35">
      <c r="A273" s="4"/>
      <c r="B273" s="4"/>
      <c r="C273" s="4"/>
      <c r="D273" s="4"/>
      <c r="E273" s="4"/>
      <c r="F273" s="4"/>
      <c r="G273" s="100"/>
      <c r="H273" s="4"/>
      <c r="I273" s="4"/>
      <c r="J273" s="4"/>
      <c r="K273" s="4"/>
      <c r="L273" s="4"/>
      <c r="M273" s="4"/>
    </row>
    <row r="274" spans="1:13" ht="25.5" x14ac:dyDescent="0.35">
      <c r="A274" s="4"/>
      <c r="B274" s="4"/>
      <c r="C274" s="4"/>
      <c r="D274" s="4"/>
      <c r="E274" s="4"/>
      <c r="F274" s="4"/>
      <c r="G274" s="100"/>
      <c r="H274" s="4"/>
      <c r="I274" s="4"/>
      <c r="J274" s="4"/>
      <c r="K274" s="4"/>
      <c r="L274" s="4"/>
      <c r="M274" s="4"/>
    </row>
    <row r="275" spans="1:13" ht="25.5" x14ac:dyDescent="0.35">
      <c r="A275" s="4"/>
      <c r="B275" s="4"/>
      <c r="C275" s="4"/>
      <c r="D275" s="4"/>
      <c r="E275" s="4"/>
      <c r="F275" s="4"/>
      <c r="G275" s="100"/>
      <c r="H275" s="4"/>
      <c r="I275" s="4"/>
      <c r="J275" s="4"/>
      <c r="K275" s="4"/>
      <c r="L275" s="4"/>
      <c r="M275" s="4"/>
    </row>
    <row r="276" spans="1:13" ht="25.5" x14ac:dyDescent="0.35">
      <c r="A276" s="4"/>
      <c r="B276" s="4"/>
      <c r="C276" s="4"/>
      <c r="D276" s="4"/>
      <c r="E276" s="4"/>
      <c r="F276" s="4"/>
      <c r="G276" s="100"/>
      <c r="H276" s="4"/>
      <c r="I276" s="4"/>
      <c r="J276" s="4"/>
      <c r="K276" s="4"/>
      <c r="L276" s="4"/>
      <c r="M276" s="4"/>
    </row>
    <row r="277" spans="1:13" ht="25.5" x14ac:dyDescent="0.35">
      <c r="A277" s="4"/>
      <c r="B277" s="4"/>
      <c r="C277" s="4"/>
      <c r="D277" s="4"/>
      <c r="E277" s="4"/>
      <c r="F277" s="4"/>
      <c r="G277" s="100"/>
      <c r="H277" s="4"/>
      <c r="I277" s="4"/>
      <c r="J277" s="4"/>
      <c r="K277" s="4"/>
      <c r="L277" s="4"/>
      <c r="M277" s="4"/>
    </row>
    <row r="278" spans="1:13" ht="25.5" x14ac:dyDescent="0.35">
      <c r="A278" s="4"/>
      <c r="B278" s="4"/>
      <c r="C278" s="4"/>
      <c r="D278" s="4"/>
      <c r="E278" s="4"/>
      <c r="F278" s="4"/>
      <c r="G278" s="100"/>
      <c r="H278" s="4"/>
      <c r="I278" s="4"/>
      <c r="J278" s="4"/>
      <c r="K278" s="4"/>
      <c r="L278" s="4"/>
      <c r="M278" s="4"/>
    </row>
    <row r="279" spans="1:13" ht="25.5" x14ac:dyDescent="0.35">
      <c r="A279" s="4"/>
      <c r="B279" s="4"/>
      <c r="C279" s="4"/>
      <c r="D279" s="4"/>
      <c r="E279" s="4"/>
      <c r="F279" s="4"/>
      <c r="G279" s="100"/>
      <c r="H279" s="4"/>
      <c r="I279" s="4"/>
      <c r="J279" s="4"/>
      <c r="K279" s="4"/>
      <c r="L279" s="4"/>
      <c r="M279" s="4"/>
    </row>
    <row r="280" spans="1:13" ht="25.5" x14ac:dyDescent="0.35">
      <c r="A280" s="4"/>
      <c r="B280" s="4"/>
      <c r="C280" s="4"/>
      <c r="D280" s="4"/>
      <c r="E280" s="4"/>
      <c r="F280" s="4"/>
      <c r="G280" s="100"/>
      <c r="H280" s="4"/>
      <c r="I280" s="4"/>
      <c r="J280" s="4"/>
      <c r="K280" s="4"/>
      <c r="L280" s="4"/>
      <c r="M280" s="4"/>
    </row>
    <row r="281" spans="1:13" ht="25.5" x14ac:dyDescent="0.35">
      <c r="A281" s="4"/>
      <c r="B281" s="4"/>
      <c r="C281" s="4"/>
      <c r="D281" s="4"/>
      <c r="E281" s="4"/>
      <c r="F281" s="4"/>
      <c r="G281" s="100"/>
      <c r="H281" s="4"/>
      <c r="I281" s="4"/>
      <c r="J281" s="4"/>
      <c r="K281" s="4"/>
      <c r="L281" s="4"/>
      <c r="M281" s="4"/>
    </row>
    <row r="282" spans="1:13" ht="25.5" x14ac:dyDescent="0.35">
      <c r="A282" s="4"/>
      <c r="B282" s="4"/>
      <c r="C282" s="4"/>
      <c r="D282" s="4"/>
      <c r="E282" s="4"/>
      <c r="F282" s="4"/>
      <c r="G282" s="100"/>
      <c r="H282" s="4"/>
      <c r="I282" s="4"/>
      <c r="J282" s="4"/>
      <c r="K282" s="4"/>
      <c r="L282" s="4"/>
      <c r="M282" s="4"/>
    </row>
    <row r="283" spans="1:13" ht="25.5" x14ac:dyDescent="0.35">
      <c r="A283" s="4"/>
      <c r="B283" s="4"/>
      <c r="C283" s="4"/>
      <c r="D283" s="4"/>
      <c r="E283" s="4"/>
      <c r="F283" s="4"/>
      <c r="G283" s="100"/>
      <c r="H283" s="4"/>
      <c r="I283" s="4"/>
      <c r="J283" s="4"/>
      <c r="K283" s="4"/>
      <c r="L283" s="4"/>
      <c r="M283" s="4"/>
    </row>
    <row r="284" spans="1:13" ht="25.5" x14ac:dyDescent="0.35">
      <c r="A284" s="4"/>
      <c r="B284" s="4"/>
      <c r="C284" s="4"/>
      <c r="D284" s="4"/>
      <c r="E284" s="4"/>
      <c r="F284" s="4"/>
      <c r="G284" s="100"/>
      <c r="H284" s="4"/>
      <c r="I284" s="4"/>
      <c r="J284" s="4"/>
      <c r="K284" s="4"/>
      <c r="L284" s="4"/>
      <c r="M284" s="4"/>
    </row>
    <row r="285" spans="1:13" ht="25.5" x14ac:dyDescent="0.35">
      <c r="A285" s="4"/>
      <c r="B285" s="4"/>
      <c r="C285" s="4"/>
      <c r="D285" s="4"/>
      <c r="E285" s="4"/>
      <c r="F285" s="4"/>
      <c r="G285" s="100"/>
      <c r="H285" s="4"/>
      <c r="I285" s="4"/>
      <c r="J285" s="4"/>
      <c r="K285" s="4"/>
      <c r="L285" s="4"/>
      <c r="M285" s="4"/>
    </row>
    <row r="286" spans="1:13" ht="25.5" x14ac:dyDescent="0.35">
      <c r="A286" s="4"/>
      <c r="B286" s="4"/>
      <c r="C286" s="4"/>
      <c r="D286" s="4"/>
      <c r="E286" s="4"/>
      <c r="F286" s="4"/>
      <c r="G286" s="100"/>
      <c r="H286" s="4"/>
      <c r="I286" s="4"/>
      <c r="J286" s="4"/>
      <c r="K286" s="4"/>
      <c r="L286" s="4"/>
      <c r="M286" s="4"/>
    </row>
    <row r="287" spans="1:13" ht="25.5" x14ac:dyDescent="0.35">
      <c r="A287" s="4"/>
      <c r="B287" s="4"/>
      <c r="C287" s="4"/>
      <c r="D287" s="4"/>
      <c r="E287" s="4"/>
      <c r="F287" s="4"/>
      <c r="G287" s="100"/>
      <c r="H287" s="4"/>
      <c r="I287" s="4"/>
      <c r="J287" s="4"/>
      <c r="K287" s="4"/>
      <c r="L287" s="4"/>
      <c r="M287" s="4"/>
    </row>
    <row r="288" spans="1:13" ht="25.5" x14ac:dyDescent="0.35">
      <c r="A288" s="4"/>
      <c r="B288" s="4"/>
      <c r="C288" s="4"/>
      <c r="D288" s="4"/>
      <c r="E288" s="4"/>
      <c r="F288" s="4"/>
      <c r="G288" s="100"/>
      <c r="H288" s="4"/>
      <c r="I288" s="4"/>
      <c r="J288" s="4"/>
      <c r="K288" s="4"/>
      <c r="L288" s="4"/>
      <c r="M288" s="4"/>
    </row>
    <row r="289" spans="1:13" ht="25.5" x14ac:dyDescent="0.35">
      <c r="A289" s="4"/>
      <c r="B289" s="4"/>
      <c r="C289" s="4"/>
      <c r="D289" s="4"/>
      <c r="E289" s="4"/>
      <c r="F289" s="4"/>
      <c r="G289" s="100"/>
      <c r="H289" s="4"/>
      <c r="I289" s="4"/>
      <c r="J289" s="4"/>
      <c r="K289" s="4"/>
      <c r="L289" s="4"/>
      <c r="M289" s="4"/>
    </row>
    <row r="290" spans="1:13" ht="25.5" x14ac:dyDescent="0.35">
      <c r="A290" s="4"/>
      <c r="B290" s="4"/>
      <c r="C290" s="4"/>
      <c r="D290" s="4"/>
      <c r="E290" s="4"/>
      <c r="F290" s="4"/>
      <c r="G290" s="100"/>
      <c r="H290" s="4"/>
      <c r="I290" s="4"/>
      <c r="J290" s="4"/>
      <c r="K290" s="4"/>
      <c r="L290" s="4"/>
      <c r="M290" s="4"/>
    </row>
    <row r="291" spans="1:13" ht="25.5" x14ac:dyDescent="0.35">
      <c r="A291" s="4"/>
      <c r="B291" s="4"/>
      <c r="C291" s="4"/>
      <c r="D291" s="4"/>
      <c r="E291" s="4"/>
      <c r="F291" s="4"/>
      <c r="G291" s="100"/>
      <c r="H291" s="4"/>
      <c r="I291" s="4"/>
      <c r="J291" s="4"/>
      <c r="K291" s="4"/>
      <c r="L291" s="4"/>
      <c r="M291" s="4"/>
    </row>
    <row r="292" spans="1:13" ht="25.5" x14ac:dyDescent="0.35">
      <c r="A292" s="4"/>
      <c r="B292" s="4"/>
      <c r="C292" s="4"/>
      <c r="D292" s="4"/>
      <c r="E292" s="4"/>
      <c r="F292" s="4"/>
      <c r="G292" s="100"/>
      <c r="H292" s="4"/>
      <c r="I292" s="4"/>
      <c r="J292" s="4"/>
      <c r="K292" s="4"/>
      <c r="L292" s="4"/>
      <c r="M292" s="4"/>
    </row>
    <row r="293" spans="1:13" ht="25.5" x14ac:dyDescent="0.35">
      <c r="A293" s="4"/>
      <c r="B293" s="4"/>
      <c r="C293" s="4"/>
      <c r="D293" s="4"/>
      <c r="E293" s="4"/>
      <c r="F293" s="4"/>
      <c r="G293" s="100"/>
      <c r="H293" s="4"/>
      <c r="I293" s="4"/>
      <c r="J293" s="4"/>
      <c r="K293" s="4"/>
      <c r="L293" s="4"/>
      <c r="M293" s="4"/>
    </row>
    <row r="294" spans="1:13" ht="25.5" x14ac:dyDescent="0.35">
      <c r="A294" s="4"/>
      <c r="B294" s="4"/>
      <c r="C294" s="4"/>
      <c r="D294" s="4"/>
      <c r="E294" s="4"/>
      <c r="F294" s="4"/>
      <c r="G294" s="100"/>
      <c r="H294" s="4"/>
      <c r="I294" s="4"/>
      <c r="J294" s="4"/>
      <c r="K294" s="4"/>
      <c r="L294" s="4"/>
      <c r="M294" s="4"/>
    </row>
    <row r="295" spans="1:13" ht="25.5" x14ac:dyDescent="0.35">
      <c r="A295" s="4"/>
      <c r="B295" s="4"/>
      <c r="C295" s="4"/>
      <c r="D295" s="4"/>
      <c r="E295" s="4"/>
      <c r="F295" s="4"/>
      <c r="G295" s="100"/>
      <c r="H295" s="4"/>
      <c r="I295" s="4"/>
      <c r="J295" s="4"/>
      <c r="K295" s="4"/>
      <c r="L295" s="4"/>
      <c r="M295" s="4"/>
    </row>
    <row r="296" spans="1:13" ht="25.5" x14ac:dyDescent="0.35">
      <c r="A296" s="4"/>
      <c r="B296" s="4"/>
      <c r="C296" s="4"/>
      <c r="D296" s="4"/>
      <c r="E296" s="4"/>
      <c r="F296" s="4"/>
      <c r="G296" s="100"/>
      <c r="H296" s="4"/>
      <c r="I296" s="4"/>
      <c r="J296" s="4"/>
      <c r="K296" s="4"/>
      <c r="L296" s="4"/>
      <c r="M296" s="4"/>
    </row>
    <row r="297" spans="1:13" ht="25.5" x14ac:dyDescent="0.35">
      <c r="A297" s="4"/>
      <c r="B297" s="4"/>
      <c r="C297" s="4"/>
      <c r="D297" s="4"/>
      <c r="E297" s="4"/>
      <c r="F297" s="4"/>
      <c r="G297" s="100"/>
      <c r="H297" s="4"/>
      <c r="I297" s="4"/>
      <c r="J297" s="4"/>
      <c r="K297" s="4"/>
      <c r="L297" s="4"/>
      <c r="M297" s="4"/>
    </row>
    <row r="298" spans="1:13" ht="25.5" x14ac:dyDescent="0.35">
      <c r="A298" s="4"/>
      <c r="B298" s="4"/>
      <c r="C298" s="4"/>
      <c r="D298" s="4"/>
      <c r="E298" s="4"/>
      <c r="F298" s="4"/>
      <c r="G298" s="100"/>
      <c r="H298" s="4"/>
      <c r="I298" s="4"/>
      <c r="J298" s="4"/>
      <c r="K298" s="4"/>
      <c r="L298" s="4"/>
      <c r="M298" s="4"/>
    </row>
    <row r="299" spans="1:13" ht="25.5" x14ac:dyDescent="0.35">
      <c r="A299" s="4"/>
      <c r="B299" s="4"/>
      <c r="C299" s="4"/>
      <c r="D299" s="4"/>
      <c r="E299" s="4"/>
      <c r="F299" s="4"/>
      <c r="G299" s="100"/>
      <c r="H299" s="4"/>
      <c r="I299" s="4"/>
      <c r="J299" s="4"/>
      <c r="K299" s="4"/>
      <c r="L299" s="4"/>
      <c r="M299" s="4"/>
    </row>
    <row r="300" spans="1:13" ht="25.5" x14ac:dyDescent="0.35">
      <c r="A300" s="4"/>
      <c r="B300" s="4"/>
      <c r="C300" s="4"/>
      <c r="D300" s="4"/>
      <c r="E300" s="4"/>
      <c r="F300" s="4"/>
      <c r="G300" s="100"/>
      <c r="H300" s="4"/>
      <c r="I300" s="4"/>
      <c r="J300" s="4"/>
      <c r="K300" s="4"/>
      <c r="L300" s="4"/>
      <c r="M300" s="4"/>
    </row>
    <row r="301" spans="1:13" ht="25.5" x14ac:dyDescent="0.35">
      <c r="A301" s="32"/>
      <c r="B301" s="32"/>
      <c r="C301" s="32"/>
      <c r="D301" s="32"/>
      <c r="E301" s="32"/>
      <c r="F301" s="32"/>
      <c r="G301" s="107"/>
      <c r="H301" s="32"/>
      <c r="I301" s="32"/>
      <c r="J301" s="32"/>
      <c r="K301" s="32"/>
      <c r="L301" s="32"/>
      <c r="M301" s="32"/>
    </row>
    <row r="302" spans="1:13" ht="25.5" x14ac:dyDescent="0.35">
      <c r="A302" s="32"/>
      <c r="B302" s="32"/>
      <c r="C302" s="32"/>
      <c r="D302" s="32"/>
      <c r="E302" s="32"/>
      <c r="F302" s="32"/>
      <c r="G302" s="107"/>
      <c r="H302" s="32"/>
      <c r="I302" s="32"/>
      <c r="J302" s="32"/>
      <c r="K302" s="32"/>
      <c r="L302" s="32"/>
      <c r="M302" s="32"/>
    </row>
    <row r="303" spans="1:13" ht="25.5" x14ac:dyDescent="0.35">
      <c r="A303" s="32"/>
      <c r="B303" s="32"/>
      <c r="C303" s="32"/>
      <c r="D303" s="32"/>
      <c r="E303" s="32"/>
      <c r="F303" s="32"/>
      <c r="G303" s="107"/>
      <c r="H303" s="32"/>
      <c r="I303" s="32"/>
      <c r="J303" s="32"/>
      <c r="K303" s="32"/>
      <c r="L303" s="32"/>
      <c r="M303" s="32"/>
    </row>
    <row r="304" spans="1:13" ht="25.5" x14ac:dyDescent="0.35">
      <c r="A304" s="32"/>
      <c r="B304" s="32"/>
      <c r="C304" s="32"/>
      <c r="D304" s="32"/>
      <c r="E304" s="32"/>
      <c r="F304" s="32"/>
      <c r="G304" s="107"/>
      <c r="H304" s="32"/>
      <c r="I304" s="32"/>
      <c r="J304" s="32"/>
      <c r="K304" s="32"/>
      <c r="L304" s="32"/>
      <c r="M304" s="32"/>
    </row>
    <row r="305" spans="1:13" ht="25.5" x14ac:dyDescent="0.35">
      <c r="A305" s="32"/>
      <c r="B305" s="32"/>
      <c r="C305" s="32"/>
      <c r="D305" s="32"/>
      <c r="E305" s="32"/>
      <c r="F305" s="32"/>
      <c r="G305" s="107"/>
      <c r="H305" s="32"/>
      <c r="I305" s="32"/>
      <c r="J305" s="32"/>
      <c r="K305" s="32"/>
      <c r="L305" s="32"/>
      <c r="M305" s="32"/>
    </row>
    <row r="306" spans="1:13" ht="25.5" x14ac:dyDescent="0.35">
      <c r="A306" s="32"/>
      <c r="B306" s="32"/>
      <c r="C306" s="32"/>
      <c r="D306" s="32"/>
      <c r="E306" s="32"/>
      <c r="F306" s="32"/>
      <c r="G306" s="107"/>
      <c r="H306" s="32"/>
      <c r="I306" s="32"/>
      <c r="J306" s="32"/>
      <c r="K306" s="32"/>
      <c r="L306" s="32"/>
      <c r="M306" s="32"/>
    </row>
    <row r="307" spans="1:13" ht="25.5" x14ac:dyDescent="0.35">
      <c r="A307" s="32"/>
      <c r="B307" s="32"/>
      <c r="C307" s="32"/>
      <c r="D307" s="32"/>
      <c r="E307" s="32"/>
      <c r="F307" s="32"/>
      <c r="G307" s="107"/>
      <c r="H307" s="32"/>
      <c r="I307" s="32"/>
      <c r="J307" s="32"/>
      <c r="K307" s="32"/>
      <c r="L307" s="32"/>
      <c r="M307" s="32"/>
    </row>
    <row r="308" spans="1:13" ht="25.5" x14ac:dyDescent="0.35">
      <c r="A308" s="32"/>
      <c r="B308" s="32"/>
      <c r="C308" s="32"/>
      <c r="D308" s="32"/>
      <c r="E308" s="32"/>
      <c r="F308" s="32"/>
      <c r="G308" s="107"/>
      <c r="H308" s="32"/>
      <c r="I308" s="32"/>
      <c r="J308" s="32"/>
      <c r="K308" s="32"/>
      <c r="L308" s="32"/>
      <c r="M308" s="32"/>
    </row>
    <row r="309" spans="1:13" ht="25.5" x14ac:dyDescent="0.35">
      <c r="A309" s="32"/>
      <c r="B309" s="32"/>
      <c r="C309" s="32"/>
      <c r="D309" s="32"/>
      <c r="E309" s="32"/>
      <c r="F309" s="32"/>
      <c r="G309" s="107"/>
      <c r="H309" s="32"/>
      <c r="I309" s="32"/>
      <c r="J309" s="32"/>
      <c r="K309" s="32"/>
      <c r="L309" s="32"/>
      <c r="M309" s="32"/>
    </row>
    <row r="310" spans="1:13" ht="25.5" x14ac:dyDescent="0.35">
      <c r="A310" s="32"/>
      <c r="B310" s="32"/>
      <c r="C310" s="32"/>
      <c r="D310" s="32"/>
      <c r="E310" s="32"/>
      <c r="F310" s="32"/>
      <c r="G310" s="107"/>
      <c r="H310" s="32"/>
      <c r="I310" s="32"/>
      <c r="J310" s="32"/>
      <c r="K310" s="32"/>
      <c r="L310" s="32"/>
      <c r="M310" s="32"/>
    </row>
    <row r="311" spans="1:13" ht="25.5" x14ac:dyDescent="0.35">
      <c r="A311" s="32"/>
      <c r="B311" s="32"/>
      <c r="C311" s="32"/>
      <c r="D311" s="32"/>
      <c r="E311" s="32"/>
      <c r="F311" s="32"/>
      <c r="G311" s="107"/>
      <c r="H311" s="32"/>
      <c r="I311" s="32"/>
      <c r="J311" s="32"/>
      <c r="K311" s="32"/>
      <c r="L311" s="32"/>
      <c r="M311" s="32"/>
    </row>
    <row r="312" spans="1:13" ht="25.5" x14ac:dyDescent="0.35">
      <c r="A312" s="32"/>
      <c r="B312" s="32"/>
      <c r="C312" s="32"/>
      <c r="D312" s="32"/>
      <c r="E312" s="32"/>
      <c r="F312" s="32"/>
      <c r="G312" s="107"/>
      <c r="H312" s="32"/>
      <c r="I312" s="32"/>
      <c r="J312" s="32"/>
      <c r="K312" s="32"/>
      <c r="L312" s="32"/>
      <c r="M312" s="32"/>
    </row>
    <row r="313" spans="1:13" ht="25.5" x14ac:dyDescent="0.35">
      <c r="A313" s="32"/>
      <c r="B313" s="32"/>
      <c r="C313" s="32"/>
      <c r="D313" s="32"/>
      <c r="E313" s="32"/>
      <c r="F313" s="32"/>
      <c r="G313" s="107"/>
      <c r="H313" s="32"/>
      <c r="I313" s="32"/>
      <c r="J313" s="32"/>
      <c r="K313" s="32"/>
      <c r="L313" s="32"/>
      <c r="M313" s="32"/>
    </row>
    <row r="314" spans="1:13" ht="25.5" x14ac:dyDescent="0.35">
      <c r="A314" s="32"/>
      <c r="B314" s="32"/>
      <c r="C314" s="32"/>
      <c r="D314" s="32"/>
      <c r="E314" s="32"/>
      <c r="F314" s="32"/>
      <c r="G314" s="107"/>
      <c r="H314" s="32"/>
      <c r="I314" s="32"/>
      <c r="J314" s="32"/>
      <c r="K314" s="32"/>
      <c r="L314" s="32"/>
      <c r="M314" s="32"/>
    </row>
    <row r="315" spans="1:13" ht="25.5" x14ac:dyDescent="0.35">
      <c r="A315" s="32"/>
      <c r="B315" s="32"/>
      <c r="C315" s="32"/>
      <c r="D315" s="32"/>
      <c r="E315" s="32"/>
      <c r="F315" s="32"/>
      <c r="G315" s="107"/>
      <c r="H315" s="32"/>
      <c r="I315" s="32"/>
      <c r="J315" s="32"/>
      <c r="K315" s="32"/>
      <c r="L315" s="32"/>
      <c r="M315" s="32"/>
    </row>
    <row r="316" spans="1:13" ht="25.5" x14ac:dyDescent="0.35">
      <c r="A316" s="32"/>
      <c r="B316" s="32"/>
      <c r="C316" s="32"/>
      <c r="D316" s="32"/>
      <c r="E316" s="32"/>
      <c r="F316" s="32"/>
      <c r="G316" s="107"/>
      <c r="H316" s="32"/>
      <c r="I316" s="32"/>
      <c r="J316" s="32"/>
      <c r="K316" s="32"/>
      <c r="L316" s="32"/>
      <c r="M316" s="32"/>
    </row>
    <row r="317" spans="1:13" ht="25.5" x14ac:dyDescent="0.35">
      <c r="A317" s="32"/>
      <c r="B317" s="32"/>
      <c r="C317" s="32"/>
      <c r="D317" s="32"/>
      <c r="E317" s="32"/>
      <c r="F317" s="32"/>
      <c r="G317" s="107"/>
      <c r="H317" s="32"/>
      <c r="I317" s="32"/>
      <c r="J317" s="32"/>
      <c r="K317" s="32"/>
      <c r="L317" s="32"/>
      <c r="M317" s="32"/>
    </row>
    <row r="318" spans="1:13" ht="25.5" x14ac:dyDescent="0.35">
      <c r="A318" s="32"/>
      <c r="B318" s="32"/>
      <c r="C318" s="32"/>
      <c r="D318" s="32"/>
      <c r="E318" s="32"/>
      <c r="F318" s="32"/>
      <c r="G318" s="107"/>
      <c r="H318" s="32"/>
      <c r="I318" s="32"/>
      <c r="J318" s="32"/>
      <c r="K318" s="32"/>
      <c r="L318" s="32"/>
      <c r="M318" s="32"/>
    </row>
    <row r="319" spans="1:13" ht="25.5" x14ac:dyDescent="0.35">
      <c r="A319" s="32"/>
      <c r="B319" s="32"/>
      <c r="C319" s="32"/>
      <c r="D319" s="32"/>
      <c r="E319" s="32"/>
      <c r="F319" s="32"/>
      <c r="G319" s="107"/>
      <c r="H319" s="32"/>
      <c r="I319" s="32"/>
      <c r="J319" s="32"/>
      <c r="K319" s="32"/>
      <c r="L319" s="32"/>
      <c r="M319" s="32"/>
    </row>
    <row r="320" spans="1:13" ht="25.5" x14ac:dyDescent="0.35">
      <c r="A320" s="32"/>
      <c r="B320" s="32"/>
      <c r="C320" s="32"/>
      <c r="D320" s="32"/>
      <c r="E320" s="32"/>
      <c r="F320" s="32"/>
      <c r="G320" s="107"/>
      <c r="H320" s="32"/>
      <c r="I320" s="32"/>
      <c r="J320" s="32"/>
      <c r="K320" s="32"/>
      <c r="L320" s="32"/>
      <c r="M320" s="32"/>
    </row>
    <row r="321" spans="1:13" ht="25.5" x14ac:dyDescent="0.35">
      <c r="A321" s="32"/>
      <c r="B321" s="32"/>
      <c r="C321" s="32"/>
      <c r="D321" s="32"/>
      <c r="E321" s="32"/>
      <c r="F321" s="32"/>
      <c r="G321" s="107"/>
      <c r="H321" s="32"/>
      <c r="I321" s="32"/>
      <c r="J321" s="32"/>
      <c r="K321" s="32"/>
      <c r="L321" s="32"/>
      <c r="M321" s="32"/>
    </row>
    <row r="322" spans="1:13" ht="25.5" x14ac:dyDescent="0.35">
      <c r="A322" s="32"/>
      <c r="B322" s="32"/>
      <c r="C322" s="32"/>
      <c r="D322" s="32"/>
      <c r="E322" s="32"/>
      <c r="F322" s="32"/>
      <c r="G322" s="107"/>
      <c r="H322" s="32"/>
      <c r="I322" s="32"/>
      <c r="J322" s="32"/>
      <c r="K322" s="32"/>
      <c r="L322" s="32"/>
      <c r="M322" s="32"/>
    </row>
    <row r="323" spans="1:13" ht="25.5" x14ac:dyDescent="0.35">
      <c r="A323" s="32"/>
      <c r="B323" s="32"/>
      <c r="C323" s="32"/>
      <c r="D323" s="32"/>
      <c r="E323" s="32"/>
      <c r="F323" s="32"/>
      <c r="G323" s="107"/>
      <c r="H323" s="32"/>
      <c r="I323" s="32"/>
      <c r="J323" s="32"/>
      <c r="K323" s="32"/>
      <c r="L323" s="32"/>
      <c r="M323" s="32"/>
    </row>
    <row r="324" spans="1:13" ht="25.5" x14ac:dyDescent="0.35">
      <c r="A324" s="32"/>
      <c r="B324" s="32"/>
      <c r="C324" s="32"/>
      <c r="D324" s="32"/>
      <c r="E324" s="32"/>
      <c r="F324" s="32"/>
      <c r="G324" s="107"/>
      <c r="H324" s="32"/>
      <c r="I324" s="32"/>
      <c r="J324" s="32"/>
      <c r="K324" s="32"/>
      <c r="L324" s="32"/>
      <c r="M324" s="32"/>
    </row>
    <row r="325" spans="1:13" ht="25.5" x14ac:dyDescent="0.35">
      <c r="A325" s="32"/>
      <c r="B325" s="32"/>
      <c r="C325" s="32"/>
      <c r="D325" s="32"/>
      <c r="E325" s="32"/>
      <c r="F325" s="32"/>
      <c r="G325" s="107"/>
      <c r="H325" s="32"/>
      <c r="I325" s="32"/>
      <c r="J325" s="32"/>
      <c r="K325" s="32"/>
      <c r="L325" s="32"/>
      <c r="M325" s="32"/>
    </row>
    <row r="326" spans="1:13" ht="25.5" x14ac:dyDescent="0.35">
      <c r="A326" s="32"/>
      <c r="B326" s="32"/>
      <c r="C326" s="32"/>
      <c r="D326" s="32"/>
      <c r="E326" s="32"/>
      <c r="F326" s="32"/>
      <c r="G326" s="107"/>
      <c r="H326" s="32"/>
      <c r="I326" s="32"/>
      <c r="J326" s="32"/>
      <c r="K326" s="32"/>
      <c r="L326" s="32"/>
      <c r="M326" s="32"/>
    </row>
    <row r="327" spans="1:13" ht="25.5" x14ac:dyDescent="0.35">
      <c r="A327" s="32"/>
      <c r="B327" s="32"/>
      <c r="C327" s="32"/>
      <c r="D327" s="32"/>
      <c r="E327" s="32"/>
      <c r="F327" s="32"/>
      <c r="G327" s="107"/>
      <c r="H327" s="32"/>
      <c r="I327" s="32"/>
      <c r="J327" s="32"/>
      <c r="K327" s="32"/>
      <c r="L327" s="32"/>
      <c r="M327" s="32"/>
    </row>
    <row r="328" spans="1:13" ht="25.5" x14ac:dyDescent="0.35">
      <c r="A328" s="32"/>
      <c r="B328" s="32"/>
      <c r="C328" s="32"/>
      <c r="D328" s="32"/>
      <c r="E328" s="32"/>
      <c r="F328" s="32"/>
      <c r="G328" s="107"/>
      <c r="H328" s="32"/>
      <c r="I328" s="32"/>
      <c r="J328" s="32"/>
      <c r="K328" s="32"/>
      <c r="L328" s="32"/>
      <c r="M328" s="32"/>
    </row>
    <row r="329" spans="1:13" ht="25.5" x14ac:dyDescent="0.35">
      <c r="A329" s="32"/>
      <c r="B329" s="32"/>
      <c r="C329" s="32"/>
      <c r="D329" s="32"/>
      <c r="E329" s="32"/>
      <c r="F329" s="32"/>
      <c r="G329" s="107"/>
      <c r="H329" s="32"/>
      <c r="I329" s="32"/>
      <c r="J329" s="32"/>
      <c r="K329" s="32"/>
      <c r="L329" s="32"/>
      <c r="M329" s="32"/>
    </row>
    <row r="330" spans="1:13" ht="25.5" x14ac:dyDescent="0.35">
      <c r="A330" s="32"/>
      <c r="B330" s="32"/>
      <c r="C330" s="32"/>
      <c r="D330" s="32"/>
      <c r="E330" s="32"/>
      <c r="F330" s="32"/>
      <c r="G330" s="107"/>
      <c r="H330" s="32"/>
      <c r="I330" s="32"/>
      <c r="J330" s="32"/>
      <c r="K330" s="32"/>
      <c r="L330" s="32"/>
      <c r="M330" s="32"/>
    </row>
    <row r="331" spans="1:13" ht="25.5" x14ac:dyDescent="0.35">
      <c r="A331" s="32"/>
      <c r="B331" s="32"/>
      <c r="C331" s="32"/>
      <c r="D331" s="32"/>
      <c r="E331" s="32"/>
      <c r="F331" s="32"/>
      <c r="G331" s="107"/>
      <c r="H331" s="32"/>
      <c r="I331" s="32"/>
      <c r="J331" s="32"/>
      <c r="K331" s="32"/>
      <c r="L331" s="32"/>
      <c r="M331" s="32"/>
    </row>
    <row r="332" spans="1:13" ht="25.5" x14ac:dyDescent="0.35">
      <c r="A332" s="32"/>
      <c r="B332" s="32"/>
      <c r="C332" s="32"/>
      <c r="D332" s="32"/>
      <c r="E332" s="32"/>
      <c r="F332" s="32"/>
      <c r="G332" s="107"/>
      <c r="H332" s="32"/>
      <c r="I332" s="32"/>
      <c r="J332" s="32"/>
      <c r="K332" s="32"/>
      <c r="L332" s="32"/>
      <c r="M332" s="32"/>
    </row>
    <row r="333" spans="1:13" ht="25.5" x14ac:dyDescent="0.35">
      <c r="A333" s="32"/>
      <c r="B333" s="32"/>
      <c r="C333" s="32"/>
      <c r="D333" s="32"/>
      <c r="E333" s="32"/>
      <c r="F333" s="32"/>
      <c r="G333" s="107"/>
      <c r="H333" s="32"/>
      <c r="I333" s="32"/>
      <c r="J333" s="32"/>
      <c r="K333" s="32"/>
      <c r="L333" s="32"/>
      <c r="M333" s="32"/>
    </row>
    <row r="334" spans="1:13" ht="25.5" x14ac:dyDescent="0.35">
      <c r="A334" s="32"/>
      <c r="B334" s="32"/>
      <c r="C334" s="32"/>
      <c r="D334" s="32"/>
      <c r="E334" s="32"/>
      <c r="F334" s="32"/>
      <c r="G334" s="107"/>
      <c r="H334" s="32"/>
      <c r="I334" s="32"/>
      <c r="J334" s="32"/>
      <c r="K334" s="32"/>
      <c r="L334" s="32"/>
      <c r="M334" s="32"/>
    </row>
  </sheetData>
  <mergeCells count="12">
    <mergeCell ref="A148:K148"/>
    <mergeCell ref="F11:K11"/>
    <mergeCell ref="L15:M15"/>
    <mergeCell ref="F15:I15"/>
    <mergeCell ref="D15:D16"/>
    <mergeCell ref="B15:B16"/>
    <mergeCell ref="A15:A16"/>
    <mergeCell ref="J15:J16"/>
    <mergeCell ref="K15:K16"/>
    <mergeCell ref="A146:K146"/>
    <mergeCell ref="A147:K147"/>
    <mergeCell ref="C15:C16"/>
  </mergeCells>
  <hyperlinks>
    <hyperlink ref="J8" r:id="rId1" display="ashley.ubay@jonethegrocer.com"/>
  </hyperlinks>
  <pageMargins left="0.7" right="0.7" top="0.75" bottom="0.75" header="0.3" footer="0.3"/>
  <pageSetup scale="37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P227"/>
  <sheetViews>
    <sheetView tabSelected="1" zoomScale="70" zoomScaleNormal="70" workbookViewId="0">
      <selection activeCell="F1" sqref="F1"/>
    </sheetView>
  </sheetViews>
  <sheetFormatPr defaultRowHeight="26.25" x14ac:dyDescent="0.4"/>
  <cols>
    <col min="1" max="1" width="11.7109375" style="1" customWidth="1"/>
    <col min="2" max="2" width="21.28515625" style="1" customWidth="1"/>
    <col min="3" max="3" width="24.5703125" style="1" customWidth="1"/>
    <col min="4" max="4" width="37.85546875" style="1" customWidth="1"/>
    <col min="5" max="5" width="14" style="1" bestFit="1" customWidth="1"/>
    <col min="6" max="8" width="18.140625" style="1" customWidth="1"/>
    <col min="9" max="10" width="20.140625" style="1" customWidth="1"/>
    <col min="11" max="11" width="20.7109375" style="1" customWidth="1"/>
    <col min="12" max="12" width="27" style="1" customWidth="1"/>
    <col min="13" max="13" width="23.85546875" bestFit="1" customWidth="1"/>
    <col min="14" max="14" width="9.140625" customWidth="1"/>
  </cols>
  <sheetData>
    <row r="4" spans="1:13" ht="25.5" x14ac:dyDescent="0.35">
      <c r="A4" s="2" t="s">
        <v>235</v>
      </c>
      <c r="B4" s="2"/>
      <c r="C4" s="2"/>
      <c r="D4" s="2"/>
      <c r="E4" s="2"/>
      <c r="F4" s="2"/>
      <c r="G4" s="3"/>
      <c r="H4" s="4"/>
      <c r="I4" s="3" t="s">
        <v>229</v>
      </c>
      <c r="J4" s="4"/>
      <c r="K4" s="4"/>
      <c r="L4" s="4"/>
    </row>
    <row r="5" spans="1:13" ht="25.5" x14ac:dyDescent="0.35">
      <c r="A5" s="5" t="s">
        <v>0</v>
      </c>
      <c r="B5" s="5"/>
      <c r="C5" s="5"/>
      <c r="D5" s="5"/>
      <c r="E5" s="5"/>
      <c r="F5" s="5"/>
      <c r="G5" s="3"/>
      <c r="H5" s="6"/>
      <c r="I5" s="3" t="s">
        <v>230</v>
      </c>
      <c r="J5" s="6"/>
      <c r="K5" s="6"/>
      <c r="L5" s="6"/>
    </row>
    <row r="6" spans="1:13" ht="23.25" x14ac:dyDescent="0.35">
      <c r="A6" s="7" t="s">
        <v>1</v>
      </c>
      <c r="B6" s="7"/>
      <c r="C6" s="7"/>
      <c r="D6" s="7"/>
      <c r="E6" s="7"/>
      <c r="F6" s="7"/>
      <c r="G6" s="6"/>
      <c r="H6" s="6"/>
      <c r="I6" s="6" t="s">
        <v>231</v>
      </c>
      <c r="J6" s="6"/>
      <c r="K6" s="6"/>
      <c r="L6" s="6"/>
    </row>
    <row r="7" spans="1:13" ht="23.25" x14ac:dyDescent="0.35">
      <c r="A7" s="7" t="s">
        <v>2</v>
      </c>
      <c r="B7" s="7"/>
      <c r="C7" s="7"/>
      <c r="D7" s="7"/>
      <c r="E7" s="7"/>
      <c r="F7" s="7"/>
      <c r="G7" s="7"/>
      <c r="H7" s="6"/>
      <c r="I7" s="7" t="s">
        <v>232</v>
      </c>
      <c r="J7" s="6"/>
      <c r="K7" s="6"/>
      <c r="L7" s="6"/>
    </row>
    <row r="8" spans="1:13" ht="23.25" x14ac:dyDescent="0.35">
      <c r="A8" s="7" t="s">
        <v>3</v>
      </c>
      <c r="B8" s="7"/>
      <c r="C8" s="7"/>
      <c r="D8" s="7"/>
      <c r="E8" s="7"/>
      <c r="F8" s="7"/>
      <c r="G8" s="67"/>
      <c r="H8" s="6"/>
      <c r="I8" s="67" t="s">
        <v>233</v>
      </c>
      <c r="J8" s="6"/>
      <c r="K8" s="6"/>
      <c r="L8" s="6"/>
    </row>
    <row r="9" spans="1:13" ht="23.25" x14ac:dyDescent="0.35">
      <c r="A9" s="7" t="s">
        <v>4</v>
      </c>
      <c r="B9" s="7"/>
      <c r="C9" s="7"/>
      <c r="D9" s="7"/>
      <c r="E9" s="7"/>
      <c r="F9" s="7"/>
      <c r="G9" s="8"/>
      <c r="H9" s="6"/>
      <c r="I9" s="6"/>
      <c r="J9" s="6"/>
      <c r="K9" s="6"/>
      <c r="L9" s="6"/>
    </row>
    <row r="10" spans="1:13" ht="25.5" x14ac:dyDescent="0.35">
      <c r="A10" s="9"/>
      <c r="B10" s="9"/>
      <c r="C10" s="9"/>
      <c r="D10" s="9"/>
      <c r="E10" s="9"/>
      <c r="F10" s="9"/>
      <c r="G10" s="9"/>
      <c r="H10" s="9"/>
      <c r="I10" s="9"/>
      <c r="J10" s="9"/>
      <c r="K10" s="10"/>
      <c r="L10" s="4"/>
    </row>
    <row r="11" spans="1:13" ht="25.5" x14ac:dyDescent="0.35">
      <c r="A11" s="9"/>
      <c r="B11" s="9"/>
      <c r="C11" s="9"/>
      <c r="D11" s="9"/>
      <c r="E11" s="9"/>
      <c r="F11" s="9"/>
      <c r="G11" s="9"/>
      <c r="H11" s="9"/>
      <c r="I11" s="9"/>
      <c r="J11" s="9"/>
      <c r="K11" s="10"/>
      <c r="L11" s="4"/>
    </row>
    <row r="12" spans="1:13" ht="30" x14ac:dyDescent="0.4">
      <c r="B12" s="11"/>
      <c r="C12" s="11"/>
      <c r="D12" s="11"/>
      <c r="E12" s="138" t="s">
        <v>5</v>
      </c>
      <c r="F12" s="138"/>
      <c r="G12" s="138"/>
      <c r="H12" s="11"/>
      <c r="I12" s="11"/>
      <c r="J12" s="11"/>
      <c r="K12" s="11"/>
      <c r="L12" s="11"/>
    </row>
    <row r="13" spans="1:13" ht="25.5" x14ac:dyDescent="0.3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</row>
    <row r="14" spans="1:13" ht="23.25" x14ac:dyDescent="0.35">
      <c r="A14" s="12" t="s">
        <v>6</v>
      </c>
      <c r="B14" s="13">
        <v>42884</v>
      </c>
      <c r="C14" s="13"/>
      <c r="D14" s="14"/>
      <c r="E14" s="15"/>
      <c r="F14" s="15"/>
      <c r="G14" s="15"/>
      <c r="H14" s="6"/>
      <c r="I14" s="6"/>
      <c r="J14" s="6"/>
      <c r="K14" s="16"/>
      <c r="L14" s="33"/>
    </row>
    <row r="15" spans="1:13" ht="23.25" x14ac:dyDescent="0.35">
      <c r="A15" s="17"/>
      <c r="B15" s="14"/>
      <c r="C15" s="14"/>
      <c r="D15" s="14"/>
      <c r="E15" s="15"/>
      <c r="F15" s="15"/>
      <c r="G15" s="15"/>
      <c r="H15" s="6"/>
      <c r="I15" s="6"/>
      <c r="J15" s="6"/>
      <c r="K15" s="18"/>
      <c r="L15" s="6"/>
    </row>
    <row r="16" spans="1:13" ht="23.25" x14ac:dyDescent="0.25">
      <c r="A16" s="148" t="s">
        <v>7</v>
      </c>
      <c r="B16" s="146" t="s">
        <v>8</v>
      </c>
      <c r="C16" s="146" t="s">
        <v>272</v>
      </c>
      <c r="D16" s="144" t="s">
        <v>9</v>
      </c>
      <c r="E16" s="140" t="s">
        <v>10</v>
      </c>
      <c r="F16" s="141"/>
      <c r="G16" s="142"/>
      <c r="H16" s="143"/>
      <c r="I16" s="144" t="s">
        <v>227</v>
      </c>
      <c r="J16" s="144" t="s">
        <v>12</v>
      </c>
      <c r="K16" s="139" t="s">
        <v>24</v>
      </c>
      <c r="L16" s="139"/>
      <c r="M16" s="68">
        <v>0.1</v>
      </c>
    </row>
    <row r="17" spans="1:16" ht="60.75" x14ac:dyDescent="0.25">
      <c r="A17" s="149"/>
      <c r="B17" s="147"/>
      <c r="C17" s="147"/>
      <c r="D17" s="145"/>
      <c r="E17" s="49" t="s">
        <v>171</v>
      </c>
      <c r="F17" s="49" t="s">
        <v>21</v>
      </c>
      <c r="G17" s="49" t="s">
        <v>22</v>
      </c>
      <c r="H17" s="50" t="s">
        <v>23</v>
      </c>
      <c r="I17" s="145"/>
      <c r="J17" s="145"/>
      <c r="K17" s="38" t="s">
        <v>25</v>
      </c>
      <c r="L17" s="38" t="s">
        <v>26</v>
      </c>
    </row>
    <row r="18" spans="1:16" ht="30" customHeight="1" x14ac:dyDescent="0.25">
      <c r="A18" s="19">
        <v>1</v>
      </c>
      <c r="B18" s="47" t="s">
        <v>156</v>
      </c>
      <c r="C18" s="93" t="s">
        <v>267</v>
      </c>
      <c r="D18" s="63" t="s">
        <v>210</v>
      </c>
      <c r="E18" s="62">
        <v>32</v>
      </c>
      <c r="F18" s="62">
        <f>H18*0.71</f>
        <v>21.233644859813079</v>
      </c>
      <c r="G18" s="48">
        <f>E18*1.1</f>
        <v>35.200000000000003</v>
      </c>
      <c r="H18" s="43">
        <f>(E18/107)*100</f>
        <v>29.906542056074763</v>
      </c>
      <c r="I18" s="61" t="s">
        <v>226</v>
      </c>
      <c r="J18" s="60">
        <v>240</v>
      </c>
      <c r="K18" s="44">
        <f>J18*H18</f>
        <v>7177.5700934579427</v>
      </c>
      <c r="L18" s="43">
        <f>J18*F18</f>
        <v>5096.0747663551392</v>
      </c>
      <c r="M18" s="69">
        <f>(F18*$M$16)+F18</f>
        <v>23.357009345794388</v>
      </c>
    </row>
    <row r="19" spans="1:16" ht="30" customHeight="1" x14ac:dyDescent="0.25">
      <c r="A19" s="19">
        <v>2</v>
      </c>
      <c r="B19" s="47" t="s">
        <v>156</v>
      </c>
      <c r="C19" s="93" t="s">
        <v>267</v>
      </c>
      <c r="D19" s="63" t="s">
        <v>211</v>
      </c>
      <c r="E19" s="62">
        <v>35</v>
      </c>
      <c r="F19" s="62">
        <f t="shared" ref="F19:F34" si="0">H19*0.71</f>
        <v>23.224299065420556</v>
      </c>
      <c r="G19" s="48">
        <f t="shared" ref="G19:G34" si="1">E19*1.1</f>
        <v>38.5</v>
      </c>
      <c r="H19" s="43">
        <f t="shared" ref="H19:H34" si="2">(E19/107)*100</f>
        <v>32.710280373831772</v>
      </c>
      <c r="I19" s="61" t="s">
        <v>226</v>
      </c>
      <c r="J19" s="60">
        <v>5</v>
      </c>
      <c r="K19" s="44">
        <f t="shared" ref="K19:K34" si="3">J19*H19</f>
        <v>163.55140186915887</v>
      </c>
      <c r="L19" s="43">
        <f t="shared" ref="L19:L34" si="4">J19*F19</f>
        <v>116.12149532710278</v>
      </c>
      <c r="M19" s="69">
        <f t="shared" ref="M19:M34" si="5">(F19*$M$16)+F19</f>
        <v>25.546728971962612</v>
      </c>
    </row>
    <row r="20" spans="1:16" ht="30" customHeight="1" x14ac:dyDescent="0.25">
      <c r="A20" s="19">
        <v>3</v>
      </c>
      <c r="B20" s="47" t="s">
        <v>156</v>
      </c>
      <c r="C20" s="93" t="s">
        <v>267</v>
      </c>
      <c r="D20" s="63" t="s">
        <v>212</v>
      </c>
      <c r="E20" s="62">
        <v>35</v>
      </c>
      <c r="F20" s="62">
        <f t="shared" si="0"/>
        <v>23.224299065420556</v>
      </c>
      <c r="G20" s="48">
        <f t="shared" si="1"/>
        <v>38.5</v>
      </c>
      <c r="H20" s="43">
        <f t="shared" si="2"/>
        <v>32.710280373831772</v>
      </c>
      <c r="I20" s="61" t="s">
        <v>226</v>
      </c>
      <c r="J20" s="60">
        <v>1</v>
      </c>
      <c r="K20" s="44">
        <f t="shared" si="3"/>
        <v>32.710280373831772</v>
      </c>
      <c r="L20" s="43">
        <f t="shared" si="4"/>
        <v>23.224299065420556</v>
      </c>
      <c r="M20" s="69">
        <f t="shared" si="5"/>
        <v>25.546728971962612</v>
      </c>
    </row>
    <row r="21" spans="1:16" ht="30" customHeight="1" x14ac:dyDescent="0.25">
      <c r="A21" s="19">
        <v>4</v>
      </c>
      <c r="B21" s="47" t="s">
        <v>156</v>
      </c>
      <c r="C21" s="93" t="s">
        <v>267</v>
      </c>
      <c r="D21" s="63" t="s">
        <v>213</v>
      </c>
      <c r="E21" s="62">
        <v>35</v>
      </c>
      <c r="F21" s="62">
        <f t="shared" si="0"/>
        <v>23.224299065420556</v>
      </c>
      <c r="G21" s="48">
        <f t="shared" si="1"/>
        <v>38.5</v>
      </c>
      <c r="H21" s="43">
        <f t="shared" si="2"/>
        <v>32.710280373831772</v>
      </c>
      <c r="I21" s="61" t="s">
        <v>226</v>
      </c>
      <c r="J21" s="60">
        <v>1</v>
      </c>
      <c r="K21" s="44">
        <f t="shared" si="3"/>
        <v>32.710280373831772</v>
      </c>
      <c r="L21" s="43">
        <f t="shared" si="4"/>
        <v>23.224299065420556</v>
      </c>
      <c r="M21" s="69">
        <f t="shared" si="5"/>
        <v>25.546728971962612</v>
      </c>
    </row>
    <row r="22" spans="1:16" ht="30" customHeight="1" x14ac:dyDescent="0.25">
      <c r="A22" s="19">
        <v>5</v>
      </c>
      <c r="B22" s="47" t="s">
        <v>156</v>
      </c>
      <c r="C22" s="93" t="s">
        <v>268</v>
      </c>
      <c r="D22" s="64" t="s">
        <v>214</v>
      </c>
      <c r="E22" s="62">
        <v>21.3</v>
      </c>
      <c r="F22" s="62">
        <f t="shared" si="0"/>
        <v>14.133644859813083</v>
      </c>
      <c r="G22" s="48">
        <f t="shared" si="1"/>
        <v>23.430000000000003</v>
      </c>
      <c r="H22" s="43">
        <f t="shared" si="2"/>
        <v>19.906542056074766</v>
      </c>
      <c r="I22" s="61" t="s">
        <v>185</v>
      </c>
      <c r="J22" s="60">
        <v>3</v>
      </c>
      <c r="K22" s="44">
        <f t="shared" si="3"/>
        <v>59.719626168224295</v>
      </c>
      <c r="L22" s="43">
        <f t="shared" si="4"/>
        <v>42.400934579439252</v>
      </c>
      <c r="M22" s="69">
        <f t="shared" si="5"/>
        <v>15.547009345794391</v>
      </c>
      <c r="N22">
        <v>2</v>
      </c>
      <c r="O22" s="70">
        <f>M22*N22</f>
        <v>31.094018691588783</v>
      </c>
    </row>
    <row r="23" spans="1:16" ht="30" customHeight="1" x14ac:dyDescent="0.25">
      <c r="A23" s="19">
        <v>6</v>
      </c>
      <c r="B23" s="47" t="s">
        <v>156</v>
      </c>
      <c r="C23" s="93" t="s">
        <v>268</v>
      </c>
      <c r="D23" s="63" t="s">
        <v>215</v>
      </c>
      <c r="E23" s="62">
        <v>18.46</v>
      </c>
      <c r="F23" s="62">
        <f t="shared" si="0"/>
        <v>12.249158878504673</v>
      </c>
      <c r="G23" s="48">
        <f t="shared" si="1"/>
        <v>20.306000000000001</v>
      </c>
      <c r="H23" s="43">
        <f t="shared" si="2"/>
        <v>17.252336448598133</v>
      </c>
      <c r="I23" s="61" t="s">
        <v>185</v>
      </c>
      <c r="J23" s="60">
        <v>6</v>
      </c>
      <c r="K23" s="44">
        <f t="shared" si="3"/>
        <v>103.5140186915888</v>
      </c>
      <c r="L23" s="43">
        <f t="shared" si="4"/>
        <v>73.494953271028038</v>
      </c>
      <c r="M23" s="69">
        <f t="shared" si="5"/>
        <v>13.474074766355141</v>
      </c>
      <c r="N23">
        <v>2</v>
      </c>
      <c r="O23" s="70">
        <f t="shared" ref="O23:O31" si="6">M23*N23</f>
        <v>26.948149532710282</v>
      </c>
    </row>
    <row r="24" spans="1:16" ht="30" customHeight="1" x14ac:dyDescent="0.25">
      <c r="A24" s="19">
        <v>7</v>
      </c>
      <c r="B24" s="47" t="s">
        <v>156</v>
      </c>
      <c r="C24" s="93" t="s">
        <v>268</v>
      </c>
      <c r="D24" s="63" t="s">
        <v>216</v>
      </c>
      <c r="E24" s="62">
        <v>21.3</v>
      </c>
      <c r="F24" s="62">
        <f t="shared" si="0"/>
        <v>14.133644859813083</v>
      </c>
      <c r="G24" s="48">
        <f t="shared" si="1"/>
        <v>23.430000000000003</v>
      </c>
      <c r="H24" s="43">
        <f t="shared" si="2"/>
        <v>19.906542056074766</v>
      </c>
      <c r="I24" s="61" t="s">
        <v>185</v>
      </c>
      <c r="J24" s="60">
        <v>3</v>
      </c>
      <c r="K24" s="44">
        <f t="shared" si="3"/>
        <v>59.719626168224295</v>
      </c>
      <c r="L24" s="43">
        <f t="shared" si="4"/>
        <v>42.400934579439252</v>
      </c>
      <c r="M24" s="69">
        <f t="shared" si="5"/>
        <v>15.547009345794391</v>
      </c>
      <c r="N24">
        <v>2</v>
      </c>
      <c r="O24" s="70">
        <f t="shared" si="6"/>
        <v>31.094018691588783</v>
      </c>
    </row>
    <row r="25" spans="1:16" ht="30" customHeight="1" x14ac:dyDescent="0.25">
      <c r="A25" s="19">
        <v>8</v>
      </c>
      <c r="B25" s="47" t="s">
        <v>156</v>
      </c>
      <c r="C25" s="93" t="s">
        <v>268</v>
      </c>
      <c r="D25" s="63" t="s">
        <v>217</v>
      </c>
      <c r="E25" s="62">
        <v>21.3</v>
      </c>
      <c r="F25" s="62">
        <f t="shared" si="0"/>
        <v>14.133644859813083</v>
      </c>
      <c r="G25" s="48">
        <f t="shared" si="1"/>
        <v>23.430000000000003</v>
      </c>
      <c r="H25" s="43">
        <f t="shared" si="2"/>
        <v>19.906542056074766</v>
      </c>
      <c r="I25" s="61" t="s">
        <v>185</v>
      </c>
      <c r="J25" s="60">
        <v>3</v>
      </c>
      <c r="K25" s="44">
        <f t="shared" si="3"/>
        <v>59.719626168224295</v>
      </c>
      <c r="L25" s="43">
        <f t="shared" si="4"/>
        <v>42.400934579439252</v>
      </c>
      <c r="M25" s="69">
        <f t="shared" si="5"/>
        <v>15.547009345794391</v>
      </c>
      <c r="N25">
        <v>2</v>
      </c>
      <c r="O25" s="70">
        <f t="shared" si="6"/>
        <v>31.094018691588783</v>
      </c>
    </row>
    <row r="26" spans="1:16" ht="30" customHeight="1" x14ac:dyDescent="0.25">
      <c r="A26" s="19">
        <v>9</v>
      </c>
      <c r="B26" s="47" t="s">
        <v>156</v>
      </c>
      <c r="C26" s="93" t="s">
        <v>268</v>
      </c>
      <c r="D26" s="63" t="s">
        <v>218</v>
      </c>
      <c r="E26" s="62">
        <v>21.3</v>
      </c>
      <c r="F26" s="62">
        <f t="shared" si="0"/>
        <v>14.133644859813083</v>
      </c>
      <c r="G26" s="48">
        <f t="shared" si="1"/>
        <v>23.430000000000003</v>
      </c>
      <c r="H26" s="43">
        <f t="shared" si="2"/>
        <v>19.906542056074766</v>
      </c>
      <c r="I26" s="61" t="s">
        <v>185</v>
      </c>
      <c r="J26" s="60">
        <v>3</v>
      </c>
      <c r="K26" s="44">
        <f t="shared" si="3"/>
        <v>59.719626168224295</v>
      </c>
      <c r="L26" s="43">
        <f t="shared" si="4"/>
        <v>42.400934579439252</v>
      </c>
      <c r="M26" s="69">
        <f t="shared" si="5"/>
        <v>15.547009345794391</v>
      </c>
      <c r="N26">
        <v>2</v>
      </c>
      <c r="O26" s="70">
        <f t="shared" si="6"/>
        <v>31.094018691588783</v>
      </c>
    </row>
    <row r="27" spans="1:16" ht="30" customHeight="1" x14ac:dyDescent="0.25">
      <c r="A27" s="19">
        <v>10</v>
      </c>
      <c r="B27" s="47" t="s">
        <v>156</v>
      </c>
      <c r="C27" s="93" t="s">
        <v>268</v>
      </c>
      <c r="D27" s="63" t="s">
        <v>219</v>
      </c>
      <c r="E27" s="62">
        <v>21.3</v>
      </c>
      <c r="F27" s="62">
        <f t="shared" si="0"/>
        <v>14.133644859813083</v>
      </c>
      <c r="G27" s="48">
        <f t="shared" si="1"/>
        <v>23.430000000000003</v>
      </c>
      <c r="H27" s="43">
        <f t="shared" si="2"/>
        <v>19.906542056074766</v>
      </c>
      <c r="I27" s="61" t="s">
        <v>185</v>
      </c>
      <c r="J27" s="60">
        <v>6</v>
      </c>
      <c r="K27" s="44">
        <f t="shared" si="3"/>
        <v>119.43925233644859</v>
      </c>
      <c r="L27" s="43">
        <f t="shared" si="4"/>
        <v>84.801869158878503</v>
      </c>
      <c r="M27" s="69">
        <f t="shared" si="5"/>
        <v>15.547009345794391</v>
      </c>
      <c r="N27">
        <v>2</v>
      </c>
      <c r="O27" s="70">
        <f t="shared" si="6"/>
        <v>31.094018691588783</v>
      </c>
    </row>
    <row r="28" spans="1:16" ht="30" customHeight="1" x14ac:dyDescent="0.25">
      <c r="A28" s="19">
        <v>11</v>
      </c>
      <c r="B28" s="47" t="s">
        <v>156</v>
      </c>
      <c r="C28" s="93" t="s">
        <v>268</v>
      </c>
      <c r="D28" s="64" t="s">
        <v>220</v>
      </c>
      <c r="E28" s="62">
        <v>21.3</v>
      </c>
      <c r="F28" s="62">
        <f t="shared" si="0"/>
        <v>14.133644859813083</v>
      </c>
      <c r="G28" s="48">
        <f t="shared" si="1"/>
        <v>23.430000000000003</v>
      </c>
      <c r="H28" s="43">
        <f t="shared" si="2"/>
        <v>19.906542056074766</v>
      </c>
      <c r="I28" s="61" t="s">
        <v>185</v>
      </c>
      <c r="J28" s="60">
        <v>3</v>
      </c>
      <c r="K28" s="44">
        <f t="shared" si="3"/>
        <v>59.719626168224295</v>
      </c>
      <c r="L28" s="43">
        <f t="shared" si="4"/>
        <v>42.400934579439252</v>
      </c>
      <c r="M28" s="69">
        <f t="shared" si="5"/>
        <v>15.547009345794391</v>
      </c>
      <c r="N28">
        <v>2</v>
      </c>
      <c r="O28" s="70">
        <f t="shared" si="6"/>
        <v>31.094018691588783</v>
      </c>
    </row>
    <row r="29" spans="1:16" ht="30" customHeight="1" x14ac:dyDescent="0.25">
      <c r="A29" s="19">
        <v>12</v>
      </c>
      <c r="B29" s="47" t="s">
        <v>156</v>
      </c>
      <c r="C29" s="93" t="s">
        <v>268</v>
      </c>
      <c r="D29" s="63" t="s">
        <v>221</v>
      </c>
      <c r="E29" s="62">
        <v>21.3</v>
      </c>
      <c r="F29" s="62">
        <f t="shared" si="0"/>
        <v>14.133644859813083</v>
      </c>
      <c r="G29" s="48">
        <f t="shared" si="1"/>
        <v>23.430000000000003</v>
      </c>
      <c r="H29" s="43">
        <f t="shared" si="2"/>
        <v>19.906542056074766</v>
      </c>
      <c r="I29" s="61" t="s">
        <v>185</v>
      </c>
      <c r="J29" s="60">
        <v>3</v>
      </c>
      <c r="K29" s="44">
        <f t="shared" si="3"/>
        <v>59.719626168224295</v>
      </c>
      <c r="L29" s="43">
        <f t="shared" si="4"/>
        <v>42.400934579439252</v>
      </c>
      <c r="M29" s="69">
        <f t="shared" si="5"/>
        <v>15.547009345794391</v>
      </c>
      <c r="N29">
        <v>2</v>
      </c>
      <c r="O29" s="70">
        <f t="shared" si="6"/>
        <v>31.094018691588783</v>
      </c>
    </row>
    <row r="30" spans="1:16" ht="30" customHeight="1" x14ac:dyDescent="0.25">
      <c r="A30" s="19">
        <v>13</v>
      </c>
      <c r="B30" s="47" t="s">
        <v>156</v>
      </c>
      <c r="C30" s="93" t="s">
        <v>268</v>
      </c>
      <c r="D30" s="63" t="s">
        <v>222</v>
      </c>
      <c r="E30" s="62">
        <v>21.3</v>
      </c>
      <c r="F30" s="62">
        <f t="shared" si="0"/>
        <v>14.133644859813083</v>
      </c>
      <c r="G30" s="48">
        <f t="shared" si="1"/>
        <v>23.430000000000003</v>
      </c>
      <c r="H30" s="43">
        <f t="shared" si="2"/>
        <v>19.906542056074766</v>
      </c>
      <c r="I30" s="61" t="s">
        <v>185</v>
      </c>
      <c r="J30" s="60">
        <v>3</v>
      </c>
      <c r="K30" s="44">
        <f t="shared" si="3"/>
        <v>59.719626168224295</v>
      </c>
      <c r="L30" s="43">
        <f t="shared" si="4"/>
        <v>42.400934579439252</v>
      </c>
      <c r="M30" s="69">
        <f t="shared" si="5"/>
        <v>15.547009345794391</v>
      </c>
      <c r="N30">
        <v>2</v>
      </c>
      <c r="O30" s="70">
        <f t="shared" si="6"/>
        <v>31.094018691588783</v>
      </c>
    </row>
    <row r="31" spans="1:16" ht="30" customHeight="1" x14ac:dyDescent="0.25">
      <c r="A31" s="19">
        <v>14</v>
      </c>
      <c r="B31" s="47" t="s">
        <v>156</v>
      </c>
      <c r="C31" s="93" t="s">
        <v>268</v>
      </c>
      <c r="D31" s="64" t="s">
        <v>223</v>
      </c>
      <c r="E31" s="62">
        <v>21.3</v>
      </c>
      <c r="F31" s="62">
        <f t="shared" si="0"/>
        <v>14.133644859813083</v>
      </c>
      <c r="G31" s="48">
        <f t="shared" si="1"/>
        <v>23.430000000000003</v>
      </c>
      <c r="H31" s="43">
        <f t="shared" si="2"/>
        <v>19.906542056074766</v>
      </c>
      <c r="I31" s="61" t="s">
        <v>185</v>
      </c>
      <c r="J31" s="60">
        <v>3</v>
      </c>
      <c r="K31" s="44">
        <f t="shared" si="3"/>
        <v>59.719626168224295</v>
      </c>
      <c r="L31" s="43">
        <f t="shared" si="4"/>
        <v>42.400934579439252</v>
      </c>
      <c r="M31" s="69">
        <f t="shared" si="5"/>
        <v>15.547009345794391</v>
      </c>
      <c r="N31">
        <v>2</v>
      </c>
      <c r="O31" s="70">
        <f t="shared" si="6"/>
        <v>31.094018691588783</v>
      </c>
      <c r="P31">
        <f>13.16/1000</f>
        <v>1.316E-2</v>
      </c>
    </row>
    <row r="32" spans="1:16" ht="30" customHeight="1" x14ac:dyDescent="0.25">
      <c r="A32" s="19">
        <v>15</v>
      </c>
      <c r="B32" s="47" t="s">
        <v>156</v>
      </c>
      <c r="C32" s="93" t="s">
        <v>269</v>
      </c>
      <c r="D32" s="63" t="s">
        <v>224</v>
      </c>
      <c r="E32" s="62">
        <v>4.6100000000000003</v>
      </c>
      <c r="F32" s="62">
        <f t="shared" si="0"/>
        <v>3.0589719626168228</v>
      </c>
      <c r="G32" s="48">
        <f t="shared" si="1"/>
        <v>5.0710000000000006</v>
      </c>
      <c r="H32" s="43">
        <f t="shared" si="2"/>
        <v>4.3084112149532716</v>
      </c>
      <c r="I32" s="61" t="s">
        <v>179</v>
      </c>
      <c r="J32" s="60">
        <v>12</v>
      </c>
      <c r="K32" s="44">
        <f t="shared" si="3"/>
        <v>51.700934579439263</v>
      </c>
      <c r="L32" s="43">
        <f t="shared" si="4"/>
        <v>36.707663551401872</v>
      </c>
      <c r="M32" s="69">
        <f t="shared" si="5"/>
        <v>3.3648691588785051</v>
      </c>
      <c r="N32" s="71">
        <f>M32/240</f>
        <v>1.4020288161993771E-2</v>
      </c>
      <c r="O32" s="70">
        <f>N32*760</f>
        <v>10.655419003115266</v>
      </c>
      <c r="P32" t="s">
        <v>244</v>
      </c>
    </row>
    <row r="33" spans="1:13" ht="30" customHeight="1" x14ac:dyDescent="0.25">
      <c r="A33" s="19">
        <v>16</v>
      </c>
      <c r="B33" s="47" t="s">
        <v>156</v>
      </c>
      <c r="C33" s="94" t="s">
        <v>270</v>
      </c>
      <c r="D33" s="65" t="s">
        <v>225</v>
      </c>
      <c r="E33" s="62">
        <v>16</v>
      </c>
      <c r="F33" s="62">
        <f t="shared" si="0"/>
        <v>10.61682242990654</v>
      </c>
      <c r="G33" s="48">
        <f t="shared" si="1"/>
        <v>17.600000000000001</v>
      </c>
      <c r="H33" s="43">
        <f t="shared" si="2"/>
        <v>14.953271028037381</v>
      </c>
      <c r="I33" s="61" t="s">
        <v>226</v>
      </c>
      <c r="J33" s="60">
        <v>10</v>
      </c>
      <c r="K33" s="44">
        <f t="shared" si="3"/>
        <v>149.53271028037381</v>
      </c>
      <c r="L33" s="43">
        <f t="shared" si="4"/>
        <v>106.1682242990654</v>
      </c>
      <c r="M33" s="69">
        <f t="shared" si="5"/>
        <v>11.678504672897194</v>
      </c>
    </row>
    <row r="34" spans="1:13" ht="30" customHeight="1" x14ac:dyDescent="0.25">
      <c r="A34" s="19">
        <v>17</v>
      </c>
      <c r="B34" s="47" t="s">
        <v>156</v>
      </c>
      <c r="C34" s="94" t="s">
        <v>271</v>
      </c>
      <c r="D34" s="66" t="s">
        <v>54</v>
      </c>
      <c r="E34" s="62">
        <v>15</v>
      </c>
      <c r="F34" s="62">
        <f t="shared" si="0"/>
        <v>9.9532710280373831</v>
      </c>
      <c r="G34" s="48">
        <f t="shared" si="1"/>
        <v>16.5</v>
      </c>
      <c r="H34" s="43">
        <f t="shared" si="2"/>
        <v>14.018691588785046</v>
      </c>
      <c r="I34" s="61" t="s">
        <v>226</v>
      </c>
      <c r="J34" s="60">
        <v>10</v>
      </c>
      <c r="K34" s="44">
        <f t="shared" si="3"/>
        <v>140.18691588785046</v>
      </c>
      <c r="L34" s="43">
        <f t="shared" si="4"/>
        <v>99.532710280373834</v>
      </c>
      <c r="M34" s="69">
        <f t="shared" si="5"/>
        <v>10.948598130841122</v>
      </c>
    </row>
    <row r="35" spans="1:13" ht="33" customHeight="1" x14ac:dyDescent="0.35">
      <c r="A35" s="19"/>
      <c r="B35" s="20"/>
      <c r="C35" s="20"/>
      <c r="D35" s="20"/>
      <c r="E35" s="20"/>
      <c r="F35" s="20"/>
      <c r="G35" s="20"/>
      <c r="H35" s="20"/>
      <c r="I35" s="46"/>
      <c r="J35" s="46"/>
      <c r="K35" s="21"/>
      <c r="L35" s="20"/>
    </row>
    <row r="36" spans="1:13" ht="33" customHeight="1" x14ac:dyDescent="0.25">
      <c r="A36" s="153" t="s">
        <v>13</v>
      </c>
      <c r="B36" s="135"/>
      <c r="C36" s="135"/>
      <c r="D36" s="135"/>
      <c r="E36" s="135"/>
      <c r="F36" s="135"/>
      <c r="G36" s="135"/>
      <c r="H36" s="135"/>
      <c r="I36" s="136"/>
      <c r="J36" s="136"/>
      <c r="K36" s="154"/>
      <c r="L36" s="22">
        <f>SUM(L17:L35)</f>
        <v>5998.5577570093456</v>
      </c>
    </row>
    <row r="37" spans="1:13" ht="33" customHeight="1" x14ac:dyDescent="0.25">
      <c r="A37" s="153" t="s">
        <v>14</v>
      </c>
      <c r="B37" s="135"/>
      <c r="C37" s="135"/>
      <c r="D37" s="135"/>
      <c r="E37" s="135"/>
      <c r="F37" s="135"/>
      <c r="G37" s="135"/>
      <c r="H37" s="135"/>
      <c r="I37" s="136"/>
      <c r="J37" s="136"/>
      <c r="K37" s="154"/>
      <c r="L37" s="22">
        <f>L36*0.07</f>
        <v>419.89904299065421</v>
      </c>
    </row>
    <row r="38" spans="1:13" ht="33" customHeight="1" x14ac:dyDescent="0.25">
      <c r="A38" s="153" t="s">
        <v>15</v>
      </c>
      <c r="B38" s="135"/>
      <c r="C38" s="135"/>
      <c r="D38" s="135"/>
      <c r="E38" s="135"/>
      <c r="F38" s="135"/>
      <c r="G38" s="135"/>
      <c r="H38" s="135"/>
      <c r="I38" s="136"/>
      <c r="J38" s="136"/>
      <c r="K38" s="154"/>
      <c r="L38" s="23">
        <f>SUM(L36+L37)</f>
        <v>6418.4567999999999</v>
      </c>
    </row>
    <row r="39" spans="1:13" ht="23.25" x14ac:dyDescent="0.3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</row>
    <row r="40" spans="1:13" ht="23.25" x14ac:dyDescent="0.35">
      <c r="A40" s="6"/>
      <c r="B40" s="24"/>
      <c r="C40" s="24"/>
      <c r="D40" s="6"/>
      <c r="E40" s="6"/>
      <c r="F40" s="6"/>
      <c r="G40" s="6"/>
      <c r="H40" s="6"/>
      <c r="I40" s="6"/>
      <c r="J40" s="6"/>
      <c r="K40" s="6"/>
      <c r="L40" s="6"/>
    </row>
    <row r="41" spans="1:13" ht="23.25" x14ac:dyDescent="0.35">
      <c r="A41" s="6"/>
      <c r="B41" s="6"/>
      <c r="C41" s="6"/>
      <c r="D41" s="25"/>
      <c r="E41" s="6"/>
      <c r="F41" s="6"/>
      <c r="G41" s="6"/>
      <c r="H41" s="6"/>
      <c r="I41" s="6"/>
      <c r="J41" s="6"/>
      <c r="K41" s="6"/>
      <c r="L41" s="6"/>
    </row>
    <row r="42" spans="1:13" ht="23.25" x14ac:dyDescent="0.35">
      <c r="A42" s="26" t="s">
        <v>16</v>
      </c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</row>
    <row r="43" spans="1:13" ht="23.25" x14ac:dyDescent="0.35">
      <c r="A43" s="27" t="s">
        <v>236</v>
      </c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</row>
    <row r="44" spans="1:13" ht="23.25" x14ac:dyDescent="0.35">
      <c r="A44" s="29" t="s">
        <v>17</v>
      </c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</row>
    <row r="45" spans="1:13" ht="23.25" x14ac:dyDescent="0.35">
      <c r="A45" s="29" t="s">
        <v>234</v>
      </c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</row>
    <row r="46" spans="1:13" ht="23.25" x14ac:dyDescent="0.35">
      <c r="A46" s="29" t="s">
        <v>228</v>
      </c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</row>
    <row r="47" spans="1:13" ht="23.25" x14ac:dyDescent="0.35">
      <c r="A47" s="29" t="s">
        <v>237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</row>
    <row r="48" spans="1:13" ht="23.25" x14ac:dyDescent="0.35">
      <c r="A48" s="29" t="s">
        <v>238</v>
      </c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</row>
    <row r="49" spans="1:12" ht="23.25" x14ac:dyDescent="0.35">
      <c r="A49" s="29" t="s">
        <v>239</v>
      </c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</row>
    <row r="50" spans="1:12" ht="23.25" x14ac:dyDescent="0.35">
      <c r="A50" s="29" t="s">
        <v>240</v>
      </c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</row>
    <row r="51" spans="1:12" ht="23.25" x14ac:dyDescent="0.35">
      <c r="A51" s="29" t="s">
        <v>241</v>
      </c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</row>
    <row r="52" spans="1:12" ht="23.25" x14ac:dyDescent="0.35">
      <c r="A52" s="29" t="s">
        <v>242</v>
      </c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</row>
    <row r="53" spans="1:12" ht="23.25" x14ac:dyDescent="0.35">
      <c r="A53" s="29" t="s">
        <v>243</v>
      </c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</row>
    <row r="54" spans="1:12" ht="23.25" x14ac:dyDescent="0.35">
      <c r="A54" s="29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</row>
    <row r="55" spans="1:12" ht="23.25" x14ac:dyDescent="0.35">
      <c r="A55" s="29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</row>
    <row r="56" spans="1:12" ht="23.25" x14ac:dyDescent="0.35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</row>
    <row r="57" spans="1:12" x14ac:dyDescent="0.4">
      <c r="A57" s="30" t="s">
        <v>18</v>
      </c>
      <c r="B57" s="30"/>
      <c r="C57" s="30"/>
      <c r="D57" s="35" t="s">
        <v>19</v>
      </c>
      <c r="E57" s="30"/>
      <c r="F57" s="30"/>
      <c r="G57" s="35" t="s">
        <v>19</v>
      </c>
      <c r="H57" s="30"/>
      <c r="I57" s="34"/>
      <c r="J57" s="30" t="s">
        <v>20</v>
      </c>
      <c r="K57" s="31"/>
      <c r="L57" s="30"/>
    </row>
    <row r="58" spans="1:12" ht="23.25" x14ac:dyDescent="0.35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</row>
    <row r="59" spans="1:12" ht="23.25" x14ac:dyDescent="0.35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</row>
    <row r="60" spans="1:12" ht="23.25" x14ac:dyDescent="0.35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</row>
    <row r="61" spans="1:12" ht="23.25" x14ac:dyDescent="0.3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</row>
    <row r="62" spans="1:12" ht="23.25" x14ac:dyDescent="0.3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</row>
    <row r="63" spans="1:12" ht="23.25" x14ac:dyDescent="0.35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</row>
    <row r="64" spans="1:12" ht="23.25" x14ac:dyDescent="0.35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</row>
    <row r="65" spans="1:12" ht="23.25" x14ac:dyDescent="0.3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</row>
    <row r="66" spans="1:12" ht="23.25" x14ac:dyDescent="0.3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</row>
    <row r="67" spans="1:12" ht="23.25" x14ac:dyDescent="0.35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</row>
    <row r="68" spans="1:12" ht="23.25" x14ac:dyDescent="0.35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</row>
    <row r="69" spans="1:12" ht="23.25" x14ac:dyDescent="0.3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</row>
    <row r="70" spans="1:12" ht="23.25" x14ac:dyDescent="0.35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</row>
    <row r="71" spans="1:12" ht="23.25" x14ac:dyDescent="0.35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</row>
    <row r="72" spans="1:12" ht="23.25" x14ac:dyDescent="0.35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</row>
    <row r="73" spans="1:12" ht="23.25" x14ac:dyDescent="0.35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</row>
    <row r="74" spans="1:12" ht="23.25" x14ac:dyDescent="0.35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</row>
    <row r="75" spans="1:12" ht="23.25" x14ac:dyDescent="0.3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</row>
    <row r="76" spans="1:12" ht="23.25" x14ac:dyDescent="0.35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</row>
    <row r="77" spans="1:12" ht="23.25" x14ac:dyDescent="0.35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</row>
    <row r="78" spans="1:12" ht="23.25" x14ac:dyDescent="0.35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</row>
    <row r="79" spans="1:12" ht="23.25" x14ac:dyDescent="0.35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</row>
    <row r="80" spans="1:12" ht="23.25" x14ac:dyDescent="0.35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</row>
    <row r="81" spans="1:12" ht="23.25" x14ac:dyDescent="0.35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</row>
    <row r="82" spans="1:12" ht="23.25" x14ac:dyDescent="0.35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</row>
    <row r="83" spans="1:12" ht="23.25" x14ac:dyDescent="0.35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</row>
    <row r="84" spans="1:12" ht="23.25" x14ac:dyDescent="0.35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</row>
    <row r="85" spans="1:12" ht="23.25" x14ac:dyDescent="0.3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</row>
    <row r="86" spans="1:12" ht="23.25" x14ac:dyDescent="0.35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</row>
    <row r="87" spans="1:12" ht="23.25" x14ac:dyDescent="0.35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</row>
    <row r="88" spans="1:12" ht="23.25" x14ac:dyDescent="0.35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</row>
    <row r="89" spans="1:12" ht="23.25" x14ac:dyDescent="0.35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</row>
    <row r="90" spans="1:12" ht="23.25" x14ac:dyDescent="0.35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</row>
    <row r="91" spans="1:12" ht="23.25" x14ac:dyDescent="0.35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</row>
    <row r="92" spans="1:12" ht="23.25" x14ac:dyDescent="0.35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</row>
    <row r="93" spans="1:12" ht="23.25" x14ac:dyDescent="0.3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</row>
    <row r="94" spans="1:12" ht="23.25" x14ac:dyDescent="0.35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</row>
    <row r="95" spans="1:12" ht="23.25" x14ac:dyDescent="0.3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</row>
    <row r="96" spans="1:12" ht="23.25" x14ac:dyDescent="0.35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</row>
    <row r="97" spans="1:12" ht="23.25" x14ac:dyDescent="0.35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</row>
    <row r="98" spans="1:12" ht="23.25" x14ac:dyDescent="0.35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</row>
    <row r="99" spans="1:12" ht="23.25" x14ac:dyDescent="0.35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</row>
    <row r="100" spans="1:12" ht="23.25" x14ac:dyDescent="0.3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</row>
    <row r="101" spans="1:12" ht="23.25" x14ac:dyDescent="0.3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</row>
    <row r="102" spans="1:12" ht="23.25" x14ac:dyDescent="0.3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</row>
    <row r="103" spans="1:12" ht="23.25" x14ac:dyDescent="0.3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</row>
    <row r="104" spans="1:12" ht="23.25" x14ac:dyDescent="0.3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</row>
    <row r="105" spans="1:12" ht="23.25" x14ac:dyDescent="0.3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</row>
    <row r="106" spans="1:12" ht="23.25" x14ac:dyDescent="0.35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</row>
    <row r="107" spans="1:12" ht="23.25" x14ac:dyDescent="0.3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</row>
    <row r="108" spans="1:12" ht="23.25" x14ac:dyDescent="0.35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</row>
    <row r="109" spans="1:12" ht="23.25" x14ac:dyDescent="0.35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</row>
    <row r="110" spans="1:12" ht="23.25" x14ac:dyDescent="0.35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</row>
    <row r="111" spans="1:12" ht="23.25" x14ac:dyDescent="0.35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</row>
    <row r="112" spans="1:12" ht="23.25" x14ac:dyDescent="0.35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</row>
    <row r="113" spans="1:12" ht="23.25" x14ac:dyDescent="0.3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</row>
    <row r="114" spans="1:12" ht="23.25" x14ac:dyDescent="0.3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</row>
    <row r="115" spans="1:12" ht="23.25" x14ac:dyDescent="0.3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</row>
    <row r="116" spans="1:12" ht="23.25" x14ac:dyDescent="0.3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</row>
    <row r="117" spans="1:12" ht="23.25" x14ac:dyDescent="0.3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</row>
    <row r="118" spans="1:12" ht="23.25" x14ac:dyDescent="0.3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</row>
    <row r="119" spans="1:12" ht="23.25" x14ac:dyDescent="0.3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</row>
    <row r="120" spans="1:12" ht="23.25" x14ac:dyDescent="0.3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</row>
    <row r="121" spans="1:12" ht="23.25" x14ac:dyDescent="0.3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</row>
    <row r="122" spans="1:12" ht="23.25" x14ac:dyDescent="0.3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</row>
    <row r="123" spans="1:12" ht="23.25" x14ac:dyDescent="0.3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</row>
    <row r="124" spans="1:12" ht="23.25" x14ac:dyDescent="0.3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</row>
    <row r="125" spans="1:12" ht="23.25" x14ac:dyDescent="0.3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</row>
    <row r="126" spans="1:12" ht="23.25" x14ac:dyDescent="0.3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</row>
    <row r="127" spans="1:12" ht="23.25" x14ac:dyDescent="0.3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</row>
    <row r="128" spans="1:12" ht="23.25" x14ac:dyDescent="0.3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</row>
    <row r="129" spans="1:12" ht="23.25" x14ac:dyDescent="0.3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</row>
    <row r="130" spans="1:12" ht="23.25" x14ac:dyDescent="0.3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</row>
    <row r="131" spans="1:12" ht="23.25" x14ac:dyDescent="0.3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</row>
    <row r="132" spans="1:12" ht="23.25" x14ac:dyDescent="0.3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</row>
    <row r="133" spans="1:12" ht="23.25" x14ac:dyDescent="0.35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</row>
    <row r="134" spans="1:12" ht="23.25" x14ac:dyDescent="0.35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</row>
    <row r="135" spans="1:12" ht="23.25" x14ac:dyDescent="0.3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</row>
    <row r="136" spans="1:12" ht="25.5" x14ac:dyDescent="0.3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</row>
    <row r="137" spans="1:12" ht="25.5" x14ac:dyDescent="0.3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</row>
    <row r="138" spans="1:12" ht="25.5" x14ac:dyDescent="0.3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</row>
    <row r="139" spans="1:12" ht="25.5" x14ac:dyDescent="0.3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</row>
    <row r="140" spans="1:12" ht="25.5" x14ac:dyDescent="0.3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</row>
    <row r="141" spans="1:12" ht="25.5" x14ac:dyDescent="0.3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</row>
    <row r="142" spans="1:12" ht="25.5" x14ac:dyDescent="0.3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</row>
    <row r="143" spans="1:12" ht="25.5" x14ac:dyDescent="0.3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</row>
    <row r="144" spans="1:12" ht="25.5" x14ac:dyDescent="0.3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</row>
    <row r="145" spans="1:12" ht="25.5" x14ac:dyDescent="0.3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</row>
    <row r="146" spans="1:12" ht="25.5" x14ac:dyDescent="0.3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</row>
    <row r="147" spans="1:12" ht="25.5" x14ac:dyDescent="0.3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</row>
    <row r="148" spans="1:12" ht="25.5" x14ac:dyDescent="0.3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</row>
    <row r="149" spans="1:12" ht="25.5" x14ac:dyDescent="0.3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</row>
    <row r="150" spans="1:12" ht="25.5" x14ac:dyDescent="0.3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</row>
    <row r="151" spans="1:12" ht="25.5" x14ac:dyDescent="0.3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</row>
    <row r="152" spans="1:12" ht="25.5" x14ac:dyDescent="0.3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</row>
    <row r="153" spans="1:12" ht="25.5" x14ac:dyDescent="0.3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</row>
    <row r="154" spans="1:12" ht="25.5" x14ac:dyDescent="0.3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</row>
    <row r="155" spans="1:12" ht="25.5" x14ac:dyDescent="0.3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</row>
    <row r="156" spans="1:12" ht="25.5" x14ac:dyDescent="0.3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</row>
    <row r="157" spans="1:12" ht="25.5" x14ac:dyDescent="0.3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</row>
    <row r="158" spans="1:12" ht="25.5" x14ac:dyDescent="0.3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</row>
    <row r="159" spans="1:12" ht="25.5" x14ac:dyDescent="0.3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</row>
    <row r="160" spans="1:12" ht="25.5" x14ac:dyDescent="0.3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</row>
    <row r="161" spans="1:12" ht="25.5" x14ac:dyDescent="0.3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</row>
    <row r="162" spans="1:12" ht="25.5" x14ac:dyDescent="0.3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</row>
    <row r="163" spans="1:12" ht="25.5" x14ac:dyDescent="0.3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</row>
    <row r="164" spans="1:12" ht="25.5" x14ac:dyDescent="0.3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</row>
    <row r="165" spans="1:12" ht="25.5" x14ac:dyDescent="0.3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</row>
    <row r="166" spans="1:12" ht="25.5" x14ac:dyDescent="0.3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</row>
    <row r="167" spans="1:12" ht="25.5" x14ac:dyDescent="0.3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</row>
    <row r="168" spans="1:12" ht="25.5" x14ac:dyDescent="0.3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</row>
    <row r="169" spans="1:12" ht="25.5" x14ac:dyDescent="0.3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</row>
    <row r="170" spans="1:12" ht="25.5" x14ac:dyDescent="0.3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</row>
    <row r="171" spans="1:12" ht="25.5" x14ac:dyDescent="0.3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</row>
    <row r="172" spans="1:12" ht="25.5" x14ac:dyDescent="0.3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</row>
    <row r="173" spans="1:12" ht="25.5" x14ac:dyDescent="0.3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</row>
    <row r="174" spans="1:12" ht="25.5" x14ac:dyDescent="0.3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</row>
    <row r="175" spans="1:12" ht="25.5" x14ac:dyDescent="0.3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</row>
    <row r="176" spans="1:12" ht="25.5" x14ac:dyDescent="0.3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</row>
    <row r="177" spans="1:12" ht="25.5" x14ac:dyDescent="0.3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</row>
    <row r="178" spans="1:12" ht="25.5" x14ac:dyDescent="0.3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</row>
    <row r="179" spans="1:12" ht="25.5" x14ac:dyDescent="0.3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</row>
    <row r="180" spans="1:12" ht="25.5" x14ac:dyDescent="0.3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</row>
    <row r="181" spans="1:12" ht="25.5" x14ac:dyDescent="0.3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</row>
    <row r="182" spans="1:12" ht="25.5" x14ac:dyDescent="0.3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</row>
    <row r="183" spans="1:12" ht="25.5" x14ac:dyDescent="0.3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</row>
    <row r="184" spans="1:12" ht="25.5" x14ac:dyDescent="0.3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</row>
    <row r="185" spans="1:12" ht="25.5" x14ac:dyDescent="0.3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</row>
    <row r="186" spans="1:12" ht="25.5" x14ac:dyDescent="0.3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</row>
    <row r="187" spans="1:12" ht="25.5" x14ac:dyDescent="0.3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</row>
    <row r="188" spans="1:12" ht="25.5" x14ac:dyDescent="0.3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</row>
    <row r="189" spans="1:12" ht="25.5" x14ac:dyDescent="0.3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</row>
    <row r="190" spans="1:12" ht="25.5" x14ac:dyDescent="0.3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</row>
    <row r="191" spans="1:12" ht="25.5" x14ac:dyDescent="0.3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</row>
    <row r="192" spans="1:12" ht="25.5" x14ac:dyDescent="0.3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</row>
    <row r="193" spans="1:12" ht="25.5" x14ac:dyDescent="0.3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</row>
    <row r="194" spans="1:12" ht="25.5" x14ac:dyDescent="0.35">
      <c r="A194" s="32"/>
      <c r="B194" s="32"/>
      <c r="C194" s="32"/>
      <c r="D194" s="32"/>
      <c r="E194" s="32"/>
      <c r="F194" s="32"/>
      <c r="G194" s="32"/>
      <c r="H194" s="32"/>
      <c r="I194" s="32"/>
      <c r="J194" s="32"/>
      <c r="K194" s="32"/>
      <c r="L194" s="32"/>
    </row>
    <row r="195" spans="1:12" ht="25.5" x14ac:dyDescent="0.35">
      <c r="A195" s="32"/>
      <c r="B195" s="32"/>
      <c r="C195" s="32"/>
      <c r="D195" s="32"/>
      <c r="E195" s="32"/>
      <c r="F195" s="32"/>
      <c r="G195" s="32"/>
      <c r="H195" s="32"/>
      <c r="I195" s="32"/>
      <c r="J195" s="32"/>
      <c r="K195" s="32"/>
      <c r="L195" s="32"/>
    </row>
    <row r="196" spans="1:12" ht="25.5" x14ac:dyDescent="0.35">
      <c r="A196" s="32"/>
      <c r="B196" s="32"/>
      <c r="C196" s="32"/>
      <c r="D196" s="32"/>
      <c r="E196" s="32"/>
      <c r="F196" s="32"/>
      <c r="G196" s="32"/>
      <c r="H196" s="32"/>
      <c r="I196" s="32"/>
      <c r="J196" s="32"/>
      <c r="K196" s="32"/>
      <c r="L196" s="32"/>
    </row>
    <row r="197" spans="1:12" ht="25.5" x14ac:dyDescent="0.35">
      <c r="A197" s="32"/>
      <c r="B197" s="32"/>
      <c r="C197" s="32"/>
      <c r="D197" s="32"/>
      <c r="E197" s="32"/>
      <c r="F197" s="32"/>
      <c r="G197" s="32"/>
      <c r="H197" s="32"/>
      <c r="I197" s="32"/>
      <c r="J197" s="32"/>
      <c r="K197" s="32"/>
      <c r="L197" s="32"/>
    </row>
    <row r="198" spans="1:12" ht="25.5" x14ac:dyDescent="0.35">
      <c r="A198" s="32"/>
      <c r="B198" s="32"/>
      <c r="C198" s="32"/>
      <c r="D198" s="32"/>
      <c r="E198" s="32"/>
      <c r="F198" s="32"/>
      <c r="G198" s="32"/>
      <c r="H198" s="32"/>
      <c r="I198" s="32"/>
      <c r="J198" s="32"/>
      <c r="K198" s="32"/>
      <c r="L198" s="32"/>
    </row>
    <row r="199" spans="1:12" ht="25.5" x14ac:dyDescent="0.35">
      <c r="A199" s="32"/>
      <c r="B199" s="32"/>
      <c r="C199" s="32"/>
      <c r="D199" s="32"/>
      <c r="E199" s="32"/>
      <c r="F199" s="32"/>
      <c r="G199" s="32"/>
      <c r="H199" s="32"/>
      <c r="I199" s="32"/>
      <c r="J199" s="32"/>
      <c r="K199" s="32"/>
      <c r="L199" s="32"/>
    </row>
    <row r="200" spans="1:12" ht="25.5" x14ac:dyDescent="0.35">
      <c r="A200" s="32"/>
      <c r="B200" s="32"/>
      <c r="C200" s="32"/>
      <c r="D200" s="32"/>
      <c r="E200" s="32"/>
      <c r="F200" s="32"/>
      <c r="G200" s="32"/>
      <c r="H200" s="32"/>
      <c r="I200" s="32"/>
      <c r="J200" s="32"/>
      <c r="K200" s="32"/>
      <c r="L200" s="32"/>
    </row>
    <row r="201" spans="1:12" ht="25.5" x14ac:dyDescent="0.35">
      <c r="A201" s="32"/>
      <c r="B201" s="32"/>
      <c r="C201" s="32"/>
      <c r="D201" s="32"/>
      <c r="E201" s="32"/>
      <c r="F201" s="32"/>
      <c r="G201" s="32"/>
      <c r="H201" s="32"/>
      <c r="I201" s="32"/>
      <c r="J201" s="32"/>
      <c r="K201" s="32"/>
      <c r="L201" s="32"/>
    </row>
    <row r="202" spans="1:12" ht="25.5" x14ac:dyDescent="0.35">
      <c r="A202" s="32"/>
      <c r="B202" s="32"/>
      <c r="C202" s="32"/>
      <c r="D202" s="32"/>
      <c r="E202" s="32"/>
      <c r="F202" s="32"/>
      <c r="G202" s="32"/>
      <c r="H202" s="32"/>
      <c r="I202" s="32"/>
      <c r="J202" s="32"/>
      <c r="K202" s="32"/>
      <c r="L202" s="32"/>
    </row>
    <row r="203" spans="1:12" ht="25.5" x14ac:dyDescent="0.35">
      <c r="A203" s="32"/>
      <c r="B203" s="32"/>
      <c r="C203" s="32"/>
      <c r="D203" s="32"/>
      <c r="E203" s="32"/>
      <c r="F203" s="32"/>
      <c r="G203" s="32"/>
      <c r="H203" s="32"/>
      <c r="I203" s="32"/>
      <c r="J203" s="32"/>
      <c r="K203" s="32"/>
      <c r="L203" s="32"/>
    </row>
    <row r="204" spans="1:12" ht="25.5" x14ac:dyDescent="0.35">
      <c r="A204" s="32"/>
      <c r="B204" s="32"/>
      <c r="C204" s="32"/>
      <c r="D204" s="32"/>
      <c r="E204" s="32"/>
      <c r="F204" s="32"/>
      <c r="G204" s="32"/>
      <c r="H204" s="32"/>
      <c r="I204" s="32"/>
      <c r="J204" s="32"/>
      <c r="K204" s="32"/>
      <c r="L204" s="32"/>
    </row>
    <row r="205" spans="1:12" ht="25.5" x14ac:dyDescent="0.35">
      <c r="A205" s="32"/>
      <c r="B205" s="32"/>
      <c r="C205" s="32"/>
      <c r="D205" s="32"/>
      <c r="E205" s="32"/>
      <c r="F205" s="32"/>
      <c r="G205" s="32"/>
      <c r="H205" s="32"/>
      <c r="I205" s="32"/>
      <c r="J205" s="32"/>
      <c r="K205" s="32"/>
      <c r="L205" s="32"/>
    </row>
    <row r="206" spans="1:12" ht="25.5" x14ac:dyDescent="0.35">
      <c r="A206" s="32"/>
      <c r="B206" s="32"/>
      <c r="C206" s="32"/>
      <c r="D206" s="32"/>
      <c r="E206" s="32"/>
      <c r="F206" s="32"/>
      <c r="G206" s="32"/>
      <c r="H206" s="32"/>
      <c r="I206" s="32"/>
      <c r="J206" s="32"/>
      <c r="K206" s="32"/>
      <c r="L206" s="32"/>
    </row>
    <row r="207" spans="1:12" ht="25.5" x14ac:dyDescent="0.35">
      <c r="A207" s="32"/>
      <c r="B207" s="32"/>
      <c r="C207" s="32"/>
      <c r="D207" s="32"/>
      <c r="E207" s="32"/>
      <c r="F207" s="32"/>
      <c r="G207" s="32"/>
      <c r="H207" s="32"/>
      <c r="I207" s="32"/>
      <c r="J207" s="32"/>
      <c r="K207" s="32"/>
      <c r="L207" s="32"/>
    </row>
    <row r="208" spans="1:12" ht="25.5" x14ac:dyDescent="0.35">
      <c r="A208" s="32"/>
      <c r="B208" s="32"/>
      <c r="C208" s="32"/>
      <c r="D208" s="32"/>
      <c r="E208" s="32"/>
      <c r="F208" s="32"/>
      <c r="G208" s="32"/>
      <c r="H208" s="32"/>
      <c r="I208" s="32"/>
      <c r="J208" s="32"/>
      <c r="K208" s="32"/>
      <c r="L208" s="32"/>
    </row>
    <row r="209" spans="1:12" ht="25.5" x14ac:dyDescent="0.35">
      <c r="A209" s="32"/>
      <c r="B209" s="32"/>
      <c r="C209" s="32"/>
      <c r="D209" s="32"/>
      <c r="E209" s="32"/>
      <c r="F209" s="32"/>
      <c r="G209" s="32"/>
      <c r="H209" s="32"/>
      <c r="I209" s="32"/>
      <c r="J209" s="32"/>
      <c r="K209" s="32"/>
      <c r="L209" s="32"/>
    </row>
    <row r="210" spans="1:12" ht="25.5" x14ac:dyDescent="0.35">
      <c r="A210" s="32"/>
      <c r="B210" s="32"/>
      <c r="C210" s="32"/>
      <c r="D210" s="32"/>
      <c r="E210" s="32"/>
      <c r="F210" s="32"/>
      <c r="G210" s="32"/>
      <c r="H210" s="32"/>
      <c r="I210" s="32"/>
      <c r="J210" s="32"/>
      <c r="K210" s="32"/>
      <c r="L210" s="32"/>
    </row>
    <row r="211" spans="1:12" ht="25.5" x14ac:dyDescent="0.35">
      <c r="A211" s="32"/>
      <c r="B211" s="32"/>
      <c r="C211" s="32"/>
      <c r="D211" s="32"/>
      <c r="E211" s="32"/>
      <c r="F211" s="32"/>
      <c r="G211" s="32"/>
      <c r="H211" s="32"/>
      <c r="I211" s="32"/>
      <c r="J211" s="32"/>
      <c r="K211" s="32"/>
      <c r="L211" s="32"/>
    </row>
    <row r="212" spans="1:12" ht="25.5" x14ac:dyDescent="0.35">
      <c r="A212" s="32"/>
      <c r="B212" s="32"/>
      <c r="C212" s="32"/>
      <c r="D212" s="32"/>
      <c r="E212" s="32"/>
      <c r="F212" s="32"/>
      <c r="G212" s="32"/>
      <c r="H212" s="32"/>
      <c r="I212" s="32"/>
      <c r="J212" s="32"/>
      <c r="K212" s="32"/>
      <c r="L212" s="32"/>
    </row>
    <row r="213" spans="1:12" ht="25.5" x14ac:dyDescent="0.35">
      <c r="A213" s="32"/>
      <c r="B213" s="32"/>
      <c r="C213" s="32"/>
      <c r="D213" s="32"/>
      <c r="E213" s="32"/>
      <c r="F213" s="32"/>
      <c r="G213" s="32"/>
      <c r="H213" s="32"/>
      <c r="I213" s="32"/>
      <c r="J213" s="32"/>
      <c r="K213" s="32"/>
      <c r="L213" s="32"/>
    </row>
    <row r="214" spans="1:12" ht="25.5" x14ac:dyDescent="0.35">
      <c r="A214" s="32"/>
      <c r="B214" s="32"/>
      <c r="C214" s="32"/>
      <c r="D214" s="32"/>
      <c r="E214" s="32"/>
      <c r="F214" s="32"/>
      <c r="G214" s="32"/>
      <c r="H214" s="32"/>
      <c r="I214" s="32"/>
      <c r="J214" s="32"/>
      <c r="K214" s="32"/>
      <c r="L214" s="32"/>
    </row>
    <row r="215" spans="1:12" ht="25.5" x14ac:dyDescent="0.35">
      <c r="A215" s="32"/>
      <c r="B215" s="32"/>
      <c r="C215" s="32"/>
      <c r="D215" s="32"/>
      <c r="E215" s="32"/>
      <c r="F215" s="32"/>
      <c r="G215" s="32"/>
      <c r="H215" s="32"/>
      <c r="I215" s="32"/>
      <c r="J215" s="32"/>
      <c r="K215" s="32"/>
      <c r="L215" s="32"/>
    </row>
    <row r="216" spans="1:12" ht="25.5" x14ac:dyDescent="0.35">
      <c r="A216" s="32"/>
      <c r="B216" s="32"/>
      <c r="C216" s="32"/>
      <c r="D216" s="32"/>
      <c r="E216" s="32"/>
      <c r="F216" s="32"/>
      <c r="G216" s="32"/>
      <c r="H216" s="32"/>
      <c r="I216" s="32"/>
      <c r="J216" s="32"/>
      <c r="K216" s="32"/>
      <c r="L216" s="32"/>
    </row>
    <row r="217" spans="1:12" ht="25.5" x14ac:dyDescent="0.35">
      <c r="A217" s="32"/>
      <c r="B217" s="32"/>
      <c r="C217" s="32"/>
      <c r="D217" s="32"/>
      <c r="E217" s="32"/>
      <c r="F217" s="32"/>
      <c r="G217" s="32"/>
      <c r="H217" s="32"/>
      <c r="I217" s="32"/>
      <c r="J217" s="32"/>
      <c r="K217" s="32"/>
      <c r="L217" s="32"/>
    </row>
    <row r="218" spans="1:12" ht="25.5" x14ac:dyDescent="0.35">
      <c r="A218" s="32"/>
      <c r="B218" s="32"/>
      <c r="C218" s="32"/>
      <c r="D218" s="32"/>
      <c r="E218" s="32"/>
      <c r="F218" s="32"/>
      <c r="G218" s="32"/>
      <c r="H218" s="32"/>
      <c r="I218" s="32"/>
      <c r="J218" s="32"/>
      <c r="K218" s="32"/>
      <c r="L218" s="32"/>
    </row>
    <row r="219" spans="1:12" ht="25.5" x14ac:dyDescent="0.35">
      <c r="A219" s="32"/>
      <c r="B219" s="32"/>
      <c r="C219" s="32"/>
      <c r="D219" s="32"/>
      <c r="E219" s="32"/>
      <c r="F219" s="32"/>
      <c r="G219" s="32"/>
      <c r="H219" s="32"/>
      <c r="I219" s="32"/>
      <c r="J219" s="32"/>
      <c r="K219" s="32"/>
      <c r="L219" s="32"/>
    </row>
    <row r="220" spans="1:12" ht="25.5" x14ac:dyDescent="0.35">
      <c r="A220" s="32"/>
      <c r="B220" s="32"/>
      <c r="C220" s="32"/>
      <c r="D220" s="32"/>
      <c r="E220" s="32"/>
      <c r="F220" s="32"/>
      <c r="G220" s="32"/>
      <c r="H220" s="32"/>
      <c r="I220" s="32"/>
      <c r="J220" s="32"/>
      <c r="K220" s="32"/>
      <c r="L220" s="32"/>
    </row>
    <row r="221" spans="1:12" ht="25.5" x14ac:dyDescent="0.35">
      <c r="A221" s="32"/>
      <c r="B221" s="32"/>
      <c r="C221" s="32"/>
      <c r="D221" s="32"/>
      <c r="E221" s="32"/>
      <c r="F221" s="32"/>
      <c r="G221" s="32"/>
      <c r="H221" s="32"/>
      <c r="I221" s="32"/>
      <c r="J221" s="32"/>
      <c r="K221" s="32"/>
      <c r="L221" s="32"/>
    </row>
    <row r="222" spans="1:12" ht="25.5" x14ac:dyDescent="0.35">
      <c r="A222" s="32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</row>
    <row r="223" spans="1:12" ht="25.5" x14ac:dyDescent="0.35">
      <c r="A223" s="32"/>
      <c r="B223" s="32"/>
      <c r="C223" s="32"/>
      <c r="D223" s="32"/>
      <c r="E223" s="32"/>
      <c r="F223" s="32"/>
      <c r="G223" s="32"/>
      <c r="H223" s="32"/>
      <c r="I223" s="32"/>
      <c r="J223" s="32"/>
      <c r="K223" s="32"/>
      <c r="L223" s="32"/>
    </row>
    <row r="224" spans="1:12" ht="25.5" x14ac:dyDescent="0.35">
      <c r="A224" s="32"/>
      <c r="B224" s="32"/>
      <c r="C224" s="32"/>
      <c r="D224" s="32"/>
      <c r="E224" s="32"/>
      <c r="F224" s="32"/>
      <c r="G224" s="32"/>
      <c r="H224" s="32"/>
      <c r="I224" s="32"/>
      <c r="J224" s="32"/>
      <c r="K224" s="32"/>
      <c r="L224" s="32"/>
    </row>
    <row r="225" spans="1:12" ht="25.5" x14ac:dyDescent="0.35">
      <c r="A225" s="32"/>
      <c r="B225" s="32"/>
      <c r="C225" s="32"/>
      <c r="D225" s="32"/>
      <c r="E225" s="32"/>
      <c r="F225" s="32"/>
      <c r="G225" s="32"/>
      <c r="H225" s="32"/>
      <c r="I225" s="32"/>
      <c r="J225" s="32"/>
      <c r="K225" s="32"/>
      <c r="L225" s="32"/>
    </row>
    <row r="226" spans="1:12" ht="25.5" x14ac:dyDescent="0.35">
      <c r="A226" s="32"/>
      <c r="B226" s="32"/>
      <c r="C226" s="32"/>
      <c r="D226" s="32"/>
      <c r="E226" s="32"/>
      <c r="F226" s="32"/>
      <c r="G226" s="32"/>
      <c r="H226" s="32"/>
      <c r="I226" s="32"/>
      <c r="J226" s="32"/>
      <c r="K226" s="32"/>
      <c r="L226" s="32"/>
    </row>
    <row r="227" spans="1:12" ht="25.5" x14ac:dyDescent="0.35">
      <c r="A227" s="32"/>
      <c r="B227" s="32"/>
      <c r="C227" s="32"/>
      <c r="D227" s="32"/>
      <c r="E227" s="32"/>
      <c r="F227" s="32"/>
      <c r="G227" s="32"/>
      <c r="H227" s="32"/>
      <c r="I227" s="32"/>
      <c r="J227" s="32"/>
      <c r="K227" s="32"/>
      <c r="L227" s="32"/>
    </row>
  </sheetData>
  <mergeCells count="12">
    <mergeCell ref="E12:G12"/>
    <mergeCell ref="A36:K36"/>
    <mergeCell ref="A37:K37"/>
    <mergeCell ref="A38:K38"/>
    <mergeCell ref="A16:A17"/>
    <mergeCell ref="B16:B17"/>
    <mergeCell ref="D16:D17"/>
    <mergeCell ref="E16:H16"/>
    <mergeCell ref="I16:I17"/>
    <mergeCell ref="J16:J17"/>
    <mergeCell ref="K16:L16"/>
    <mergeCell ref="C16:C17"/>
  </mergeCells>
  <hyperlinks>
    <hyperlink ref="I8" r:id="rId1" display="ashley.ubay@jonethegrocer.com"/>
  </hyperlinks>
  <pageMargins left="0.7" right="0.7" top="0.75" bottom="0.75" header="0.3" footer="0.3"/>
  <pageSetup scale="36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Retail Product</vt:lpstr>
      <vt:lpstr>Bar Products</vt:lpstr>
      <vt:lpstr>'Bar Products'!Print_Area</vt:lpstr>
      <vt:lpstr>'Retail Product'!Print_Area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2017-07-17T07:52:24Z</cp:lastPrinted>
  <dcterms:created xsi:type="dcterms:W3CDTF">2017-05-19T09:44:19Z</dcterms:created>
  <dcterms:modified xsi:type="dcterms:W3CDTF">2017-09-02T12:00:20Z</dcterms:modified>
</cp:coreProperties>
</file>