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VSS\ZALANI\DOCUMENTATION\"/>
    </mc:Choice>
  </mc:AlternateContent>
  <xr:revisionPtr revIDLastSave="0" documentId="13_ncr:1_{D586D1C6-908A-4BE0-9B44-86B68002B01A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PRODUCTION , EXPORT , WASTA " sheetId="1" r:id="rId1"/>
    <sheet name="RAW MATERIAL" sheetId="2" r:id="rId2"/>
    <sheet name="HONEYCOMB " sheetId="3" r:id="rId3"/>
    <sheet name="PRIMA STAR KRAFT " sheetId="4" r:id="rId4"/>
    <sheet name="POWER LABEL SAUDI MGBK + PE " sheetId="5" r:id="rId5"/>
  </sheets>
  <calcPr calcId="191029"/>
</workbook>
</file>

<file path=xl/calcChain.xml><?xml version="1.0" encoding="utf-8"?>
<calcChain xmlns="http://schemas.openxmlformats.org/spreadsheetml/2006/main">
  <c r="E27" i="5" l="1"/>
  <c r="M25" i="5"/>
  <c r="L25" i="5"/>
  <c r="I25" i="5"/>
  <c r="D25" i="5"/>
  <c r="P24" i="5"/>
  <c r="O24" i="5"/>
  <c r="O25" i="5" s="1"/>
  <c r="N24" i="5"/>
  <c r="N25" i="5" s="1"/>
  <c r="M24" i="5"/>
  <c r="L24" i="5"/>
  <c r="K24" i="5"/>
  <c r="K25" i="5" s="1"/>
  <c r="J24" i="5"/>
  <c r="I24" i="5"/>
  <c r="E24" i="5"/>
  <c r="D24" i="5"/>
  <c r="C24" i="5"/>
  <c r="C25" i="5" s="1"/>
  <c r="P23" i="5"/>
  <c r="O23" i="5"/>
  <c r="N23" i="5"/>
  <c r="M23" i="5"/>
  <c r="L23" i="5"/>
  <c r="K23" i="5"/>
  <c r="J23" i="5"/>
  <c r="J25" i="5" s="1"/>
  <c r="I23" i="5"/>
  <c r="H23" i="5"/>
  <c r="F23" i="5"/>
  <c r="D23" i="5"/>
  <c r="C23" i="5"/>
  <c r="Q22" i="5"/>
  <c r="Q21" i="5"/>
  <c r="Q20" i="5"/>
  <c r="Q19" i="5"/>
  <c r="Q18" i="5"/>
  <c r="Q17" i="5"/>
  <c r="Q16" i="5"/>
  <c r="H15" i="5"/>
  <c r="F15" i="5"/>
  <c r="H14" i="5"/>
  <c r="G14" i="5"/>
  <c r="G24" i="5" s="1"/>
  <c r="F14" i="5"/>
  <c r="Q13" i="5"/>
  <c r="Q12" i="5"/>
  <c r="Q11" i="5"/>
  <c r="Q8" i="5"/>
  <c r="Q7" i="5"/>
  <c r="H6" i="5"/>
  <c r="G6" i="5"/>
  <c r="G23" i="5" s="1"/>
  <c r="F6" i="5"/>
  <c r="E6" i="5"/>
  <c r="E23" i="5" s="1"/>
  <c r="E25" i="5" s="1"/>
  <c r="D6" i="5"/>
  <c r="C6" i="5"/>
  <c r="Q5" i="5"/>
  <c r="Q4" i="5"/>
  <c r="E27" i="4"/>
  <c r="P25" i="4"/>
  <c r="J25" i="4"/>
  <c r="P24" i="4"/>
  <c r="O24" i="4"/>
  <c r="O25" i="4" s="1"/>
  <c r="N24" i="4"/>
  <c r="N25" i="4" s="1"/>
  <c r="M24" i="4"/>
  <c r="M25" i="4" s="1"/>
  <c r="L24" i="4"/>
  <c r="L25" i="4" s="1"/>
  <c r="K24" i="4"/>
  <c r="J24" i="4"/>
  <c r="I24" i="4"/>
  <c r="I25" i="4" s="1"/>
  <c r="H24" i="4"/>
  <c r="G24" i="4"/>
  <c r="G25" i="4" s="1"/>
  <c r="F24" i="4"/>
  <c r="E24" i="4"/>
  <c r="D24" i="4"/>
  <c r="C24" i="4"/>
  <c r="P23" i="4"/>
  <c r="O23" i="4"/>
  <c r="N23" i="4"/>
  <c r="M23" i="4"/>
  <c r="L23" i="4"/>
  <c r="K23" i="4"/>
  <c r="K25" i="4" s="1"/>
  <c r="J23" i="4"/>
  <c r="I23" i="4"/>
  <c r="H23" i="4"/>
  <c r="H25" i="4" s="1"/>
  <c r="G23" i="4"/>
  <c r="F23" i="4"/>
  <c r="F25" i="4" s="1"/>
  <c r="C23" i="4"/>
  <c r="C25" i="4" s="1"/>
  <c r="Q22" i="4"/>
  <c r="Q21" i="4"/>
  <c r="Q20" i="4"/>
  <c r="Q19" i="4"/>
  <c r="Q18" i="4"/>
  <c r="Q17" i="4"/>
  <c r="Q16" i="4"/>
  <c r="Q15" i="4"/>
  <c r="Q14" i="4"/>
  <c r="Q13" i="4"/>
  <c r="Q12" i="4"/>
  <c r="Q11" i="4"/>
  <c r="Q8" i="4"/>
  <c r="Q7" i="4"/>
  <c r="E6" i="4"/>
  <c r="E23" i="4" s="1"/>
  <c r="E25" i="4" s="1"/>
  <c r="D6" i="4"/>
  <c r="D23" i="4" s="1"/>
  <c r="D25" i="4" s="1"/>
  <c r="C6" i="4"/>
  <c r="Q5" i="4"/>
  <c r="Q4" i="4"/>
  <c r="E27" i="3"/>
  <c r="M25" i="3"/>
  <c r="J25" i="3"/>
  <c r="H25" i="3"/>
  <c r="G25" i="3"/>
  <c r="F25" i="3"/>
  <c r="E25" i="3"/>
  <c r="P24" i="3"/>
  <c r="P25" i="3" s="1"/>
  <c r="O24" i="3"/>
  <c r="O25" i="3" s="1"/>
  <c r="N24" i="3"/>
  <c r="M24" i="3"/>
  <c r="L24" i="3"/>
  <c r="L25" i="3" s="1"/>
  <c r="K24" i="3"/>
  <c r="J24" i="3"/>
  <c r="I24" i="3"/>
  <c r="H24" i="3"/>
  <c r="G24" i="3"/>
  <c r="F24" i="3"/>
  <c r="E24" i="3"/>
  <c r="D24" i="3"/>
  <c r="D25" i="3" s="1"/>
  <c r="C24" i="3"/>
  <c r="P23" i="3"/>
  <c r="O23" i="3"/>
  <c r="N23" i="3"/>
  <c r="N25" i="3" s="1"/>
  <c r="M23" i="3"/>
  <c r="L23" i="3"/>
  <c r="K23" i="3"/>
  <c r="K25" i="3" s="1"/>
  <c r="J23" i="3"/>
  <c r="I23" i="3"/>
  <c r="I25" i="3" s="1"/>
  <c r="H23" i="3"/>
  <c r="G23" i="3"/>
  <c r="E23" i="3"/>
  <c r="D23" i="3"/>
  <c r="Q22" i="3"/>
  <c r="Q21" i="3"/>
  <c r="Q20" i="3"/>
  <c r="Q19" i="3"/>
  <c r="Q18" i="3"/>
  <c r="Q17" i="3"/>
  <c r="Q16" i="3"/>
  <c r="Q15" i="3"/>
  <c r="Q24" i="3" s="1"/>
  <c r="Q14" i="3"/>
  <c r="Q13" i="3"/>
  <c r="Q12" i="3"/>
  <c r="Q11" i="3"/>
  <c r="Q8" i="3"/>
  <c r="Q7" i="3"/>
  <c r="F6" i="3"/>
  <c r="F23" i="3" s="1"/>
  <c r="E6" i="3"/>
  <c r="D6" i="3"/>
  <c r="C6" i="3"/>
  <c r="Q5" i="3"/>
  <c r="Q4" i="3"/>
  <c r="AJ36" i="2"/>
  <c r="AH36" i="2"/>
  <c r="AF36" i="2"/>
  <c r="V36" i="2"/>
  <c r="T36" i="2"/>
  <c r="R36" i="2"/>
  <c r="Q36" i="2"/>
  <c r="BF35" i="2"/>
  <c r="BE35" i="2"/>
  <c r="BD35" i="2"/>
  <c r="BC35" i="2"/>
  <c r="BB35" i="2"/>
  <c r="BA35" i="2"/>
  <c r="AZ35" i="2"/>
  <c r="AY35" i="2"/>
  <c r="AG35" i="2"/>
  <c r="BF34" i="2"/>
  <c r="BE34" i="2"/>
  <c r="BD34" i="2"/>
  <c r="BC34" i="2"/>
  <c r="BB34" i="2"/>
  <c r="BA34" i="2"/>
  <c r="AZ34" i="2"/>
  <c r="AY34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I17" i="2"/>
  <c r="AG17" i="2"/>
  <c r="AE17" i="2"/>
  <c r="AI16" i="2"/>
  <c r="AI36" i="2" s="1"/>
  <c r="AG16" i="2"/>
  <c r="AE16" i="2"/>
  <c r="U16" i="2"/>
  <c r="AG15" i="2"/>
  <c r="U15" i="2"/>
  <c r="AG14" i="2"/>
  <c r="C14" i="2"/>
  <c r="AS14" i="2" s="1"/>
  <c r="C15" i="2" s="1"/>
  <c r="AS15" i="2" s="1"/>
  <c r="C16" i="2" s="1"/>
  <c r="AS16" i="2" s="1"/>
  <c r="C17" i="2" s="1"/>
  <c r="AS17" i="2" s="1"/>
  <c r="C18" i="2" s="1"/>
  <c r="AS18" i="2" s="1"/>
  <c r="C19" i="2" s="1"/>
  <c r="AS19" i="2" s="1"/>
  <c r="C20" i="2" s="1"/>
  <c r="AS20" i="2" s="1"/>
  <c r="C21" i="2" s="1"/>
  <c r="AS21" i="2" s="1"/>
  <c r="C22" i="2" s="1"/>
  <c r="AS22" i="2" s="1"/>
  <c r="C23" i="2" s="1"/>
  <c r="AS23" i="2" s="1"/>
  <c r="C24" i="2" s="1"/>
  <c r="AS24" i="2" s="1"/>
  <c r="C25" i="2" s="1"/>
  <c r="AS25" i="2" s="1"/>
  <c r="C26" i="2" s="1"/>
  <c r="AS26" i="2" s="1"/>
  <c r="C27" i="2" s="1"/>
  <c r="AS27" i="2" s="1"/>
  <c r="C28" i="2" s="1"/>
  <c r="AS28" i="2" s="1"/>
  <c r="C29" i="2" s="1"/>
  <c r="AS29" i="2" s="1"/>
  <c r="C30" i="2" s="1"/>
  <c r="AS30" i="2" s="1"/>
  <c r="C31" i="2" s="1"/>
  <c r="AS31" i="2" s="1"/>
  <c r="C32" i="2" s="1"/>
  <c r="AS32" i="2" s="1"/>
  <c r="C33" i="2" s="1"/>
  <c r="AS33" i="2" s="1"/>
  <c r="C34" i="2" s="1"/>
  <c r="AS34" i="2" s="1"/>
  <c r="C35" i="2" s="1"/>
  <c r="AS35" i="2" s="1"/>
  <c r="C37" i="2" s="1"/>
  <c r="AS37" i="2" s="1"/>
  <c r="C38" i="2" s="1"/>
  <c r="AS38" i="2" s="1"/>
  <c r="C39" i="2" s="1"/>
  <c r="AS39" i="2" s="1"/>
  <c r="C40" i="2" s="1"/>
  <c r="AS40" i="2" s="1"/>
  <c r="C41" i="2" s="1"/>
  <c r="AS41" i="2" s="1"/>
  <c r="C42" i="2" s="1"/>
  <c r="AS42" i="2" s="1"/>
  <c r="AG13" i="2"/>
  <c r="C13" i="2"/>
  <c r="AS13" i="2" s="1"/>
  <c r="AG12" i="2"/>
  <c r="AE12" i="2"/>
  <c r="AG11" i="2"/>
  <c r="H11" i="2"/>
  <c r="AX11" i="2" s="1"/>
  <c r="H12" i="2" s="1"/>
  <c r="AX12" i="2" s="1"/>
  <c r="H13" i="2" s="1"/>
  <c r="AX13" i="2" s="1"/>
  <c r="H14" i="2" s="1"/>
  <c r="AX14" i="2" s="1"/>
  <c r="H15" i="2" s="1"/>
  <c r="AX15" i="2" s="1"/>
  <c r="H16" i="2" s="1"/>
  <c r="AX16" i="2" s="1"/>
  <c r="H17" i="2" s="1"/>
  <c r="AX17" i="2" s="1"/>
  <c r="H18" i="2" s="1"/>
  <c r="AX18" i="2" s="1"/>
  <c r="H19" i="2" s="1"/>
  <c r="AX19" i="2" s="1"/>
  <c r="H20" i="2" s="1"/>
  <c r="AX20" i="2" s="1"/>
  <c r="H21" i="2" s="1"/>
  <c r="AX21" i="2" s="1"/>
  <c r="H22" i="2" s="1"/>
  <c r="AX22" i="2" s="1"/>
  <c r="H23" i="2" s="1"/>
  <c r="AX23" i="2" s="1"/>
  <c r="H24" i="2" s="1"/>
  <c r="AX24" i="2" s="1"/>
  <c r="H25" i="2" s="1"/>
  <c r="AX25" i="2" s="1"/>
  <c r="H26" i="2" s="1"/>
  <c r="AX26" i="2" s="1"/>
  <c r="H27" i="2" s="1"/>
  <c r="AX27" i="2" s="1"/>
  <c r="H28" i="2" s="1"/>
  <c r="AX28" i="2" s="1"/>
  <c r="H29" i="2" s="1"/>
  <c r="AX29" i="2" s="1"/>
  <c r="H30" i="2" s="1"/>
  <c r="AX30" i="2" s="1"/>
  <c r="H31" i="2" s="1"/>
  <c r="AX31" i="2" s="1"/>
  <c r="H32" i="2" s="1"/>
  <c r="AX32" i="2" s="1"/>
  <c r="H33" i="2" s="1"/>
  <c r="AX33" i="2" s="1"/>
  <c r="H34" i="2" s="1"/>
  <c r="AX34" i="2" s="1"/>
  <c r="H35" i="2" s="1"/>
  <c r="AX35" i="2" s="1"/>
  <c r="H37" i="2" s="1"/>
  <c r="AX37" i="2" s="1"/>
  <c r="H38" i="2" s="1"/>
  <c r="AX38" i="2" s="1"/>
  <c r="H39" i="2" s="1"/>
  <c r="AX39" i="2" s="1"/>
  <c r="H40" i="2" s="1"/>
  <c r="AX40" i="2" s="1"/>
  <c r="H41" i="2" s="1"/>
  <c r="AX41" i="2" s="1"/>
  <c r="H42" i="2" s="1"/>
  <c r="AX42" i="2" s="1"/>
  <c r="AG10" i="2"/>
  <c r="AG9" i="2"/>
  <c r="P9" i="2"/>
  <c r="BF9" i="2" s="1"/>
  <c r="P10" i="2" s="1"/>
  <c r="BF10" i="2" s="1"/>
  <c r="P11" i="2" s="1"/>
  <c r="BF11" i="2" s="1"/>
  <c r="P12" i="2" s="1"/>
  <c r="BF12" i="2" s="1"/>
  <c r="P13" i="2" s="1"/>
  <c r="BF13" i="2" s="1"/>
  <c r="P14" i="2" s="1"/>
  <c r="BF14" i="2" s="1"/>
  <c r="P15" i="2" s="1"/>
  <c r="BF15" i="2" s="1"/>
  <c r="P16" i="2" s="1"/>
  <c r="BF16" i="2" s="1"/>
  <c r="P17" i="2" s="1"/>
  <c r="BF17" i="2" s="1"/>
  <c r="P18" i="2" s="1"/>
  <c r="BF18" i="2" s="1"/>
  <c r="P19" i="2" s="1"/>
  <c r="BF19" i="2" s="1"/>
  <c r="P20" i="2" s="1"/>
  <c r="BF20" i="2" s="1"/>
  <c r="P21" i="2" s="1"/>
  <c r="BF21" i="2" s="1"/>
  <c r="P22" i="2" s="1"/>
  <c r="BF22" i="2" s="1"/>
  <c r="P23" i="2" s="1"/>
  <c r="BF23" i="2" s="1"/>
  <c r="P24" i="2" s="1"/>
  <c r="BF24" i="2" s="1"/>
  <c r="P25" i="2" s="1"/>
  <c r="BF25" i="2" s="1"/>
  <c r="P26" i="2" s="1"/>
  <c r="BF26" i="2" s="1"/>
  <c r="P27" i="2" s="1"/>
  <c r="BF27" i="2" s="1"/>
  <c r="P28" i="2" s="1"/>
  <c r="BF28" i="2" s="1"/>
  <c r="P29" i="2" s="1"/>
  <c r="BF29" i="2" s="1"/>
  <c r="P30" i="2" s="1"/>
  <c r="BF30" i="2" s="1"/>
  <c r="P31" i="2" s="1"/>
  <c r="BF31" i="2" s="1"/>
  <c r="P32" i="2" s="1"/>
  <c r="BF32" i="2" s="1"/>
  <c r="P33" i="2" s="1"/>
  <c r="BF33" i="2" s="1"/>
  <c r="M9" i="2"/>
  <c r="BC9" i="2" s="1"/>
  <c r="M10" i="2" s="1"/>
  <c r="BC10" i="2" s="1"/>
  <c r="M11" i="2" s="1"/>
  <c r="BC11" i="2" s="1"/>
  <c r="M12" i="2" s="1"/>
  <c r="BC12" i="2" s="1"/>
  <c r="M13" i="2" s="1"/>
  <c r="BC13" i="2" s="1"/>
  <c r="M14" i="2" s="1"/>
  <c r="BC14" i="2" s="1"/>
  <c r="M15" i="2" s="1"/>
  <c r="BC15" i="2" s="1"/>
  <c r="M16" i="2" s="1"/>
  <c r="BC16" i="2" s="1"/>
  <c r="M17" i="2" s="1"/>
  <c r="BC17" i="2" s="1"/>
  <c r="M18" i="2" s="1"/>
  <c r="BC18" i="2" s="1"/>
  <c r="M19" i="2" s="1"/>
  <c r="BC19" i="2" s="1"/>
  <c r="M20" i="2" s="1"/>
  <c r="BC20" i="2" s="1"/>
  <c r="M21" i="2" s="1"/>
  <c r="BC21" i="2" s="1"/>
  <c r="M22" i="2" s="1"/>
  <c r="BC22" i="2" s="1"/>
  <c r="M23" i="2" s="1"/>
  <c r="BC23" i="2" s="1"/>
  <c r="M24" i="2" s="1"/>
  <c r="BC24" i="2" s="1"/>
  <c r="M25" i="2" s="1"/>
  <c r="BC25" i="2" s="1"/>
  <c r="M26" i="2" s="1"/>
  <c r="BC26" i="2" s="1"/>
  <c r="M27" i="2" s="1"/>
  <c r="BC27" i="2" s="1"/>
  <c r="M28" i="2" s="1"/>
  <c r="BC28" i="2" s="1"/>
  <c r="M29" i="2" s="1"/>
  <c r="BC29" i="2" s="1"/>
  <c r="M30" i="2" s="1"/>
  <c r="BC30" i="2" s="1"/>
  <c r="M31" i="2" s="1"/>
  <c r="BC31" i="2" s="1"/>
  <c r="M32" i="2" s="1"/>
  <c r="BC32" i="2" s="1"/>
  <c r="M33" i="2" s="1"/>
  <c r="BC33" i="2" s="1"/>
  <c r="AS8" i="2"/>
  <c r="C9" i="2" s="1"/>
  <c r="AS9" i="2" s="1"/>
  <c r="C10" i="2" s="1"/>
  <c r="AS10" i="2" s="1"/>
  <c r="C11" i="2" s="1"/>
  <c r="AS11" i="2" s="1"/>
  <c r="C12" i="2" s="1"/>
  <c r="AS12" i="2" s="1"/>
  <c r="AG8" i="2"/>
  <c r="P8" i="2"/>
  <c r="BF8" i="2" s="1"/>
  <c r="BC7" i="2"/>
  <c r="M8" i="2" s="1"/>
  <c r="BC8" i="2" s="1"/>
  <c r="BB7" i="2"/>
  <c r="L8" i="2" s="1"/>
  <c r="BB8" i="2" s="1"/>
  <c r="L9" i="2" s="1"/>
  <c r="BB9" i="2" s="1"/>
  <c r="L10" i="2" s="1"/>
  <c r="BB10" i="2" s="1"/>
  <c r="L11" i="2" s="1"/>
  <c r="BB11" i="2" s="1"/>
  <c r="L12" i="2" s="1"/>
  <c r="BB12" i="2" s="1"/>
  <c r="L13" i="2" s="1"/>
  <c r="BB13" i="2" s="1"/>
  <c r="L14" i="2" s="1"/>
  <c r="BB14" i="2" s="1"/>
  <c r="L15" i="2" s="1"/>
  <c r="BB15" i="2" s="1"/>
  <c r="L16" i="2" s="1"/>
  <c r="BB16" i="2" s="1"/>
  <c r="L17" i="2" s="1"/>
  <c r="BB17" i="2" s="1"/>
  <c r="L18" i="2" s="1"/>
  <c r="BB18" i="2" s="1"/>
  <c r="L19" i="2" s="1"/>
  <c r="BB19" i="2" s="1"/>
  <c r="L20" i="2" s="1"/>
  <c r="BB20" i="2" s="1"/>
  <c r="L21" i="2" s="1"/>
  <c r="BB21" i="2" s="1"/>
  <c r="L22" i="2" s="1"/>
  <c r="BB22" i="2" s="1"/>
  <c r="L23" i="2" s="1"/>
  <c r="BB23" i="2" s="1"/>
  <c r="L24" i="2" s="1"/>
  <c r="BB24" i="2" s="1"/>
  <c r="L25" i="2" s="1"/>
  <c r="BB25" i="2" s="1"/>
  <c r="L26" i="2" s="1"/>
  <c r="BB26" i="2" s="1"/>
  <c r="L27" i="2" s="1"/>
  <c r="BB27" i="2" s="1"/>
  <c r="L28" i="2" s="1"/>
  <c r="BB28" i="2" s="1"/>
  <c r="L29" i="2" s="1"/>
  <c r="BB29" i="2" s="1"/>
  <c r="L30" i="2" s="1"/>
  <c r="BB30" i="2" s="1"/>
  <c r="L31" i="2" s="1"/>
  <c r="BB31" i="2" s="1"/>
  <c r="L32" i="2" s="1"/>
  <c r="BB32" i="2" s="1"/>
  <c r="L33" i="2" s="1"/>
  <c r="BB33" i="2" s="1"/>
  <c r="BA7" i="2"/>
  <c r="K8" i="2" s="1"/>
  <c r="BA8" i="2" s="1"/>
  <c r="K9" i="2" s="1"/>
  <c r="BA9" i="2" s="1"/>
  <c r="K10" i="2" s="1"/>
  <c r="BA10" i="2" s="1"/>
  <c r="K11" i="2" s="1"/>
  <c r="BA11" i="2" s="1"/>
  <c r="K12" i="2" s="1"/>
  <c r="BA12" i="2" s="1"/>
  <c r="K13" i="2" s="1"/>
  <c r="BA13" i="2" s="1"/>
  <c r="K14" i="2" s="1"/>
  <c r="BA14" i="2" s="1"/>
  <c r="K15" i="2" s="1"/>
  <c r="BA15" i="2" s="1"/>
  <c r="K16" i="2" s="1"/>
  <c r="BA16" i="2" s="1"/>
  <c r="K17" i="2" s="1"/>
  <c r="BA17" i="2" s="1"/>
  <c r="K18" i="2" s="1"/>
  <c r="BA18" i="2" s="1"/>
  <c r="K19" i="2" s="1"/>
  <c r="BA19" i="2" s="1"/>
  <c r="K20" i="2" s="1"/>
  <c r="BA20" i="2" s="1"/>
  <c r="K21" i="2" s="1"/>
  <c r="BA21" i="2" s="1"/>
  <c r="K22" i="2" s="1"/>
  <c r="BA22" i="2" s="1"/>
  <c r="K23" i="2" s="1"/>
  <c r="BA23" i="2" s="1"/>
  <c r="K24" i="2" s="1"/>
  <c r="BA24" i="2" s="1"/>
  <c r="K25" i="2" s="1"/>
  <c r="BA25" i="2" s="1"/>
  <c r="K26" i="2" s="1"/>
  <c r="BA26" i="2" s="1"/>
  <c r="K27" i="2" s="1"/>
  <c r="BA27" i="2" s="1"/>
  <c r="K28" i="2" s="1"/>
  <c r="BA28" i="2" s="1"/>
  <c r="K29" i="2" s="1"/>
  <c r="BA29" i="2" s="1"/>
  <c r="K30" i="2" s="1"/>
  <c r="BA30" i="2" s="1"/>
  <c r="K31" i="2" s="1"/>
  <c r="BA31" i="2" s="1"/>
  <c r="K32" i="2" s="1"/>
  <c r="BA32" i="2" s="1"/>
  <c r="K33" i="2" s="1"/>
  <c r="BA33" i="2" s="1"/>
  <c r="AZ7" i="2"/>
  <c r="J8" i="2" s="1"/>
  <c r="AZ8" i="2" s="1"/>
  <c r="J9" i="2" s="1"/>
  <c r="AZ9" i="2" s="1"/>
  <c r="J10" i="2" s="1"/>
  <c r="AZ10" i="2" s="1"/>
  <c r="J11" i="2" s="1"/>
  <c r="AZ11" i="2" s="1"/>
  <c r="J12" i="2" s="1"/>
  <c r="AZ12" i="2" s="1"/>
  <c r="J13" i="2" s="1"/>
  <c r="AZ13" i="2" s="1"/>
  <c r="J14" i="2" s="1"/>
  <c r="AZ14" i="2" s="1"/>
  <c r="J15" i="2" s="1"/>
  <c r="AZ15" i="2" s="1"/>
  <c r="J16" i="2" s="1"/>
  <c r="AZ16" i="2" s="1"/>
  <c r="J17" i="2" s="1"/>
  <c r="AZ17" i="2" s="1"/>
  <c r="J18" i="2" s="1"/>
  <c r="AZ18" i="2" s="1"/>
  <c r="J19" i="2" s="1"/>
  <c r="AZ19" i="2" s="1"/>
  <c r="J20" i="2" s="1"/>
  <c r="AZ20" i="2" s="1"/>
  <c r="J21" i="2" s="1"/>
  <c r="AZ21" i="2" s="1"/>
  <c r="J22" i="2" s="1"/>
  <c r="AZ22" i="2" s="1"/>
  <c r="J23" i="2" s="1"/>
  <c r="AZ23" i="2" s="1"/>
  <c r="J24" i="2" s="1"/>
  <c r="AZ24" i="2" s="1"/>
  <c r="J25" i="2" s="1"/>
  <c r="AZ25" i="2" s="1"/>
  <c r="J26" i="2" s="1"/>
  <c r="AZ26" i="2" s="1"/>
  <c r="J27" i="2" s="1"/>
  <c r="AZ27" i="2" s="1"/>
  <c r="J28" i="2" s="1"/>
  <c r="AZ28" i="2" s="1"/>
  <c r="J29" i="2" s="1"/>
  <c r="AZ29" i="2" s="1"/>
  <c r="J30" i="2" s="1"/>
  <c r="AZ30" i="2" s="1"/>
  <c r="J31" i="2" s="1"/>
  <c r="AZ31" i="2" s="1"/>
  <c r="J32" i="2" s="1"/>
  <c r="AZ32" i="2" s="1"/>
  <c r="J33" i="2" s="1"/>
  <c r="AZ33" i="2" s="1"/>
  <c r="AU7" i="2"/>
  <c r="E8" i="2" s="1"/>
  <c r="AU8" i="2" s="1"/>
  <c r="E9" i="2" s="1"/>
  <c r="AU9" i="2" s="1"/>
  <c r="E10" i="2" s="1"/>
  <c r="AU10" i="2" s="1"/>
  <c r="E11" i="2" s="1"/>
  <c r="AU11" i="2" s="1"/>
  <c r="E12" i="2" s="1"/>
  <c r="AU12" i="2" s="1"/>
  <c r="E13" i="2" s="1"/>
  <c r="AU13" i="2" s="1"/>
  <c r="E14" i="2" s="1"/>
  <c r="AU14" i="2" s="1"/>
  <c r="E15" i="2" s="1"/>
  <c r="AU15" i="2" s="1"/>
  <c r="E16" i="2" s="1"/>
  <c r="AU16" i="2" s="1"/>
  <c r="E17" i="2" s="1"/>
  <c r="AU17" i="2" s="1"/>
  <c r="E18" i="2" s="1"/>
  <c r="AU18" i="2" s="1"/>
  <c r="E19" i="2" s="1"/>
  <c r="AU19" i="2" s="1"/>
  <c r="E20" i="2" s="1"/>
  <c r="AU20" i="2" s="1"/>
  <c r="E21" i="2" s="1"/>
  <c r="AU21" i="2" s="1"/>
  <c r="E22" i="2" s="1"/>
  <c r="AU22" i="2" s="1"/>
  <c r="E23" i="2" s="1"/>
  <c r="AU23" i="2" s="1"/>
  <c r="E24" i="2" s="1"/>
  <c r="AU24" i="2" s="1"/>
  <c r="E25" i="2" s="1"/>
  <c r="AU25" i="2" s="1"/>
  <c r="E26" i="2" s="1"/>
  <c r="AU26" i="2" s="1"/>
  <c r="E27" i="2" s="1"/>
  <c r="AU27" i="2" s="1"/>
  <c r="E28" i="2" s="1"/>
  <c r="AU28" i="2" s="1"/>
  <c r="E29" i="2" s="1"/>
  <c r="AU29" i="2" s="1"/>
  <c r="E30" i="2" s="1"/>
  <c r="AU30" i="2" s="1"/>
  <c r="E31" i="2" s="1"/>
  <c r="AU31" i="2" s="1"/>
  <c r="E32" i="2" s="1"/>
  <c r="AU32" i="2" s="1"/>
  <c r="E33" i="2" s="1"/>
  <c r="AU33" i="2" s="1"/>
  <c r="E34" i="2" s="1"/>
  <c r="AU34" i="2" s="1"/>
  <c r="E35" i="2" s="1"/>
  <c r="AU35" i="2" s="1"/>
  <c r="E37" i="2" s="1"/>
  <c r="AU37" i="2" s="1"/>
  <c r="E38" i="2" s="1"/>
  <c r="AU38" i="2" s="1"/>
  <c r="E39" i="2" s="1"/>
  <c r="AU39" i="2" s="1"/>
  <c r="E40" i="2" s="1"/>
  <c r="AU40" i="2" s="1"/>
  <c r="E41" i="2" s="1"/>
  <c r="AU41" i="2" s="1"/>
  <c r="E42" i="2" s="1"/>
  <c r="AU42" i="2" s="1"/>
  <c r="AT7" i="2"/>
  <c r="D8" i="2" s="1"/>
  <c r="AT8" i="2" s="1"/>
  <c r="D9" i="2" s="1"/>
  <c r="AT9" i="2" s="1"/>
  <c r="D10" i="2" s="1"/>
  <c r="AT10" i="2" s="1"/>
  <c r="D11" i="2" s="1"/>
  <c r="AT11" i="2" s="1"/>
  <c r="D12" i="2" s="1"/>
  <c r="AT12" i="2" s="1"/>
  <c r="D13" i="2" s="1"/>
  <c r="AT13" i="2" s="1"/>
  <c r="D14" i="2" s="1"/>
  <c r="AT14" i="2" s="1"/>
  <c r="D15" i="2" s="1"/>
  <c r="AT15" i="2" s="1"/>
  <c r="D16" i="2" s="1"/>
  <c r="AT16" i="2" s="1"/>
  <c r="D17" i="2" s="1"/>
  <c r="AT17" i="2" s="1"/>
  <c r="D18" i="2" s="1"/>
  <c r="AT18" i="2" s="1"/>
  <c r="D19" i="2" s="1"/>
  <c r="AT19" i="2" s="1"/>
  <c r="D20" i="2" s="1"/>
  <c r="AT20" i="2" s="1"/>
  <c r="D21" i="2" s="1"/>
  <c r="AT21" i="2" s="1"/>
  <c r="D22" i="2" s="1"/>
  <c r="AT22" i="2" s="1"/>
  <c r="D23" i="2" s="1"/>
  <c r="AT23" i="2" s="1"/>
  <c r="D24" i="2" s="1"/>
  <c r="AT24" i="2" s="1"/>
  <c r="D25" i="2" s="1"/>
  <c r="AT25" i="2" s="1"/>
  <c r="D26" i="2" s="1"/>
  <c r="AT26" i="2" s="1"/>
  <c r="D27" i="2" s="1"/>
  <c r="AT27" i="2" s="1"/>
  <c r="D28" i="2" s="1"/>
  <c r="AT28" i="2" s="1"/>
  <c r="D29" i="2" s="1"/>
  <c r="AT29" i="2" s="1"/>
  <c r="D30" i="2" s="1"/>
  <c r="AT30" i="2" s="1"/>
  <c r="D31" i="2" s="1"/>
  <c r="AT31" i="2" s="1"/>
  <c r="D32" i="2" s="1"/>
  <c r="AT32" i="2" s="1"/>
  <c r="D33" i="2" s="1"/>
  <c r="AT33" i="2" s="1"/>
  <c r="D34" i="2" s="1"/>
  <c r="AT34" i="2" s="1"/>
  <c r="D35" i="2" s="1"/>
  <c r="AT35" i="2" s="1"/>
  <c r="D37" i="2" s="1"/>
  <c r="AT37" i="2" s="1"/>
  <c r="D38" i="2" s="1"/>
  <c r="AT38" i="2" s="1"/>
  <c r="D39" i="2" s="1"/>
  <c r="AT39" i="2" s="1"/>
  <c r="D40" i="2" s="1"/>
  <c r="AT40" i="2" s="1"/>
  <c r="D41" i="2" s="1"/>
  <c r="AT41" i="2" s="1"/>
  <c r="D42" i="2" s="1"/>
  <c r="AT42" i="2" s="1"/>
  <c r="AS7" i="2"/>
  <c r="C8" i="2" s="1"/>
  <c r="AG7" i="2"/>
  <c r="BF6" i="2"/>
  <c r="P7" i="2" s="1"/>
  <c r="BF7" i="2" s="1"/>
  <c r="BD6" i="2"/>
  <c r="N7" i="2" s="1"/>
  <c r="BD7" i="2" s="1"/>
  <c r="N8" i="2" s="1"/>
  <c r="BD8" i="2" s="1"/>
  <c r="N9" i="2" s="1"/>
  <c r="BD9" i="2" s="1"/>
  <c r="N10" i="2" s="1"/>
  <c r="BD10" i="2" s="1"/>
  <c r="N11" i="2" s="1"/>
  <c r="BD11" i="2" s="1"/>
  <c r="N12" i="2" s="1"/>
  <c r="BD12" i="2" s="1"/>
  <c r="N13" i="2" s="1"/>
  <c r="BD13" i="2" s="1"/>
  <c r="N14" i="2" s="1"/>
  <c r="BD14" i="2" s="1"/>
  <c r="N15" i="2" s="1"/>
  <c r="BD15" i="2" s="1"/>
  <c r="N16" i="2" s="1"/>
  <c r="BD16" i="2" s="1"/>
  <c r="N17" i="2" s="1"/>
  <c r="BD17" i="2" s="1"/>
  <c r="N18" i="2" s="1"/>
  <c r="BD18" i="2" s="1"/>
  <c r="N19" i="2" s="1"/>
  <c r="BD19" i="2" s="1"/>
  <c r="N20" i="2" s="1"/>
  <c r="BD20" i="2" s="1"/>
  <c r="N21" i="2" s="1"/>
  <c r="BD21" i="2" s="1"/>
  <c r="N22" i="2" s="1"/>
  <c r="BD22" i="2" s="1"/>
  <c r="N23" i="2" s="1"/>
  <c r="BD23" i="2" s="1"/>
  <c r="N24" i="2" s="1"/>
  <c r="BD24" i="2" s="1"/>
  <c r="N25" i="2" s="1"/>
  <c r="BD25" i="2" s="1"/>
  <c r="N26" i="2" s="1"/>
  <c r="BD26" i="2" s="1"/>
  <c r="N27" i="2" s="1"/>
  <c r="BD27" i="2" s="1"/>
  <c r="N28" i="2" s="1"/>
  <c r="BD28" i="2" s="1"/>
  <c r="N29" i="2" s="1"/>
  <c r="BD29" i="2" s="1"/>
  <c r="N30" i="2" s="1"/>
  <c r="BD30" i="2" s="1"/>
  <c r="N31" i="2" s="1"/>
  <c r="BD31" i="2" s="1"/>
  <c r="N32" i="2" s="1"/>
  <c r="BD32" i="2" s="1"/>
  <c r="N33" i="2" s="1"/>
  <c r="BD33" i="2" s="1"/>
  <c r="BC6" i="2"/>
  <c r="M7" i="2" s="1"/>
  <c r="BB6" i="2"/>
  <c r="L7" i="2" s="1"/>
  <c r="AX6" i="2"/>
  <c r="H7" i="2" s="1"/>
  <c r="AX7" i="2" s="1"/>
  <c r="H8" i="2" s="1"/>
  <c r="AX8" i="2" s="1"/>
  <c r="H9" i="2" s="1"/>
  <c r="AX9" i="2" s="1"/>
  <c r="H10" i="2" s="1"/>
  <c r="AX10" i="2" s="1"/>
  <c r="AW6" i="2"/>
  <c r="G7" i="2" s="1"/>
  <c r="AW7" i="2" s="1"/>
  <c r="G8" i="2" s="1"/>
  <c r="AW8" i="2" s="1"/>
  <c r="G9" i="2" s="1"/>
  <c r="AW9" i="2" s="1"/>
  <c r="G10" i="2" s="1"/>
  <c r="AW10" i="2" s="1"/>
  <c r="G11" i="2" s="1"/>
  <c r="AW11" i="2" s="1"/>
  <c r="G12" i="2" s="1"/>
  <c r="AW12" i="2" s="1"/>
  <c r="G13" i="2" s="1"/>
  <c r="AW13" i="2" s="1"/>
  <c r="G14" i="2" s="1"/>
  <c r="AW14" i="2" s="1"/>
  <c r="G15" i="2" s="1"/>
  <c r="AW15" i="2" s="1"/>
  <c r="G16" i="2" s="1"/>
  <c r="AW16" i="2" s="1"/>
  <c r="G17" i="2" s="1"/>
  <c r="AW17" i="2" s="1"/>
  <c r="G18" i="2" s="1"/>
  <c r="AW18" i="2" s="1"/>
  <c r="G19" i="2" s="1"/>
  <c r="AW19" i="2" s="1"/>
  <c r="G20" i="2" s="1"/>
  <c r="AW20" i="2" s="1"/>
  <c r="G21" i="2" s="1"/>
  <c r="AW21" i="2" s="1"/>
  <c r="G22" i="2" s="1"/>
  <c r="AW22" i="2" s="1"/>
  <c r="G23" i="2" s="1"/>
  <c r="AW23" i="2" s="1"/>
  <c r="G24" i="2" s="1"/>
  <c r="AW24" i="2" s="1"/>
  <c r="G25" i="2" s="1"/>
  <c r="AW25" i="2" s="1"/>
  <c r="G26" i="2" s="1"/>
  <c r="AW26" i="2" s="1"/>
  <c r="G27" i="2" s="1"/>
  <c r="AW27" i="2" s="1"/>
  <c r="G28" i="2" s="1"/>
  <c r="AW28" i="2" s="1"/>
  <c r="G29" i="2" s="1"/>
  <c r="AW29" i="2" s="1"/>
  <c r="G30" i="2" s="1"/>
  <c r="AW30" i="2" s="1"/>
  <c r="G31" i="2" s="1"/>
  <c r="AW31" i="2" s="1"/>
  <c r="G32" i="2" s="1"/>
  <c r="AW32" i="2" s="1"/>
  <c r="G33" i="2" s="1"/>
  <c r="AW33" i="2" s="1"/>
  <c r="G34" i="2" s="1"/>
  <c r="AW34" i="2" s="1"/>
  <c r="G35" i="2" s="1"/>
  <c r="AW35" i="2" s="1"/>
  <c r="G37" i="2" s="1"/>
  <c r="AW37" i="2" s="1"/>
  <c r="G38" i="2" s="1"/>
  <c r="AW38" i="2" s="1"/>
  <c r="G39" i="2" s="1"/>
  <c r="AW39" i="2" s="1"/>
  <c r="G40" i="2" s="1"/>
  <c r="AW40" i="2" s="1"/>
  <c r="G41" i="2" s="1"/>
  <c r="AW41" i="2" s="1"/>
  <c r="G42" i="2" s="1"/>
  <c r="AW42" i="2" s="1"/>
  <c r="AV6" i="2"/>
  <c r="F7" i="2" s="1"/>
  <c r="AV7" i="2" s="1"/>
  <c r="F8" i="2" s="1"/>
  <c r="AV8" i="2" s="1"/>
  <c r="F9" i="2" s="1"/>
  <c r="AV9" i="2" s="1"/>
  <c r="F10" i="2" s="1"/>
  <c r="AV10" i="2" s="1"/>
  <c r="F11" i="2" s="1"/>
  <c r="AV11" i="2" s="1"/>
  <c r="F12" i="2" s="1"/>
  <c r="AV12" i="2" s="1"/>
  <c r="F13" i="2" s="1"/>
  <c r="AV13" i="2" s="1"/>
  <c r="F14" i="2" s="1"/>
  <c r="AV14" i="2" s="1"/>
  <c r="F15" i="2" s="1"/>
  <c r="AV15" i="2" s="1"/>
  <c r="F16" i="2" s="1"/>
  <c r="AV16" i="2" s="1"/>
  <c r="F17" i="2" s="1"/>
  <c r="AV17" i="2" s="1"/>
  <c r="F18" i="2" s="1"/>
  <c r="AV18" i="2" s="1"/>
  <c r="F19" i="2" s="1"/>
  <c r="AV19" i="2" s="1"/>
  <c r="F20" i="2" s="1"/>
  <c r="AV20" i="2" s="1"/>
  <c r="F21" i="2" s="1"/>
  <c r="AV21" i="2" s="1"/>
  <c r="F22" i="2" s="1"/>
  <c r="AV22" i="2" s="1"/>
  <c r="F23" i="2" s="1"/>
  <c r="AV23" i="2" s="1"/>
  <c r="F24" i="2" s="1"/>
  <c r="AV24" i="2" s="1"/>
  <c r="F25" i="2" s="1"/>
  <c r="AV25" i="2" s="1"/>
  <c r="F26" i="2" s="1"/>
  <c r="AV26" i="2" s="1"/>
  <c r="F27" i="2" s="1"/>
  <c r="AV27" i="2" s="1"/>
  <c r="F28" i="2" s="1"/>
  <c r="AV28" i="2" s="1"/>
  <c r="F29" i="2" s="1"/>
  <c r="AV29" i="2" s="1"/>
  <c r="F30" i="2" s="1"/>
  <c r="AV30" i="2" s="1"/>
  <c r="F31" i="2" s="1"/>
  <c r="AV31" i="2" s="1"/>
  <c r="F32" i="2" s="1"/>
  <c r="AV32" i="2" s="1"/>
  <c r="F33" i="2" s="1"/>
  <c r="AV33" i="2" s="1"/>
  <c r="F34" i="2" s="1"/>
  <c r="AV34" i="2" s="1"/>
  <c r="F35" i="2" s="1"/>
  <c r="AV35" i="2" s="1"/>
  <c r="F37" i="2" s="1"/>
  <c r="AV37" i="2" s="1"/>
  <c r="F38" i="2" s="1"/>
  <c r="AV38" i="2" s="1"/>
  <c r="F39" i="2" s="1"/>
  <c r="AV39" i="2" s="1"/>
  <c r="F40" i="2" s="1"/>
  <c r="AV40" i="2" s="1"/>
  <c r="F41" i="2" s="1"/>
  <c r="AV41" i="2" s="1"/>
  <c r="F42" i="2" s="1"/>
  <c r="AV42" i="2" s="1"/>
  <c r="AU6" i="2"/>
  <c r="E7" i="2" s="1"/>
  <c r="AG6" i="2"/>
  <c r="S6" i="2"/>
  <c r="S36" i="2" s="1"/>
  <c r="L6" i="2"/>
  <c r="K6" i="2"/>
  <c r="BA6" i="2" s="1"/>
  <c r="K7" i="2" s="1"/>
  <c r="I6" i="2"/>
  <c r="AY6" i="2" s="1"/>
  <c r="I7" i="2" s="1"/>
  <c r="AY7" i="2" s="1"/>
  <c r="I8" i="2" s="1"/>
  <c r="AY8" i="2" s="1"/>
  <c r="I9" i="2" s="1"/>
  <c r="AY9" i="2" s="1"/>
  <c r="I10" i="2" s="1"/>
  <c r="AY10" i="2" s="1"/>
  <c r="I11" i="2" s="1"/>
  <c r="AY11" i="2" s="1"/>
  <c r="I12" i="2" s="1"/>
  <c r="AY12" i="2" s="1"/>
  <c r="I13" i="2" s="1"/>
  <c r="AY13" i="2" s="1"/>
  <c r="I14" i="2" s="1"/>
  <c r="AY14" i="2" s="1"/>
  <c r="I15" i="2" s="1"/>
  <c r="AY15" i="2" s="1"/>
  <c r="I16" i="2" s="1"/>
  <c r="AY16" i="2" s="1"/>
  <c r="I17" i="2" s="1"/>
  <c r="AY17" i="2" s="1"/>
  <c r="I18" i="2" s="1"/>
  <c r="AY18" i="2" s="1"/>
  <c r="I19" i="2" s="1"/>
  <c r="AY19" i="2" s="1"/>
  <c r="I20" i="2" s="1"/>
  <c r="AY20" i="2" s="1"/>
  <c r="I21" i="2" s="1"/>
  <c r="AY21" i="2" s="1"/>
  <c r="I22" i="2" s="1"/>
  <c r="AY22" i="2" s="1"/>
  <c r="I23" i="2" s="1"/>
  <c r="AY23" i="2" s="1"/>
  <c r="I24" i="2" s="1"/>
  <c r="AY24" i="2" s="1"/>
  <c r="I25" i="2" s="1"/>
  <c r="AY25" i="2" s="1"/>
  <c r="I26" i="2" s="1"/>
  <c r="AY26" i="2" s="1"/>
  <c r="I27" i="2" s="1"/>
  <c r="AY27" i="2" s="1"/>
  <c r="I28" i="2" s="1"/>
  <c r="AY28" i="2" s="1"/>
  <c r="I29" i="2" s="1"/>
  <c r="AY29" i="2" s="1"/>
  <c r="I30" i="2" s="1"/>
  <c r="AY30" i="2" s="1"/>
  <c r="I31" i="2" s="1"/>
  <c r="AY31" i="2" s="1"/>
  <c r="I32" i="2" s="1"/>
  <c r="AY32" i="2" s="1"/>
  <c r="I33" i="2" s="1"/>
  <c r="AY33" i="2" s="1"/>
  <c r="H6" i="2"/>
  <c r="BF5" i="2"/>
  <c r="P6" i="2" s="1"/>
  <c r="BE5" i="2"/>
  <c r="O6" i="2" s="1"/>
  <c r="BE6" i="2" s="1"/>
  <c r="O7" i="2" s="1"/>
  <c r="BE7" i="2" s="1"/>
  <c r="O8" i="2" s="1"/>
  <c r="BE8" i="2" s="1"/>
  <c r="O9" i="2" s="1"/>
  <c r="BE9" i="2" s="1"/>
  <c r="O10" i="2" s="1"/>
  <c r="BE10" i="2" s="1"/>
  <c r="O11" i="2" s="1"/>
  <c r="BE11" i="2" s="1"/>
  <c r="O12" i="2" s="1"/>
  <c r="BE12" i="2" s="1"/>
  <c r="O13" i="2" s="1"/>
  <c r="BE13" i="2" s="1"/>
  <c r="O14" i="2" s="1"/>
  <c r="BE14" i="2" s="1"/>
  <c r="O15" i="2" s="1"/>
  <c r="BE15" i="2" s="1"/>
  <c r="O16" i="2" s="1"/>
  <c r="BE16" i="2" s="1"/>
  <c r="O17" i="2" s="1"/>
  <c r="BE17" i="2" s="1"/>
  <c r="O18" i="2" s="1"/>
  <c r="BE18" i="2" s="1"/>
  <c r="O19" i="2" s="1"/>
  <c r="BE19" i="2" s="1"/>
  <c r="O20" i="2" s="1"/>
  <c r="BE20" i="2" s="1"/>
  <c r="O21" i="2" s="1"/>
  <c r="BE21" i="2" s="1"/>
  <c r="O22" i="2" s="1"/>
  <c r="BE22" i="2" s="1"/>
  <c r="O23" i="2" s="1"/>
  <c r="BE23" i="2" s="1"/>
  <c r="O24" i="2" s="1"/>
  <c r="BE24" i="2" s="1"/>
  <c r="O25" i="2" s="1"/>
  <c r="BE25" i="2" s="1"/>
  <c r="O26" i="2" s="1"/>
  <c r="BE26" i="2" s="1"/>
  <c r="O27" i="2" s="1"/>
  <c r="BE27" i="2" s="1"/>
  <c r="O28" i="2" s="1"/>
  <c r="BE28" i="2" s="1"/>
  <c r="O29" i="2" s="1"/>
  <c r="BE29" i="2" s="1"/>
  <c r="O30" i="2" s="1"/>
  <c r="BE30" i="2" s="1"/>
  <c r="O31" i="2" s="1"/>
  <c r="BE31" i="2" s="1"/>
  <c r="O32" i="2" s="1"/>
  <c r="BE32" i="2" s="1"/>
  <c r="O33" i="2" s="1"/>
  <c r="BE33" i="2" s="1"/>
  <c r="BD5" i="2"/>
  <c r="N6" i="2" s="1"/>
  <c r="BC5" i="2"/>
  <c r="M6" i="2" s="1"/>
  <c r="BB5" i="2"/>
  <c r="BA5" i="2"/>
  <c r="AZ5" i="2"/>
  <c r="J6" i="2" s="1"/>
  <c r="AZ6" i="2" s="1"/>
  <c r="J7" i="2" s="1"/>
  <c r="AY5" i="2"/>
  <c r="AX5" i="2"/>
  <c r="AW5" i="2"/>
  <c r="G6" i="2" s="1"/>
  <c r="AV5" i="2"/>
  <c r="F6" i="2" s="1"/>
  <c r="AU5" i="2"/>
  <c r="E6" i="2" s="1"/>
  <c r="AT5" i="2"/>
  <c r="D6" i="2" s="1"/>
  <c r="AT6" i="2" s="1"/>
  <c r="D7" i="2" s="1"/>
  <c r="AS5" i="2"/>
  <c r="C6" i="2" s="1"/>
  <c r="AS6" i="2" s="1"/>
  <c r="C7" i="2" s="1"/>
  <c r="AG5" i="2"/>
  <c r="E5" i="2"/>
  <c r="BY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V39" i="1"/>
  <c r="AU39" i="1"/>
  <c r="AT39" i="1"/>
  <c r="AS39" i="1"/>
  <c r="AQ39" i="1"/>
  <c r="AP39" i="1"/>
  <c r="AO39" i="1"/>
  <c r="AL39" i="1"/>
  <c r="AK39" i="1"/>
  <c r="AJ39" i="1"/>
  <c r="AI39" i="1"/>
  <c r="AH39" i="1"/>
  <c r="AG39" i="1"/>
  <c r="AA39" i="1"/>
  <c r="Z39" i="1"/>
  <c r="Y39" i="1"/>
  <c r="X39" i="1"/>
  <c r="W39" i="1"/>
  <c r="V39" i="1"/>
  <c r="U39" i="1"/>
  <c r="T39" i="1"/>
  <c r="S39" i="1"/>
  <c r="R39" i="1"/>
  <c r="P39" i="1"/>
  <c r="O39" i="1"/>
  <c r="M39" i="1"/>
  <c r="L39" i="1"/>
  <c r="K39" i="1"/>
  <c r="J39" i="1"/>
  <c r="H39" i="1"/>
  <c r="F39" i="1"/>
  <c r="E39" i="1"/>
  <c r="D39" i="1"/>
  <c r="AM38" i="1"/>
  <c r="N38" i="1"/>
  <c r="AM37" i="1"/>
  <c r="N37" i="1"/>
  <c r="AM36" i="1"/>
  <c r="N36" i="1"/>
  <c r="AM35" i="1"/>
  <c r="N35" i="1"/>
  <c r="AM34" i="1"/>
  <c r="N34" i="1"/>
  <c r="AM33" i="1"/>
  <c r="N33" i="1"/>
  <c r="AM32" i="1"/>
  <c r="N32" i="1"/>
  <c r="AM31" i="1"/>
  <c r="N31" i="1"/>
  <c r="AM30" i="1"/>
  <c r="N30" i="1"/>
  <c r="AM29" i="1"/>
  <c r="N29" i="1"/>
  <c r="AM28" i="1"/>
  <c r="N28" i="1"/>
  <c r="AM27" i="1"/>
  <c r="N27" i="1"/>
  <c r="AM26" i="1"/>
  <c r="N26" i="1"/>
  <c r="AM25" i="1"/>
  <c r="N25" i="1"/>
  <c r="AM24" i="1"/>
  <c r="N24" i="1"/>
  <c r="AM23" i="1"/>
  <c r="N23" i="1"/>
  <c r="AM22" i="1"/>
  <c r="N22" i="1"/>
  <c r="AM21" i="1"/>
  <c r="N21" i="1"/>
  <c r="AM20" i="1"/>
  <c r="N20" i="1"/>
  <c r="AM19" i="1"/>
  <c r="N19" i="1"/>
  <c r="AN18" i="1"/>
  <c r="AN39" i="1" s="1"/>
  <c r="AM18" i="1"/>
  <c r="I18" i="1"/>
  <c r="I39" i="1" s="1"/>
  <c r="AN17" i="1"/>
  <c r="AM17" i="1"/>
  <c r="I17" i="1"/>
  <c r="N17" i="1" s="1"/>
  <c r="AM16" i="1"/>
  <c r="N16" i="1"/>
  <c r="AM15" i="1"/>
  <c r="N15" i="1"/>
  <c r="AM14" i="1"/>
  <c r="N14" i="1"/>
  <c r="AM13" i="1"/>
  <c r="N13" i="1"/>
  <c r="G13" i="1"/>
  <c r="G39" i="1" s="1"/>
  <c r="AX12" i="1"/>
  <c r="AX39" i="1" s="1"/>
  <c r="AW12" i="1"/>
  <c r="AW39" i="1" s="1"/>
  <c r="AM12" i="1"/>
  <c r="N12" i="1"/>
  <c r="AM11" i="1"/>
  <c r="N11" i="1"/>
  <c r="AM10" i="1"/>
  <c r="N10" i="1"/>
  <c r="AM9" i="1"/>
  <c r="N9" i="1"/>
  <c r="AM8" i="1"/>
  <c r="N8" i="1"/>
  <c r="AM7" i="1"/>
  <c r="Q7" i="1"/>
  <c r="C8" i="1" s="1"/>
  <c r="Q8" i="1" s="1"/>
  <c r="C9" i="1" s="1"/>
  <c r="Q9" i="1" s="1"/>
  <c r="C10" i="1" s="1"/>
  <c r="Q10" i="1" s="1"/>
  <c r="C11" i="1" s="1"/>
  <c r="Q11" i="1" s="1"/>
  <c r="C12" i="1" s="1"/>
  <c r="Q12" i="1" s="1"/>
  <c r="C13" i="1" s="1"/>
  <c r="Q13" i="1" s="1"/>
  <c r="C14" i="1" s="1"/>
  <c r="Q14" i="1" s="1"/>
  <c r="C15" i="1" s="1"/>
  <c r="Q15" i="1" s="1"/>
  <c r="C16" i="1" s="1"/>
  <c r="Q16" i="1" s="1"/>
  <c r="C17" i="1" s="1"/>
  <c r="Q17" i="1" s="1"/>
  <c r="C18" i="1" s="1"/>
  <c r="Q18" i="1" s="1"/>
  <c r="C19" i="1" s="1"/>
  <c r="Q19" i="1" s="1"/>
  <c r="C20" i="1" s="1"/>
  <c r="Q20" i="1" s="1"/>
  <c r="C21" i="1" s="1"/>
  <c r="Q21" i="1" s="1"/>
  <c r="C22" i="1" s="1"/>
  <c r="Q22" i="1" s="1"/>
  <c r="C23" i="1" s="1"/>
  <c r="Q23" i="1" s="1"/>
  <c r="C24" i="1" s="1"/>
  <c r="Q24" i="1" s="1"/>
  <c r="C25" i="1" s="1"/>
  <c r="Q25" i="1" s="1"/>
  <c r="C26" i="1" s="1"/>
  <c r="Q26" i="1" s="1"/>
  <c r="C27" i="1" s="1"/>
  <c r="Q27" i="1" s="1"/>
  <c r="C28" i="1" s="1"/>
  <c r="Q28" i="1" s="1"/>
  <c r="C29" i="1" s="1"/>
  <c r="Q29" i="1" s="1"/>
  <c r="C30" i="1" s="1"/>
  <c r="Q30" i="1" s="1"/>
  <c r="C31" i="1" s="1"/>
  <c r="Q31" i="1" s="1"/>
  <c r="C32" i="1" s="1"/>
  <c r="Q32" i="1" s="1"/>
  <c r="C33" i="1" s="1"/>
  <c r="Q33" i="1" s="1"/>
  <c r="C34" i="1" s="1"/>
  <c r="Q34" i="1" s="1"/>
  <c r="C35" i="1" s="1"/>
  <c r="Q35" i="1" s="1"/>
  <c r="C36" i="1" s="1"/>
  <c r="Q36" i="1" s="1"/>
  <c r="C37" i="1" s="1"/>
  <c r="Q37" i="1" s="1"/>
  <c r="C38" i="1" s="1"/>
  <c r="Q38" i="1" s="1"/>
  <c r="N7" i="1"/>
  <c r="C7" i="1"/>
  <c r="AM6" i="1"/>
  <c r="Q6" i="1"/>
  <c r="N6" i="1"/>
  <c r="N18" i="1" l="1"/>
  <c r="N39" i="1" s="1"/>
  <c r="AE36" i="2"/>
  <c r="Q24" i="4"/>
  <c r="Q25" i="4" s="1"/>
  <c r="Q14" i="5"/>
  <c r="F24" i="5"/>
  <c r="F25" i="5" s="1"/>
  <c r="U36" i="2"/>
  <c r="Q6" i="3"/>
  <c r="Q23" i="3" s="1"/>
  <c r="Q25" i="3" s="1"/>
  <c r="C23" i="3"/>
  <c r="P25" i="5"/>
  <c r="G25" i="5"/>
  <c r="B30" i="4" a="1"/>
  <c r="AM39" i="1"/>
  <c r="H24" i="5"/>
  <c r="H25" i="5" s="1"/>
  <c r="Q15" i="5"/>
  <c r="Q24" i="5" s="1"/>
  <c r="Q6" i="4"/>
  <c r="Q23" i="4" s="1"/>
  <c r="Q6" i="5"/>
  <c r="Q23" i="5" s="1"/>
  <c r="AG36" i="2"/>
  <c r="Q25" i="5" l="1"/>
  <c r="B30" i="5" a="1"/>
  <c r="S45" i="4"/>
  <c r="C45" i="4"/>
  <c r="L44" i="4"/>
  <c r="U43" i="4"/>
  <c r="E43" i="4"/>
  <c r="N42" i="4"/>
  <c r="W41" i="4"/>
  <c r="G41" i="4"/>
  <c r="P40" i="4"/>
  <c r="Y39" i="4"/>
  <c r="I39" i="4"/>
  <c r="R38" i="4"/>
  <c r="B38" i="4"/>
  <c r="K37" i="4"/>
  <c r="T36" i="4"/>
  <c r="D36" i="4"/>
  <c r="M35" i="4"/>
  <c r="V34" i="4"/>
  <c r="F34" i="4"/>
  <c r="O33" i="4"/>
  <c r="X32" i="4"/>
  <c r="H32" i="4"/>
  <c r="Q31" i="4"/>
  <c r="Z30" i="4"/>
  <c r="J30" i="4"/>
  <c r="R45" i="4"/>
  <c r="B45" i="4"/>
  <c r="K44" i="4"/>
  <c r="T43" i="4"/>
  <c r="D43" i="4"/>
  <c r="M42" i="4"/>
  <c r="V41" i="4"/>
  <c r="F41" i="4"/>
  <c r="O40" i="4"/>
  <c r="X39" i="4"/>
  <c r="H39" i="4"/>
  <c r="Q38" i="4"/>
  <c r="Z37" i="4"/>
  <c r="J37" i="4"/>
  <c r="S36" i="4"/>
  <c r="C36" i="4"/>
  <c r="L35" i="4"/>
  <c r="U34" i="4"/>
  <c r="E34" i="4"/>
  <c r="N33" i="4"/>
  <c r="W32" i="4"/>
  <c r="G32" i="4"/>
  <c r="P31" i="4"/>
  <c r="Y30" i="4"/>
  <c r="I30" i="4"/>
  <c r="P45" i="4"/>
  <c r="Y44" i="4"/>
  <c r="I44" i="4"/>
  <c r="R43" i="4"/>
  <c r="B43" i="4"/>
  <c r="K42" i="4"/>
  <c r="T41" i="4"/>
  <c r="D41" i="4"/>
  <c r="M40" i="4"/>
  <c r="V39" i="4"/>
  <c r="F39" i="4"/>
  <c r="O38" i="4"/>
  <c r="X37" i="4"/>
  <c r="H37" i="4"/>
  <c r="Q36" i="4"/>
  <c r="Z35" i="4"/>
  <c r="J35" i="4"/>
  <c r="S34" i="4"/>
  <c r="C34" i="4"/>
  <c r="L33" i="4"/>
  <c r="U32" i="4"/>
  <c r="E32" i="4"/>
  <c r="N31" i="4"/>
  <c r="W30" i="4"/>
  <c r="G30" i="4"/>
  <c r="I45" i="4"/>
  <c r="O44" i="4"/>
  <c r="S43" i="4"/>
  <c r="X42" i="4"/>
  <c r="E42" i="4"/>
  <c r="K41" i="4"/>
  <c r="Q40" i="4"/>
  <c r="T39" i="4"/>
  <c r="Z38" i="4"/>
  <c r="G38" i="4"/>
  <c r="M37" i="4"/>
  <c r="P36" i="4"/>
  <c r="V35" i="4"/>
  <c r="C35" i="4"/>
  <c r="I34" i="4"/>
  <c r="M33" i="4"/>
  <c r="R32" i="4"/>
  <c r="X31" i="4"/>
  <c r="E31" i="4"/>
  <c r="K30" i="4"/>
  <c r="H45" i="4"/>
  <c r="N44" i="4"/>
  <c r="Q43" i="4"/>
  <c r="W42" i="4"/>
  <c r="D42" i="4"/>
  <c r="J41" i="4"/>
  <c r="N40" i="4"/>
  <c r="S39" i="4"/>
  <c r="Y38" i="4"/>
  <c r="F38" i="4"/>
  <c r="L37" i="4"/>
  <c r="O36" i="4"/>
  <c r="U35" i="4"/>
  <c r="B35" i="4"/>
  <c r="H34" i="4"/>
  <c r="K33" i="4"/>
  <c r="Q32" i="4"/>
  <c r="W31" i="4"/>
  <c r="D31" i="4"/>
  <c r="H30" i="4"/>
  <c r="Z45" i="4"/>
  <c r="G45" i="4"/>
  <c r="M44" i="4"/>
  <c r="P43" i="4"/>
  <c r="V42" i="4"/>
  <c r="C42" i="4"/>
  <c r="I41" i="4"/>
  <c r="L40" i="4"/>
  <c r="R39" i="4"/>
  <c r="X38" i="4"/>
  <c r="E38" i="4"/>
  <c r="I37" i="4"/>
  <c r="N36" i="4"/>
  <c r="T35" i="4"/>
  <c r="Z34" i="4"/>
  <c r="G34" i="4"/>
  <c r="J33" i="4"/>
  <c r="P32" i="4"/>
  <c r="V31" i="4"/>
  <c r="C31" i="4"/>
  <c r="F30" i="4"/>
  <c r="J45" i="4"/>
  <c r="G44" i="4"/>
  <c r="J43" i="4"/>
  <c r="J42" i="4"/>
  <c r="M41" i="4"/>
  <c r="J40" i="4"/>
  <c r="M39" i="4"/>
  <c r="M38" i="4"/>
  <c r="P37" i="4"/>
  <c r="M36" i="4"/>
  <c r="P35" i="4"/>
  <c r="P34" i="4"/>
  <c r="S33" i="4"/>
  <c r="S32" i="4"/>
  <c r="S31" i="4"/>
  <c r="S30" i="4"/>
  <c r="F45" i="4"/>
  <c r="F44" i="4"/>
  <c r="I43" i="4"/>
  <c r="I42" i="4"/>
  <c r="L41" i="4"/>
  <c r="I40" i="4"/>
  <c r="L39" i="4"/>
  <c r="L38" i="4"/>
  <c r="O37" i="4"/>
  <c r="L36" i="4"/>
  <c r="O35" i="4"/>
  <c r="O34" i="4"/>
  <c r="R33" i="4"/>
  <c r="O32" i="4"/>
  <c r="R31" i="4"/>
  <c r="R30" i="4"/>
  <c r="D45" i="4"/>
  <c r="B44" i="4"/>
  <c r="Y42" i="4"/>
  <c r="U41" i="4"/>
  <c r="U40" i="4"/>
  <c r="P39" i="4"/>
  <c r="N38" i="4"/>
  <c r="G37" i="4"/>
  <c r="H36" i="4"/>
  <c r="F35" i="4"/>
  <c r="Z33" i="4"/>
  <c r="B33" i="4"/>
  <c r="Y31" i="4"/>
  <c r="T30" i="4"/>
  <c r="Z44" i="4"/>
  <c r="Z43" i="4"/>
  <c r="U42" i="4"/>
  <c r="S41" i="4"/>
  <c r="T40" i="4"/>
  <c r="O39" i="4"/>
  <c r="K38" i="4"/>
  <c r="F37" i="4"/>
  <c r="G36" i="4"/>
  <c r="E35" i="4"/>
  <c r="Y33" i="4"/>
  <c r="Z32" i="4"/>
  <c r="U31" i="4"/>
  <c r="Q30" i="4"/>
  <c r="X44" i="4"/>
  <c r="Y43" i="4"/>
  <c r="T42" i="4"/>
  <c r="R41" i="4"/>
  <c r="S40" i="4"/>
  <c r="N39" i="4"/>
  <c r="J38" i="4"/>
  <c r="E37" i="4"/>
  <c r="F36" i="4"/>
  <c r="D35" i="4"/>
  <c r="X33" i="4"/>
  <c r="Y32" i="4"/>
  <c r="T31" i="4"/>
  <c r="P30" i="4"/>
  <c r="U45" i="4"/>
  <c r="P44" i="4"/>
  <c r="F43" i="4"/>
  <c r="Q41" i="4"/>
  <c r="G40" i="4"/>
  <c r="B39" i="4"/>
  <c r="S37" i="4"/>
  <c r="I36" i="4"/>
  <c r="W34" i="4"/>
  <c r="P33" i="4"/>
  <c r="F32" i="4"/>
  <c r="V30" i="4"/>
  <c r="Q45" i="4"/>
  <c r="H44" i="4"/>
  <c r="Z42" i="4"/>
  <c r="O41" i="4"/>
  <c r="V38" i="4"/>
  <c r="Q37" i="4"/>
  <c r="B36" i="4"/>
  <c r="H33" i="4"/>
  <c r="C32" i="4"/>
  <c r="E44" i="4"/>
  <c r="N41" i="4"/>
  <c r="N37" i="4"/>
  <c r="G33" i="4"/>
  <c r="N30" i="4"/>
  <c r="T45" i="4"/>
  <c r="J44" i="4"/>
  <c r="C43" i="4"/>
  <c r="P41" i="4"/>
  <c r="F40" i="4"/>
  <c r="W38" i="4"/>
  <c r="R37" i="4"/>
  <c r="E36" i="4"/>
  <c r="T34" i="4"/>
  <c r="I33" i="4"/>
  <c r="D32" i="4"/>
  <c r="U30" i="4"/>
  <c r="E40" i="4"/>
  <c r="R34" i="4"/>
  <c r="O30" i="4"/>
  <c r="O45" i="4"/>
  <c r="S42" i="4"/>
  <c r="D40" i="4"/>
  <c r="Y35" i="4"/>
  <c r="Q34" i="4"/>
  <c r="B32" i="4"/>
  <c r="U38" i="4"/>
  <c r="S44" i="4"/>
  <c r="Q42" i="4"/>
  <c r="Y40" i="4"/>
  <c r="E39" i="4"/>
  <c r="C37" i="4"/>
  <c r="N35" i="4"/>
  <c r="U33" i="4"/>
  <c r="O31" i="4"/>
  <c r="R44" i="4"/>
  <c r="P42" i="4"/>
  <c r="X40" i="4"/>
  <c r="D39" i="4"/>
  <c r="B37" i="4"/>
  <c r="K35" i="4"/>
  <c r="T33" i="4"/>
  <c r="M31" i="4"/>
  <c r="B30" i="4"/>
  <c r="N45" i="4"/>
  <c r="B42" i="4"/>
  <c r="H38" i="4"/>
  <c r="N34" i="4"/>
  <c r="G31" i="4"/>
  <c r="Q44" i="4"/>
  <c r="O42" i="4"/>
  <c r="W40" i="4"/>
  <c r="C39" i="4"/>
  <c r="Z36" i="4"/>
  <c r="I35" i="4"/>
  <c r="Q33" i="4"/>
  <c r="L31" i="4"/>
  <c r="Y45" i="4"/>
  <c r="D44" i="4"/>
  <c r="L42" i="4"/>
  <c r="V40" i="4"/>
  <c r="T38" i="4"/>
  <c r="Y36" i="4"/>
  <c r="H35" i="4"/>
  <c r="F33" i="4"/>
  <c r="K31" i="4"/>
  <c r="X45" i="4"/>
  <c r="C44" i="4"/>
  <c r="H42" i="4"/>
  <c r="R40" i="4"/>
  <c r="S38" i="4"/>
  <c r="X36" i="4"/>
  <c r="G35" i="4"/>
  <c r="E33" i="4"/>
  <c r="J31" i="4"/>
  <c r="V43" i="4"/>
  <c r="U36" i="4"/>
  <c r="V32" i="4"/>
  <c r="W45" i="4"/>
  <c r="X43" i="4"/>
  <c r="G42" i="4"/>
  <c r="K40" i="4"/>
  <c r="P38" i="4"/>
  <c r="W36" i="4"/>
  <c r="Y34" i="4"/>
  <c r="D33" i="4"/>
  <c r="I31" i="4"/>
  <c r="V45" i="4"/>
  <c r="W43" i="4"/>
  <c r="F42" i="4"/>
  <c r="H40" i="4"/>
  <c r="I38" i="4"/>
  <c r="V36" i="4"/>
  <c r="X34" i="4"/>
  <c r="C33" i="4"/>
  <c r="H31" i="4"/>
  <c r="C40" i="4"/>
  <c r="T44" i="4"/>
  <c r="Z40" i="4"/>
  <c r="D37" i="4"/>
  <c r="V33" i="4"/>
  <c r="C30" i="4"/>
  <c r="O43" i="4"/>
  <c r="B40" i="4"/>
  <c r="R36" i="4"/>
  <c r="T32" i="4"/>
  <c r="N43" i="4"/>
  <c r="M43" i="4"/>
  <c r="W39" i="4"/>
  <c r="J36" i="4"/>
  <c r="M32" i="4"/>
  <c r="X35" i="4"/>
  <c r="R42" i="4"/>
  <c r="Z31" i="4"/>
  <c r="Z41" i="4"/>
  <c r="M34" i="4"/>
  <c r="L45" i="4"/>
  <c r="C38" i="4"/>
  <c r="B31" i="4"/>
  <c r="K45" i="4"/>
  <c r="Y37" i="4"/>
  <c r="X30" i="4"/>
  <c r="E45" i="4"/>
  <c r="W37" i="4"/>
  <c r="M30" i="4"/>
  <c r="W44" i="4"/>
  <c r="D34" i="4"/>
  <c r="V44" i="4"/>
  <c r="U37" i="4"/>
  <c r="B34" i="4"/>
  <c r="Z39" i="4"/>
  <c r="K36" i="4"/>
  <c r="N32" i="4"/>
  <c r="L43" i="4"/>
  <c r="U39" i="4"/>
  <c r="L32" i="4"/>
  <c r="E41" i="4"/>
  <c r="C41" i="4"/>
  <c r="E30" i="4"/>
  <c r="U44" i="4"/>
  <c r="B41" i="4"/>
  <c r="T37" i="4"/>
  <c r="W33" i="4"/>
  <c r="L30" i="4"/>
  <c r="D30" i="4"/>
  <c r="K43" i="4"/>
  <c r="Q39" i="4"/>
  <c r="W35" i="4"/>
  <c r="K32" i="4"/>
  <c r="H43" i="4"/>
  <c r="K39" i="4"/>
  <c r="S35" i="4"/>
  <c r="J32" i="4"/>
  <c r="G43" i="4"/>
  <c r="J39" i="4"/>
  <c r="R35" i="4"/>
  <c r="I32" i="4"/>
  <c r="G39" i="4"/>
  <c r="Q35" i="4"/>
  <c r="M45" i="4"/>
  <c r="D38" i="4"/>
  <c r="F31" i="4"/>
  <c r="Y41" i="4"/>
  <c r="L34" i="4"/>
  <c r="X41" i="4"/>
  <c r="K34" i="4"/>
  <c r="H41" i="4"/>
  <c r="J34" i="4"/>
  <c r="V37" i="4"/>
  <c r="C25" i="3"/>
  <c r="B30" i="3" a="1"/>
  <c r="V45" i="3" l="1"/>
  <c r="F45" i="3"/>
  <c r="O44" i="3"/>
  <c r="X43" i="3"/>
  <c r="H43" i="3"/>
  <c r="Q42" i="3"/>
  <c r="Z41" i="3"/>
  <c r="J41" i="3"/>
  <c r="S40" i="3"/>
  <c r="C40" i="3"/>
  <c r="L39" i="3"/>
  <c r="U38" i="3"/>
  <c r="E38" i="3"/>
  <c r="N37" i="3"/>
  <c r="W36" i="3"/>
  <c r="G36" i="3"/>
  <c r="P35" i="3"/>
  <c r="Y34" i="3"/>
  <c r="I34" i="3"/>
  <c r="R33" i="3"/>
  <c r="B33" i="3"/>
  <c r="K32" i="3"/>
  <c r="T31" i="3"/>
  <c r="D31" i="3"/>
  <c r="M30" i="3"/>
  <c r="U45" i="3"/>
  <c r="E45" i="3"/>
  <c r="N44" i="3"/>
  <c r="W43" i="3"/>
  <c r="G43" i="3"/>
  <c r="P42" i="3"/>
  <c r="Y41" i="3"/>
  <c r="I41" i="3"/>
  <c r="R40" i="3"/>
  <c r="B40" i="3"/>
  <c r="K39" i="3"/>
  <c r="T38" i="3"/>
  <c r="D38" i="3"/>
  <c r="M37" i="3"/>
  <c r="V36" i="3"/>
  <c r="F36" i="3"/>
  <c r="O35" i="3"/>
  <c r="X34" i="3"/>
  <c r="H34" i="3"/>
  <c r="Q33" i="3"/>
  <c r="Z32" i="3"/>
  <c r="J32" i="3"/>
  <c r="S31" i="3"/>
  <c r="S45" i="3"/>
  <c r="C45" i="3"/>
  <c r="L44" i="3"/>
  <c r="U43" i="3"/>
  <c r="E43" i="3"/>
  <c r="N42" i="3"/>
  <c r="W41" i="3"/>
  <c r="G41" i="3"/>
  <c r="P40" i="3"/>
  <c r="Y39" i="3"/>
  <c r="I39" i="3"/>
  <c r="R38" i="3"/>
  <c r="B38" i="3"/>
  <c r="K37" i="3"/>
  <c r="T36" i="3"/>
  <c r="D36" i="3"/>
  <c r="M35" i="3"/>
  <c r="V34" i="3"/>
  <c r="F34" i="3"/>
  <c r="O33" i="3"/>
  <c r="X32" i="3"/>
  <c r="H32" i="3"/>
  <c r="Q31" i="3"/>
  <c r="Z30" i="3"/>
  <c r="J30" i="3"/>
  <c r="N45" i="3"/>
  <c r="T44" i="3"/>
  <c r="Z43" i="3"/>
  <c r="D43" i="3"/>
  <c r="J42" i="3"/>
  <c r="P41" i="3"/>
  <c r="V40" i="3"/>
  <c r="Z39" i="3"/>
  <c r="F39" i="3"/>
  <c r="L38" i="3"/>
  <c r="R37" i="3"/>
  <c r="X36" i="3"/>
  <c r="B36" i="3"/>
  <c r="H35" i="3"/>
  <c r="N34" i="3"/>
  <c r="T33" i="3"/>
  <c r="W32" i="3"/>
  <c r="D32" i="3"/>
  <c r="J31" i="3"/>
  <c r="Q30" i="3"/>
  <c r="M45" i="3"/>
  <c r="S44" i="3"/>
  <c r="Y43" i="3"/>
  <c r="C43" i="3"/>
  <c r="I42" i="3"/>
  <c r="O41" i="3"/>
  <c r="U40" i="3"/>
  <c r="X39" i="3"/>
  <c r="E39" i="3"/>
  <c r="K38" i="3"/>
  <c r="Q37" i="3"/>
  <c r="U36" i="3"/>
  <c r="Z35" i="3"/>
  <c r="G35" i="3"/>
  <c r="M34" i="3"/>
  <c r="S33" i="3"/>
  <c r="V32" i="3"/>
  <c r="C32" i="3"/>
  <c r="I31" i="3"/>
  <c r="P30" i="3"/>
  <c r="K45" i="3"/>
  <c r="M44" i="3"/>
  <c r="P43" i="3"/>
  <c r="T42" i="3"/>
  <c r="U41" i="3"/>
  <c r="Y40" i="3"/>
  <c r="D40" i="3"/>
  <c r="C39" i="3"/>
  <c r="G38" i="3"/>
  <c r="H37" i="3"/>
  <c r="L36" i="3"/>
  <c r="N35" i="3"/>
  <c r="Q34" i="3"/>
  <c r="U33" i="3"/>
  <c r="T32" i="3"/>
  <c r="X31" i="3"/>
  <c r="B31" i="3"/>
  <c r="F30" i="3"/>
  <c r="J45" i="3"/>
  <c r="K44" i="3"/>
  <c r="O43" i="3"/>
  <c r="S42" i="3"/>
  <c r="T41" i="3"/>
  <c r="X40" i="3"/>
  <c r="W39" i="3"/>
  <c r="B39" i="3"/>
  <c r="F38" i="3"/>
  <c r="G37" i="3"/>
  <c r="K36" i="3"/>
  <c r="L35" i="3"/>
  <c r="P34" i="3"/>
  <c r="P33" i="3"/>
  <c r="S32" i="3"/>
  <c r="W31" i="3"/>
  <c r="Y30" i="3"/>
  <c r="E30" i="3"/>
  <c r="D45" i="3"/>
  <c r="E44" i="3"/>
  <c r="B43" i="3"/>
  <c r="D42" i="3"/>
  <c r="C41" i="3"/>
  <c r="E40" i="3"/>
  <c r="Y38" i="3"/>
  <c r="X37" i="3"/>
  <c r="Z36" i="3"/>
  <c r="W35" i="3"/>
  <c r="W34" i="3"/>
  <c r="X33" i="3"/>
  <c r="U32" i="3"/>
  <c r="U31" i="3"/>
  <c r="U30" i="3"/>
  <c r="B45" i="3"/>
  <c r="D44" i="3"/>
  <c r="Z42" i="3"/>
  <c r="C42" i="3"/>
  <c r="B41" i="3"/>
  <c r="V39" i="3"/>
  <c r="X38" i="3"/>
  <c r="W37" i="3"/>
  <c r="Y36" i="3"/>
  <c r="V35" i="3"/>
  <c r="U34" i="3"/>
  <c r="W33" i="3"/>
  <c r="R32" i="3"/>
  <c r="R31" i="3"/>
  <c r="T30" i="3"/>
  <c r="Z44" i="3"/>
  <c r="C44" i="3"/>
  <c r="Y42" i="3"/>
  <c r="B42" i="3"/>
  <c r="Z40" i="3"/>
  <c r="U39" i="3"/>
  <c r="W38" i="3"/>
  <c r="V37" i="3"/>
  <c r="S36" i="3"/>
  <c r="U35" i="3"/>
  <c r="T34" i="3"/>
  <c r="V33" i="3"/>
  <c r="Q32" i="3"/>
  <c r="P31" i="3"/>
  <c r="S30" i="3"/>
  <c r="Z45" i="3"/>
  <c r="V44" i="3"/>
  <c r="N43" i="3"/>
  <c r="H42" i="3"/>
  <c r="D41" i="3"/>
  <c r="R39" i="3"/>
  <c r="N38" i="3"/>
  <c r="F37" i="3"/>
  <c r="Y35" i="3"/>
  <c r="R34" i="3"/>
  <c r="J33" i="3"/>
  <c r="F32" i="3"/>
  <c r="X30" i="3"/>
  <c r="X45" i="3"/>
  <c r="L43" i="3"/>
  <c r="T40" i="3"/>
  <c r="J38" i="3"/>
  <c r="T35" i="3"/>
  <c r="H33" i="3"/>
  <c r="V30" i="3"/>
  <c r="W45" i="3"/>
  <c r="Q44" i="3"/>
  <c r="E42" i="3"/>
  <c r="Q40" i="3"/>
  <c r="I38" i="3"/>
  <c r="S35" i="3"/>
  <c r="G33" i="3"/>
  <c r="R30" i="3"/>
  <c r="Y45" i="3"/>
  <c r="U44" i="3"/>
  <c r="M43" i="3"/>
  <c r="G42" i="3"/>
  <c r="W40" i="3"/>
  <c r="Q39" i="3"/>
  <c r="M38" i="3"/>
  <c r="E37" i="3"/>
  <c r="X35" i="3"/>
  <c r="O34" i="3"/>
  <c r="I33" i="3"/>
  <c r="E32" i="3"/>
  <c r="W30" i="3"/>
  <c r="R44" i="3"/>
  <c r="F42" i="3"/>
  <c r="P39" i="3"/>
  <c r="D37" i="3"/>
  <c r="L34" i="3"/>
  <c r="B32" i="3"/>
  <c r="K43" i="3"/>
  <c r="O39" i="3"/>
  <c r="C37" i="3"/>
  <c r="K34" i="3"/>
  <c r="Z31" i="3"/>
  <c r="P44" i="3"/>
  <c r="W42" i="3"/>
  <c r="K41" i="3"/>
  <c r="N39" i="3"/>
  <c r="U37" i="3"/>
  <c r="I36" i="3"/>
  <c r="J34" i="3"/>
  <c r="Y32" i="3"/>
  <c r="G31" i="3"/>
  <c r="J44" i="3"/>
  <c r="V42" i="3"/>
  <c r="H41" i="3"/>
  <c r="M39" i="3"/>
  <c r="T37" i="3"/>
  <c r="H36" i="3"/>
  <c r="G34" i="3"/>
  <c r="P32" i="3"/>
  <c r="F31" i="3"/>
  <c r="P45" i="3"/>
  <c r="L40" i="3"/>
  <c r="I37" i="3"/>
  <c r="Y33" i="3"/>
  <c r="I44" i="3"/>
  <c r="U42" i="3"/>
  <c r="F41" i="3"/>
  <c r="J39" i="3"/>
  <c r="S37" i="3"/>
  <c r="E36" i="3"/>
  <c r="E34" i="3"/>
  <c r="O32" i="3"/>
  <c r="E31" i="3"/>
  <c r="H44" i="3"/>
  <c r="R42" i="3"/>
  <c r="E41" i="3"/>
  <c r="H39" i="3"/>
  <c r="P37" i="3"/>
  <c r="C36" i="3"/>
  <c r="D34" i="3"/>
  <c r="N32" i="3"/>
  <c r="C31" i="3"/>
  <c r="T45" i="3"/>
  <c r="G44" i="3"/>
  <c r="O42" i="3"/>
  <c r="O40" i="3"/>
  <c r="G39" i="3"/>
  <c r="O37" i="3"/>
  <c r="R35" i="3"/>
  <c r="C34" i="3"/>
  <c r="M32" i="3"/>
  <c r="O30" i="3"/>
  <c r="V43" i="3"/>
  <c r="V38" i="3"/>
  <c r="J35" i="3"/>
  <c r="G32" i="3"/>
  <c r="R45" i="3"/>
  <c r="F44" i="3"/>
  <c r="M42" i="3"/>
  <c r="N40" i="3"/>
  <c r="D39" i="3"/>
  <c r="L37" i="3"/>
  <c r="Q35" i="3"/>
  <c r="B34" i="3"/>
  <c r="L32" i="3"/>
  <c r="N30" i="3"/>
  <c r="Q45" i="3"/>
  <c r="B44" i="3"/>
  <c r="L42" i="3"/>
  <c r="M40" i="3"/>
  <c r="Z38" i="3"/>
  <c r="J37" i="3"/>
  <c r="K35" i="3"/>
  <c r="Z33" i="3"/>
  <c r="I32" i="3"/>
  <c r="L30" i="3"/>
  <c r="K42" i="3"/>
  <c r="K30" i="3"/>
  <c r="X42" i="3"/>
  <c r="S39" i="3"/>
  <c r="J36" i="3"/>
  <c r="C33" i="3"/>
  <c r="N36" i="3"/>
  <c r="M36" i="3"/>
  <c r="O45" i="3"/>
  <c r="X41" i="3"/>
  <c r="S38" i="3"/>
  <c r="I35" i="3"/>
  <c r="Y31" i="3"/>
  <c r="L45" i="3"/>
  <c r="Q38" i="3"/>
  <c r="F35" i="3"/>
  <c r="V31" i="3"/>
  <c r="I45" i="3"/>
  <c r="P38" i="3"/>
  <c r="E35" i="3"/>
  <c r="O31" i="3"/>
  <c r="R41" i="3"/>
  <c r="D35" i="3"/>
  <c r="X44" i="3"/>
  <c r="W44" i="3"/>
  <c r="L41" i="3"/>
  <c r="S34" i="3"/>
  <c r="H31" i="3"/>
  <c r="K40" i="3"/>
  <c r="N33" i="3"/>
  <c r="J40" i="3"/>
  <c r="H30" i="3"/>
  <c r="R43" i="3"/>
  <c r="I40" i="3"/>
  <c r="L33" i="3"/>
  <c r="G30" i="3"/>
  <c r="Q43" i="3"/>
  <c r="O36" i="3"/>
  <c r="C30" i="3"/>
  <c r="F40" i="3"/>
  <c r="V41" i="3"/>
  <c r="S41" i="3"/>
  <c r="H45" i="3"/>
  <c r="O38" i="3"/>
  <c r="N31" i="3"/>
  <c r="Z34" i="3"/>
  <c r="B37" i="3"/>
  <c r="S43" i="3"/>
  <c r="M33" i="3"/>
  <c r="Q36" i="3"/>
  <c r="P36" i="3"/>
  <c r="J43" i="3"/>
  <c r="F33" i="3"/>
  <c r="I43" i="3"/>
  <c r="E33" i="3"/>
  <c r="F43" i="3"/>
  <c r="T39" i="3"/>
  <c r="B30" i="3"/>
  <c r="K33" i="3"/>
  <c r="D33" i="3"/>
  <c r="G45" i="3"/>
  <c r="Q41" i="3"/>
  <c r="H38" i="3"/>
  <c r="C35" i="3"/>
  <c r="M31" i="3"/>
  <c r="Y44" i="3"/>
  <c r="N41" i="3"/>
  <c r="C38" i="3"/>
  <c r="B35" i="3"/>
  <c r="L31" i="3"/>
  <c r="M41" i="3"/>
  <c r="Z37" i="3"/>
  <c r="K31" i="3"/>
  <c r="Y37" i="3"/>
  <c r="T43" i="3"/>
  <c r="I30" i="3"/>
  <c r="R36" i="3"/>
  <c r="H40" i="3"/>
  <c r="D30" i="3"/>
  <c r="G40" i="3"/>
  <c r="X45" i="5"/>
  <c r="H45" i="5"/>
  <c r="Q44" i="5"/>
  <c r="Z43" i="5"/>
  <c r="J43" i="5"/>
  <c r="S42" i="5"/>
  <c r="C42" i="5"/>
  <c r="L41" i="5"/>
  <c r="U40" i="5"/>
  <c r="E40" i="5"/>
  <c r="N39" i="5"/>
  <c r="W38" i="5"/>
  <c r="G38" i="5"/>
  <c r="P37" i="5"/>
  <c r="Y36" i="5"/>
  <c r="I36" i="5"/>
  <c r="R35" i="5"/>
  <c r="B35" i="5"/>
  <c r="K34" i="5"/>
  <c r="T33" i="5"/>
  <c r="D33" i="5"/>
  <c r="M32" i="5"/>
  <c r="V31" i="5"/>
  <c r="F31" i="5"/>
  <c r="O30" i="5"/>
  <c r="W45" i="5"/>
  <c r="G45" i="5"/>
  <c r="P44" i="5"/>
  <c r="Y43" i="5"/>
  <c r="I43" i="5"/>
  <c r="R42" i="5"/>
  <c r="B42" i="5"/>
  <c r="K41" i="5"/>
  <c r="T40" i="5"/>
  <c r="D40" i="5"/>
  <c r="M39" i="5"/>
  <c r="V38" i="5"/>
  <c r="F38" i="5"/>
  <c r="O37" i="5"/>
  <c r="X36" i="5"/>
  <c r="H36" i="5"/>
  <c r="Q35" i="5"/>
  <c r="Z34" i="5"/>
  <c r="J34" i="5"/>
  <c r="S33" i="5"/>
  <c r="C33" i="5"/>
  <c r="L32" i="5"/>
  <c r="U31" i="5"/>
  <c r="E31" i="5"/>
  <c r="N30" i="5"/>
  <c r="V45" i="5"/>
  <c r="F45" i="5"/>
  <c r="O44" i="5"/>
  <c r="X43" i="5"/>
  <c r="H43" i="5"/>
  <c r="Q42" i="5"/>
  <c r="Z41" i="5"/>
  <c r="J41" i="5"/>
  <c r="S40" i="5"/>
  <c r="C40" i="5"/>
  <c r="L39" i="5"/>
  <c r="U38" i="5"/>
  <c r="E38" i="5"/>
  <c r="N37" i="5"/>
  <c r="W36" i="5"/>
  <c r="G36" i="5"/>
  <c r="P35" i="5"/>
  <c r="Y34" i="5"/>
  <c r="I34" i="5"/>
  <c r="R33" i="5"/>
  <c r="B33" i="5"/>
  <c r="K32" i="5"/>
  <c r="T31" i="5"/>
  <c r="D31" i="5"/>
  <c r="M30" i="5"/>
  <c r="U45" i="5"/>
  <c r="E45" i="5"/>
  <c r="N44" i="5"/>
  <c r="W43" i="5"/>
  <c r="G43" i="5"/>
  <c r="P42" i="5"/>
  <c r="Y41" i="5"/>
  <c r="I41" i="5"/>
  <c r="R40" i="5"/>
  <c r="B40" i="5"/>
  <c r="K39" i="5"/>
  <c r="T38" i="5"/>
  <c r="D38" i="5"/>
  <c r="M37" i="5"/>
  <c r="V36" i="5"/>
  <c r="F36" i="5"/>
  <c r="O35" i="5"/>
  <c r="X34" i="5"/>
  <c r="H34" i="5"/>
  <c r="Q33" i="5"/>
  <c r="Z32" i="5"/>
  <c r="J32" i="5"/>
  <c r="S31" i="5"/>
  <c r="C31" i="5"/>
  <c r="L30" i="5"/>
  <c r="Z45" i="5"/>
  <c r="B45" i="5"/>
  <c r="G44" i="5"/>
  <c r="L43" i="5"/>
  <c r="M42" i="5"/>
  <c r="R41" i="5"/>
  <c r="W40" i="5"/>
  <c r="X39" i="5"/>
  <c r="D39" i="5"/>
  <c r="I38" i="5"/>
  <c r="J37" i="5"/>
  <c r="O36" i="5"/>
  <c r="T35" i="5"/>
  <c r="U34" i="5"/>
  <c r="Z33" i="5"/>
  <c r="F33" i="5"/>
  <c r="G32" i="5"/>
  <c r="L31" i="5"/>
  <c r="Q30" i="5"/>
  <c r="Y45" i="5"/>
  <c r="Z44" i="5"/>
  <c r="F44" i="5"/>
  <c r="K43" i="5"/>
  <c r="L42" i="5"/>
  <c r="Q41" i="5"/>
  <c r="V40" i="5"/>
  <c r="W39" i="5"/>
  <c r="C39" i="5"/>
  <c r="H38" i="5"/>
  <c r="I37" i="5"/>
  <c r="N36" i="5"/>
  <c r="S35" i="5"/>
  <c r="T34" i="5"/>
  <c r="Y33" i="5"/>
  <c r="E33" i="5"/>
  <c r="F32" i="5"/>
  <c r="K31" i="5"/>
  <c r="P30" i="5"/>
  <c r="T45" i="5"/>
  <c r="Y44" i="5"/>
  <c r="E44" i="5"/>
  <c r="F43" i="5"/>
  <c r="K42" i="5"/>
  <c r="P41" i="5"/>
  <c r="Q40" i="5"/>
  <c r="V39" i="5"/>
  <c r="B39" i="5"/>
  <c r="C38" i="5"/>
  <c r="H37" i="5"/>
  <c r="M36" i="5"/>
  <c r="N35" i="5"/>
  <c r="S34" i="5"/>
  <c r="X33" i="5"/>
  <c r="Y32" i="5"/>
  <c r="E32" i="5"/>
  <c r="J31" i="5"/>
  <c r="K30" i="5"/>
  <c r="S45" i="5"/>
  <c r="U44" i="5"/>
  <c r="S43" i="5"/>
  <c r="U42" i="5"/>
  <c r="S41" i="5"/>
  <c r="N40" i="5"/>
  <c r="P39" i="5"/>
  <c r="N38" i="5"/>
  <c r="L37" i="5"/>
  <c r="K36" i="5"/>
  <c r="I35" i="5"/>
  <c r="G34" i="5"/>
  <c r="I33" i="5"/>
  <c r="D32" i="5"/>
  <c r="B31" i="5"/>
  <c r="D30" i="5"/>
  <c r="R45" i="5"/>
  <c r="T44" i="5"/>
  <c r="R43" i="5"/>
  <c r="T42" i="5"/>
  <c r="O41" i="5"/>
  <c r="M40" i="5"/>
  <c r="O39" i="5"/>
  <c r="M38" i="5"/>
  <c r="K37" i="5"/>
  <c r="J36" i="5"/>
  <c r="H35" i="5"/>
  <c r="F34" i="5"/>
  <c r="H33" i="5"/>
  <c r="C32" i="5"/>
  <c r="Z30" i="5"/>
  <c r="C30" i="5"/>
  <c r="Q45" i="5"/>
  <c r="S44" i="5"/>
  <c r="Q43" i="5"/>
  <c r="O42" i="5"/>
  <c r="N41" i="5"/>
  <c r="L40" i="5"/>
  <c r="J39" i="5"/>
  <c r="L38" i="5"/>
  <c r="G37" i="5"/>
  <c r="E36" i="5"/>
  <c r="G35" i="5"/>
  <c r="E34" i="5"/>
  <c r="G33" i="5"/>
  <c r="B32" i="5"/>
  <c r="Y30" i="5"/>
  <c r="P45" i="5"/>
  <c r="K44" i="5"/>
  <c r="C43" i="5"/>
  <c r="W41" i="5"/>
  <c r="O40" i="5"/>
  <c r="G39" i="5"/>
  <c r="X37" i="5"/>
  <c r="S36" i="5"/>
  <c r="K35" i="5"/>
  <c r="C34" i="5"/>
  <c r="T32" i="5"/>
  <c r="O31" i="5"/>
  <c r="G30" i="5"/>
  <c r="O45" i="5"/>
  <c r="J44" i="5"/>
  <c r="B43" i="5"/>
  <c r="V41" i="5"/>
  <c r="K40" i="5"/>
  <c r="F39" i="5"/>
  <c r="W37" i="5"/>
  <c r="R36" i="5"/>
  <c r="J35" i="5"/>
  <c r="B34" i="5"/>
  <c r="S32" i="5"/>
  <c r="N31" i="5"/>
  <c r="F30" i="5"/>
  <c r="N45" i="5"/>
  <c r="I44" i="5"/>
  <c r="Z42" i="5"/>
  <c r="U41" i="5"/>
  <c r="J40" i="5"/>
  <c r="E39" i="5"/>
  <c r="V37" i="5"/>
  <c r="Q36" i="5"/>
  <c r="F35" i="5"/>
  <c r="W33" i="5"/>
  <c r="R32" i="5"/>
  <c r="M31" i="5"/>
  <c r="E30" i="5"/>
  <c r="M45" i="5"/>
  <c r="B44" i="5"/>
  <c r="I42" i="5"/>
  <c r="Z40" i="5"/>
  <c r="H39" i="5"/>
  <c r="S37" i="5"/>
  <c r="Z35" i="5"/>
  <c r="O34" i="5"/>
  <c r="V32" i="5"/>
  <c r="H31" i="5"/>
  <c r="T43" i="5"/>
  <c r="F42" i="5"/>
  <c r="X38" i="5"/>
  <c r="W35" i="5"/>
  <c r="P32" i="5"/>
  <c r="L45" i="5"/>
  <c r="V43" i="5"/>
  <c r="H42" i="5"/>
  <c r="Y40" i="5"/>
  <c r="Z38" i="5"/>
  <c r="R37" i="5"/>
  <c r="Y35" i="5"/>
  <c r="N34" i="5"/>
  <c r="U32" i="5"/>
  <c r="G31" i="5"/>
  <c r="J45" i="5"/>
  <c r="P40" i="5"/>
  <c r="F37" i="5"/>
  <c r="L34" i="5"/>
  <c r="W30" i="5"/>
  <c r="K45" i="5"/>
  <c r="U43" i="5"/>
  <c r="G42" i="5"/>
  <c r="X40" i="5"/>
  <c r="Y38" i="5"/>
  <c r="Q37" i="5"/>
  <c r="X35" i="5"/>
  <c r="M34" i="5"/>
  <c r="Q32" i="5"/>
  <c r="X30" i="5"/>
  <c r="I45" i="5"/>
  <c r="P43" i="5"/>
  <c r="E42" i="5"/>
  <c r="I40" i="5"/>
  <c r="S38" i="5"/>
  <c r="E37" i="5"/>
  <c r="V35" i="5"/>
  <c r="D34" i="5"/>
  <c r="O32" i="5"/>
  <c r="V30" i="5"/>
  <c r="D45" i="5"/>
  <c r="Y42" i="5"/>
  <c r="B41" i="5"/>
  <c r="K38" i="5"/>
  <c r="C36" i="5"/>
  <c r="O33" i="5"/>
  <c r="Q31" i="5"/>
  <c r="C45" i="5"/>
  <c r="X42" i="5"/>
  <c r="H40" i="5"/>
  <c r="J38" i="5"/>
  <c r="B36" i="5"/>
  <c r="N33" i="5"/>
  <c r="P31" i="5"/>
  <c r="L44" i="5"/>
  <c r="C35" i="5"/>
  <c r="J30" i="5"/>
  <c r="X44" i="5"/>
  <c r="W42" i="5"/>
  <c r="G40" i="5"/>
  <c r="B38" i="5"/>
  <c r="U35" i="5"/>
  <c r="M33" i="5"/>
  <c r="I31" i="5"/>
  <c r="W44" i="5"/>
  <c r="V42" i="5"/>
  <c r="F40" i="5"/>
  <c r="Z37" i="5"/>
  <c r="M35" i="5"/>
  <c r="L33" i="5"/>
  <c r="U30" i="5"/>
  <c r="V44" i="5"/>
  <c r="N42" i="5"/>
  <c r="Z39" i="5"/>
  <c r="Y37" i="5"/>
  <c r="L35" i="5"/>
  <c r="K33" i="5"/>
  <c r="T30" i="5"/>
  <c r="X41" i="5"/>
  <c r="D37" i="5"/>
  <c r="W32" i="5"/>
  <c r="R44" i="5"/>
  <c r="J42" i="5"/>
  <c r="Y39" i="5"/>
  <c r="U37" i="5"/>
  <c r="E35" i="5"/>
  <c r="J33" i="5"/>
  <c r="S30" i="5"/>
  <c r="M44" i="5"/>
  <c r="D42" i="5"/>
  <c r="U39" i="5"/>
  <c r="T37" i="5"/>
  <c r="D35" i="5"/>
  <c r="X32" i="5"/>
  <c r="R30" i="5"/>
  <c r="T39" i="5"/>
  <c r="H44" i="5"/>
  <c r="S39" i="5"/>
  <c r="W34" i="5"/>
  <c r="I30" i="5"/>
  <c r="W31" i="5"/>
  <c r="D36" i="5"/>
  <c r="D44" i="5"/>
  <c r="R39" i="5"/>
  <c r="V34" i="5"/>
  <c r="H30" i="5"/>
  <c r="O43" i="5"/>
  <c r="Q34" i="5"/>
  <c r="N43" i="5"/>
  <c r="P34" i="5"/>
  <c r="C37" i="5"/>
  <c r="N32" i="5"/>
  <c r="B37" i="5"/>
  <c r="H41" i="5"/>
  <c r="G41" i="5"/>
  <c r="Y31" i="5"/>
  <c r="P36" i="5"/>
  <c r="D41" i="5"/>
  <c r="C44" i="5"/>
  <c r="Q39" i="5"/>
  <c r="R34" i="5"/>
  <c r="B30" i="5"/>
  <c r="I39" i="5"/>
  <c r="R38" i="5"/>
  <c r="I32" i="5"/>
  <c r="Z36" i="5"/>
  <c r="Z31" i="5"/>
  <c r="F41" i="5"/>
  <c r="X31" i="5"/>
  <c r="L36" i="5"/>
  <c r="C41" i="5"/>
  <c r="R31" i="5"/>
  <c r="M43" i="5"/>
  <c r="Q38" i="5"/>
  <c r="V33" i="5"/>
  <c r="E43" i="5"/>
  <c r="P38" i="5"/>
  <c r="U33" i="5"/>
  <c r="D43" i="5"/>
  <c r="O38" i="5"/>
  <c r="P33" i="5"/>
  <c r="T41" i="5"/>
  <c r="M41" i="5"/>
  <c r="H32" i="5"/>
  <c r="U36" i="5"/>
  <c r="T36" i="5"/>
  <c r="E4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00000000-0006-0000-0000-000005000000}">
      <text>
        <r>
          <rPr>
            <sz val="10"/>
            <color rgb="FF000000"/>
            <rFont val="Arial"/>
            <scheme val="minor"/>
          </rPr>
          <t>IQBAL TR KA 1 CONTAINER MAAL GAYA CSB+PE 230+18
	-zalani kasez</t>
        </r>
      </text>
    </comment>
    <comment ref="AU9" authorId="0" shapeId="0" xr:uid="{00000000-0006-0000-0000-000004000000}">
      <text>
        <r>
          <rPr>
            <sz val="10"/>
            <color rgb="FF000000"/>
            <rFont val="Arial"/>
            <scheme val="minor"/>
          </rPr>
          <t>INTERPLAST KA MAAL GAYA MGBK + PE WITH PALLETS
	-zalani kasez</t>
        </r>
      </text>
    </comment>
    <comment ref="AW12" authorId="0" shapeId="0" xr:uid="{00000000-0006-0000-0000-000003000000}">
      <text>
        <r>
          <rPr>
            <sz val="10"/>
            <color rgb="FF000000"/>
            <rFont val="Arial"/>
            <scheme val="minor"/>
          </rPr>
          <t>2 CONTAINER 20 FT CENTURY GATE SAUDI (1) CONTAINER ADHESIVE AND (2) CONTAINER PE COATED
	-zalani kasez</t>
        </r>
      </text>
    </comment>
    <comment ref="H13" authorId="0" shapeId="0" xr:uid="{00000000-0006-0000-0000-000002000000}">
      <text>
        <r>
          <rPr>
            <sz val="10"/>
            <color rgb="FF000000"/>
            <rFont val="Arial"/>
            <scheme val="minor"/>
          </rPr>
          <t>kohli machine
	-zalani kasez</t>
        </r>
      </text>
    </comment>
    <comment ref="I18" authorId="0" shapeId="0" xr:uid="{00000000-0006-0000-0000-000001000000}">
      <text>
        <r>
          <rPr>
            <sz val="10"/>
            <color rgb="FF000000"/>
            <rFont val="Arial"/>
            <scheme val="minor"/>
          </rPr>
          <t>6 REELS KOHLI MACHINE PRODUCTION 2596
	-zalani kasez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3" authorId="0" shapeId="0" xr:uid="{00000000-0006-0000-0100-000001000000}">
      <text>
        <r>
          <rPr>
            <sz val="10"/>
            <color rgb="FF000000"/>
            <rFont val="Arial"/>
            <scheme val="minor"/>
          </rPr>
          <t>FUTURIAS KO RETURN BHEJA
	-zalani kasez</t>
        </r>
      </text>
    </comment>
  </commentList>
</comments>
</file>

<file path=xl/sharedStrings.xml><?xml version="1.0" encoding="utf-8"?>
<sst xmlns="http://schemas.openxmlformats.org/spreadsheetml/2006/main" count="287" uniqueCount="89">
  <si>
    <t>fd</t>
  </si>
  <si>
    <t>GOODS PRODUCTION AND WASTE</t>
  </si>
  <si>
    <t>USED / EXPORT / SELL DETAILS</t>
  </si>
  <si>
    <t>DATE</t>
  </si>
  <si>
    <t>LDPE OPENING</t>
  </si>
  <si>
    <t xml:space="preserve">POLY COATED REELS &amp; KOHLI MACHINE </t>
  </si>
  <si>
    <t>LDPE IMPORT</t>
  </si>
  <si>
    <t>LDPE CONSUMED</t>
  </si>
  <si>
    <t>LDPE CLOSING</t>
  </si>
  <si>
    <t>TRIM WASTE</t>
  </si>
  <si>
    <t>POLY FAADA WASTE</t>
  </si>
  <si>
    <t>SLITTING WASTE FAADA AND BUTT REELS</t>
  </si>
  <si>
    <t>PLAN FAADA WASTE</t>
  </si>
  <si>
    <t>LUMPS</t>
  </si>
  <si>
    <t>WASTE TOTAL</t>
  </si>
  <si>
    <t>PACKING WASTE</t>
  </si>
  <si>
    <t>POLY COATED REELS</t>
  </si>
  <si>
    <t>TOTAL GOODS EXPORT</t>
  </si>
  <si>
    <t>CSB/FBB/WBC/SBS</t>
  </si>
  <si>
    <t xml:space="preserve">MGBK/CRYSTAL HIGH GLOSS </t>
  </si>
  <si>
    <t>MGBK / STAR KRAFT  FOIL</t>
  </si>
  <si>
    <t>C1S</t>
  </si>
  <si>
    <t>KRAFT</t>
  </si>
  <si>
    <t>TOTAL PRODUCTION WEIGHT</t>
  </si>
  <si>
    <t>MGBK / CRYSTAL HIGH GLOSS</t>
  </si>
  <si>
    <t>MGBK FOIL</t>
  </si>
  <si>
    <t>EDGE BORDER AND SIDE PACKING</t>
  </si>
  <si>
    <t>PAPER WRAPPING</t>
  </si>
  <si>
    <t>POLY WRAPPING</t>
  </si>
  <si>
    <t>CORE PLUG</t>
  </si>
  <si>
    <t>CORE PIPE</t>
  </si>
  <si>
    <t>MGBK  / CRYSTAL HIGH GLOSS</t>
  </si>
  <si>
    <t>MGBK FOIL / MAPLITHO  FOIL</t>
  </si>
  <si>
    <t>MGBK</t>
  </si>
  <si>
    <t>EMPTY BAG</t>
  </si>
  <si>
    <t>NO. OF REELS</t>
  </si>
  <si>
    <t>WEIGHT</t>
  </si>
  <si>
    <t>OPENING</t>
  </si>
  <si>
    <t>ADDED</t>
  </si>
  <si>
    <t>USED/ EXPORT</t>
  </si>
  <si>
    <t>CLOSSING</t>
  </si>
  <si>
    <t>used paper quality</t>
  </si>
  <si>
    <t>added paper quality</t>
  </si>
  <si>
    <t>remark if any</t>
  </si>
  <si>
    <t>PAPER</t>
  </si>
  <si>
    <t>POLY</t>
  </si>
  <si>
    <t>FOIL</t>
  </si>
  <si>
    <t xml:space="preserve">ADHESIVE </t>
  </si>
  <si>
    <t xml:space="preserve">FOIL WASH </t>
  </si>
  <si>
    <t>ETHYL</t>
  </si>
  <si>
    <t xml:space="preserve">INKS </t>
  </si>
  <si>
    <t>INKS</t>
  </si>
  <si>
    <t xml:space="preserve">WEIGHT </t>
  </si>
  <si>
    <t>REELS</t>
  </si>
  <si>
    <t>BAG</t>
  </si>
  <si>
    <t>DRAM</t>
  </si>
  <si>
    <t xml:space="preserve"> </t>
  </si>
  <si>
    <t>*</t>
  </si>
  <si>
    <t>1060 MM</t>
  </si>
  <si>
    <t xml:space="preserve">1060 MM </t>
  </si>
  <si>
    <t>TOTAL</t>
  </si>
  <si>
    <t>TOTAL REEL  INWARD</t>
  </si>
  <si>
    <t>LDPE CONSUMED BAG</t>
  </si>
  <si>
    <t>LDPE CONSUMED WEIGHT</t>
  </si>
  <si>
    <t>FOIL REELS</t>
  </si>
  <si>
    <t xml:space="preserve">FOIL MICRON </t>
  </si>
  <si>
    <t>GSM  OF PAPER AND  GRADE</t>
  </si>
  <si>
    <t>GSM PE</t>
  </si>
  <si>
    <t>GROSS WEIGHT  PAPER FROM MILL AS PER INVOICE</t>
  </si>
  <si>
    <t>GROSS WEIGHT  PAPER ZALANI</t>
  </si>
  <si>
    <t>FOIL NET  WEIGHT</t>
  </si>
  <si>
    <t>TRIM AND POLY FAADA</t>
  </si>
  <si>
    <t>PLAN  FAADA AND PACKING</t>
  </si>
  <si>
    <t>SAMPLE REELS</t>
  </si>
  <si>
    <t>BALANCE PLAIN REEL</t>
  </si>
  <si>
    <t>BALANCE POLY COATED REELS</t>
  </si>
  <si>
    <t>REWINDING AND SLITTING WASTE</t>
  </si>
  <si>
    <t>FINISH GOODS WITHOUT PACKING</t>
  </si>
  <si>
    <t>FINISH GOODS WITH PACKING</t>
  </si>
  <si>
    <t>TOTAL RAW INWARD</t>
  </si>
  <si>
    <t>TOTAL GOODS OUTWARD</t>
  </si>
  <si>
    <t>DIFF.</t>
  </si>
  <si>
    <t>GOODS AS PER EXPORT</t>
  </si>
  <si>
    <t>GOODS IN STOCK</t>
  </si>
  <si>
    <t>940 MM</t>
  </si>
  <si>
    <t xml:space="preserve">1000 MM </t>
  </si>
  <si>
    <t>1001 MM</t>
  </si>
  <si>
    <t>1410mm 40 gsm</t>
  </si>
  <si>
    <t xml:space="preserve">1410mm 30gsm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</si>
</sst>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0"/>
      <color rgb="FF000000"/>
      <name val="Arial"/>
      <scheme val="minor"/>
    </font>
    <font>
      <b/>
      <sz val="13"/>
      <color theme="1"/>
      <name val="Arial"/>
      <family val="2"/>
    </font>
    <font>
      <b/>
      <sz val="13"/>
      <color theme="1"/>
      <name val="&quot;Lohit Devanagari&quot;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222222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3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8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ColWidth="12.5703125" defaultRowHeight="15.75" customHeight="1"/>
  <cols>
    <col min="1" max="1" width="3.28515625" style="17" bestFit="1" customWidth="1"/>
    <col min="2" max="2" width="11" style="17" bestFit="1" customWidth="1"/>
    <col min="3" max="3" width="15.7109375" style="17" bestFit="1" customWidth="1"/>
    <col min="4" max="4" width="14.28515625" style="17" bestFit="1" customWidth="1"/>
    <col min="5" max="5" width="8.85546875" style="17" bestFit="1" customWidth="1"/>
    <col min="6" max="6" width="14.28515625" style="17" bestFit="1" customWidth="1"/>
    <col min="7" max="7" width="8.85546875" style="17" bestFit="1" customWidth="1"/>
    <col min="8" max="8" width="14.28515625" style="17" bestFit="1" customWidth="1"/>
    <col min="9" max="9" width="8.85546875" style="17" bestFit="1" customWidth="1"/>
    <col min="10" max="10" width="14.28515625" style="17" bestFit="1" customWidth="1"/>
    <col min="11" max="11" width="8.85546875" style="17" bestFit="1" customWidth="1"/>
    <col min="12" max="12" width="14.28515625" style="17" bestFit="1" customWidth="1"/>
    <col min="13" max="13" width="8.85546875" style="17" bestFit="1" customWidth="1"/>
    <col min="14" max="14" width="30" style="17" bestFit="1" customWidth="1"/>
    <col min="15" max="15" width="14.42578125" style="17" bestFit="1" customWidth="1"/>
    <col min="16" max="16" width="18.140625" style="17" bestFit="1" customWidth="1"/>
    <col min="17" max="17" width="15" style="17" bestFit="1" customWidth="1"/>
    <col min="18" max="18" width="19.5703125" style="17" bestFit="1" customWidth="1"/>
    <col min="19" max="19" width="30.42578125" style="17" bestFit="1" customWidth="1"/>
    <col min="20" max="20" width="11.7109375" style="17" bestFit="1" customWidth="1"/>
    <col min="21" max="21" width="4.42578125" style="17" bestFit="1" customWidth="1"/>
    <col min="22" max="22" width="7.140625" style="17" bestFit="1" customWidth="1"/>
    <col min="23" max="23" width="19.5703125" style="17" bestFit="1" customWidth="1"/>
    <col min="24" max="24" width="30.42578125" style="17" bestFit="1" customWidth="1"/>
    <col min="25" max="25" width="11.7109375" style="17" bestFit="1" customWidth="1"/>
    <col min="26" max="26" width="4.42578125" style="17" bestFit="1" customWidth="1"/>
    <col min="27" max="27" width="7.140625" style="17" bestFit="1" customWidth="1"/>
    <col min="28" max="28" width="19.5703125" style="17" bestFit="1" customWidth="1"/>
    <col min="29" max="29" width="30.42578125" style="17" bestFit="1" customWidth="1"/>
    <col min="30" max="30" width="11.7109375" style="17" bestFit="1" customWidth="1"/>
    <col min="31" max="31" width="4.42578125" style="17" bestFit="1" customWidth="1"/>
    <col min="32" max="32" width="7.140625" style="17" bestFit="1" customWidth="1"/>
    <col min="33" max="33" width="19.5703125" style="17" bestFit="1" customWidth="1"/>
    <col min="34" max="34" width="30.42578125" style="17" bestFit="1" customWidth="1"/>
    <col min="35" max="35" width="11.7109375" style="17" bestFit="1" customWidth="1"/>
    <col min="36" max="36" width="4.42578125" style="17" bestFit="1" customWidth="1"/>
    <col min="37" max="37" width="7.140625" style="17" bestFit="1" customWidth="1"/>
    <col min="38" max="38" width="7.85546875" style="17" bestFit="1" customWidth="1"/>
    <col min="39" max="39" width="15" style="17" bestFit="1" customWidth="1"/>
    <col min="40" max="40" width="34.7109375" style="17" bestFit="1" customWidth="1"/>
    <col min="41" max="41" width="19.28515625" style="17" bestFit="1" customWidth="1"/>
    <col min="42" max="42" width="17.85546875" style="17" bestFit="1" customWidth="1"/>
    <col min="43" max="43" width="11.85546875" style="17" bestFit="1" customWidth="1"/>
    <col min="44" max="44" width="11" style="17" bestFit="1" customWidth="1"/>
    <col min="45" max="45" width="14.28515625" style="17" bestFit="1" customWidth="1"/>
    <col min="46" max="46" width="8.85546875" style="17" bestFit="1" customWidth="1"/>
    <col min="47" max="47" width="14.28515625" style="17" bestFit="1" customWidth="1"/>
    <col min="48" max="48" width="8.85546875" style="17" bestFit="1" customWidth="1"/>
    <col min="49" max="49" width="14.28515625" style="17" bestFit="1" customWidth="1"/>
    <col min="50" max="50" width="8.85546875" style="17" bestFit="1" customWidth="1"/>
    <col min="51" max="51" width="14.28515625" style="17" bestFit="1" customWidth="1"/>
    <col min="52" max="52" width="8.85546875" style="17" bestFit="1" customWidth="1"/>
    <col min="53" max="53" width="14.28515625" style="17" bestFit="1" customWidth="1"/>
    <col min="54" max="54" width="8.85546875" style="17" bestFit="1" customWidth="1"/>
    <col min="55" max="55" width="23.7109375" style="17" bestFit="1" customWidth="1"/>
    <col min="56" max="56" width="19.5703125" style="17" bestFit="1" customWidth="1"/>
    <col min="57" max="57" width="7" style="17" bestFit="1" customWidth="1"/>
    <col min="58" max="58" width="11.7109375" style="17" bestFit="1" customWidth="1"/>
    <col min="59" max="59" width="4.42578125" style="17" bestFit="1" customWidth="1"/>
    <col min="60" max="60" width="7.140625" style="17" bestFit="1" customWidth="1"/>
    <col min="61" max="61" width="19.5703125" style="17" bestFit="1" customWidth="1"/>
    <col min="62" max="62" width="7" style="17" bestFit="1" customWidth="1"/>
    <col min="63" max="63" width="11.7109375" style="17" bestFit="1" customWidth="1"/>
    <col min="64" max="64" width="4.42578125" style="17" bestFit="1" customWidth="1"/>
    <col min="65" max="65" width="7.140625" style="17" bestFit="1" customWidth="1"/>
    <col min="66" max="66" width="19.5703125" style="17" bestFit="1" customWidth="1"/>
    <col min="67" max="67" width="7" style="17" bestFit="1" customWidth="1"/>
    <col min="68" max="68" width="11.7109375" style="17" bestFit="1" customWidth="1"/>
    <col min="69" max="69" width="4.42578125" style="17" bestFit="1" customWidth="1"/>
    <col min="70" max="70" width="7.140625" style="17" bestFit="1" customWidth="1"/>
    <col min="71" max="71" width="15" style="17" bestFit="1" customWidth="1"/>
    <col min="72" max="72" width="7.85546875" style="17" bestFit="1" customWidth="1"/>
    <col min="73" max="73" width="34.7109375" style="17" bestFit="1" customWidth="1"/>
    <col min="74" max="74" width="19.28515625" style="17" bestFit="1" customWidth="1"/>
    <col min="75" max="75" width="17.85546875" style="17" bestFit="1" customWidth="1"/>
    <col min="76" max="76" width="12.42578125" style="17" bestFit="1" customWidth="1"/>
    <col min="77" max="77" width="11.85546875" style="17" bestFit="1" customWidth="1"/>
    <col min="78" max="16384" width="12.5703125" style="17"/>
  </cols>
  <sheetData>
    <row r="1" spans="1:78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6"/>
    </row>
    <row r="2" spans="1:78" ht="15.75" customHeight="1">
      <c r="A2" s="18">
        <v>11</v>
      </c>
      <c r="B2" s="19"/>
      <c r="C2" s="19"/>
      <c r="D2" s="20" t="s">
        <v>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2"/>
      <c r="AR2" s="19"/>
      <c r="AS2" s="20" t="s">
        <v>2</v>
      </c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2"/>
      <c r="BZ2" s="16"/>
    </row>
    <row r="3" spans="1:78" ht="15.75" customHeight="1">
      <c r="A3" s="23"/>
      <c r="B3" s="24" t="s">
        <v>3</v>
      </c>
      <c r="C3" s="24" t="s">
        <v>4</v>
      </c>
      <c r="D3" s="20" t="s">
        <v>5</v>
      </c>
      <c r="E3" s="21"/>
      <c r="F3" s="21"/>
      <c r="G3" s="21"/>
      <c r="H3" s="21"/>
      <c r="I3" s="21"/>
      <c r="J3" s="21"/>
      <c r="K3" s="21"/>
      <c r="L3" s="21"/>
      <c r="M3" s="22"/>
      <c r="N3" s="19"/>
      <c r="O3" s="24" t="s">
        <v>6</v>
      </c>
      <c r="P3" s="24" t="s">
        <v>7</v>
      </c>
      <c r="Q3" s="24" t="s">
        <v>8</v>
      </c>
      <c r="R3" s="20" t="s">
        <v>9</v>
      </c>
      <c r="S3" s="21"/>
      <c r="T3" s="21"/>
      <c r="U3" s="21"/>
      <c r="V3" s="22"/>
      <c r="W3" s="20" t="s">
        <v>10</v>
      </c>
      <c r="X3" s="21"/>
      <c r="Y3" s="21"/>
      <c r="Z3" s="21"/>
      <c r="AA3" s="22"/>
      <c r="AB3" s="20" t="s">
        <v>11</v>
      </c>
      <c r="AC3" s="21"/>
      <c r="AD3" s="21"/>
      <c r="AE3" s="21"/>
      <c r="AF3" s="22"/>
      <c r="AG3" s="20" t="s">
        <v>12</v>
      </c>
      <c r="AH3" s="21"/>
      <c r="AI3" s="21"/>
      <c r="AJ3" s="21"/>
      <c r="AK3" s="22"/>
      <c r="AL3" s="24" t="s">
        <v>13</v>
      </c>
      <c r="AM3" s="24" t="s">
        <v>14</v>
      </c>
      <c r="AN3" s="20" t="s">
        <v>15</v>
      </c>
      <c r="AO3" s="21"/>
      <c r="AP3" s="21"/>
      <c r="AQ3" s="22"/>
      <c r="AR3" s="19"/>
      <c r="AS3" s="20" t="s">
        <v>16</v>
      </c>
      <c r="AT3" s="21"/>
      <c r="AU3" s="21"/>
      <c r="AV3" s="21"/>
      <c r="AW3" s="21"/>
      <c r="AX3" s="21"/>
      <c r="AY3" s="21"/>
      <c r="AZ3" s="21"/>
      <c r="BA3" s="21"/>
      <c r="BB3" s="22"/>
      <c r="BC3" s="24" t="s">
        <v>17</v>
      </c>
      <c r="BD3" s="20" t="s">
        <v>9</v>
      </c>
      <c r="BE3" s="21"/>
      <c r="BF3" s="21"/>
      <c r="BG3" s="21"/>
      <c r="BH3" s="22"/>
      <c r="BI3" s="20" t="s">
        <v>10</v>
      </c>
      <c r="BJ3" s="21"/>
      <c r="BK3" s="21"/>
      <c r="BL3" s="21"/>
      <c r="BM3" s="22"/>
      <c r="BN3" s="20" t="s">
        <v>12</v>
      </c>
      <c r="BO3" s="21"/>
      <c r="BP3" s="21"/>
      <c r="BQ3" s="21"/>
      <c r="BR3" s="22"/>
      <c r="BS3" s="24" t="s">
        <v>14</v>
      </c>
      <c r="BT3" s="24" t="s">
        <v>13</v>
      </c>
      <c r="BU3" s="20" t="s">
        <v>15</v>
      </c>
      <c r="BV3" s="21"/>
      <c r="BW3" s="21"/>
      <c r="BX3" s="21"/>
      <c r="BY3" s="22"/>
      <c r="BZ3" s="16"/>
    </row>
    <row r="4" spans="1:78" ht="15.75" customHeight="1">
      <c r="A4" s="25"/>
      <c r="B4" s="26"/>
      <c r="C4" s="26"/>
      <c r="D4" s="20" t="s">
        <v>18</v>
      </c>
      <c r="E4" s="22"/>
      <c r="F4" s="20" t="s">
        <v>19</v>
      </c>
      <c r="G4" s="22"/>
      <c r="H4" s="20" t="s">
        <v>20</v>
      </c>
      <c r="I4" s="22"/>
      <c r="J4" s="20" t="s">
        <v>21</v>
      </c>
      <c r="K4" s="22"/>
      <c r="L4" s="20" t="s">
        <v>22</v>
      </c>
      <c r="M4" s="22"/>
      <c r="N4" s="24" t="s">
        <v>23</v>
      </c>
      <c r="O4" s="26"/>
      <c r="P4" s="26"/>
      <c r="Q4" s="26"/>
      <c r="R4" s="27" t="s">
        <v>18</v>
      </c>
      <c r="S4" s="27" t="s">
        <v>24</v>
      </c>
      <c r="T4" s="27" t="s">
        <v>25</v>
      </c>
      <c r="U4" s="27" t="s">
        <v>21</v>
      </c>
      <c r="V4" s="27" t="s">
        <v>22</v>
      </c>
      <c r="W4" s="27" t="s">
        <v>18</v>
      </c>
      <c r="X4" s="27" t="s">
        <v>24</v>
      </c>
      <c r="Y4" s="27" t="s">
        <v>25</v>
      </c>
      <c r="Z4" s="27" t="s">
        <v>21</v>
      </c>
      <c r="AA4" s="27" t="s">
        <v>22</v>
      </c>
      <c r="AB4" s="27" t="s">
        <v>18</v>
      </c>
      <c r="AC4" s="27" t="s">
        <v>24</v>
      </c>
      <c r="AD4" s="27" t="s">
        <v>25</v>
      </c>
      <c r="AE4" s="27" t="s">
        <v>21</v>
      </c>
      <c r="AF4" s="27" t="s">
        <v>22</v>
      </c>
      <c r="AG4" s="27" t="s">
        <v>18</v>
      </c>
      <c r="AH4" s="27" t="s">
        <v>24</v>
      </c>
      <c r="AI4" s="27" t="s">
        <v>25</v>
      </c>
      <c r="AJ4" s="24" t="s">
        <v>21</v>
      </c>
      <c r="AK4" s="24" t="s">
        <v>22</v>
      </c>
      <c r="AL4" s="26"/>
      <c r="AM4" s="26"/>
      <c r="AN4" s="27" t="s">
        <v>26</v>
      </c>
      <c r="AO4" s="27" t="s">
        <v>27</v>
      </c>
      <c r="AP4" s="27" t="s">
        <v>28</v>
      </c>
      <c r="AQ4" s="27" t="s">
        <v>29</v>
      </c>
      <c r="AR4" s="27" t="s">
        <v>30</v>
      </c>
      <c r="AS4" s="20" t="s">
        <v>18</v>
      </c>
      <c r="AT4" s="22"/>
      <c r="AU4" s="20" t="s">
        <v>31</v>
      </c>
      <c r="AV4" s="22"/>
      <c r="AW4" s="20" t="s">
        <v>32</v>
      </c>
      <c r="AX4" s="22"/>
      <c r="AY4" s="20" t="s">
        <v>21</v>
      </c>
      <c r="AZ4" s="22"/>
      <c r="BA4" s="20" t="s">
        <v>22</v>
      </c>
      <c r="BB4" s="22"/>
      <c r="BC4" s="26"/>
      <c r="BD4" s="27" t="s">
        <v>18</v>
      </c>
      <c r="BE4" s="27" t="s">
        <v>33</v>
      </c>
      <c r="BF4" s="27" t="s">
        <v>25</v>
      </c>
      <c r="BG4" s="27" t="s">
        <v>21</v>
      </c>
      <c r="BH4" s="27" t="s">
        <v>22</v>
      </c>
      <c r="BI4" s="27" t="s">
        <v>18</v>
      </c>
      <c r="BJ4" s="27" t="s">
        <v>33</v>
      </c>
      <c r="BK4" s="27" t="s">
        <v>25</v>
      </c>
      <c r="BL4" s="27" t="s">
        <v>21</v>
      </c>
      <c r="BM4" s="27" t="s">
        <v>22</v>
      </c>
      <c r="BN4" s="27" t="s">
        <v>18</v>
      </c>
      <c r="BO4" s="27" t="s">
        <v>33</v>
      </c>
      <c r="BP4" s="27" t="s">
        <v>25</v>
      </c>
      <c r="BQ4" s="27" t="s">
        <v>21</v>
      </c>
      <c r="BR4" s="27" t="s">
        <v>22</v>
      </c>
      <c r="BS4" s="26"/>
      <c r="BT4" s="22"/>
      <c r="BU4" s="27" t="s">
        <v>26</v>
      </c>
      <c r="BV4" s="27" t="s">
        <v>27</v>
      </c>
      <c r="BW4" s="27" t="s">
        <v>28</v>
      </c>
      <c r="BX4" s="27" t="s">
        <v>34</v>
      </c>
      <c r="BY4" s="27" t="s">
        <v>29</v>
      </c>
      <c r="BZ4" s="16"/>
    </row>
    <row r="5" spans="1:78" ht="15.75" customHeight="1">
      <c r="A5" s="25"/>
      <c r="B5" s="22"/>
      <c r="C5" s="22"/>
      <c r="D5" s="27" t="s">
        <v>35</v>
      </c>
      <c r="E5" s="27" t="s">
        <v>36</v>
      </c>
      <c r="F5" s="27" t="s">
        <v>35</v>
      </c>
      <c r="G5" s="27" t="s">
        <v>36</v>
      </c>
      <c r="H5" s="27" t="s">
        <v>35</v>
      </c>
      <c r="I5" s="27" t="s">
        <v>36</v>
      </c>
      <c r="J5" s="27" t="s">
        <v>35</v>
      </c>
      <c r="K5" s="27" t="s">
        <v>36</v>
      </c>
      <c r="L5" s="27" t="s">
        <v>35</v>
      </c>
      <c r="M5" s="27" t="s">
        <v>36</v>
      </c>
      <c r="N5" s="22"/>
      <c r="O5" s="22"/>
      <c r="P5" s="22"/>
      <c r="Q5" s="22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2"/>
      <c r="AK5" s="22"/>
      <c r="AL5" s="22"/>
      <c r="AM5" s="22"/>
      <c r="AN5" s="19"/>
      <c r="AO5" s="19"/>
      <c r="AP5" s="19"/>
      <c r="AQ5" s="19"/>
      <c r="AR5" s="19"/>
      <c r="AS5" s="27" t="s">
        <v>35</v>
      </c>
      <c r="AT5" s="27" t="s">
        <v>36</v>
      </c>
      <c r="AU5" s="27" t="s">
        <v>35</v>
      </c>
      <c r="AV5" s="27" t="s">
        <v>36</v>
      </c>
      <c r="AW5" s="27" t="s">
        <v>35</v>
      </c>
      <c r="AX5" s="27" t="s">
        <v>36</v>
      </c>
      <c r="AY5" s="27" t="s">
        <v>35</v>
      </c>
      <c r="AZ5" s="27" t="s">
        <v>36</v>
      </c>
      <c r="BA5" s="27" t="s">
        <v>35</v>
      </c>
      <c r="BB5" s="27" t="s">
        <v>36</v>
      </c>
      <c r="BC5" s="22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22"/>
      <c r="BT5" s="19"/>
      <c r="BU5" s="19"/>
      <c r="BV5" s="19"/>
      <c r="BW5" s="19"/>
      <c r="BX5" s="19"/>
      <c r="BY5" s="19"/>
      <c r="BZ5" s="16"/>
    </row>
    <row r="6" spans="1:78" ht="15.75" customHeight="1">
      <c r="A6" s="25"/>
      <c r="B6" s="28">
        <v>45352</v>
      </c>
      <c r="C6" s="27">
        <v>23</v>
      </c>
      <c r="D6" s="29">
        <v>0</v>
      </c>
      <c r="E6" s="29">
        <v>0</v>
      </c>
      <c r="F6" s="29">
        <v>0</v>
      </c>
      <c r="G6" s="29">
        <v>0</v>
      </c>
      <c r="H6" s="29">
        <v>4</v>
      </c>
      <c r="I6" s="29">
        <v>3839</v>
      </c>
      <c r="J6" s="29">
        <v>0</v>
      </c>
      <c r="K6" s="29">
        <v>0</v>
      </c>
      <c r="L6" s="29">
        <v>0</v>
      </c>
      <c r="M6" s="29">
        <v>0</v>
      </c>
      <c r="N6" s="27">
        <f t="shared" ref="N6:N38" si="0">E6+G6+I6+K6+M6</f>
        <v>3839</v>
      </c>
      <c r="O6" s="27">
        <v>0</v>
      </c>
      <c r="P6" s="27">
        <v>23</v>
      </c>
      <c r="Q6" s="27">
        <f t="shared" ref="Q6:Q38" si="1">C6+O6-P6</f>
        <v>0</v>
      </c>
      <c r="R6" s="29">
        <v>0</v>
      </c>
      <c r="S6" s="29">
        <v>0</v>
      </c>
      <c r="T6" s="29">
        <v>57</v>
      </c>
      <c r="U6" s="29">
        <v>0</v>
      </c>
      <c r="V6" s="29">
        <v>0</v>
      </c>
      <c r="W6" s="29">
        <v>0</v>
      </c>
      <c r="X6" s="29">
        <v>0</v>
      </c>
      <c r="Y6" s="29">
        <v>11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4</v>
      </c>
      <c r="AI6" s="29">
        <v>0</v>
      </c>
      <c r="AJ6" s="29">
        <v>0</v>
      </c>
      <c r="AK6" s="29">
        <v>0</v>
      </c>
      <c r="AL6" s="29">
        <v>27.5</v>
      </c>
      <c r="AM6" s="29">
        <f t="shared" ref="AM6:AM38" si="2">SUM(R6:AL6)</f>
        <v>99.5</v>
      </c>
      <c r="AN6" s="29">
        <v>0</v>
      </c>
      <c r="AO6" s="29"/>
      <c r="AP6" s="29"/>
      <c r="AQ6" s="29"/>
      <c r="AR6" s="29"/>
      <c r="AS6" s="30">
        <v>36</v>
      </c>
      <c r="AT6" s="29">
        <v>24442.5</v>
      </c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16"/>
    </row>
    <row r="7" spans="1:78" ht="15.75" customHeight="1">
      <c r="A7" s="25"/>
      <c r="B7" s="28">
        <v>45353</v>
      </c>
      <c r="C7" s="27">
        <f t="shared" ref="C7:C38" si="3">Q6</f>
        <v>0</v>
      </c>
      <c r="D7" s="29">
        <v>0</v>
      </c>
      <c r="E7" s="29">
        <v>0</v>
      </c>
      <c r="F7" s="29">
        <v>0</v>
      </c>
      <c r="G7" s="29">
        <v>0</v>
      </c>
      <c r="H7" s="29">
        <v>4</v>
      </c>
      <c r="I7" s="29">
        <v>2886.5</v>
      </c>
      <c r="J7" s="29">
        <v>0</v>
      </c>
      <c r="K7" s="29">
        <v>0</v>
      </c>
      <c r="L7" s="29">
        <v>0</v>
      </c>
      <c r="M7" s="29">
        <v>0</v>
      </c>
      <c r="N7" s="27">
        <f t="shared" si="0"/>
        <v>2886.5</v>
      </c>
      <c r="O7" s="27">
        <v>690</v>
      </c>
      <c r="P7" s="27">
        <v>20</v>
      </c>
      <c r="Q7" s="27">
        <f t="shared" si="1"/>
        <v>670</v>
      </c>
      <c r="R7" s="29">
        <v>0</v>
      </c>
      <c r="S7" s="29">
        <v>0</v>
      </c>
      <c r="T7" s="29">
        <v>40</v>
      </c>
      <c r="U7" s="29">
        <v>0</v>
      </c>
      <c r="V7" s="29">
        <v>0</v>
      </c>
      <c r="W7" s="29">
        <v>0</v>
      </c>
      <c r="X7" s="29">
        <v>0</v>
      </c>
      <c r="Y7" s="29">
        <v>25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5</v>
      </c>
      <c r="AI7" s="29">
        <v>0</v>
      </c>
      <c r="AJ7" s="29">
        <v>0</v>
      </c>
      <c r="AK7" s="29">
        <v>0</v>
      </c>
      <c r="AL7" s="29">
        <v>29.5</v>
      </c>
      <c r="AM7" s="29">
        <f t="shared" si="2"/>
        <v>99.5</v>
      </c>
      <c r="AN7" s="29">
        <v>0</v>
      </c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16"/>
    </row>
    <row r="8" spans="1:78" ht="15.75" customHeight="1">
      <c r="A8" s="25"/>
      <c r="B8" s="28">
        <v>45354</v>
      </c>
      <c r="C8" s="27">
        <f t="shared" si="3"/>
        <v>670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7">
        <f t="shared" si="0"/>
        <v>0</v>
      </c>
      <c r="O8" s="27">
        <v>0</v>
      </c>
      <c r="P8" s="27">
        <v>0</v>
      </c>
      <c r="Q8" s="27">
        <f t="shared" si="1"/>
        <v>670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f t="shared" si="2"/>
        <v>0</v>
      </c>
      <c r="AN8" s="29">
        <v>0</v>
      </c>
      <c r="AO8" s="29"/>
      <c r="AP8" s="29"/>
      <c r="AQ8" s="29"/>
      <c r="AR8" s="29"/>
      <c r="AS8" s="29">
        <v>0</v>
      </c>
      <c r="AT8" s="29"/>
      <c r="AU8" s="29">
        <v>0</v>
      </c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16"/>
    </row>
    <row r="9" spans="1:78" ht="15.75" customHeight="1">
      <c r="A9" s="25"/>
      <c r="B9" s="28">
        <v>45355</v>
      </c>
      <c r="C9" s="27">
        <f t="shared" si="3"/>
        <v>670</v>
      </c>
      <c r="D9" s="29">
        <v>0</v>
      </c>
      <c r="E9" s="29">
        <v>0</v>
      </c>
      <c r="F9" s="29">
        <v>0</v>
      </c>
      <c r="G9" s="29">
        <v>0</v>
      </c>
      <c r="H9" s="29">
        <v>5</v>
      </c>
      <c r="I9" s="29">
        <v>4723</v>
      </c>
      <c r="J9" s="29">
        <v>0</v>
      </c>
      <c r="K9" s="29">
        <v>0</v>
      </c>
      <c r="L9" s="29">
        <v>0</v>
      </c>
      <c r="M9" s="29">
        <v>0</v>
      </c>
      <c r="N9" s="27">
        <f t="shared" si="0"/>
        <v>4723</v>
      </c>
      <c r="O9" s="27">
        <v>0</v>
      </c>
      <c r="P9" s="27">
        <v>29</v>
      </c>
      <c r="Q9" s="27">
        <f t="shared" si="1"/>
        <v>641</v>
      </c>
      <c r="R9" s="29">
        <v>0</v>
      </c>
      <c r="S9" s="29">
        <v>0</v>
      </c>
      <c r="T9" s="29">
        <v>69</v>
      </c>
      <c r="U9" s="29">
        <v>0</v>
      </c>
      <c r="V9" s="29">
        <v>0</v>
      </c>
      <c r="W9" s="29">
        <v>0</v>
      </c>
      <c r="X9" s="29">
        <v>0</v>
      </c>
      <c r="Y9" s="29">
        <v>8.5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7">
        <v>13</v>
      </c>
      <c r="AI9" s="29">
        <v>0</v>
      </c>
      <c r="AJ9" s="29">
        <v>0</v>
      </c>
      <c r="AK9" s="29">
        <v>0</v>
      </c>
      <c r="AL9" s="27">
        <v>17.5</v>
      </c>
      <c r="AM9" s="29">
        <f t="shared" si="2"/>
        <v>108</v>
      </c>
      <c r="AN9" s="29">
        <v>4</v>
      </c>
      <c r="AO9" s="29"/>
      <c r="AP9" s="29"/>
      <c r="AQ9" s="29"/>
      <c r="AR9" s="29"/>
      <c r="AS9" s="29"/>
      <c r="AT9" s="29"/>
      <c r="AU9" s="30">
        <v>73</v>
      </c>
      <c r="AV9" s="30">
        <v>17165</v>
      </c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16"/>
    </row>
    <row r="10" spans="1:78" ht="15.75" customHeight="1">
      <c r="A10" s="25"/>
      <c r="B10" s="28">
        <v>45356</v>
      </c>
      <c r="C10" s="27">
        <f t="shared" si="3"/>
        <v>641</v>
      </c>
      <c r="D10" s="29">
        <v>0</v>
      </c>
      <c r="E10" s="29">
        <v>0</v>
      </c>
      <c r="F10" s="29">
        <v>0</v>
      </c>
      <c r="G10" s="29">
        <v>0</v>
      </c>
      <c r="H10" s="29">
        <v>5</v>
      </c>
      <c r="I10" s="29">
        <v>4760</v>
      </c>
      <c r="J10" s="29">
        <v>0</v>
      </c>
      <c r="K10" s="29">
        <v>0</v>
      </c>
      <c r="L10" s="29">
        <v>0</v>
      </c>
      <c r="M10" s="29">
        <v>0</v>
      </c>
      <c r="N10" s="27">
        <f t="shared" si="0"/>
        <v>4760</v>
      </c>
      <c r="O10" s="27">
        <v>0</v>
      </c>
      <c r="P10" s="27">
        <v>30</v>
      </c>
      <c r="Q10" s="27">
        <f t="shared" si="1"/>
        <v>611</v>
      </c>
      <c r="R10" s="27">
        <v>0</v>
      </c>
      <c r="S10" s="27">
        <v>0</v>
      </c>
      <c r="T10" s="27">
        <v>69</v>
      </c>
      <c r="U10" s="27">
        <v>0</v>
      </c>
      <c r="V10" s="27">
        <v>0</v>
      </c>
      <c r="W10" s="27">
        <v>0</v>
      </c>
      <c r="X10" s="27">
        <v>0</v>
      </c>
      <c r="Y10" s="27">
        <v>19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15</v>
      </c>
      <c r="AI10" s="27">
        <v>0</v>
      </c>
      <c r="AJ10" s="27">
        <v>0</v>
      </c>
      <c r="AK10" s="27">
        <v>0</v>
      </c>
      <c r="AL10" s="27">
        <v>22</v>
      </c>
      <c r="AM10" s="29">
        <f t="shared" si="2"/>
        <v>125</v>
      </c>
      <c r="AN10" s="29">
        <v>3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16"/>
    </row>
    <row r="11" spans="1:78" ht="15.75" customHeight="1">
      <c r="A11" s="25"/>
      <c r="B11" s="28">
        <v>45357</v>
      </c>
      <c r="C11" s="27">
        <f t="shared" si="3"/>
        <v>611</v>
      </c>
      <c r="D11" s="29">
        <v>0</v>
      </c>
      <c r="E11" s="29">
        <v>0</v>
      </c>
      <c r="F11" s="29">
        <v>0</v>
      </c>
      <c r="G11" s="29">
        <v>0</v>
      </c>
      <c r="H11" s="29">
        <v>5</v>
      </c>
      <c r="I11" s="29">
        <v>4821</v>
      </c>
      <c r="J11" s="29">
        <v>0</v>
      </c>
      <c r="K11" s="29">
        <v>0</v>
      </c>
      <c r="L11" s="29">
        <v>0</v>
      </c>
      <c r="M11" s="29">
        <v>0</v>
      </c>
      <c r="N11" s="27">
        <f t="shared" si="0"/>
        <v>4821</v>
      </c>
      <c r="O11" s="27">
        <v>0</v>
      </c>
      <c r="P11" s="27">
        <v>35</v>
      </c>
      <c r="Q11" s="27">
        <f t="shared" si="1"/>
        <v>576</v>
      </c>
      <c r="R11" s="27">
        <v>0</v>
      </c>
      <c r="S11" s="27">
        <v>0</v>
      </c>
      <c r="T11" s="27">
        <v>88</v>
      </c>
      <c r="U11" s="27">
        <v>0</v>
      </c>
      <c r="V11" s="27">
        <v>0</v>
      </c>
      <c r="W11" s="27">
        <v>0</v>
      </c>
      <c r="X11" s="27">
        <v>0</v>
      </c>
      <c r="Y11" s="27">
        <v>14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15.5</v>
      </c>
      <c r="AI11" s="27">
        <v>0</v>
      </c>
      <c r="AJ11" s="27">
        <v>0</v>
      </c>
      <c r="AK11" s="27">
        <v>0</v>
      </c>
      <c r="AL11" s="27">
        <v>19.5</v>
      </c>
      <c r="AM11" s="29">
        <f t="shared" si="2"/>
        <v>137</v>
      </c>
      <c r="AN11" s="29">
        <v>11.5</v>
      </c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>
        <v>10120</v>
      </c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16"/>
    </row>
    <row r="12" spans="1:78" ht="15.75" customHeight="1">
      <c r="A12" s="25"/>
      <c r="B12" s="28">
        <v>45358</v>
      </c>
      <c r="C12" s="27">
        <f t="shared" si="3"/>
        <v>576</v>
      </c>
      <c r="D12" s="29">
        <v>0</v>
      </c>
      <c r="E12" s="29">
        <v>0</v>
      </c>
      <c r="F12" s="29">
        <v>8</v>
      </c>
      <c r="G12" s="29">
        <v>6065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7">
        <f t="shared" si="0"/>
        <v>6065</v>
      </c>
      <c r="O12" s="27">
        <v>0</v>
      </c>
      <c r="P12" s="27">
        <v>82</v>
      </c>
      <c r="Q12" s="27">
        <f t="shared" si="1"/>
        <v>494</v>
      </c>
      <c r="R12" s="27">
        <v>0</v>
      </c>
      <c r="S12" s="27">
        <v>122</v>
      </c>
      <c r="T12" s="27">
        <v>0</v>
      </c>
      <c r="U12" s="27">
        <v>0</v>
      </c>
      <c r="V12" s="27">
        <v>0</v>
      </c>
      <c r="W12" s="27">
        <v>0</v>
      </c>
      <c r="X12" s="27">
        <v>22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12</v>
      </c>
      <c r="AI12" s="27">
        <v>0</v>
      </c>
      <c r="AJ12" s="27">
        <v>0</v>
      </c>
      <c r="AK12" s="27">
        <v>0</v>
      </c>
      <c r="AL12" s="27">
        <v>35</v>
      </c>
      <c r="AM12" s="29">
        <f t="shared" si="2"/>
        <v>191</v>
      </c>
      <c r="AN12" s="29">
        <v>19.600000000000001</v>
      </c>
      <c r="AO12" s="29"/>
      <c r="AP12" s="29"/>
      <c r="AQ12" s="29"/>
      <c r="AR12" s="29"/>
      <c r="AS12" s="29"/>
      <c r="AT12" s="29"/>
      <c r="AU12" s="29"/>
      <c r="AV12" s="29"/>
      <c r="AW12" s="29">
        <f>82+80</f>
        <v>162</v>
      </c>
      <c r="AX12" s="29">
        <f>15147+14359</f>
        <v>29506</v>
      </c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16"/>
    </row>
    <row r="13" spans="1:78" ht="15.75" customHeight="1">
      <c r="A13" s="25"/>
      <c r="B13" s="28">
        <v>45359</v>
      </c>
      <c r="C13" s="27">
        <f t="shared" si="3"/>
        <v>494</v>
      </c>
      <c r="D13" s="29">
        <v>0</v>
      </c>
      <c r="E13" s="29">
        <v>0</v>
      </c>
      <c r="F13" s="29">
        <v>7</v>
      </c>
      <c r="G13" s="29">
        <f>3964.5+779.5</f>
        <v>4744</v>
      </c>
      <c r="H13" s="31">
        <v>3</v>
      </c>
      <c r="I13" s="31">
        <v>1263</v>
      </c>
      <c r="J13" s="29">
        <v>0</v>
      </c>
      <c r="K13" s="29">
        <v>0</v>
      </c>
      <c r="L13" s="29">
        <v>0</v>
      </c>
      <c r="M13" s="29">
        <v>0</v>
      </c>
      <c r="N13" s="27">
        <f t="shared" si="0"/>
        <v>6007</v>
      </c>
      <c r="O13" s="27">
        <v>0</v>
      </c>
      <c r="P13" s="27">
        <v>51</v>
      </c>
      <c r="Q13" s="27">
        <f t="shared" si="1"/>
        <v>443</v>
      </c>
      <c r="R13" s="27">
        <v>0</v>
      </c>
      <c r="S13" s="27">
        <v>75</v>
      </c>
      <c r="T13" s="27">
        <v>0</v>
      </c>
      <c r="U13" s="27">
        <v>0</v>
      </c>
      <c r="V13" s="27">
        <v>0</v>
      </c>
      <c r="W13" s="27">
        <v>0</v>
      </c>
      <c r="X13" s="27">
        <v>13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24</v>
      </c>
      <c r="AI13" s="27">
        <v>0</v>
      </c>
      <c r="AJ13" s="27">
        <v>0</v>
      </c>
      <c r="AK13" s="27">
        <v>0</v>
      </c>
      <c r="AL13" s="27">
        <v>19</v>
      </c>
      <c r="AM13" s="29">
        <f t="shared" si="2"/>
        <v>131</v>
      </c>
      <c r="AN13" s="29">
        <v>13.9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16"/>
    </row>
    <row r="14" spans="1:78" ht="15.75" customHeight="1">
      <c r="A14" s="25"/>
      <c r="B14" s="28">
        <v>45360</v>
      </c>
      <c r="C14" s="27">
        <f t="shared" si="3"/>
        <v>443</v>
      </c>
      <c r="D14" s="29">
        <v>0</v>
      </c>
      <c r="E14" s="29">
        <v>0</v>
      </c>
      <c r="F14" s="29">
        <v>7</v>
      </c>
      <c r="G14" s="29">
        <v>4434.5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7">
        <f t="shared" si="0"/>
        <v>4434.5</v>
      </c>
      <c r="O14" s="27">
        <v>0</v>
      </c>
      <c r="P14" s="27">
        <v>45</v>
      </c>
      <c r="Q14" s="27">
        <f t="shared" si="1"/>
        <v>398</v>
      </c>
      <c r="R14" s="27">
        <v>0</v>
      </c>
      <c r="S14" s="27">
        <v>68.5</v>
      </c>
      <c r="T14" s="27">
        <v>0</v>
      </c>
      <c r="U14" s="27">
        <v>0</v>
      </c>
      <c r="V14" s="27">
        <v>0</v>
      </c>
      <c r="W14" s="27">
        <v>0</v>
      </c>
      <c r="X14" s="27">
        <v>35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26</v>
      </c>
      <c r="AI14" s="27">
        <v>0</v>
      </c>
      <c r="AJ14" s="27">
        <v>0</v>
      </c>
      <c r="AK14" s="27">
        <v>0</v>
      </c>
      <c r="AL14" s="27">
        <v>23.5</v>
      </c>
      <c r="AM14" s="29">
        <f t="shared" si="2"/>
        <v>153</v>
      </c>
      <c r="AN14" s="29">
        <v>13.6</v>
      </c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16"/>
    </row>
    <row r="15" spans="1:78" ht="15.75" customHeight="1">
      <c r="A15" s="25"/>
      <c r="B15" s="28">
        <v>45361</v>
      </c>
      <c r="C15" s="27">
        <f t="shared" si="3"/>
        <v>398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7">
        <f t="shared" si="0"/>
        <v>0</v>
      </c>
      <c r="O15" s="27"/>
      <c r="P15" s="27"/>
      <c r="Q15" s="27">
        <f t="shared" si="1"/>
        <v>398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9">
        <f t="shared" si="2"/>
        <v>0</v>
      </c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16"/>
    </row>
    <row r="16" spans="1:78" ht="15.75" customHeight="1">
      <c r="A16" s="25"/>
      <c r="B16" s="28">
        <v>45362</v>
      </c>
      <c r="C16" s="27">
        <f t="shared" si="3"/>
        <v>398</v>
      </c>
      <c r="D16" s="29">
        <v>0</v>
      </c>
      <c r="E16" s="29">
        <v>0</v>
      </c>
      <c r="F16" s="29">
        <v>6</v>
      </c>
      <c r="G16" s="29">
        <v>3973.5</v>
      </c>
      <c r="H16" s="31">
        <v>1</v>
      </c>
      <c r="I16" s="31">
        <v>647</v>
      </c>
      <c r="J16" s="29">
        <v>0</v>
      </c>
      <c r="K16" s="29">
        <v>0</v>
      </c>
      <c r="L16" s="29">
        <v>0</v>
      </c>
      <c r="M16" s="29">
        <v>0</v>
      </c>
      <c r="N16" s="27">
        <f t="shared" si="0"/>
        <v>4620.5</v>
      </c>
      <c r="O16" s="27">
        <v>0</v>
      </c>
      <c r="P16" s="27">
        <v>43</v>
      </c>
      <c r="Q16" s="27">
        <f t="shared" si="1"/>
        <v>355</v>
      </c>
      <c r="R16" s="27">
        <v>0</v>
      </c>
      <c r="S16" s="27">
        <v>64.5</v>
      </c>
      <c r="T16" s="27">
        <v>0</v>
      </c>
      <c r="U16" s="27">
        <v>0</v>
      </c>
      <c r="V16" s="27">
        <v>0</v>
      </c>
      <c r="W16" s="27">
        <v>0</v>
      </c>
      <c r="X16" s="27">
        <v>28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15</v>
      </c>
      <c r="AI16" s="27">
        <v>0</v>
      </c>
      <c r="AJ16" s="27">
        <v>0</v>
      </c>
      <c r="AK16" s="27">
        <v>0</v>
      </c>
      <c r="AL16" s="27">
        <v>25.5</v>
      </c>
      <c r="AM16" s="29">
        <f t="shared" si="2"/>
        <v>133</v>
      </c>
      <c r="AN16" s="29">
        <v>15.3</v>
      </c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16"/>
    </row>
    <row r="17" spans="1:78" ht="15.75" customHeight="1">
      <c r="A17" s="25"/>
      <c r="B17" s="28">
        <v>45363</v>
      </c>
      <c r="C17" s="27">
        <f t="shared" si="3"/>
        <v>355</v>
      </c>
      <c r="D17" s="29">
        <v>0</v>
      </c>
      <c r="E17" s="29">
        <v>0</v>
      </c>
      <c r="F17" s="29">
        <v>5</v>
      </c>
      <c r="G17" s="29">
        <v>3375</v>
      </c>
      <c r="H17" s="29">
        <v>5</v>
      </c>
      <c r="I17" s="29">
        <f>981+1712</f>
        <v>2693</v>
      </c>
      <c r="J17" s="29">
        <v>0</v>
      </c>
      <c r="K17" s="29">
        <v>0</v>
      </c>
      <c r="L17" s="29">
        <v>0</v>
      </c>
      <c r="M17" s="29">
        <v>0</v>
      </c>
      <c r="N17" s="27">
        <f t="shared" si="0"/>
        <v>6068</v>
      </c>
      <c r="O17" s="27">
        <v>0</v>
      </c>
      <c r="P17" s="27">
        <v>43</v>
      </c>
      <c r="Q17" s="27">
        <f t="shared" si="1"/>
        <v>312</v>
      </c>
      <c r="R17" s="27">
        <v>0</v>
      </c>
      <c r="S17" s="27">
        <v>56.2</v>
      </c>
      <c r="T17" s="27">
        <v>0</v>
      </c>
      <c r="U17" s="27">
        <v>0</v>
      </c>
      <c r="V17" s="27">
        <v>0</v>
      </c>
      <c r="W17" s="27">
        <v>0</v>
      </c>
      <c r="X17" s="27">
        <v>28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5</v>
      </c>
      <c r="AI17" s="27">
        <v>0</v>
      </c>
      <c r="AJ17" s="27">
        <v>0</v>
      </c>
      <c r="AK17" s="27">
        <v>0</v>
      </c>
      <c r="AL17" s="27">
        <v>28</v>
      </c>
      <c r="AM17" s="29">
        <f t="shared" si="2"/>
        <v>117.2</v>
      </c>
      <c r="AN17" s="29">
        <f>13+7.5</f>
        <v>20.5</v>
      </c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16"/>
    </row>
    <row r="18" spans="1:78" ht="15.75" customHeight="1">
      <c r="A18" s="25"/>
      <c r="B18" s="28">
        <v>45364</v>
      </c>
      <c r="C18" s="27">
        <f t="shared" si="3"/>
        <v>312</v>
      </c>
      <c r="D18" s="29">
        <v>0</v>
      </c>
      <c r="E18" s="29">
        <v>0</v>
      </c>
      <c r="F18" s="29">
        <v>0</v>
      </c>
      <c r="G18" s="29">
        <v>0</v>
      </c>
      <c r="H18" s="29">
        <v>12</v>
      </c>
      <c r="I18" s="29">
        <f>5820+2596</f>
        <v>8416</v>
      </c>
      <c r="J18" s="29">
        <v>0</v>
      </c>
      <c r="K18" s="29">
        <v>0</v>
      </c>
      <c r="L18" s="29">
        <v>0</v>
      </c>
      <c r="M18" s="29">
        <v>0</v>
      </c>
      <c r="N18" s="27">
        <f t="shared" si="0"/>
        <v>8416</v>
      </c>
      <c r="O18" s="27">
        <v>0</v>
      </c>
      <c r="P18" s="27">
        <v>37</v>
      </c>
      <c r="Q18" s="27">
        <f t="shared" si="1"/>
        <v>275</v>
      </c>
      <c r="R18" s="27">
        <v>0</v>
      </c>
      <c r="S18" s="27">
        <v>112</v>
      </c>
      <c r="T18" s="27">
        <v>0</v>
      </c>
      <c r="U18" s="27">
        <v>0</v>
      </c>
      <c r="V18" s="27">
        <v>0</v>
      </c>
      <c r="W18" s="27">
        <v>0</v>
      </c>
      <c r="X18" s="27">
        <v>12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19</v>
      </c>
      <c r="AI18" s="27">
        <v>0</v>
      </c>
      <c r="AJ18" s="27">
        <v>0</v>
      </c>
      <c r="AK18" s="27">
        <v>0</v>
      </c>
      <c r="AL18" s="27">
        <v>18.5</v>
      </c>
      <c r="AM18" s="29">
        <f t="shared" si="2"/>
        <v>161.5</v>
      </c>
      <c r="AN18" s="29">
        <f>12.5+24.5</f>
        <v>37</v>
      </c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16"/>
    </row>
    <row r="19" spans="1:78" ht="15.75" customHeight="1">
      <c r="A19" s="25"/>
      <c r="B19" s="28">
        <v>45365</v>
      </c>
      <c r="C19" s="27">
        <f t="shared" si="3"/>
        <v>275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7">
        <f t="shared" si="0"/>
        <v>0</v>
      </c>
      <c r="O19" s="27"/>
      <c r="P19" s="27"/>
      <c r="Q19" s="27">
        <f t="shared" si="1"/>
        <v>275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9">
        <f t="shared" si="2"/>
        <v>0</v>
      </c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16"/>
    </row>
    <row r="20" spans="1:78" ht="15.75" customHeight="1">
      <c r="A20" s="25"/>
      <c r="B20" s="28">
        <v>45366</v>
      </c>
      <c r="C20" s="27">
        <f t="shared" si="3"/>
        <v>275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7">
        <f t="shared" si="0"/>
        <v>0</v>
      </c>
      <c r="O20" s="27"/>
      <c r="P20" s="27"/>
      <c r="Q20" s="27">
        <f t="shared" si="1"/>
        <v>275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9">
        <f t="shared" si="2"/>
        <v>0</v>
      </c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16"/>
    </row>
    <row r="21" spans="1:78" ht="15.75" customHeight="1">
      <c r="A21" s="25"/>
      <c r="B21" s="28">
        <v>45367</v>
      </c>
      <c r="C21" s="27">
        <f t="shared" si="3"/>
        <v>275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7">
        <f t="shared" si="0"/>
        <v>0</v>
      </c>
      <c r="O21" s="27"/>
      <c r="P21" s="27"/>
      <c r="Q21" s="27">
        <f t="shared" si="1"/>
        <v>275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9">
        <f t="shared" si="2"/>
        <v>0</v>
      </c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16"/>
    </row>
    <row r="22" spans="1:78" ht="15.75" customHeight="1">
      <c r="A22" s="25"/>
      <c r="B22" s="28">
        <v>45368</v>
      </c>
      <c r="C22" s="27">
        <f t="shared" si="3"/>
        <v>275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7">
        <f t="shared" si="0"/>
        <v>0</v>
      </c>
      <c r="O22" s="27"/>
      <c r="P22" s="27"/>
      <c r="Q22" s="27">
        <f t="shared" si="1"/>
        <v>275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9">
        <f t="shared" si="2"/>
        <v>0</v>
      </c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16"/>
    </row>
    <row r="23" spans="1:78" ht="15.75" customHeight="1">
      <c r="A23" s="25"/>
      <c r="B23" s="28">
        <v>45369</v>
      </c>
      <c r="C23" s="27">
        <f t="shared" si="3"/>
        <v>275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7">
        <f t="shared" si="0"/>
        <v>0</v>
      </c>
      <c r="O23" s="27"/>
      <c r="P23" s="27"/>
      <c r="Q23" s="27">
        <f t="shared" si="1"/>
        <v>275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9">
        <f t="shared" si="2"/>
        <v>0</v>
      </c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16"/>
    </row>
    <row r="24" spans="1:78" ht="15.75" customHeight="1">
      <c r="A24" s="25"/>
      <c r="B24" s="28">
        <v>45370</v>
      </c>
      <c r="C24" s="27">
        <f t="shared" si="3"/>
        <v>275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7">
        <f t="shared" si="0"/>
        <v>0</v>
      </c>
      <c r="O24" s="27"/>
      <c r="P24" s="27"/>
      <c r="Q24" s="27">
        <f t="shared" si="1"/>
        <v>275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9">
        <f t="shared" si="2"/>
        <v>0</v>
      </c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16"/>
    </row>
    <row r="25" spans="1:78" ht="15.75" customHeight="1">
      <c r="A25" s="25"/>
      <c r="B25" s="28">
        <v>45371</v>
      </c>
      <c r="C25" s="27">
        <f t="shared" si="3"/>
        <v>275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7">
        <f t="shared" si="0"/>
        <v>0</v>
      </c>
      <c r="O25" s="27"/>
      <c r="P25" s="27"/>
      <c r="Q25" s="27">
        <f t="shared" si="1"/>
        <v>275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9">
        <f t="shared" si="2"/>
        <v>0</v>
      </c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16"/>
    </row>
    <row r="26" spans="1:78" ht="15.75" customHeight="1">
      <c r="A26" s="25"/>
      <c r="B26" s="28">
        <v>45372</v>
      </c>
      <c r="C26" s="27">
        <f t="shared" si="3"/>
        <v>275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7">
        <f t="shared" si="0"/>
        <v>0</v>
      </c>
      <c r="O26" s="27"/>
      <c r="P26" s="27"/>
      <c r="Q26" s="27">
        <f t="shared" si="1"/>
        <v>275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9">
        <f t="shared" si="2"/>
        <v>0</v>
      </c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16"/>
    </row>
    <row r="27" spans="1:78" ht="15.75" customHeight="1">
      <c r="A27" s="25"/>
      <c r="B27" s="28">
        <v>45373</v>
      </c>
      <c r="C27" s="27">
        <f t="shared" si="3"/>
        <v>275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7">
        <f t="shared" si="0"/>
        <v>0</v>
      </c>
      <c r="O27" s="27"/>
      <c r="P27" s="27"/>
      <c r="Q27" s="27">
        <f t="shared" si="1"/>
        <v>275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9">
        <f t="shared" si="2"/>
        <v>0</v>
      </c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16"/>
    </row>
    <row r="28" spans="1:78" ht="15.75" customHeight="1">
      <c r="A28" s="25"/>
      <c r="B28" s="28">
        <v>45374</v>
      </c>
      <c r="C28" s="27">
        <f t="shared" si="3"/>
        <v>275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7">
        <f t="shared" si="0"/>
        <v>0</v>
      </c>
      <c r="O28" s="27"/>
      <c r="P28" s="27"/>
      <c r="Q28" s="27">
        <f t="shared" si="1"/>
        <v>275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9">
        <f t="shared" si="2"/>
        <v>0</v>
      </c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16"/>
    </row>
    <row r="29" spans="1:78" ht="15.75" customHeight="1">
      <c r="A29" s="25"/>
      <c r="B29" s="28">
        <v>45375</v>
      </c>
      <c r="C29" s="27">
        <f t="shared" si="3"/>
        <v>275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7">
        <f t="shared" si="0"/>
        <v>0</v>
      </c>
      <c r="O29" s="27"/>
      <c r="P29" s="27"/>
      <c r="Q29" s="27">
        <f t="shared" si="1"/>
        <v>275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9">
        <f t="shared" si="2"/>
        <v>0</v>
      </c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16"/>
    </row>
    <row r="30" spans="1:78" ht="15.75" customHeight="1">
      <c r="A30" s="25"/>
      <c r="B30" s="28">
        <v>45376</v>
      </c>
      <c r="C30" s="27">
        <f t="shared" si="3"/>
        <v>275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7">
        <f t="shared" si="0"/>
        <v>0</v>
      </c>
      <c r="O30" s="27"/>
      <c r="P30" s="27"/>
      <c r="Q30" s="27">
        <f t="shared" si="1"/>
        <v>275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9">
        <f t="shared" si="2"/>
        <v>0</v>
      </c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16"/>
    </row>
    <row r="31" spans="1:78" ht="15.75" customHeight="1">
      <c r="A31" s="25"/>
      <c r="B31" s="28">
        <v>45377</v>
      </c>
      <c r="C31" s="27">
        <f t="shared" si="3"/>
        <v>275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7">
        <f t="shared" si="0"/>
        <v>0</v>
      </c>
      <c r="O31" s="27"/>
      <c r="P31" s="27"/>
      <c r="Q31" s="27">
        <f t="shared" si="1"/>
        <v>275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9">
        <f t="shared" si="2"/>
        <v>0</v>
      </c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16"/>
    </row>
    <row r="32" spans="1:78" ht="15.75" customHeight="1">
      <c r="A32" s="25"/>
      <c r="B32" s="28">
        <v>45378</v>
      </c>
      <c r="C32" s="27">
        <f t="shared" si="3"/>
        <v>275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7">
        <f t="shared" si="0"/>
        <v>0</v>
      </c>
      <c r="O32" s="27"/>
      <c r="P32" s="27"/>
      <c r="Q32" s="27">
        <f t="shared" si="1"/>
        <v>275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9">
        <f t="shared" si="2"/>
        <v>0</v>
      </c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16"/>
    </row>
    <row r="33" spans="1:78" ht="15.75" customHeight="1">
      <c r="A33" s="25"/>
      <c r="B33" s="28">
        <v>45379</v>
      </c>
      <c r="C33" s="27">
        <f t="shared" si="3"/>
        <v>275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7">
        <f t="shared" si="0"/>
        <v>0</v>
      </c>
      <c r="O33" s="27"/>
      <c r="P33" s="27"/>
      <c r="Q33" s="27">
        <f t="shared" si="1"/>
        <v>275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9">
        <f t="shared" si="2"/>
        <v>0</v>
      </c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16"/>
    </row>
    <row r="34" spans="1:78" ht="15.75" customHeight="1">
      <c r="A34" s="25"/>
      <c r="B34" s="28">
        <v>45380</v>
      </c>
      <c r="C34" s="27">
        <f t="shared" si="3"/>
        <v>275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7">
        <f t="shared" si="0"/>
        <v>0</v>
      </c>
      <c r="O34" s="27"/>
      <c r="P34" s="27"/>
      <c r="Q34" s="27">
        <f t="shared" si="1"/>
        <v>275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9">
        <f t="shared" si="2"/>
        <v>0</v>
      </c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16"/>
    </row>
    <row r="35" spans="1:78" ht="15.75" customHeight="1">
      <c r="A35" s="25"/>
      <c r="B35" s="28">
        <v>45381</v>
      </c>
      <c r="C35" s="27">
        <f t="shared" si="3"/>
        <v>275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7">
        <f t="shared" si="0"/>
        <v>0</v>
      </c>
      <c r="O35" s="27"/>
      <c r="P35" s="27"/>
      <c r="Q35" s="27">
        <f t="shared" si="1"/>
        <v>275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9">
        <f t="shared" si="2"/>
        <v>0</v>
      </c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16"/>
    </row>
    <row r="36" spans="1:78" ht="15.75" customHeight="1">
      <c r="A36" s="25"/>
      <c r="B36" s="28">
        <v>45382</v>
      </c>
      <c r="C36" s="27">
        <f t="shared" si="3"/>
        <v>275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>
        <f t="shared" si="0"/>
        <v>0</v>
      </c>
      <c r="O36" s="27"/>
      <c r="P36" s="27"/>
      <c r="Q36" s="27">
        <f t="shared" si="1"/>
        <v>275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9">
        <f t="shared" si="2"/>
        <v>0</v>
      </c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16"/>
    </row>
    <row r="37" spans="1:78" ht="15.75" customHeight="1">
      <c r="A37" s="25"/>
      <c r="B37" s="28">
        <v>45383</v>
      </c>
      <c r="C37" s="27">
        <f t="shared" si="3"/>
        <v>275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>
        <f t="shared" si="0"/>
        <v>0</v>
      </c>
      <c r="O37" s="27"/>
      <c r="P37" s="27"/>
      <c r="Q37" s="27">
        <f t="shared" si="1"/>
        <v>275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9">
        <f t="shared" si="2"/>
        <v>0</v>
      </c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16"/>
    </row>
    <row r="38" spans="1:78" ht="15.75" customHeight="1">
      <c r="A38" s="25"/>
      <c r="B38" s="28">
        <v>45384</v>
      </c>
      <c r="C38" s="27">
        <f t="shared" si="3"/>
        <v>275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>
        <f t="shared" si="0"/>
        <v>0</v>
      </c>
      <c r="O38" s="27"/>
      <c r="P38" s="27"/>
      <c r="Q38" s="27">
        <f t="shared" si="1"/>
        <v>275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9">
        <f t="shared" si="2"/>
        <v>0</v>
      </c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16"/>
    </row>
    <row r="39" spans="1:78" ht="15.75" customHeight="1">
      <c r="A39" s="23"/>
      <c r="B39" s="27"/>
      <c r="C39" s="27"/>
      <c r="D39" s="27">
        <f t="shared" ref="D39:P39" si="4">SUM(D6:D38)</f>
        <v>0</v>
      </c>
      <c r="E39" s="27">
        <f t="shared" si="4"/>
        <v>0</v>
      </c>
      <c r="F39" s="27">
        <f t="shared" si="4"/>
        <v>33</v>
      </c>
      <c r="G39" s="27">
        <f t="shared" si="4"/>
        <v>22592</v>
      </c>
      <c r="H39" s="27">
        <f t="shared" si="4"/>
        <v>44</v>
      </c>
      <c r="I39" s="27">
        <f t="shared" si="4"/>
        <v>34048.5</v>
      </c>
      <c r="J39" s="27">
        <f t="shared" si="4"/>
        <v>0</v>
      </c>
      <c r="K39" s="27">
        <f t="shared" si="4"/>
        <v>0</v>
      </c>
      <c r="L39" s="27">
        <f t="shared" si="4"/>
        <v>0</v>
      </c>
      <c r="M39" s="27">
        <f t="shared" si="4"/>
        <v>0</v>
      </c>
      <c r="N39" s="27">
        <f t="shared" si="4"/>
        <v>56640.5</v>
      </c>
      <c r="O39" s="27">
        <f t="shared" si="4"/>
        <v>690</v>
      </c>
      <c r="P39" s="27">
        <f t="shared" si="4"/>
        <v>438</v>
      </c>
      <c r="Q39" s="27"/>
      <c r="R39" s="27">
        <f t="shared" ref="R39:AA39" si="5">SUM(R6:R38)</f>
        <v>0</v>
      </c>
      <c r="S39" s="27">
        <f t="shared" si="5"/>
        <v>498.2</v>
      </c>
      <c r="T39" s="27">
        <f t="shared" si="5"/>
        <v>323</v>
      </c>
      <c r="U39" s="27">
        <f t="shared" si="5"/>
        <v>0</v>
      </c>
      <c r="V39" s="27">
        <f t="shared" si="5"/>
        <v>0</v>
      </c>
      <c r="W39" s="27">
        <f t="shared" si="5"/>
        <v>0</v>
      </c>
      <c r="X39" s="27">
        <f t="shared" si="5"/>
        <v>138</v>
      </c>
      <c r="Y39" s="27">
        <f t="shared" si="5"/>
        <v>77.5</v>
      </c>
      <c r="Z39" s="27">
        <f t="shared" si="5"/>
        <v>0</v>
      </c>
      <c r="AA39" s="27">
        <f t="shared" si="5"/>
        <v>0</v>
      </c>
      <c r="AB39" s="27"/>
      <c r="AC39" s="27"/>
      <c r="AD39" s="27"/>
      <c r="AE39" s="27"/>
      <c r="AF39" s="27"/>
      <c r="AG39" s="27">
        <f t="shared" ref="AG39:AQ39" si="6">SUM(AG6:AG38)</f>
        <v>0</v>
      </c>
      <c r="AH39" s="27">
        <f t="shared" si="6"/>
        <v>153.5</v>
      </c>
      <c r="AI39" s="27">
        <f t="shared" si="6"/>
        <v>0</v>
      </c>
      <c r="AJ39" s="27">
        <f t="shared" si="6"/>
        <v>0</v>
      </c>
      <c r="AK39" s="27">
        <f t="shared" si="6"/>
        <v>0</v>
      </c>
      <c r="AL39" s="27">
        <f t="shared" si="6"/>
        <v>265.5</v>
      </c>
      <c r="AM39" s="27">
        <f t="shared" si="6"/>
        <v>1455.7</v>
      </c>
      <c r="AN39" s="27">
        <f t="shared" si="6"/>
        <v>138.39999999999998</v>
      </c>
      <c r="AO39" s="27">
        <f t="shared" si="6"/>
        <v>0</v>
      </c>
      <c r="AP39" s="27">
        <f t="shared" si="6"/>
        <v>0</v>
      </c>
      <c r="AQ39" s="27">
        <f t="shared" si="6"/>
        <v>0</v>
      </c>
      <c r="AR39" s="27"/>
      <c r="AS39" s="27">
        <f t="shared" ref="AS39:BW39" si="7">SUM(AS6:AS38)</f>
        <v>36</v>
      </c>
      <c r="AT39" s="27">
        <f t="shared" si="7"/>
        <v>24442.5</v>
      </c>
      <c r="AU39" s="27">
        <f t="shared" si="7"/>
        <v>73</v>
      </c>
      <c r="AV39" s="27">
        <f t="shared" si="7"/>
        <v>17165</v>
      </c>
      <c r="AW39" s="27">
        <f t="shared" si="7"/>
        <v>162</v>
      </c>
      <c r="AX39" s="27">
        <f t="shared" si="7"/>
        <v>29506</v>
      </c>
      <c r="AY39" s="27">
        <f t="shared" si="7"/>
        <v>0</v>
      </c>
      <c r="AZ39" s="27">
        <f t="shared" si="7"/>
        <v>0</v>
      </c>
      <c r="BA39" s="27">
        <f t="shared" si="7"/>
        <v>0</v>
      </c>
      <c r="BB39" s="27">
        <f t="shared" si="7"/>
        <v>0</v>
      </c>
      <c r="BC39" s="27">
        <f t="shared" si="7"/>
        <v>0</v>
      </c>
      <c r="BD39" s="27">
        <f t="shared" si="7"/>
        <v>0</v>
      </c>
      <c r="BE39" s="27">
        <f t="shared" si="7"/>
        <v>10120</v>
      </c>
      <c r="BF39" s="27">
        <f t="shared" si="7"/>
        <v>0</v>
      </c>
      <c r="BG39" s="27">
        <f t="shared" si="7"/>
        <v>0</v>
      </c>
      <c r="BH39" s="27">
        <f t="shared" si="7"/>
        <v>0</v>
      </c>
      <c r="BI39" s="27">
        <f t="shared" si="7"/>
        <v>0</v>
      </c>
      <c r="BJ39" s="27">
        <f t="shared" si="7"/>
        <v>0</v>
      </c>
      <c r="BK39" s="27">
        <f t="shared" si="7"/>
        <v>0</v>
      </c>
      <c r="BL39" s="27">
        <f t="shared" si="7"/>
        <v>0</v>
      </c>
      <c r="BM39" s="27">
        <f t="shared" si="7"/>
        <v>0</v>
      </c>
      <c r="BN39" s="27">
        <f t="shared" si="7"/>
        <v>0</v>
      </c>
      <c r="BO39" s="27">
        <f t="shared" si="7"/>
        <v>0</v>
      </c>
      <c r="BP39" s="27">
        <f t="shared" si="7"/>
        <v>0</v>
      </c>
      <c r="BQ39" s="27">
        <f t="shared" si="7"/>
        <v>0</v>
      </c>
      <c r="BR39" s="27">
        <f t="shared" si="7"/>
        <v>0</v>
      </c>
      <c r="BS39" s="27">
        <f t="shared" si="7"/>
        <v>0</v>
      </c>
      <c r="BT39" s="27">
        <f t="shared" si="7"/>
        <v>0</v>
      </c>
      <c r="BU39" s="27">
        <f t="shared" si="7"/>
        <v>0</v>
      </c>
      <c r="BV39" s="27">
        <f t="shared" si="7"/>
        <v>0</v>
      </c>
      <c r="BW39" s="27">
        <f t="shared" si="7"/>
        <v>0</v>
      </c>
      <c r="BX39" s="27"/>
      <c r="BY39" s="27">
        <f>SUM(BY6:BY38)</f>
        <v>0</v>
      </c>
      <c r="BZ39" s="16"/>
    </row>
    <row r="40" spans="1:78" ht="15.75" customHeight="1">
      <c r="A40" s="16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6"/>
    </row>
    <row r="41" spans="1:78" ht="15.75" customHeight="1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6"/>
    </row>
    <row r="42" spans="1:78" ht="15.75" customHeight="1">
      <c r="A42" s="1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6"/>
    </row>
    <row r="43" spans="1:78" ht="15.75" customHeight="1">
      <c r="A43" s="1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6"/>
    </row>
    <row r="44" spans="1:78" ht="15.75" customHeight="1">
      <c r="A44" s="1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6"/>
    </row>
    <row r="45" spans="1:78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</row>
    <row r="46" spans="1:78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</row>
    <row r="47" spans="1:78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</row>
    <row r="48" spans="1:7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</row>
    <row r="49" spans="1:78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</row>
    <row r="50" spans="1:78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</row>
    <row r="51" spans="1:78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</row>
    <row r="52" spans="1:78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</row>
    <row r="53" spans="1:78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</row>
    <row r="54" spans="1:78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</row>
    <row r="55" spans="1:78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</row>
    <row r="56" spans="1:78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</row>
    <row r="57" spans="1:78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</row>
    <row r="58" spans="1:7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</row>
    <row r="59" spans="1:78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</row>
    <row r="60" spans="1:78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</row>
    <row r="61" spans="1:78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</row>
    <row r="62" spans="1:78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</row>
    <row r="63" spans="1:78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</row>
    <row r="64" spans="1:78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</row>
    <row r="65" spans="1:78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</row>
    <row r="66" spans="1:78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</row>
    <row r="67" spans="1:78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</row>
    <row r="68" spans="1:7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</row>
    <row r="69" spans="1:78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</row>
    <row r="70" spans="1:78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</row>
    <row r="71" spans="1:78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</row>
    <row r="72" spans="1:78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</row>
    <row r="73" spans="1:78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</row>
    <row r="74" spans="1:78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</row>
    <row r="75" spans="1:78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</row>
    <row r="76" spans="1:78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</row>
    <row r="77" spans="1:78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</row>
    <row r="78" spans="1: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</row>
    <row r="79" spans="1:78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</row>
    <row r="80" spans="1:78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</row>
    <row r="81" spans="1:78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</row>
    <row r="82" spans="1:78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</row>
    <row r="83" spans="1:78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</row>
    <row r="84" spans="1:78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</row>
    <row r="85" spans="1:78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</row>
    <row r="86" spans="1:78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</row>
    <row r="87" spans="1:78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</row>
    <row r="88" spans="1:7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</row>
    <row r="89" spans="1:78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</row>
    <row r="90" spans="1:78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</row>
    <row r="91" spans="1:78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</row>
    <row r="92" spans="1:78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</row>
    <row r="93" spans="1:78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</row>
    <row r="94" spans="1:78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</row>
    <row r="95" spans="1:78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</row>
    <row r="96" spans="1:78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</row>
    <row r="97" spans="1:78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</row>
    <row r="98" spans="1:7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</row>
    <row r="99" spans="1:78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</row>
    <row r="100" spans="1:78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</row>
    <row r="101" spans="1:78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</row>
    <row r="102" spans="1:78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</row>
    <row r="103" spans="1:78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</row>
    <row r="104" spans="1:78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</row>
    <row r="105" spans="1:78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</row>
    <row r="106" spans="1:78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</row>
    <row r="107" spans="1:78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</row>
    <row r="108" spans="1:7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</row>
    <row r="109" spans="1:78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0" spans="1:78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</row>
    <row r="111" spans="1:78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</row>
    <row r="112" spans="1:78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</row>
    <row r="113" spans="1:78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</row>
    <row r="114" spans="1:78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</row>
    <row r="115" spans="1:78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</row>
    <row r="116" spans="1:78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</row>
    <row r="117" spans="1:78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</row>
    <row r="118" spans="1:7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</row>
    <row r="119" spans="1:78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</row>
    <row r="120" spans="1:78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</row>
    <row r="121" spans="1:78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</row>
    <row r="122" spans="1:78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</row>
    <row r="123" spans="1:78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</row>
    <row r="124" spans="1:78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</row>
    <row r="125" spans="1:78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</row>
    <row r="126" spans="1:78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</row>
    <row r="127" spans="1:78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</row>
    <row r="128" spans="1:7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</row>
    <row r="129" spans="1:78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</row>
    <row r="130" spans="1:78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</row>
    <row r="131" spans="1:78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</row>
    <row r="132" spans="1:78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</row>
    <row r="133" spans="1:78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</row>
    <row r="134" spans="1:78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</row>
    <row r="135" spans="1:78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</row>
    <row r="136" spans="1:78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</row>
    <row r="137" spans="1:78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</row>
    <row r="138" spans="1:7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</row>
    <row r="139" spans="1:78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</row>
    <row r="140" spans="1:78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</row>
    <row r="141" spans="1:78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</row>
    <row r="142" spans="1:78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</row>
    <row r="143" spans="1:78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</row>
    <row r="144" spans="1:78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</row>
    <row r="145" spans="1:78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</row>
    <row r="146" spans="1:78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</row>
    <row r="147" spans="1:78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</row>
    <row r="148" spans="1:7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</row>
    <row r="149" spans="1:78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</row>
    <row r="150" spans="1:78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</row>
    <row r="151" spans="1:78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</row>
    <row r="152" spans="1:78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</row>
    <row r="153" spans="1:78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</row>
    <row r="154" spans="1:78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</row>
    <row r="155" spans="1:78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</row>
    <row r="156" spans="1:78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</row>
    <row r="157" spans="1:78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</row>
    <row r="158" spans="1:7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</row>
    <row r="159" spans="1:78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</row>
    <row r="160" spans="1:78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</row>
    <row r="161" spans="1:78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</row>
    <row r="162" spans="1:78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</row>
    <row r="163" spans="1:78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</row>
    <row r="164" spans="1:78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</row>
    <row r="165" spans="1:78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</row>
    <row r="166" spans="1:78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</row>
    <row r="167" spans="1:78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</row>
    <row r="168" spans="1:7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</row>
    <row r="169" spans="1:78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</row>
    <row r="170" spans="1:78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</row>
    <row r="171" spans="1:78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</row>
    <row r="172" spans="1:78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</row>
    <row r="173" spans="1:78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</row>
    <row r="174" spans="1:78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</row>
    <row r="175" spans="1:78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</row>
    <row r="176" spans="1:78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</row>
    <row r="177" spans="1:78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</row>
    <row r="178" spans="1: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</row>
    <row r="179" spans="1:78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</row>
    <row r="180" spans="1:78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</row>
    <row r="181" spans="1:78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</row>
    <row r="182" spans="1:78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</row>
    <row r="183" spans="1:78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</row>
    <row r="184" spans="1:78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</row>
    <row r="185" spans="1:78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</row>
    <row r="186" spans="1:78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</row>
    <row r="187" spans="1:78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</row>
    <row r="188" spans="1:7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</row>
    <row r="189" spans="1:78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</row>
    <row r="190" spans="1:78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</row>
    <row r="191" spans="1:78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</row>
    <row r="192" spans="1:78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</row>
    <row r="193" spans="1:78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</row>
    <row r="194" spans="1:78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</row>
    <row r="195" spans="1:78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</row>
    <row r="196" spans="1:78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</row>
    <row r="197" spans="1:78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</row>
    <row r="198" spans="1:7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</row>
    <row r="199" spans="1:78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</row>
    <row r="200" spans="1:78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</row>
    <row r="201" spans="1:78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</row>
    <row r="202" spans="1:78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</row>
    <row r="203" spans="1:78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</row>
    <row r="204" spans="1:78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</row>
    <row r="205" spans="1:78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</row>
    <row r="206" spans="1:78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</row>
    <row r="207" spans="1:78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</row>
    <row r="208" spans="1:7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</row>
    <row r="209" spans="1:78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</row>
    <row r="210" spans="1:78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</row>
    <row r="211" spans="1:78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</row>
    <row r="212" spans="1:78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</row>
    <row r="213" spans="1:78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</row>
    <row r="214" spans="1:78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</row>
    <row r="215" spans="1:78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</row>
    <row r="216" spans="1:78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</row>
    <row r="217" spans="1:78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</row>
    <row r="218" spans="1:7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</row>
    <row r="219" spans="1:78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</row>
    <row r="220" spans="1:78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</row>
    <row r="221" spans="1:78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</row>
    <row r="222" spans="1:78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</row>
    <row r="223" spans="1:78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</row>
    <row r="224" spans="1:78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</row>
    <row r="225" spans="1:78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</row>
    <row r="226" spans="1:78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</row>
    <row r="227" spans="1:78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</row>
    <row r="228" spans="1:7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</row>
    <row r="229" spans="1:78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</row>
    <row r="230" spans="1:78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</row>
    <row r="231" spans="1:78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</row>
    <row r="232" spans="1:78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</row>
    <row r="233" spans="1:78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</row>
    <row r="234" spans="1:78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</row>
    <row r="235" spans="1:78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</row>
    <row r="236" spans="1:78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</row>
    <row r="237" spans="1:78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</row>
    <row r="238" spans="1:7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</row>
    <row r="239" spans="1:78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</row>
    <row r="240" spans="1:78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</row>
    <row r="241" spans="1:78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</row>
    <row r="242" spans="1:78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</row>
    <row r="243" spans="1:78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</row>
    <row r="244" spans="1:78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</row>
    <row r="245" spans="1:78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</row>
    <row r="246" spans="1:78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</row>
    <row r="247" spans="1:78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</row>
    <row r="248" spans="1:7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</row>
    <row r="249" spans="1:78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</row>
    <row r="250" spans="1:78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</row>
    <row r="251" spans="1:78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</row>
    <row r="252" spans="1:78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</row>
    <row r="253" spans="1:78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</row>
    <row r="254" spans="1:78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</row>
    <row r="255" spans="1:78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</row>
    <row r="256" spans="1:78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</row>
    <row r="257" spans="1:78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</row>
    <row r="258" spans="1:7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</row>
    <row r="259" spans="1:78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</row>
    <row r="260" spans="1:78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</row>
    <row r="261" spans="1:78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</row>
    <row r="262" spans="1:78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</row>
    <row r="263" spans="1:78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</row>
    <row r="264" spans="1:78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</row>
    <row r="265" spans="1:78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</row>
    <row r="266" spans="1:78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</row>
    <row r="267" spans="1:78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</row>
    <row r="268" spans="1:7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</row>
    <row r="269" spans="1:78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</row>
    <row r="270" spans="1:78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</row>
    <row r="271" spans="1:78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</row>
    <row r="272" spans="1:78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</row>
    <row r="273" spans="1:78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</row>
    <row r="274" spans="1:78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</row>
    <row r="275" spans="1:78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</row>
    <row r="276" spans="1:78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</row>
    <row r="277" spans="1:78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</row>
    <row r="278" spans="1: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</row>
    <row r="279" spans="1:78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</row>
    <row r="280" spans="1:78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</row>
    <row r="281" spans="1:78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</row>
    <row r="282" spans="1:78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</row>
    <row r="283" spans="1:78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</row>
    <row r="284" spans="1:78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</row>
    <row r="285" spans="1:78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</row>
    <row r="286" spans="1:78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</row>
    <row r="287" spans="1:78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</row>
    <row r="288" spans="1:7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</row>
    <row r="289" spans="1:78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</row>
    <row r="290" spans="1:78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</row>
    <row r="291" spans="1:78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</row>
    <row r="292" spans="1:78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</row>
    <row r="293" spans="1:78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</row>
    <row r="294" spans="1:78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</row>
    <row r="295" spans="1:78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</row>
    <row r="296" spans="1:78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</row>
    <row r="297" spans="1:78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</row>
    <row r="298" spans="1:7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</row>
    <row r="299" spans="1:78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</row>
    <row r="300" spans="1:78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</row>
    <row r="301" spans="1:78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</row>
    <row r="302" spans="1:78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</row>
    <row r="303" spans="1:78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</row>
    <row r="304" spans="1:78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</row>
    <row r="305" spans="1:78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</row>
    <row r="306" spans="1:78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</row>
    <row r="307" spans="1:78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</row>
    <row r="308" spans="1:7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</row>
    <row r="309" spans="1:78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</row>
    <row r="310" spans="1:78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</row>
    <row r="311" spans="1:78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</row>
    <row r="312" spans="1:78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</row>
    <row r="313" spans="1:78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</row>
    <row r="314" spans="1:78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</row>
    <row r="315" spans="1:78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</row>
    <row r="316" spans="1:78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</row>
    <row r="317" spans="1:78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</row>
    <row r="318" spans="1:7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</row>
    <row r="319" spans="1:78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</row>
    <row r="320" spans="1:78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</row>
    <row r="321" spans="1:78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</row>
    <row r="322" spans="1:78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</row>
    <row r="323" spans="1:78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</row>
    <row r="324" spans="1:78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</row>
    <row r="325" spans="1:78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</row>
    <row r="326" spans="1:78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</row>
    <row r="327" spans="1:78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</row>
    <row r="328" spans="1:7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</row>
    <row r="329" spans="1:78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</row>
    <row r="330" spans="1:78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</row>
    <row r="331" spans="1:78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</row>
    <row r="332" spans="1:78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</row>
    <row r="333" spans="1:78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</row>
    <row r="334" spans="1:78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</row>
    <row r="335" spans="1:78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</row>
    <row r="336" spans="1:78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</row>
    <row r="337" spans="1:78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</row>
    <row r="338" spans="1:7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</row>
    <row r="339" spans="1:78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</row>
    <row r="340" spans="1:78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</row>
    <row r="341" spans="1:78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</row>
    <row r="342" spans="1:78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</row>
    <row r="343" spans="1:78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</row>
    <row r="344" spans="1:78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</row>
    <row r="345" spans="1:78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</row>
    <row r="346" spans="1:78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</row>
    <row r="347" spans="1:78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</row>
    <row r="348" spans="1:7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</row>
    <row r="349" spans="1:78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</row>
    <row r="350" spans="1:78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</row>
    <row r="351" spans="1:78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</row>
    <row r="352" spans="1:78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</row>
    <row r="353" spans="1:78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</row>
    <row r="354" spans="1:78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</row>
    <row r="355" spans="1:78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</row>
    <row r="356" spans="1:78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</row>
    <row r="357" spans="1:78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</row>
    <row r="358" spans="1:7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</row>
    <row r="359" spans="1:78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</row>
    <row r="360" spans="1:78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</row>
    <row r="361" spans="1:78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</row>
    <row r="362" spans="1:78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</row>
    <row r="363" spans="1:78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</row>
    <row r="364" spans="1:78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</row>
    <row r="365" spans="1:78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</row>
    <row r="366" spans="1:78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</row>
    <row r="367" spans="1:78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</row>
    <row r="368" spans="1:7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</row>
    <row r="369" spans="1:78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</row>
    <row r="370" spans="1:78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</row>
    <row r="371" spans="1:78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</row>
    <row r="372" spans="1:78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</row>
    <row r="373" spans="1:78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</row>
    <row r="374" spans="1:78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</row>
    <row r="375" spans="1:78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</row>
    <row r="376" spans="1:78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</row>
    <row r="377" spans="1:78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</row>
    <row r="378" spans="1: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</row>
    <row r="379" spans="1:78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</row>
    <row r="380" spans="1:78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</row>
    <row r="381" spans="1:78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</row>
    <row r="382" spans="1:78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</row>
    <row r="383" spans="1:78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</row>
    <row r="384" spans="1:78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</row>
    <row r="385" spans="1:78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</row>
    <row r="386" spans="1:78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</row>
    <row r="387" spans="1:78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</row>
    <row r="388" spans="1:7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</row>
    <row r="389" spans="1:78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</row>
    <row r="390" spans="1:78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</row>
    <row r="391" spans="1:78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</row>
    <row r="392" spans="1:78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</row>
    <row r="393" spans="1:78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</row>
    <row r="394" spans="1:78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</row>
    <row r="395" spans="1:78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</row>
    <row r="396" spans="1:78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</row>
    <row r="397" spans="1:78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</row>
    <row r="398" spans="1:7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</row>
    <row r="399" spans="1:78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</row>
    <row r="400" spans="1:78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</row>
    <row r="401" spans="1:78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</row>
    <row r="402" spans="1:78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</row>
    <row r="403" spans="1:78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</row>
    <row r="404" spans="1:78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</row>
    <row r="405" spans="1:78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</row>
    <row r="406" spans="1:78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</row>
    <row r="407" spans="1:78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</row>
    <row r="408" spans="1:7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</row>
    <row r="409" spans="1:78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</row>
    <row r="410" spans="1:78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</row>
    <row r="411" spans="1:78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</row>
    <row r="412" spans="1:78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</row>
    <row r="413" spans="1:78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</row>
    <row r="414" spans="1:78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</row>
    <row r="415" spans="1:78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</row>
    <row r="416" spans="1:78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</row>
    <row r="417" spans="1:78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</row>
    <row r="418" spans="1:7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</row>
    <row r="419" spans="1:78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</row>
    <row r="420" spans="1:78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</row>
    <row r="421" spans="1:78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</row>
    <row r="422" spans="1:78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</row>
    <row r="423" spans="1:78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</row>
    <row r="424" spans="1:78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</row>
    <row r="425" spans="1:78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</row>
    <row r="426" spans="1:78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</row>
    <row r="427" spans="1:78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</row>
    <row r="428" spans="1:7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</row>
    <row r="429" spans="1:78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</row>
    <row r="430" spans="1:78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</row>
    <row r="431" spans="1:78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</row>
    <row r="432" spans="1:78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</row>
    <row r="433" spans="1:78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</row>
    <row r="434" spans="1:78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</row>
    <row r="435" spans="1:78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</row>
    <row r="436" spans="1:78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</row>
    <row r="437" spans="1:78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</row>
    <row r="438" spans="1:7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</row>
    <row r="439" spans="1:78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</row>
    <row r="440" spans="1:78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</row>
    <row r="441" spans="1:78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</row>
    <row r="442" spans="1:78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</row>
    <row r="443" spans="1:78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</row>
    <row r="444" spans="1:78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</row>
    <row r="445" spans="1:78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</row>
    <row r="446" spans="1:78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</row>
    <row r="447" spans="1:78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</row>
    <row r="448" spans="1:7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</row>
    <row r="449" spans="1:78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</row>
    <row r="450" spans="1:78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</row>
    <row r="451" spans="1:78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</row>
    <row r="452" spans="1:78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</row>
    <row r="453" spans="1:78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</row>
    <row r="454" spans="1:78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</row>
    <row r="455" spans="1:78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</row>
    <row r="456" spans="1:78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</row>
    <row r="457" spans="1:78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</row>
    <row r="458" spans="1:7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</row>
    <row r="459" spans="1:78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</row>
    <row r="460" spans="1:78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</row>
    <row r="461" spans="1:78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</row>
    <row r="462" spans="1:78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</row>
    <row r="463" spans="1:78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</row>
    <row r="464" spans="1:78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</row>
    <row r="465" spans="1:78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</row>
    <row r="466" spans="1:78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</row>
    <row r="467" spans="1:78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</row>
    <row r="468" spans="1:7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</row>
    <row r="469" spans="1:78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</row>
    <row r="470" spans="1:78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</row>
    <row r="471" spans="1:78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</row>
    <row r="472" spans="1:78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</row>
    <row r="473" spans="1:78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</row>
    <row r="474" spans="1:78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</row>
    <row r="475" spans="1:78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</row>
    <row r="476" spans="1:78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</row>
    <row r="477" spans="1:78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</row>
    <row r="478" spans="1: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</row>
    <row r="479" spans="1:78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</row>
    <row r="480" spans="1:78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</row>
    <row r="481" spans="1:78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</row>
    <row r="482" spans="1:78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</row>
    <row r="483" spans="1:78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</row>
    <row r="484" spans="1:78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</row>
    <row r="485" spans="1:78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</row>
    <row r="486" spans="1:78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</row>
    <row r="487" spans="1:78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</row>
    <row r="488" spans="1:7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</row>
    <row r="489" spans="1:78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</row>
    <row r="490" spans="1:78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</row>
    <row r="491" spans="1:78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</row>
    <row r="492" spans="1:78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</row>
    <row r="493" spans="1:78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</row>
    <row r="494" spans="1:78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</row>
    <row r="495" spans="1:78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</row>
    <row r="496" spans="1:78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</row>
    <row r="497" spans="1:78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</row>
    <row r="498" spans="1:7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</row>
    <row r="499" spans="1:78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</row>
    <row r="500" spans="1:78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</row>
    <row r="501" spans="1:78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</row>
    <row r="502" spans="1:78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</row>
    <row r="503" spans="1:78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</row>
    <row r="504" spans="1:78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</row>
    <row r="505" spans="1:78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</row>
    <row r="506" spans="1:78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</row>
    <row r="507" spans="1:78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</row>
    <row r="508" spans="1:7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</row>
    <row r="509" spans="1:78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</row>
    <row r="510" spans="1:78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</row>
    <row r="511" spans="1:78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</row>
    <row r="512" spans="1:78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</row>
    <row r="513" spans="1:78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</row>
    <row r="514" spans="1:78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</row>
    <row r="515" spans="1:78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</row>
    <row r="516" spans="1:78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</row>
    <row r="517" spans="1:78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</row>
    <row r="518" spans="1:7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</row>
    <row r="519" spans="1:78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</row>
    <row r="520" spans="1:78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</row>
    <row r="521" spans="1:78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</row>
    <row r="522" spans="1:78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</row>
    <row r="523" spans="1:78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</row>
    <row r="524" spans="1:78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</row>
    <row r="525" spans="1:78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</row>
    <row r="526" spans="1:78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</row>
    <row r="527" spans="1:78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</row>
    <row r="528" spans="1:7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</row>
    <row r="529" spans="1:78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</row>
    <row r="530" spans="1:78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</row>
    <row r="531" spans="1:78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</row>
    <row r="532" spans="1:78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</row>
    <row r="533" spans="1:78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</row>
    <row r="534" spans="1:78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</row>
    <row r="535" spans="1:78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</row>
    <row r="536" spans="1:78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</row>
    <row r="537" spans="1:78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</row>
    <row r="538" spans="1:7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</row>
    <row r="539" spans="1:78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</row>
    <row r="540" spans="1:78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</row>
    <row r="541" spans="1:78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</row>
    <row r="542" spans="1:78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</row>
    <row r="543" spans="1:78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</row>
    <row r="544" spans="1:78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</row>
    <row r="545" spans="1:78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</row>
    <row r="546" spans="1:78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</row>
    <row r="547" spans="1:78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</row>
    <row r="548" spans="1:7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</row>
    <row r="549" spans="1:78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</row>
    <row r="550" spans="1:78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</row>
    <row r="551" spans="1:78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</row>
    <row r="552" spans="1:78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</row>
    <row r="553" spans="1:78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</row>
    <row r="554" spans="1:78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</row>
    <row r="555" spans="1:78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</row>
    <row r="556" spans="1:78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</row>
    <row r="557" spans="1:78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</row>
    <row r="558" spans="1:7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</row>
    <row r="559" spans="1:78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</row>
    <row r="560" spans="1:78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</row>
    <row r="561" spans="1:78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</row>
    <row r="562" spans="1:78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</row>
    <row r="563" spans="1:78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</row>
    <row r="564" spans="1:78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</row>
    <row r="565" spans="1:78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</row>
    <row r="566" spans="1:78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</row>
    <row r="567" spans="1:78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</row>
    <row r="568" spans="1:7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</row>
    <row r="569" spans="1:78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</row>
    <row r="570" spans="1:78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</row>
    <row r="571" spans="1:78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</row>
    <row r="572" spans="1:78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</row>
    <row r="573" spans="1:78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</row>
    <row r="574" spans="1:78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</row>
    <row r="575" spans="1:78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</row>
    <row r="576" spans="1:78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</row>
    <row r="577" spans="1:78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</row>
    <row r="578" spans="1: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</row>
    <row r="579" spans="1:78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</row>
    <row r="580" spans="1:78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</row>
    <row r="581" spans="1:78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</row>
    <row r="582" spans="1:78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</row>
    <row r="583" spans="1:78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</row>
    <row r="584" spans="1:78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</row>
    <row r="585" spans="1:78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</row>
    <row r="586" spans="1:78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</row>
    <row r="587" spans="1:78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</row>
    <row r="588" spans="1:7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</row>
    <row r="589" spans="1:78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</row>
    <row r="590" spans="1:78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</row>
    <row r="591" spans="1:78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</row>
    <row r="592" spans="1:78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</row>
    <row r="593" spans="1:78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</row>
    <row r="594" spans="1:78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</row>
    <row r="595" spans="1:78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</row>
    <row r="596" spans="1:78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</row>
    <row r="597" spans="1:78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</row>
    <row r="598" spans="1:7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</row>
    <row r="599" spans="1:78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</row>
    <row r="600" spans="1:78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</row>
    <row r="601" spans="1:78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</row>
    <row r="602" spans="1:78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</row>
    <row r="603" spans="1:78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</row>
    <row r="604" spans="1:78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</row>
    <row r="605" spans="1:78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</row>
    <row r="606" spans="1:78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</row>
    <row r="607" spans="1:78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</row>
    <row r="608" spans="1:7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</row>
    <row r="609" spans="1:78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</row>
    <row r="610" spans="1:78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</row>
    <row r="611" spans="1:78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</row>
    <row r="612" spans="1:78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</row>
    <row r="613" spans="1:78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</row>
    <row r="614" spans="1:78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</row>
    <row r="615" spans="1:78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</row>
    <row r="616" spans="1:78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</row>
    <row r="617" spans="1:78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</row>
    <row r="618" spans="1:7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</row>
    <row r="619" spans="1:78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</row>
    <row r="620" spans="1:78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</row>
    <row r="621" spans="1:78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</row>
    <row r="622" spans="1:78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</row>
    <row r="623" spans="1:78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</row>
    <row r="624" spans="1:78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</row>
    <row r="625" spans="1:78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</row>
    <row r="626" spans="1:78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</row>
    <row r="627" spans="1:78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</row>
    <row r="628" spans="1:7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</row>
    <row r="629" spans="1:78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</row>
    <row r="630" spans="1:78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</row>
    <row r="631" spans="1:78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</row>
    <row r="632" spans="1:78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</row>
    <row r="633" spans="1:78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</row>
    <row r="634" spans="1:78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</row>
    <row r="635" spans="1:78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</row>
    <row r="636" spans="1:78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</row>
    <row r="637" spans="1:78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</row>
    <row r="638" spans="1:7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</row>
    <row r="639" spans="1:78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</row>
    <row r="640" spans="1:78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</row>
    <row r="641" spans="1:78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</row>
    <row r="642" spans="1:78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</row>
    <row r="643" spans="1:78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</row>
    <row r="644" spans="1:78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</row>
    <row r="645" spans="1:78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</row>
    <row r="646" spans="1:78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</row>
    <row r="647" spans="1:78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</row>
    <row r="648" spans="1:7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</row>
    <row r="649" spans="1:78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</row>
    <row r="650" spans="1:78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</row>
    <row r="651" spans="1:78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</row>
    <row r="652" spans="1:78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</row>
    <row r="653" spans="1:78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</row>
    <row r="654" spans="1:78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</row>
    <row r="655" spans="1:78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</row>
    <row r="656" spans="1:78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</row>
    <row r="657" spans="1:78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</row>
    <row r="658" spans="1:7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</row>
    <row r="659" spans="1:78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</row>
    <row r="660" spans="1:78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</row>
    <row r="661" spans="1:78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</row>
    <row r="662" spans="1:78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</row>
    <row r="663" spans="1:78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</row>
    <row r="664" spans="1:78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</row>
    <row r="665" spans="1:78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</row>
    <row r="666" spans="1:78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</row>
    <row r="667" spans="1:78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</row>
    <row r="668" spans="1:7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</row>
    <row r="669" spans="1:78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</row>
    <row r="670" spans="1:78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</row>
    <row r="671" spans="1:78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</row>
    <row r="672" spans="1:78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</row>
    <row r="673" spans="1:78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</row>
    <row r="674" spans="1:78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</row>
    <row r="675" spans="1:78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</row>
    <row r="676" spans="1:78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</row>
    <row r="677" spans="1:78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</row>
    <row r="678" spans="1: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</row>
    <row r="679" spans="1:78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</row>
    <row r="680" spans="1:78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</row>
    <row r="681" spans="1:78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</row>
    <row r="682" spans="1:78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</row>
    <row r="683" spans="1:78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</row>
    <row r="684" spans="1:78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</row>
    <row r="685" spans="1:78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</row>
    <row r="686" spans="1:78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</row>
    <row r="687" spans="1:78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</row>
    <row r="688" spans="1:7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</row>
    <row r="689" spans="1:78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</row>
    <row r="690" spans="1:78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</row>
    <row r="691" spans="1:78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</row>
    <row r="692" spans="1:78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</row>
    <row r="693" spans="1:78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</row>
    <row r="694" spans="1:78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</row>
    <row r="695" spans="1:78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</row>
    <row r="696" spans="1:78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</row>
    <row r="697" spans="1:78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</row>
    <row r="698" spans="1:7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</row>
    <row r="699" spans="1:78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</row>
    <row r="700" spans="1:78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</row>
    <row r="701" spans="1:78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</row>
    <row r="702" spans="1:78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</row>
    <row r="703" spans="1:78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</row>
    <row r="704" spans="1:78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</row>
    <row r="705" spans="1:78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</row>
    <row r="706" spans="1:78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</row>
    <row r="707" spans="1:78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</row>
    <row r="708" spans="1:7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</row>
    <row r="709" spans="1:78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</row>
    <row r="710" spans="1:78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</row>
    <row r="711" spans="1:78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</row>
    <row r="712" spans="1:78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</row>
    <row r="713" spans="1:78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</row>
    <row r="714" spans="1:78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</row>
    <row r="715" spans="1:78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</row>
    <row r="716" spans="1:78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</row>
    <row r="717" spans="1:78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</row>
    <row r="718" spans="1:7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</row>
    <row r="719" spans="1:78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</row>
    <row r="720" spans="1:78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</row>
    <row r="721" spans="1:78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</row>
    <row r="722" spans="1:78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</row>
    <row r="723" spans="1:78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</row>
    <row r="724" spans="1:78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</row>
    <row r="725" spans="1:78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</row>
    <row r="726" spans="1:78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</row>
    <row r="727" spans="1:78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</row>
    <row r="728" spans="1:7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</row>
    <row r="729" spans="1:78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</row>
    <row r="730" spans="1:78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</row>
    <row r="731" spans="1:78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</row>
    <row r="732" spans="1:78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</row>
    <row r="733" spans="1:78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</row>
    <row r="734" spans="1:78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</row>
    <row r="735" spans="1:78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</row>
    <row r="736" spans="1:78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</row>
    <row r="737" spans="1:78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</row>
    <row r="738" spans="1:7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</row>
    <row r="739" spans="1:78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</row>
    <row r="740" spans="1:78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</row>
    <row r="741" spans="1:78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</row>
    <row r="742" spans="1:78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</row>
    <row r="743" spans="1:78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</row>
    <row r="744" spans="1:78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</row>
    <row r="745" spans="1:78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</row>
    <row r="746" spans="1:78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</row>
    <row r="747" spans="1:78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</row>
    <row r="748" spans="1:7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</row>
    <row r="749" spans="1:78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</row>
    <row r="750" spans="1:78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</row>
    <row r="751" spans="1:78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</row>
    <row r="752" spans="1:78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</row>
    <row r="753" spans="1:78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</row>
    <row r="754" spans="1:78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</row>
    <row r="755" spans="1:78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</row>
    <row r="756" spans="1:78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</row>
    <row r="757" spans="1:78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</row>
    <row r="758" spans="1:7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</row>
    <row r="759" spans="1:78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</row>
    <row r="760" spans="1:78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</row>
    <row r="761" spans="1:78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</row>
    <row r="762" spans="1:78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</row>
    <row r="763" spans="1:78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</row>
    <row r="764" spans="1:78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</row>
    <row r="765" spans="1:78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</row>
    <row r="766" spans="1:78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</row>
    <row r="767" spans="1:78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</row>
    <row r="768" spans="1:7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</row>
    <row r="769" spans="1:78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</row>
    <row r="770" spans="1:78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</row>
    <row r="771" spans="1:78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</row>
    <row r="772" spans="1:78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</row>
    <row r="773" spans="1:78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</row>
    <row r="774" spans="1:78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</row>
    <row r="775" spans="1:78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</row>
    <row r="776" spans="1:78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</row>
    <row r="777" spans="1:78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</row>
    <row r="778" spans="1: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</row>
    <row r="779" spans="1:78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</row>
    <row r="780" spans="1:78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</row>
    <row r="781" spans="1:78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</row>
    <row r="782" spans="1:78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</row>
    <row r="783" spans="1:78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</row>
    <row r="784" spans="1:78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</row>
    <row r="785" spans="1:78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</row>
    <row r="786" spans="1:78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</row>
    <row r="787" spans="1:78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</row>
    <row r="788" spans="1:7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</row>
    <row r="789" spans="1:78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</row>
    <row r="790" spans="1:78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</row>
    <row r="791" spans="1:78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</row>
    <row r="792" spans="1:78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</row>
    <row r="793" spans="1:78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</row>
    <row r="794" spans="1:78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</row>
    <row r="795" spans="1:78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</row>
    <row r="796" spans="1:78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</row>
    <row r="797" spans="1:78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</row>
    <row r="798" spans="1:7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</row>
    <row r="799" spans="1:78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</row>
    <row r="800" spans="1:78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</row>
    <row r="801" spans="1:78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</row>
    <row r="802" spans="1:78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</row>
    <row r="803" spans="1:78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</row>
    <row r="804" spans="1:78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</row>
    <row r="805" spans="1:78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</row>
    <row r="806" spans="1:78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</row>
    <row r="807" spans="1:78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</row>
    <row r="808" spans="1:7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</row>
    <row r="809" spans="1:78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</row>
    <row r="810" spans="1:78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</row>
    <row r="811" spans="1:78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</row>
    <row r="812" spans="1:78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</row>
    <row r="813" spans="1:78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</row>
    <row r="814" spans="1:78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</row>
    <row r="815" spans="1:78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</row>
    <row r="816" spans="1:78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</row>
    <row r="817" spans="1:78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</row>
    <row r="818" spans="1:7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</row>
    <row r="819" spans="1:78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</row>
    <row r="820" spans="1:78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</row>
    <row r="821" spans="1:78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</row>
    <row r="822" spans="1:78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</row>
    <row r="823" spans="1:78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</row>
    <row r="824" spans="1:78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</row>
    <row r="825" spans="1:78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</row>
    <row r="826" spans="1:78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</row>
    <row r="827" spans="1:78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</row>
    <row r="828" spans="1:7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</row>
    <row r="829" spans="1:78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</row>
    <row r="830" spans="1:78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</row>
    <row r="831" spans="1:78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</row>
    <row r="832" spans="1:78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</row>
    <row r="833" spans="1:78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</row>
    <row r="834" spans="1:78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</row>
    <row r="835" spans="1:78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</row>
    <row r="836" spans="1:78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</row>
    <row r="837" spans="1:78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</row>
    <row r="838" spans="1:7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</row>
    <row r="839" spans="1:78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</row>
    <row r="840" spans="1:78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</row>
    <row r="841" spans="1:78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</row>
    <row r="842" spans="1:78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</row>
    <row r="843" spans="1:78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</row>
    <row r="844" spans="1:78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</row>
    <row r="845" spans="1:78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</row>
    <row r="846" spans="1:78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</row>
    <row r="847" spans="1:78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</row>
    <row r="848" spans="1:7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</row>
    <row r="849" spans="1:78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</row>
    <row r="850" spans="1:78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</row>
    <row r="851" spans="1:78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</row>
    <row r="852" spans="1:78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</row>
    <row r="853" spans="1:78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</row>
    <row r="854" spans="1:78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</row>
    <row r="855" spans="1:78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</row>
    <row r="856" spans="1:78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</row>
    <row r="857" spans="1:78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</row>
    <row r="858" spans="1:7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</row>
    <row r="859" spans="1:78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</row>
    <row r="860" spans="1:78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</row>
    <row r="861" spans="1:78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</row>
    <row r="862" spans="1:78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</row>
    <row r="863" spans="1:78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</row>
    <row r="864" spans="1:78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</row>
    <row r="865" spans="1:78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</row>
    <row r="866" spans="1:78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</row>
    <row r="867" spans="1:78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</row>
    <row r="868" spans="1:7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</row>
    <row r="869" spans="1:78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</row>
    <row r="870" spans="1:78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</row>
    <row r="871" spans="1:78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</row>
    <row r="872" spans="1:78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</row>
    <row r="873" spans="1:78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</row>
    <row r="874" spans="1:78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</row>
    <row r="875" spans="1:78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</row>
    <row r="876" spans="1:78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</row>
    <row r="877" spans="1:78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</row>
    <row r="878" spans="1: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</row>
    <row r="879" spans="1:78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</row>
    <row r="880" spans="1:78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</row>
    <row r="881" spans="1:78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</row>
    <row r="882" spans="1:78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</row>
    <row r="883" spans="1:78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</row>
    <row r="884" spans="1:78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</row>
    <row r="885" spans="1:78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</row>
    <row r="886" spans="1:78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</row>
    <row r="887" spans="1:78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</row>
    <row r="888" spans="1:7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</row>
    <row r="889" spans="1:78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</row>
    <row r="890" spans="1:78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</row>
    <row r="891" spans="1:78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</row>
    <row r="892" spans="1:78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</row>
    <row r="893" spans="1:78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</row>
    <row r="894" spans="1:78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</row>
    <row r="895" spans="1:78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</row>
    <row r="896" spans="1:78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</row>
    <row r="897" spans="1:78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</row>
    <row r="898" spans="1:7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</row>
    <row r="899" spans="1:78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</row>
    <row r="900" spans="1:78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</row>
    <row r="901" spans="1:78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</row>
    <row r="902" spans="1:78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</row>
    <row r="903" spans="1:78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</row>
    <row r="904" spans="1:78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</row>
    <row r="905" spans="1:78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</row>
    <row r="906" spans="1:78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</row>
    <row r="907" spans="1:78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</row>
    <row r="908" spans="1:7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</row>
    <row r="909" spans="1:78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</row>
    <row r="910" spans="1:78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</row>
    <row r="911" spans="1:78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</row>
    <row r="912" spans="1:78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</row>
    <row r="913" spans="1:78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</row>
    <row r="914" spans="1:78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</row>
    <row r="915" spans="1:78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</row>
    <row r="916" spans="1:78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</row>
    <row r="917" spans="1:78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</row>
    <row r="918" spans="1:7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</row>
    <row r="919" spans="1:78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</row>
    <row r="920" spans="1:78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</row>
    <row r="921" spans="1:78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</row>
    <row r="922" spans="1:78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</row>
    <row r="923" spans="1:78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</row>
    <row r="924" spans="1:78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</row>
    <row r="925" spans="1:78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</row>
    <row r="926" spans="1:78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</row>
    <row r="927" spans="1:78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</row>
    <row r="928" spans="1:7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</row>
    <row r="929" spans="1:78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</row>
    <row r="930" spans="1:78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</row>
    <row r="931" spans="1:78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</row>
    <row r="932" spans="1:78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</row>
    <row r="933" spans="1:78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</row>
    <row r="934" spans="1:78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</row>
    <row r="935" spans="1:78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</row>
    <row r="936" spans="1:78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</row>
    <row r="937" spans="1:78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</row>
    <row r="938" spans="1:7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</row>
    <row r="939" spans="1:78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</row>
    <row r="940" spans="1:78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</row>
    <row r="941" spans="1:78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</row>
    <row r="942" spans="1:78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</row>
    <row r="943" spans="1:78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</row>
    <row r="944" spans="1:78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</row>
    <row r="945" spans="1:78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</row>
    <row r="946" spans="1:78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</row>
    <row r="947" spans="1:78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</row>
    <row r="948" spans="1:7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</row>
    <row r="949" spans="1:78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</row>
    <row r="950" spans="1:78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</row>
    <row r="951" spans="1:78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</row>
    <row r="952" spans="1:78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</row>
    <row r="953" spans="1:78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</row>
    <row r="954" spans="1:78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</row>
    <row r="955" spans="1:78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</row>
    <row r="956" spans="1:78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</row>
    <row r="957" spans="1:78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</row>
    <row r="958" spans="1:7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</row>
    <row r="959" spans="1:78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</row>
    <row r="960" spans="1:78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</row>
    <row r="961" spans="1:78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</row>
    <row r="962" spans="1:78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</row>
    <row r="963" spans="1:78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</row>
    <row r="964" spans="1:78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</row>
    <row r="965" spans="1:78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</row>
    <row r="966" spans="1:78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</row>
    <row r="967" spans="1:78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</row>
    <row r="968" spans="1:7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</row>
    <row r="969" spans="1:78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</row>
    <row r="970" spans="1:78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</row>
    <row r="971" spans="1:78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</row>
    <row r="972" spans="1:78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</row>
    <row r="973" spans="1:78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</row>
    <row r="974" spans="1:78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</row>
    <row r="975" spans="1:78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</row>
    <row r="976" spans="1:78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</row>
    <row r="977" spans="1:78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</row>
    <row r="978" spans="1: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</row>
    <row r="979" spans="1:78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</row>
    <row r="980" spans="1:78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</row>
    <row r="981" spans="1:78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</row>
    <row r="982" spans="1:78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</row>
    <row r="983" spans="1:78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</row>
    <row r="984" spans="1:78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</row>
    <row r="985" spans="1:78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</row>
    <row r="986" spans="1:78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</row>
    <row r="987" spans="1:78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</row>
    <row r="988" spans="1:7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</row>
    <row r="989" spans="1:78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</row>
    <row r="990" spans="1:78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</row>
    <row r="991" spans="1:78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</row>
    <row r="992" spans="1:78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</row>
    <row r="993" spans="1:78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</row>
    <row r="994" spans="1:78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</row>
    <row r="995" spans="1:78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</row>
    <row r="996" spans="1:78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</row>
    <row r="997" spans="1:78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</row>
    <row r="998" spans="1:7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</row>
    <row r="999" spans="1:78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</row>
    <row r="1000" spans="1:78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</row>
  </sheetData>
  <mergeCells count="36">
    <mergeCell ref="BT3:BT4"/>
    <mergeCell ref="BU3:BY3"/>
    <mergeCell ref="AN3:AQ3"/>
    <mergeCell ref="BD3:BH3"/>
    <mergeCell ref="BI3:BM3"/>
    <mergeCell ref="BN3:BR3"/>
    <mergeCell ref="BS3:BS5"/>
    <mergeCell ref="AJ4:AJ5"/>
    <mergeCell ref="AK4:AK5"/>
    <mergeCell ref="D2:AQ2"/>
    <mergeCell ref="AS2:BY2"/>
    <mergeCell ref="B3:B5"/>
    <mergeCell ref="C3:C5"/>
    <mergeCell ref="P3:P5"/>
    <mergeCell ref="Q3:Q5"/>
    <mergeCell ref="L4:M4"/>
    <mergeCell ref="D3:M3"/>
    <mergeCell ref="R3:V3"/>
    <mergeCell ref="W3:AA3"/>
    <mergeCell ref="AB3:AF3"/>
    <mergeCell ref="AG3:AK3"/>
    <mergeCell ref="AL3:AL5"/>
    <mergeCell ref="AM3:AM5"/>
    <mergeCell ref="D4:E4"/>
    <mergeCell ref="F4:G4"/>
    <mergeCell ref="H4:I4"/>
    <mergeCell ref="J4:K4"/>
    <mergeCell ref="O3:O5"/>
    <mergeCell ref="N4:N5"/>
    <mergeCell ref="AS3:BB3"/>
    <mergeCell ref="BC3:BC5"/>
    <mergeCell ref="AS4:AT4"/>
    <mergeCell ref="AU4:AV4"/>
    <mergeCell ref="AW4:AX4"/>
    <mergeCell ref="AY4:AZ4"/>
    <mergeCell ref="BA4:B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R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Y16" sqref="Y16"/>
    </sheetView>
  </sheetViews>
  <sheetFormatPr defaultColWidth="12.5703125" defaultRowHeight="15.75" customHeight="1"/>
  <cols>
    <col min="1" max="1" width="1" style="17" bestFit="1" customWidth="1"/>
    <col min="2" max="2" width="11" style="17" bestFit="1" customWidth="1"/>
    <col min="3" max="3" width="8.85546875" style="17" bestFit="1" customWidth="1"/>
    <col min="4" max="4" width="6.7109375" style="17" bestFit="1" customWidth="1"/>
    <col min="5" max="5" width="8.85546875" style="17" bestFit="1" customWidth="1"/>
    <col min="6" max="6" width="5.140625" style="17" bestFit="1" customWidth="1"/>
    <col min="7" max="7" width="9.5703125" style="17" bestFit="1" customWidth="1"/>
    <col min="8" max="8" width="6.7109375" style="17" bestFit="1" customWidth="1"/>
    <col min="9" max="9" width="8.85546875" style="17" bestFit="1" customWidth="1"/>
    <col min="10" max="10" width="7.140625" style="17" bestFit="1" customWidth="1"/>
    <col min="11" max="11" width="8.85546875" style="17" bestFit="1" customWidth="1"/>
    <col min="12" max="12" width="7.140625" style="17" bestFit="1" customWidth="1"/>
    <col min="13" max="13" width="8.85546875" style="17" bestFit="1" customWidth="1"/>
    <col min="14" max="14" width="7.140625" style="17" bestFit="1" customWidth="1"/>
    <col min="15" max="15" width="8.85546875" style="17" bestFit="1" customWidth="1"/>
    <col min="16" max="16" width="7.140625" style="17" bestFit="1" customWidth="1"/>
    <col min="17" max="17" width="8.85546875" style="17" bestFit="1" customWidth="1"/>
    <col min="18" max="18" width="6.7109375" style="17" bestFit="1" customWidth="1"/>
    <col min="19" max="19" width="8.85546875" style="17" bestFit="1" customWidth="1"/>
    <col min="20" max="20" width="5.140625" style="17" bestFit="1" customWidth="1"/>
    <col min="21" max="21" width="8.85546875" style="17" bestFit="1" customWidth="1"/>
    <col min="22" max="22" width="6.7109375" style="17" bestFit="1" customWidth="1"/>
    <col min="23" max="23" width="8.85546875" style="17" bestFit="1" customWidth="1"/>
    <col min="24" max="24" width="7.140625" style="17" bestFit="1" customWidth="1"/>
    <col min="25" max="25" width="8.85546875" style="17" bestFit="1" customWidth="1"/>
    <col min="26" max="26" width="7.140625" style="17" bestFit="1" customWidth="1"/>
    <col min="27" max="27" width="8.85546875" style="17" bestFit="1" customWidth="1"/>
    <col min="28" max="28" width="7.140625" style="17" bestFit="1" customWidth="1"/>
    <col min="29" max="29" width="8.85546875" style="17" bestFit="1" customWidth="1"/>
    <col min="30" max="30" width="7.140625" style="17" bestFit="1" customWidth="1"/>
    <col min="31" max="31" width="8.85546875" style="17" bestFit="1" customWidth="1"/>
    <col min="32" max="32" width="6.7109375" style="17" bestFit="1" customWidth="1"/>
    <col min="33" max="33" width="8.85546875" style="17" bestFit="1" customWidth="1"/>
    <col min="34" max="34" width="5.140625" style="17" bestFit="1" customWidth="1"/>
    <col min="35" max="35" width="9.5703125" style="17" bestFit="1" customWidth="1"/>
    <col min="36" max="36" width="6.7109375" style="17" bestFit="1" customWidth="1"/>
    <col min="37" max="37" width="8.85546875" style="17" bestFit="1" customWidth="1"/>
    <col min="38" max="38" width="7.140625" style="17" bestFit="1" customWidth="1"/>
    <col min="39" max="39" width="8.85546875" style="17" bestFit="1" customWidth="1"/>
    <col min="40" max="40" width="7.140625" style="17" bestFit="1" customWidth="1"/>
    <col min="41" max="41" width="8.85546875" style="17" bestFit="1" customWidth="1"/>
    <col min="42" max="42" width="7.140625" style="17" bestFit="1" customWidth="1"/>
    <col min="43" max="43" width="8.85546875" style="17" bestFit="1" customWidth="1"/>
    <col min="44" max="44" width="7.140625" style="17" bestFit="1" customWidth="1"/>
    <col min="45" max="45" width="8.85546875" style="17" bestFit="1" customWidth="1"/>
    <col min="46" max="46" width="6.7109375" style="17" bestFit="1" customWidth="1"/>
    <col min="47" max="47" width="8.85546875" style="17" bestFit="1" customWidth="1"/>
    <col min="48" max="48" width="5.140625" style="17" bestFit="1" customWidth="1"/>
    <col min="49" max="49" width="9.5703125" style="17" bestFit="1" customWidth="1"/>
    <col min="50" max="50" width="6.7109375" style="17" bestFit="1" customWidth="1"/>
    <col min="51" max="51" width="8.85546875" style="17" bestFit="1" customWidth="1"/>
    <col min="52" max="52" width="7.140625" style="17" bestFit="1" customWidth="1"/>
    <col min="53" max="53" width="8.85546875" style="17" bestFit="1" customWidth="1"/>
    <col min="54" max="54" width="7.140625" style="17" bestFit="1" customWidth="1"/>
    <col min="55" max="55" width="8.85546875" style="17" bestFit="1" customWidth="1"/>
    <col min="56" max="56" width="7.140625" style="17" bestFit="1" customWidth="1"/>
    <col min="57" max="57" width="8.85546875" style="17" bestFit="1" customWidth="1"/>
    <col min="58" max="58" width="7.140625" style="17" bestFit="1" customWidth="1"/>
    <col min="59" max="59" width="19.5703125" style="17" bestFit="1" customWidth="1"/>
    <col min="60" max="60" width="21.140625" style="17" bestFit="1" customWidth="1"/>
    <col min="61" max="61" width="14.140625" style="17" bestFit="1" customWidth="1"/>
    <col min="62" max="16384" width="12.5703125" style="17"/>
  </cols>
  <sheetData>
    <row r="1" spans="1:70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/>
      <c r="BK1" s="32"/>
      <c r="BL1" s="32"/>
      <c r="BM1" s="32"/>
      <c r="BN1" s="32"/>
      <c r="BO1" s="32"/>
      <c r="BP1" s="32"/>
      <c r="BQ1" s="32"/>
      <c r="BR1" s="32"/>
    </row>
    <row r="2" spans="1:70" ht="15.75" customHeight="1">
      <c r="A2" s="34"/>
      <c r="B2" s="35" t="s">
        <v>3</v>
      </c>
      <c r="C2" s="36" t="s">
        <v>37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36" t="s">
        <v>38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  <c r="AE2" s="36" t="s">
        <v>39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2"/>
      <c r="AS2" s="36" t="s">
        <v>40</v>
      </c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2"/>
      <c r="BG2" s="35" t="s">
        <v>41</v>
      </c>
      <c r="BH2" s="35" t="s">
        <v>42</v>
      </c>
      <c r="BI2" s="35" t="s">
        <v>43</v>
      </c>
      <c r="BJ2" s="32"/>
      <c r="BK2" s="32"/>
      <c r="BL2" s="32"/>
      <c r="BM2" s="32"/>
      <c r="BN2" s="32"/>
      <c r="BO2" s="32"/>
      <c r="BP2" s="32"/>
      <c r="BQ2" s="32"/>
      <c r="BR2" s="32"/>
    </row>
    <row r="3" spans="1:70" ht="15.75" customHeight="1">
      <c r="A3" s="34"/>
      <c r="B3" s="26"/>
      <c r="C3" s="36" t="s">
        <v>44</v>
      </c>
      <c r="D3" s="22"/>
      <c r="E3" s="36" t="s">
        <v>45</v>
      </c>
      <c r="F3" s="22"/>
      <c r="G3" s="36" t="s">
        <v>46</v>
      </c>
      <c r="H3" s="22"/>
      <c r="I3" s="36" t="s">
        <v>47</v>
      </c>
      <c r="J3" s="22"/>
      <c r="K3" s="36" t="s">
        <v>48</v>
      </c>
      <c r="L3" s="22"/>
      <c r="M3" s="36" t="s">
        <v>49</v>
      </c>
      <c r="N3" s="22"/>
      <c r="O3" s="36" t="s">
        <v>50</v>
      </c>
      <c r="P3" s="22"/>
      <c r="Q3" s="36" t="s">
        <v>44</v>
      </c>
      <c r="R3" s="22"/>
      <c r="S3" s="36" t="s">
        <v>45</v>
      </c>
      <c r="T3" s="22"/>
      <c r="U3" s="36" t="s">
        <v>46</v>
      </c>
      <c r="V3" s="22"/>
      <c r="W3" s="36" t="s">
        <v>47</v>
      </c>
      <c r="X3" s="22"/>
      <c r="Y3" s="36" t="s">
        <v>48</v>
      </c>
      <c r="Z3" s="22"/>
      <c r="AA3" s="36" t="s">
        <v>49</v>
      </c>
      <c r="AB3" s="22"/>
      <c r="AC3" s="36" t="s">
        <v>50</v>
      </c>
      <c r="AD3" s="22"/>
      <c r="AE3" s="36" t="s">
        <v>44</v>
      </c>
      <c r="AF3" s="22"/>
      <c r="AG3" s="37" t="s">
        <v>45</v>
      </c>
      <c r="AH3" s="38"/>
      <c r="AI3" s="36" t="s">
        <v>46</v>
      </c>
      <c r="AJ3" s="22"/>
      <c r="AK3" s="36" t="s">
        <v>47</v>
      </c>
      <c r="AL3" s="22"/>
      <c r="AM3" s="36" t="s">
        <v>48</v>
      </c>
      <c r="AN3" s="22"/>
      <c r="AO3" s="36" t="s">
        <v>49</v>
      </c>
      <c r="AP3" s="22"/>
      <c r="AQ3" s="36" t="s">
        <v>50</v>
      </c>
      <c r="AR3" s="22"/>
      <c r="AS3" s="36" t="s">
        <v>44</v>
      </c>
      <c r="AT3" s="22"/>
      <c r="AU3" s="37" t="s">
        <v>45</v>
      </c>
      <c r="AV3" s="38"/>
      <c r="AW3" s="36" t="s">
        <v>46</v>
      </c>
      <c r="AX3" s="22"/>
      <c r="AY3" s="36" t="s">
        <v>47</v>
      </c>
      <c r="AZ3" s="22"/>
      <c r="BA3" s="36" t="s">
        <v>48</v>
      </c>
      <c r="BB3" s="22"/>
      <c r="BC3" s="36" t="s">
        <v>49</v>
      </c>
      <c r="BD3" s="22"/>
      <c r="BE3" s="36" t="s">
        <v>51</v>
      </c>
      <c r="BF3" s="22"/>
      <c r="BG3" s="26"/>
      <c r="BH3" s="26"/>
      <c r="BI3" s="26"/>
      <c r="BJ3" s="32"/>
      <c r="BK3" s="32"/>
      <c r="BL3" s="32"/>
      <c r="BM3" s="32"/>
      <c r="BN3" s="32"/>
      <c r="BO3" s="32"/>
      <c r="BP3" s="32"/>
      <c r="BQ3" s="32"/>
      <c r="BR3" s="32"/>
    </row>
    <row r="4" spans="1:70" ht="15.75" customHeight="1">
      <c r="A4" s="34"/>
      <c r="B4" s="22"/>
      <c r="C4" s="37" t="s">
        <v>52</v>
      </c>
      <c r="D4" s="37" t="s">
        <v>53</v>
      </c>
      <c r="E4" s="37" t="s">
        <v>36</v>
      </c>
      <c r="F4" s="37" t="s">
        <v>54</v>
      </c>
      <c r="G4" s="37" t="s">
        <v>36</v>
      </c>
      <c r="H4" s="37" t="s">
        <v>53</v>
      </c>
      <c r="I4" s="37" t="s">
        <v>52</v>
      </c>
      <c r="J4" s="37" t="s">
        <v>55</v>
      </c>
      <c r="K4" s="37" t="s">
        <v>52</v>
      </c>
      <c r="L4" s="37" t="s">
        <v>55</v>
      </c>
      <c r="M4" s="37" t="s">
        <v>52</v>
      </c>
      <c r="N4" s="37" t="s">
        <v>55</v>
      </c>
      <c r="O4" s="37" t="s">
        <v>52</v>
      </c>
      <c r="P4" s="37" t="s">
        <v>55</v>
      </c>
      <c r="Q4" s="37" t="s">
        <v>52</v>
      </c>
      <c r="R4" s="37" t="s">
        <v>53</v>
      </c>
      <c r="S4" s="37" t="s">
        <v>36</v>
      </c>
      <c r="T4" s="37" t="s">
        <v>54</v>
      </c>
      <c r="U4" s="37" t="s">
        <v>36</v>
      </c>
      <c r="V4" s="37" t="s">
        <v>53</v>
      </c>
      <c r="W4" s="37" t="s">
        <v>52</v>
      </c>
      <c r="X4" s="37" t="s">
        <v>55</v>
      </c>
      <c r="Y4" s="37" t="s">
        <v>52</v>
      </c>
      <c r="Z4" s="37" t="s">
        <v>55</v>
      </c>
      <c r="AA4" s="37" t="s">
        <v>52</v>
      </c>
      <c r="AB4" s="37" t="s">
        <v>55</v>
      </c>
      <c r="AC4" s="37" t="s">
        <v>52</v>
      </c>
      <c r="AD4" s="37" t="s">
        <v>55</v>
      </c>
      <c r="AE4" s="37" t="s">
        <v>52</v>
      </c>
      <c r="AF4" s="37" t="s">
        <v>53</v>
      </c>
      <c r="AG4" s="37" t="s">
        <v>36</v>
      </c>
      <c r="AH4" s="37" t="s">
        <v>54</v>
      </c>
      <c r="AI4" s="37" t="s">
        <v>52</v>
      </c>
      <c r="AJ4" s="37" t="s">
        <v>53</v>
      </c>
      <c r="AK4" s="37" t="s">
        <v>52</v>
      </c>
      <c r="AL4" s="37" t="s">
        <v>55</v>
      </c>
      <c r="AM4" s="37" t="s">
        <v>52</v>
      </c>
      <c r="AN4" s="37" t="s">
        <v>55</v>
      </c>
      <c r="AO4" s="37" t="s">
        <v>52</v>
      </c>
      <c r="AP4" s="37" t="s">
        <v>55</v>
      </c>
      <c r="AQ4" s="37" t="s">
        <v>52</v>
      </c>
      <c r="AR4" s="37" t="s">
        <v>55</v>
      </c>
      <c r="AS4" s="37" t="s">
        <v>52</v>
      </c>
      <c r="AT4" s="37" t="s">
        <v>53</v>
      </c>
      <c r="AU4" s="37" t="s">
        <v>36</v>
      </c>
      <c r="AV4" s="37" t="s">
        <v>54</v>
      </c>
      <c r="AW4" s="37" t="s">
        <v>52</v>
      </c>
      <c r="AX4" s="37" t="s">
        <v>53</v>
      </c>
      <c r="AY4" s="37" t="s">
        <v>52</v>
      </c>
      <c r="AZ4" s="37" t="s">
        <v>55</v>
      </c>
      <c r="BA4" s="37" t="s">
        <v>52</v>
      </c>
      <c r="BB4" s="37" t="s">
        <v>55</v>
      </c>
      <c r="BC4" s="37" t="s">
        <v>52</v>
      </c>
      <c r="BD4" s="37" t="s">
        <v>55</v>
      </c>
      <c r="BE4" s="37" t="s">
        <v>52</v>
      </c>
      <c r="BF4" s="37" t="s">
        <v>55</v>
      </c>
      <c r="BG4" s="22"/>
      <c r="BH4" s="22"/>
      <c r="BI4" s="22"/>
      <c r="BJ4" s="32"/>
      <c r="BK4" s="32"/>
      <c r="BL4" s="32"/>
      <c r="BM4" s="32"/>
      <c r="BN4" s="32"/>
      <c r="BO4" s="32"/>
      <c r="BP4" s="32"/>
      <c r="BQ4" s="32"/>
      <c r="BR4" s="32"/>
    </row>
    <row r="5" spans="1:70">
      <c r="A5" s="39" t="s">
        <v>56</v>
      </c>
      <c r="B5" s="28">
        <v>45352</v>
      </c>
      <c r="C5" s="27">
        <v>73607.100000000006</v>
      </c>
      <c r="D5" s="27">
        <v>135</v>
      </c>
      <c r="E5" s="27">
        <f>25*F5</f>
        <v>575</v>
      </c>
      <c r="F5" s="27">
        <v>23</v>
      </c>
      <c r="G5" s="27">
        <v>13982.5</v>
      </c>
      <c r="H5" s="27">
        <v>38</v>
      </c>
      <c r="I5" s="27">
        <v>1574</v>
      </c>
      <c r="J5" s="27">
        <v>6</v>
      </c>
      <c r="K5" s="27">
        <v>380</v>
      </c>
      <c r="L5" s="27">
        <v>2</v>
      </c>
      <c r="M5" s="27">
        <v>150</v>
      </c>
      <c r="N5" s="27">
        <v>1</v>
      </c>
      <c r="O5" s="27">
        <v>140</v>
      </c>
      <c r="P5" s="27">
        <v>7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2035</v>
      </c>
      <c r="AF5" s="29">
        <v>4</v>
      </c>
      <c r="AG5" s="29">
        <f t="shared" ref="AG5:AG35" si="0">25*AH5</f>
        <v>575</v>
      </c>
      <c r="AH5" s="29">
        <v>23</v>
      </c>
      <c r="AI5" s="29">
        <v>1902</v>
      </c>
      <c r="AJ5" s="29">
        <v>3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7">
        <f t="shared" ref="AS5:BF5" si="1">C5+Q5-AE5</f>
        <v>71572.100000000006</v>
      </c>
      <c r="AT5" s="27">
        <f t="shared" si="1"/>
        <v>131</v>
      </c>
      <c r="AU5" s="27">
        <f t="shared" si="1"/>
        <v>0</v>
      </c>
      <c r="AV5" s="27">
        <f t="shared" si="1"/>
        <v>0</v>
      </c>
      <c r="AW5" s="27">
        <f t="shared" si="1"/>
        <v>12080.5</v>
      </c>
      <c r="AX5" s="27">
        <f t="shared" si="1"/>
        <v>35</v>
      </c>
      <c r="AY5" s="27">
        <f t="shared" si="1"/>
        <v>1574</v>
      </c>
      <c r="AZ5" s="27">
        <f t="shared" si="1"/>
        <v>6</v>
      </c>
      <c r="BA5" s="27">
        <f t="shared" si="1"/>
        <v>380</v>
      </c>
      <c r="BB5" s="27">
        <f t="shared" si="1"/>
        <v>2</v>
      </c>
      <c r="BC5" s="27">
        <f t="shared" si="1"/>
        <v>150</v>
      </c>
      <c r="BD5" s="27">
        <f t="shared" si="1"/>
        <v>1</v>
      </c>
      <c r="BE5" s="27">
        <f t="shared" si="1"/>
        <v>140</v>
      </c>
      <c r="BF5" s="27">
        <f t="shared" si="1"/>
        <v>7</v>
      </c>
      <c r="BG5" s="27"/>
      <c r="BH5" s="27"/>
      <c r="BI5" s="27"/>
      <c r="BJ5" s="14"/>
      <c r="BK5" s="14"/>
      <c r="BL5" s="14"/>
      <c r="BM5" s="14"/>
      <c r="BN5" s="14"/>
      <c r="BO5" s="14"/>
      <c r="BP5" s="14"/>
      <c r="BQ5" s="14"/>
      <c r="BR5" s="14"/>
    </row>
    <row r="6" spans="1:70">
      <c r="A6" s="26"/>
      <c r="B6" s="28">
        <v>45353</v>
      </c>
      <c r="C6" s="27">
        <f t="shared" ref="C6:P6" si="2">AS5</f>
        <v>71572.100000000006</v>
      </c>
      <c r="D6" s="27">
        <f t="shared" si="2"/>
        <v>131</v>
      </c>
      <c r="E6" s="27">
        <f t="shared" si="2"/>
        <v>0</v>
      </c>
      <c r="F6" s="27">
        <f t="shared" si="2"/>
        <v>0</v>
      </c>
      <c r="G6" s="27">
        <f t="shared" si="2"/>
        <v>12080.5</v>
      </c>
      <c r="H6" s="27">
        <f t="shared" si="2"/>
        <v>35</v>
      </c>
      <c r="I6" s="27">
        <f t="shared" si="2"/>
        <v>1574</v>
      </c>
      <c r="J6" s="27">
        <f t="shared" si="2"/>
        <v>6</v>
      </c>
      <c r="K6" s="27">
        <f t="shared" si="2"/>
        <v>380</v>
      </c>
      <c r="L6" s="27">
        <f t="shared" si="2"/>
        <v>2</v>
      </c>
      <c r="M6" s="27">
        <f t="shared" si="2"/>
        <v>150</v>
      </c>
      <c r="N6" s="27">
        <f t="shared" si="2"/>
        <v>1</v>
      </c>
      <c r="O6" s="27">
        <f t="shared" si="2"/>
        <v>140</v>
      </c>
      <c r="P6" s="27">
        <f t="shared" si="2"/>
        <v>7</v>
      </c>
      <c r="Q6" s="29">
        <v>0</v>
      </c>
      <c r="R6" s="29">
        <v>0</v>
      </c>
      <c r="S6" s="29">
        <f>25*T6</f>
        <v>17250</v>
      </c>
      <c r="T6" s="29">
        <v>690</v>
      </c>
      <c r="U6" s="29">
        <v>0</v>
      </c>
      <c r="V6" s="29">
        <v>0</v>
      </c>
      <c r="W6" s="27">
        <v>0</v>
      </c>
      <c r="X6" s="27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1582</v>
      </c>
      <c r="AF6" s="29">
        <v>3</v>
      </c>
      <c r="AG6" s="29">
        <f t="shared" si="0"/>
        <v>500</v>
      </c>
      <c r="AH6" s="29">
        <v>20</v>
      </c>
      <c r="AI6" s="29">
        <v>668</v>
      </c>
      <c r="AJ6" s="29">
        <v>1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7">
        <f t="shared" ref="AS6:BF6" si="3">C6+Q6-AE6</f>
        <v>69990.100000000006</v>
      </c>
      <c r="AT6" s="27">
        <f t="shared" si="3"/>
        <v>128</v>
      </c>
      <c r="AU6" s="27">
        <f t="shared" si="3"/>
        <v>16750</v>
      </c>
      <c r="AV6" s="27">
        <f t="shared" si="3"/>
        <v>670</v>
      </c>
      <c r="AW6" s="27">
        <f t="shared" si="3"/>
        <v>11412.5</v>
      </c>
      <c r="AX6" s="27">
        <f t="shared" si="3"/>
        <v>34</v>
      </c>
      <c r="AY6" s="27">
        <f t="shared" si="3"/>
        <v>1574</v>
      </c>
      <c r="AZ6" s="27">
        <f t="shared" si="3"/>
        <v>6</v>
      </c>
      <c r="BA6" s="27">
        <f t="shared" si="3"/>
        <v>380</v>
      </c>
      <c r="BB6" s="27">
        <f t="shared" si="3"/>
        <v>2</v>
      </c>
      <c r="BC6" s="27">
        <f t="shared" si="3"/>
        <v>150</v>
      </c>
      <c r="BD6" s="27">
        <f t="shared" si="3"/>
        <v>1</v>
      </c>
      <c r="BE6" s="27">
        <f t="shared" si="3"/>
        <v>140</v>
      </c>
      <c r="BF6" s="27">
        <f t="shared" si="3"/>
        <v>7</v>
      </c>
      <c r="BG6" s="27"/>
      <c r="BH6" s="27"/>
      <c r="BI6" s="27"/>
      <c r="BJ6" s="14"/>
      <c r="BK6" s="14"/>
      <c r="BL6" s="14"/>
      <c r="BM6" s="14"/>
      <c r="BN6" s="14"/>
      <c r="BO6" s="14"/>
      <c r="BP6" s="14"/>
      <c r="BQ6" s="14"/>
      <c r="BR6" s="14"/>
    </row>
    <row r="7" spans="1:70">
      <c r="A7" s="26"/>
      <c r="B7" s="28">
        <v>45354</v>
      </c>
      <c r="C7" s="27">
        <f t="shared" ref="C7:P7" si="4">AS6</f>
        <v>69990.100000000006</v>
      </c>
      <c r="D7" s="27">
        <f t="shared" si="4"/>
        <v>128</v>
      </c>
      <c r="E7" s="27">
        <f t="shared" si="4"/>
        <v>16750</v>
      </c>
      <c r="F7" s="27">
        <f t="shared" si="4"/>
        <v>670</v>
      </c>
      <c r="G7" s="27">
        <f t="shared" si="4"/>
        <v>11412.5</v>
      </c>
      <c r="H7" s="27">
        <f t="shared" si="4"/>
        <v>34</v>
      </c>
      <c r="I7" s="27">
        <f t="shared" si="4"/>
        <v>1574</v>
      </c>
      <c r="J7" s="27">
        <f t="shared" si="4"/>
        <v>6</v>
      </c>
      <c r="K7" s="27">
        <f t="shared" si="4"/>
        <v>380</v>
      </c>
      <c r="L7" s="27">
        <f t="shared" si="4"/>
        <v>2</v>
      </c>
      <c r="M7" s="27">
        <f t="shared" si="4"/>
        <v>150</v>
      </c>
      <c r="N7" s="27">
        <f t="shared" si="4"/>
        <v>1</v>
      </c>
      <c r="O7" s="27">
        <f t="shared" si="4"/>
        <v>140</v>
      </c>
      <c r="P7" s="27">
        <f t="shared" si="4"/>
        <v>7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>
        <f t="shared" si="0"/>
        <v>0</v>
      </c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7">
        <f t="shared" ref="AS7:BF7" si="5">C7+Q7-AE7</f>
        <v>69990.100000000006</v>
      </c>
      <c r="AT7" s="27">
        <f t="shared" si="5"/>
        <v>128</v>
      </c>
      <c r="AU7" s="27">
        <f t="shared" si="5"/>
        <v>16750</v>
      </c>
      <c r="AV7" s="27">
        <f t="shared" si="5"/>
        <v>670</v>
      </c>
      <c r="AW7" s="27">
        <f t="shared" si="5"/>
        <v>11412.5</v>
      </c>
      <c r="AX7" s="27">
        <f t="shared" si="5"/>
        <v>34</v>
      </c>
      <c r="AY7" s="27">
        <f t="shared" si="5"/>
        <v>1574</v>
      </c>
      <c r="AZ7" s="27">
        <f t="shared" si="5"/>
        <v>6</v>
      </c>
      <c r="BA7" s="27">
        <f t="shared" si="5"/>
        <v>380</v>
      </c>
      <c r="BB7" s="27">
        <f t="shared" si="5"/>
        <v>2</v>
      </c>
      <c r="BC7" s="27">
        <f t="shared" si="5"/>
        <v>150</v>
      </c>
      <c r="BD7" s="27">
        <f t="shared" si="5"/>
        <v>1</v>
      </c>
      <c r="BE7" s="27">
        <f t="shared" si="5"/>
        <v>140</v>
      </c>
      <c r="BF7" s="27">
        <f t="shared" si="5"/>
        <v>7</v>
      </c>
      <c r="BG7" s="27"/>
      <c r="BH7" s="27"/>
      <c r="BI7" s="27"/>
      <c r="BJ7" s="14"/>
      <c r="BK7" s="14"/>
      <c r="BL7" s="14"/>
      <c r="BM7" s="14"/>
      <c r="BN7" s="14"/>
      <c r="BO7" s="14"/>
      <c r="BP7" s="14"/>
      <c r="BQ7" s="14"/>
      <c r="BR7" s="14"/>
    </row>
    <row r="8" spans="1:70">
      <c r="A8" s="26"/>
      <c r="B8" s="28">
        <v>45355</v>
      </c>
      <c r="C8" s="27">
        <f t="shared" ref="C8:P8" si="6">AS7</f>
        <v>69990.100000000006</v>
      </c>
      <c r="D8" s="27">
        <f t="shared" si="6"/>
        <v>128</v>
      </c>
      <c r="E8" s="27">
        <f t="shared" si="6"/>
        <v>16750</v>
      </c>
      <c r="F8" s="27">
        <f t="shared" si="6"/>
        <v>670</v>
      </c>
      <c r="G8" s="27">
        <f t="shared" si="6"/>
        <v>11412.5</v>
      </c>
      <c r="H8" s="27">
        <f t="shared" si="6"/>
        <v>34</v>
      </c>
      <c r="I8" s="27">
        <f t="shared" si="6"/>
        <v>1574</v>
      </c>
      <c r="J8" s="27">
        <f t="shared" si="6"/>
        <v>6</v>
      </c>
      <c r="K8" s="27">
        <f t="shared" si="6"/>
        <v>380</v>
      </c>
      <c r="L8" s="27">
        <f t="shared" si="6"/>
        <v>2</v>
      </c>
      <c r="M8" s="27">
        <f t="shared" si="6"/>
        <v>150</v>
      </c>
      <c r="N8" s="27">
        <f t="shared" si="6"/>
        <v>1</v>
      </c>
      <c r="O8" s="27">
        <f t="shared" si="6"/>
        <v>140</v>
      </c>
      <c r="P8" s="27">
        <f t="shared" si="6"/>
        <v>7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2518</v>
      </c>
      <c r="AF8" s="29">
        <v>5</v>
      </c>
      <c r="AG8" s="29">
        <f t="shared" si="0"/>
        <v>725</v>
      </c>
      <c r="AH8" s="29">
        <v>29</v>
      </c>
      <c r="AI8" s="29">
        <v>1632</v>
      </c>
      <c r="AJ8" s="29">
        <v>3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7">
        <f t="shared" ref="AS8:BF8" si="7">C8+Q8-AE8</f>
        <v>67472.100000000006</v>
      </c>
      <c r="AT8" s="27">
        <f t="shared" si="7"/>
        <v>123</v>
      </c>
      <c r="AU8" s="27">
        <f t="shared" si="7"/>
        <v>16025</v>
      </c>
      <c r="AV8" s="27">
        <f t="shared" si="7"/>
        <v>641</v>
      </c>
      <c r="AW8" s="27">
        <f t="shared" si="7"/>
        <v>9780.5</v>
      </c>
      <c r="AX8" s="27">
        <f t="shared" si="7"/>
        <v>31</v>
      </c>
      <c r="AY8" s="27">
        <f t="shared" si="7"/>
        <v>1574</v>
      </c>
      <c r="AZ8" s="27">
        <f t="shared" si="7"/>
        <v>6</v>
      </c>
      <c r="BA8" s="27">
        <f t="shared" si="7"/>
        <v>380</v>
      </c>
      <c r="BB8" s="27">
        <f t="shared" si="7"/>
        <v>2</v>
      </c>
      <c r="BC8" s="27">
        <f t="shared" si="7"/>
        <v>150</v>
      </c>
      <c r="BD8" s="27">
        <f t="shared" si="7"/>
        <v>1</v>
      </c>
      <c r="BE8" s="27">
        <f t="shared" si="7"/>
        <v>140</v>
      </c>
      <c r="BF8" s="27">
        <f t="shared" si="7"/>
        <v>7</v>
      </c>
      <c r="BG8" s="27"/>
      <c r="BH8" s="27"/>
      <c r="BI8" s="27"/>
      <c r="BJ8" s="14"/>
      <c r="BK8" s="14"/>
      <c r="BL8" s="14"/>
      <c r="BM8" s="14"/>
      <c r="BN8" s="14"/>
      <c r="BO8" s="14"/>
      <c r="BP8" s="14"/>
      <c r="BQ8" s="14"/>
      <c r="BR8" s="14"/>
    </row>
    <row r="9" spans="1:70">
      <c r="A9" s="26"/>
      <c r="B9" s="28">
        <v>45356</v>
      </c>
      <c r="C9" s="27">
        <f t="shared" ref="C9:P9" si="8">AS8</f>
        <v>67472.100000000006</v>
      </c>
      <c r="D9" s="27">
        <f t="shared" si="8"/>
        <v>123</v>
      </c>
      <c r="E9" s="27">
        <f t="shared" si="8"/>
        <v>16025</v>
      </c>
      <c r="F9" s="27">
        <f t="shared" si="8"/>
        <v>641</v>
      </c>
      <c r="G9" s="27">
        <f t="shared" si="8"/>
        <v>9780.5</v>
      </c>
      <c r="H9" s="27">
        <f t="shared" si="8"/>
        <v>31</v>
      </c>
      <c r="I9" s="27">
        <f t="shared" si="8"/>
        <v>1574</v>
      </c>
      <c r="J9" s="27">
        <f t="shared" si="8"/>
        <v>6</v>
      </c>
      <c r="K9" s="27">
        <f t="shared" si="8"/>
        <v>380</v>
      </c>
      <c r="L9" s="27">
        <f t="shared" si="8"/>
        <v>2</v>
      </c>
      <c r="M9" s="27">
        <f t="shared" si="8"/>
        <v>150</v>
      </c>
      <c r="N9" s="27">
        <f t="shared" si="8"/>
        <v>1</v>
      </c>
      <c r="O9" s="27">
        <f t="shared" si="8"/>
        <v>140</v>
      </c>
      <c r="P9" s="27">
        <f t="shared" si="8"/>
        <v>7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2530</v>
      </c>
      <c r="AF9" s="29">
        <v>5</v>
      </c>
      <c r="AG9" s="29">
        <f t="shared" si="0"/>
        <v>750</v>
      </c>
      <c r="AH9" s="29">
        <v>30</v>
      </c>
      <c r="AI9" s="29">
        <v>1305</v>
      </c>
      <c r="AJ9" s="29">
        <v>2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7">
        <f t="shared" ref="AS9:BF9" si="9">C9+Q9-AE9</f>
        <v>64942.100000000006</v>
      </c>
      <c r="AT9" s="27">
        <f t="shared" si="9"/>
        <v>118</v>
      </c>
      <c r="AU9" s="27">
        <f t="shared" si="9"/>
        <v>15275</v>
      </c>
      <c r="AV9" s="27">
        <f t="shared" si="9"/>
        <v>611</v>
      </c>
      <c r="AW9" s="27">
        <f t="shared" si="9"/>
        <v>8475.5</v>
      </c>
      <c r="AX9" s="27">
        <f t="shared" si="9"/>
        <v>29</v>
      </c>
      <c r="AY9" s="27">
        <f t="shared" si="9"/>
        <v>1574</v>
      </c>
      <c r="AZ9" s="27">
        <f t="shared" si="9"/>
        <v>6</v>
      </c>
      <c r="BA9" s="27">
        <f t="shared" si="9"/>
        <v>380</v>
      </c>
      <c r="BB9" s="27">
        <f t="shared" si="9"/>
        <v>2</v>
      </c>
      <c r="BC9" s="27">
        <f t="shared" si="9"/>
        <v>150</v>
      </c>
      <c r="BD9" s="27">
        <f t="shared" si="9"/>
        <v>1</v>
      </c>
      <c r="BE9" s="27">
        <f t="shared" si="9"/>
        <v>140</v>
      </c>
      <c r="BF9" s="27">
        <f t="shared" si="9"/>
        <v>7</v>
      </c>
      <c r="BG9" s="27"/>
      <c r="BH9" s="27"/>
      <c r="BI9" s="27"/>
      <c r="BJ9" s="14"/>
      <c r="BK9" s="14"/>
      <c r="BL9" s="14"/>
      <c r="BM9" s="14"/>
      <c r="BN9" s="14"/>
      <c r="BO9" s="14"/>
      <c r="BP9" s="14"/>
      <c r="BQ9" s="14"/>
      <c r="BR9" s="14"/>
    </row>
    <row r="10" spans="1:70">
      <c r="A10" s="26"/>
      <c r="B10" s="28">
        <v>45357</v>
      </c>
      <c r="C10" s="27">
        <f t="shared" ref="C10:P10" si="10">AS9</f>
        <v>64942.100000000006</v>
      </c>
      <c r="D10" s="27">
        <f t="shared" si="10"/>
        <v>118</v>
      </c>
      <c r="E10" s="27">
        <f t="shared" si="10"/>
        <v>15275</v>
      </c>
      <c r="F10" s="27">
        <f t="shared" si="10"/>
        <v>611</v>
      </c>
      <c r="G10" s="27">
        <f t="shared" si="10"/>
        <v>8475.5</v>
      </c>
      <c r="H10" s="27">
        <f t="shared" si="10"/>
        <v>29</v>
      </c>
      <c r="I10" s="27">
        <f t="shared" si="10"/>
        <v>1574</v>
      </c>
      <c r="J10" s="27">
        <f t="shared" si="10"/>
        <v>6</v>
      </c>
      <c r="K10" s="27">
        <f t="shared" si="10"/>
        <v>380</v>
      </c>
      <c r="L10" s="27">
        <f t="shared" si="10"/>
        <v>2</v>
      </c>
      <c r="M10" s="27">
        <f t="shared" si="10"/>
        <v>150</v>
      </c>
      <c r="N10" s="27">
        <f t="shared" si="10"/>
        <v>1</v>
      </c>
      <c r="O10" s="27">
        <f t="shared" si="10"/>
        <v>140</v>
      </c>
      <c r="P10" s="27">
        <f t="shared" si="10"/>
        <v>7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2893</v>
      </c>
      <c r="AF10" s="29">
        <v>5</v>
      </c>
      <c r="AG10" s="29">
        <f t="shared" si="0"/>
        <v>875</v>
      </c>
      <c r="AH10" s="29">
        <v>35</v>
      </c>
      <c r="AI10" s="29">
        <v>1239</v>
      </c>
      <c r="AJ10" s="29">
        <v>2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7">
        <f t="shared" ref="AS10:BF10" si="11">C10+Q10-AE10</f>
        <v>62049.100000000006</v>
      </c>
      <c r="AT10" s="27">
        <f t="shared" si="11"/>
        <v>113</v>
      </c>
      <c r="AU10" s="27">
        <f t="shared" si="11"/>
        <v>14400</v>
      </c>
      <c r="AV10" s="27">
        <f t="shared" si="11"/>
        <v>576</v>
      </c>
      <c r="AW10" s="27">
        <f t="shared" si="11"/>
        <v>7236.5</v>
      </c>
      <c r="AX10" s="27">
        <f t="shared" si="11"/>
        <v>27</v>
      </c>
      <c r="AY10" s="27">
        <f t="shared" si="11"/>
        <v>1574</v>
      </c>
      <c r="AZ10" s="27">
        <f t="shared" si="11"/>
        <v>6</v>
      </c>
      <c r="BA10" s="27">
        <f t="shared" si="11"/>
        <v>380</v>
      </c>
      <c r="BB10" s="27">
        <f t="shared" si="11"/>
        <v>2</v>
      </c>
      <c r="BC10" s="27">
        <f t="shared" si="11"/>
        <v>150</v>
      </c>
      <c r="BD10" s="27">
        <f t="shared" si="11"/>
        <v>1</v>
      </c>
      <c r="BE10" s="27">
        <f t="shared" si="11"/>
        <v>140</v>
      </c>
      <c r="BF10" s="27">
        <f t="shared" si="11"/>
        <v>7</v>
      </c>
      <c r="BG10" s="27"/>
      <c r="BH10" s="27"/>
      <c r="BI10" s="27"/>
      <c r="BJ10" s="14"/>
      <c r="BK10" s="14"/>
      <c r="BL10" s="14"/>
      <c r="BM10" s="14"/>
      <c r="BN10" s="14"/>
      <c r="BO10" s="14"/>
      <c r="BP10" s="14"/>
      <c r="BQ10" s="14"/>
      <c r="BR10" s="14"/>
    </row>
    <row r="11" spans="1:70">
      <c r="A11" s="26"/>
      <c r="B11" s="28">
        <v>45358</v>
      </c>
      <c r="C11" s="27">
        <f t="shared" ref="C11:P11" si="12">AS10</f>
        <v>62049.100000000006</v>
      </c>
      <c r="D11" s="27">
        <f t="shared" si="12"/>
        <v>113</v>
      </c>
      <c r="E11" s="27">
        <f t="shared" si="12"/>
        <v>14400</v>
      </c>
      <c r="F11" s="27">
        <f t="shared" si="12"/>
        <v>576</v>
      </c>
      <c r="G11" s="27">
        <f t="shared" si="12"/>
        <v>7236.5</v>
      </c>
      <c r="H11" s="27">
        <f t="shared" si="12"/>
        <v>27</v>
      </c>
      <c r="I11" s="27">
        <f t="shared" si="12"/>
        <v>1574</v>
      </c>
      <c r="J11" s="27">
        <f t="shared" si="12"/>
        <v>6</v>
      </c>
      <c r="K11" s="27">
        <f t="shared" si="12"/>
        <v>380</v>
      </c>
      <c r="L11" s="27">
        <f t="shared" si="12"/>
        <v>2</v>
      </c>
      <c r="M11" s="27">
        <f t="shared" si="12"/>
        <v>150</v>
      </c>
      <c r="N11" s="27">
        <f t="shared" si="12"/>
        <v>1</v>
      </c>
      <c r="O11" s="27">
        <f t="shared" si="12"/>
        <v>140</v>
      </c>
      <c r="P11" s="27">
        <f t="shared" si="12"/>
        <v>7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172</v>
      </c>
      <c r="Z11" s="29">
        <v>1</v>
      </c>
      <c r="AA11" s="29">
        <v>0</v>
      </c>
      <c r="AB11" s="29">
        <v>0</v>
      </c>
      <c r="AC11" s="29">
        <v>0</v>
      </c>
      <c r="AD11" s="29">
        <v>0</v>
      </c>
      <c r="AE11" s="29">
        <v>4277</v>
      </c>
      <c r="AF11" s="29">
        <v>8</v>
      </c>
      <c r="AG11" s="29">
        <f t="shared" si="0"/>
        <v>2050</v>
      </c>
      <c r="AH11" s="29">
        <v>82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7">
        <f t="shared" ref="AS11:BF11" si="13">C11+Q11-AE11</f>
        <v>57772.100000000006</v>
      </c>
      <c r="AT11" s="27">
        <f t="shared" si="13"/>
        <v>105</v>
      </c>
      <c r="AU11" s="27">
        <f t="shared" si="13"/>
        <v>12350</v>
      </c>
      <c r="AV11" s="27">
        <f t="shared" si="13"/>
        <v>494</v>
      </c>
      <c r="AW11" s="27">
        <f t="shared" si="13"/>
        <v>7236.5</v>
      </c>
      <c r="AX11" s="27">
        <f t="shared" si="13"/>
        <v>27</v>
      </c>
      <c r="AY11" s="27">
        <f t="shared" si="13"/>
        <v>1574</v>
      </c>
      <c r="AZ11" s="27">
        <f t="shared" si="13"/>
        <v>6</v>
      </c>
      <c r="BA11" s="27">
        <f t="shared" si="13"/>
        <v>552</v>
      </c>
      <c r="BB11" s="27">
        <f t="shared" si="13"/>
        <v>3</v>
      </c>
      <c r="BC11" s="27">
        <f t="shared" si="13"/>
        <v>150</v>
      </c>
      <c r="BD11" s="27">
        <f t="shared" si="13"/>
        <v>1</v>
      </c>
      <c r="BE11" s="27">
        <f t="shared" si="13"/>
        <v>140</v>
      </c>
      <c r="BF11" s="27">
        <f t="shared" si="13"/>
        <v>7</v>
      </c>
      <c r="BG11" s="27"/>
      <c r="BH11" s="27"/>
      <c r="BI11" s="27"/>
      <c r="BJ11" s="14"/>
      <c r="BK11" s="14"/>
      <c r="BL11" s="14"/>
      <c r="BM11" s="14"/>
      <c r="BN11" s="14"/>
      <c r="BO11" s="14"/>
      <c r="BP11" s="14"/>
      <c r="BQ11" s="14"/>
      <c r="BR11" s="14"/>
    </row>
    <row r="12" spans="1:70">
      <c r="A12" s="26"/>
      <c r="B12" s="28">
        <v>45359</v>
      </c>
      <c r="C12" s="27">
        <f t="shared" ref="C12:P12" si="14">AS11</f>
        <v>57772.100000000006</v>
      </c>
      <c r="D12" s="27">
        <f t="shared" si="14"/>
        <v>105</v>
      </c>
      <c r="E12" s="27">
        <f t="shared" si="14"/>
        <v>12350</v>
      </c>
      <c r="F12" s="27">
        <f t="shared" si="14"/>
        <v>494</v>
      </c>
      <c r="G12" s="27">
        <f t="shared" si="14"/>
        <v>7236.5</v>
      </c>
      <c r="H12" s="27">
        <f t="shared" si="14"/>
        <v>27</v>
      </c>
      <c r="I12" s="27">
        <f t="shared" si="14"/>
        <v>1574</v>
      </c>
      <c r="J12" s="27">
        <f t="shared" si="14"/>
        <v>6</v>
      </c>
      <c r="K12" s="27">
        <f t="shared" si="14"/>
        <v>552</v>
      </c>
      <c r="L12" s="27">
        <f t="shared" si="14"/>
        <v>3</v>
      </c>
      <c r="M12" s="27">
        <f t="shared" si="14"/>
        <v>150</v>
      </c>
      <c r="N12" s="27">
        <f t="shared" si="14"/>
        <v>1</v>
      </c>
      <c r="O12" s="27">
        <f t="shared" si="14"/>
        <v>140</v>
      </c>
      <c r="P12" s="27">
        <f t="shared" si="14"/>
        <v>7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f>3105+267.5+271.5+269+555</f>
        <v>4468</v>
      </c>
      <c r="AF12" s="29">
        <v>10</v>
      </c>
      <c r="AG12" s="29">
        <f t="shared" si="0"/>
        <v>1275</v>
      </c>
      <c r="AH12" s="29">
        <v>51</v>
      </c>
      <c r="AI12" s="29">
        <v>463.9</v>
      </c>
      <c r="AJ12" s="29">
        <v>1</v>
      </c>
      <c r="AK12" s="29">
        <v>20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7">
        <f t="shared" ref="AS12:BF12" si="15">C12+Q12-AE12</f>
        <v>53304.100000000006</v>
      </c>
      <c r="AT12" s="27">
        <f t="shared" si="15"/>
        <v>95</v>
      </c>
      <c r="AU12" s="27">
        <f t="shared" si="15"/>
        <v>11075</v>
      </c>
      <c r="AV12" s="27">
        <f t="shared" si="15"/>
        <v>443</v>
      </c>
      <c r="AW12" s="27">
        <f t="shared" si="15"/>
        <v>6772.6</v>
      </c>
      <c r="AX12" s="27">
        <f t="shared" si="15"/>
        <v>26</v>
      </c>
      <c r="AY12" s="27">
        <f t="shared" si="15"/>
        <v>1554</v>
      </c>
      <c r="AZ12" s="27">
        <f t="shared" si="15"/>
        <v>6</v>
      </c>
      <c r="BA12" s="27">
        <f t="shared" si="15"/>
        <v>552</v>
      </c>
      <c r="BB12" s="27">
        <f t="shared" si="15"/>
        <v>3</v>
      </c>
      <c r="BC12" s="27">
        <f t="shared" si="15"/>
        <v>150</v>
      </c>
      <c r="BD12" s="27">
        <f t="shared" si="15"/>
        <v>1</v>
      </c>
      <c r="BE12" s="27">
        <f t="shared" si="15"/>
        <v>140</v>
      </c>
      <c r="BF12" s="27">
        <f t="shared" si="15"/>
        <v>7</v>
      </c>
      <c r="BG12" s="27"/>
      <c r="BH12" s="27"/>
      <c r="BI12" s="27"/>
      <c r="BJ12" s="14"/>
      <c r="BK12" s="14"/>
      <c r="BL12" s="14"/>
      <c r="BM12" s="14"/>
      <c r="BN12" s="14"/>
      <c r="BO12" s="14"/>
      <c r="BP12" s="14"/>
      <c r="BQ12" s="14"/>
      <c r="BR12" s="14"/>
    </row>
    <row r="13" spans="1:70">
      <c r="A13" s="26"/>
      <c r="B13" s="28">
        <v>45360</v>
      </c>
      <c r="C13" s="27">
        <f t="shared" ref="C13:P13" si="16">AS12</f>
        <v>53304.100000000006</v>
      </c>
      <c r="D13" s="27">
        <f t="shared" si="16"/>
        <v>95</v>
      </c>
      <c r="E13" s="27">
        <f t="shared" si="16"/>
        <v>11075</v>
      </c>
      <c r="F13" s="27">
        <f t="shared" si="16"/>
        <v>443</v>
      </c>
      <c r="G13" s="27">
        <f t="shared" si="16"/>
        <v>6772.6</v>
      </c>
      <c r="H13" s="27">
        <f t="shared" si="16"/>
        <v>26</v>
      </c>
      <c r="I13" s="27">
        <f t="shared" si="16"/>
        <v>1554</v>
      </c>
      <c r="J13" s="27">
        <f t="shared" si="16"/>
        <v>6</v>
      </c>
      <c r="K13" s="27">
        <f t="shared" si="16"/>
        <v>552</v>
      </c>
      <c r="L13" s="27">
        <f t="shared" si="16"/>
        <v>3</v>
      </c>
      <c r="M13" s="27">
        <f t="shared" si="16"/>
        <v>150</v>
      </c>
      <c r="N13" s="27">
        <f t="shared" si="16"/>
        <v>1</v>
      </c>
      <c r="O13" s="27">
        <f t="shared" si="16"/>
        <v>140</v>
      </c>
      <c r="P13" s="27">
        <f t="shared" si="16"/>
        <v>7</v>
      </c>
      <c r="Q13" s="29">
        <v>27092</v>
      </c>
      <c r="R13" s="29">
        <v>38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3532</v>
      </c>
      <c r="AF13" s="29">
        <v>7</v>
      </c>
      <c r="AG13" s="29">
        <f t="shared" si="0"/>
        <v>1125</v>
      </c>
      <c r="AH13" s="29">
        <v>45</v>
      </c>
      <c r="AI13" s="29">
        <v>505</v>
      </c>
      <c r="AJ13" s="29">
        <v>1</v>
      </c>
      <c r="AK13" s="29">
        <v>0</v>
      </c>
      <c r="AL13" s="29">
        <v>0</v>
      </c>
      <c r="AM13" s="29">
        <v>0</v>
      </c>
      <c r="AN13" s="29">
        <v>0</v>
      </c>
      <c r="AO13" s="29">
        <v>10</v>
      </c>
      <c r="AP13" s="29">
        <v>0</v>
      </c>
      <c r="AQ13" s="29">
        <v>0</v>
      </c>
      <c r="AR13" s="29">
        <v>0</v>
      </c>
      <c r="AS13" s="27">
        <f t="shared" ref="AS13:BF13" si="17">C13+Q13-AE13</f>
        <v>76864.100000000006</v>
      </c>
      <c r="AT13" s="27">
        <f t="shared" si="17"/>
        <v>126</v>
      </c>
      <c r="AU13" s="27">
        <f t="shared" si="17"/>
        <v>9950</v>
      </c>
      <c r="AV13" s="27">
        <f t="shared" si="17"/>
        <v>398</v>
      </c>
      <c r="AW13" s="27">
        <f t="shared" si="17"/>
        <v>6267.6</v>
      </c>
      <c r="AX13" s="27">
        <f t="shared" si="17"/>
        <v>25</v>
      </c>
      <c r="AY13" s="27">
        <f t="shared" si="17"/>
        <v>1554</v>
      </c>
      <c r="AZ13" s="27">
        <f t="shared" si="17"/>
        <v>6</v>
      </c>
      <c r="BA13" s="27">
        <f t="shared" si="17"/>
        <v>552</v>
      </c>
      <c r="BB13" s="27">
        <f t="shared" si="17"/>
        <v>3</v>
      </c>
      <c r="BC13" s="27">
        <f t="shared" si="17"/>
        <v>140</v>
      </c>
      <c r="BD13" s="27">
        <f t="shared" si="17"/>
        <v>1</v>
      </c>
      <c r="BE13" s="27">
        <f t="shared" si="17"/>
        <v>140</v>
      </c>
      <c r="BF13" s="27">
        <f t="shared" si="17"/>
        <v>7</v>
      </c>
      <c r="BG13" s="27"/>
      <c r="BH13" s="27"/>
      <c r="BI13" s="27"/>
      <c r="BJ13" s="14"/>
      <c r="BK13" s="14"/>
      <c r="BL13" s="14"/>
      <c r="BM13" s="14"/>
      <c r="BN13" s="14"/>
      <c r="BO13" s="14"/>
      <c r="BP13" s="14"/>
      <c r="BQ13" s="14"/>
      <c r="BR13" s="14"/>
    </row>
    <row r="14" spans="1:70">
      <c r="A14" s="26"/>
      <c r="B14" s="28">
        <v>45361</v>
      </c>
      <c r="C14" s="27">
        <f t="shared" ref="C14:P14" si="18">AS13</f>
        <v>76864.100000000006</v>
      </c>
      <c r="D14" s="27">
        <f t="shared" si="18"/>
        <v>126</v>
      </c>
      <c r="E14" s="27">
        <f t="shared" si="18"/>
        <v>9950</v>
      </c>
      <c r="F14" s="27">
        <f t="shared" si="18"/>
        <v>398</v>
      </c>
      <c r="G14" s="27">
        <f t="shared" si="18"/>
        <v>6267.6</v>
      </c>
      <c r="H14" s="27">
        <f t="shared" si="18"/>
        <v>25</v>
      </c>
      <c r="I14" s="27">
        <f t="shared" si="18"/>
        <v>1554</v>
      </c>
      <c r="J14" s="27">
        <f t="shared" si="18"/>
        <v>6</v>
      </c>
      <c r="K14" s="27">
        <f t="shared" si="18"/>
        <v>552</v>
      </c>
      <c r="L14" s="27">
        <f t="shared" si="18"/>
        <v>3</v>
      </c>
      <c r="M14" s="27">
        <f t="shared" si="18"/>
        <v>140</v>
      </c>
      <c r="N14" s="27">
        <f t="shared" si="18"/>
        <v>1</v>
      </c>
      <c r="O14" s="27">
        <f t="shared" si="18"/>
        <v>140</v>
      </c>
      <c r="P14" s="27">
        <f t="shared" si="18"/>
        <v>7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f t="shared" si="0"/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7">
        <f t="shared" ref="AS14:BF14" si="19">C14+Q14-AE14</f>
        <v>76864.100000000006</v>
      </c>
      <c r="AT14" s="27">
        <f t="shared" si="19"/>
        <v>126</v>
      </c>
      <c r="AU14" s="27">
        <f t="shared" si="19"/>
        <v>9950</v>
      </c>
      <c r="AV14" s="27">
        <f t="shared" si="19"/>
        <v>398</v>
      </c>
      <c r="AW14" s="27">
        <f t="shared" si="19"/>
        <v>6267.6</v>
      </c>
      <c r="AX14" s="27">
        <f t="shared" si="19"/>
        <v>25</v>
      </c>
      <c r="AY14" s="27">
        <f t="shared" si="19"/>
        <v>1554</v>
      </c>
      <c r="AZ14" s="27">
        <f t="shared" si="19"/>
        <v>6</v>
      </c>
      <c r="BA14" s="27">
        <f t="shared" si="19"/>
        <v>552</v>
      </c>
      <c r="BB14" s="27">
        <f t="shared" si="19"/>
        <v>3</v>
      </c>
      <c r="BC14" s="27">
        <f t="shared" si="19"/>
        <v>140</v>
      </c>
      <c r="BD14" s="27">
        <f t="shared" si="19"/>
        <v>1</v>
      </c>
      <c r="BE14" s="27">
        <f t="shared" si="19"/>
        <v>140</v>
      </c>
      <c r="BF14" s="27">
        <f t="shared" si="19"/>
        <v>7</v>
      </c>
      <c r="BG14" s="27"/>
      <c r="BH14" s="27"/>
      <c r="BI14" s="27"/>
      <c r="BJ14" s="14"/>
      <c r="BK14" s="14"/>
      <c r="BL14" s="14"/>
      <c r="BM14" s="14"/>
      <c r="BN14" s="14"/>
      <c r="BO14" s="14"/>
      <c r="BP14" s="14"/>
      <c r="BQ14" s="14"/>
      <c r="BR14" s="14"/>
    </row>
    <row r="15" spans="1:70">
      <c r="A15" s="26"/>
      <c r="B15" s="28">
        <v>45362</v>
      </c>
      <c r="C15" s="27">
        <f t="shared" ref="C15:P15" si="20">AS14</f>
        <v>76864.100000000006</v>
      </c>
      <c r="D15" s="27">
        <f t="shared" si="20"/>
        <v>126</v>
      </c>
      <c r="E15" s="27">
        <f t="shared" si="20"/>
        <v>9950</v>
      </c>
      <c r="F15" s="27">
        <f t="shared" si="20"/>
        <v>398</v>
      </c>
      <c r="G15" s="27">
        <f t="shared" si="20"/>
        <v>6267.6</v>
      </c>
      <c r="H15" s="27">
        <f t="shared" si="20"/>
        <v>25</v>
      </c>
      <c r="I15" s="27">
        <f t="shared" si="20"/>
        <v>1554</v>
      </c>
      <c r="J15" s="27">
        <f t="shared" si="20"/>
        <v>6</v>
      </c>
      <c r="K15" s="27">
        <f t="shared" si="20"/>
        <v>552</v>
      </c>
      <c r="L15" s="27">
        <f t="shared" si="20"/>
        <v>3</v>
      </c>
      <c r="M15" s="27">
        <f t="shared" si="20"/>
        <v>140</v>
      </c>
      <c r="N15" s="27">
        <f t="shared" si="20"/>
        <v>1</v>
      </c>
      <c r="O15" s="27">
        <f t="shared" si="20"/>
        <v>140</v>
      </c>
      <c r="P15" s="27">
        <f t="shared" si="20"/>
        <v>7</v>
      </c>
      <c r="Q15" s="29">
        <v>23225</v>
      </c>
      <c r="R15" s="29">
        <v>32</v>
      </c>
      <c r="S15" s="29">
        <v>0</v>
      </c>
      <c r="T15" s="29">
        <v>0</v>
      </c>
      <c r="U15" s="29">
        <f>6505.7+5674</f>
        <v>12179.7</v>
      </c>
      <c r="V15" s="29">
        <v>20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3098</v>
      </c>
      <c r="AF15" s="29">
        <v>6</v>
      </c>
      <c r="AG15" s="29">
        <f t="shared" si="0"/>
        <v>1075</v>
      </c>
      <c r="AH15" s="29">
        <v>43</v>
      </c>
      <c r="AI15" s="29">
        <v>0</v>
      </c>
      <c r="AJ15" s="29">
        <v>0</v>
      </c>
      <c r="AK15" s="29">
        <v>55</v>
      </c>
      <c r="AL15" s="29">
        <v>0</v>
      </c>
      <c r="AM15" s="29">
        <v>45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7">
        <f t="shared" ref="AS15:BF15" si="21">C15+Q15-AE15</f>
        <v>96991.1</v>
      </c>
      <c r="AT15" s="27">
        <f t="shared" si="21"/>
        <v>152</v>
      </c>
      <c r="AU15" s="27">
        <f t="shared" si="21"/>
        <v>8875</v>
      </c>
      <c r="AV15" s="27">
        <f t="shared" si="21"/>
        <v>355</v>
      </c>
      <c r="AW15" s="27">
        <f t="shared" si="21"/>
        <v>18447.300000000003</v>
      </c>
      <c r="AX15" s="27">
        <f t="shared" si="21"/>
        <v>45</v>
      </c>
      <c r="AY15" s="27">
        <f t="shared" si="21"/>
        <v>1499</v>
      </c>
      <c r="AZ15" s="27">
        <f t="shared" si="21"/>
        <v>6</v>
      </c>
      <c r="BA15" s="27">
        <f t="shared" si="21"/>
        <v>507</v>
      </c>
      <c r="BB15" s="27">
        <f t="shared" si="21"/>
        <v>3</v>
      </c>
      <c r="BC15" s="27">
        <f t="shared" si="21"/>
        <v>140</v>
      </c>
      <c r="BD15" s="27">
        <f t="shared" si="21"/>
        <v>1</v>
      </c>
      <c r="BE15" s="27">
        <f t="shared" si="21"/>
        <v>140</v>
      </c>
      <c r="BF15" s="27">
        <f t="shared" si="21"/>
        <v>7</v>
      </c>
      <c r="BG15" s="14"/>
      <c r="BH15" s="27"/>
      <c r="BI15" s="27"/>
      <c r="BJ15" s="14"/>
      <c r="BK15" s="14"/>
      <c r="BL15" s="14"/>
      <c r="BM15" s="14"/>
      <c r="BN15" s="14"/>
      <c r="BO15" s="14"/>
      <c r="BP15" s="14"/>
      <c r="BQ15" s="14"/>
      <c r="BR15" s="14"/>
    </row>
    <row r="16" spans="1:70">
      <c r="A16" s="26"/>
      <c r="B16" s="28">
        <v>45363</v>
      </c>
      <c r="C16" s="27">
        <f t="shared" ref="C16:P16" si="22">AS15</f>
        <v>96991.1</v>
      </c>
      <c r="D16" s="27">
        <f t="shared" si="22"/>
        <v>152</v>
      </c>
      <c r="E16" s="27">
        <f t="shared" si="22"/>
        <v>8875</v>
      </c>
      <c r="F16" s="27">
        <f t="shared" si="22"/>
        <v>355</v>
      </c>
      <c r="G16" s="27">
        <f t="shared" si="22"/>
        <v>18447.300000000003</v>
      </c>
      <c r="H16" s="27">
        <f t="shared" si="22"/>
        <v>45</v>
      </c>
      <c r="I16" s="27">
        <f t="shared" si="22"/>
        <v>1499</v>
      </c>
      <c r="J16" s="27">
        <f t="shared" si="22"/>
        <v>6</v>
      </c>
      <c r="K16" s="27">
        <f t="shared" si="22"/>
        <v>507</v>
      </c>
      <c r="L16" s="27">
        <f t="shared" si="22"/>
        <v>3</v>
      </c>
      <c r="M16" s="27">
        <f t="shared" si="22"/>
        <v>140</v>
      </c>
      <c r="N16" s="27">
        <f t="shared" si="22"/>
        <v>1</v>
      </c>
      <c r="O16" s="27">
        <f t="shared" si="22"/>
        <v>140</v>
      </c>
      <c r="P16" s="27">
        <f t="shared" si="22"/>
        <v>7</v>
      </c>
      <c r="Q16" s="29">
        <v>0</v>
      </c>
      <c r="R16" s="29">
        <v>0</v>
      </c>
      <c r="S16" s="29">
        <v>0</v>
      </c>
      <c r="T16" s="29">
        <v>0</v>
      </c>
      <c r="U16" s="29">
        <f>1060+1586.9</f>
        <v>2646.9</v>
      </c>
      <c r="V16" s="29">
        <v>5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f>2625+592+1110.5</f>
        <v>4327.5</v>
      </c>
      <c r="AF16" s="29">
        <v>10</v>
      </c>
      <c r="AG16" s="29">
        <f t="shared" si="0"/>
        <v>1075</v>
      </c>
      <c r="AH16" s="29">
        <v>43</v>
      </c>
      <c r="AI16" s="29">
        <f>387.42+383.02+532</f>
        <v>1302.44</v>
      </c>
      <c r="AJ16" s="29">
        <v>3</v>
      </c>
      <c r="AK16" s="29">
        <v>235</v>
      </c>
      <c r="AL16" s="29">
        <v>1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7">
        <f t="shared" ref="AS16:BF16" si="23">C16+Q16-AE16</f>
        <v>92663.6</v>
      </c>
      <c r="AT16" s="27">
        <f t="shared" si="23"/>
        <v>142</v>
      </c>
      <c r="AU16" s="27">
        <f t="shared" si="23"/>
        <v>7800</v>
      </c>
      <c r="AV16" s="27">
        <f t="shared" si="23"/>
        <v>312</v>
      </c>
      <c r="AW16" s="27">
        <f t="shared" si="23"/>
        <v>19791.760000000006</v>
      </c>
      <c r="AX16" s="27">
        <f t="shared" si="23"/>
        <v>47</v>
      </c>
      <c r="AY16" s="27">
        <f t="shared" si="23"/>
        <v>1264</v>
      </c>
      <c r="AZ16" s="27">
        <f t="shared" si="23"/>
        <v>5</v>
      </c>
      <c r="BA16" s="27">
        <f t="shared" si="23"/>
        <v>507</v>
      </c>
      <c r="BB16" s="27">
        <f t="shared" si="23"/>
        <v>3</v>
      </c>
      <c r="BC16" s="27">
        <f t="shared" si="23"/>
        <v>140</v>
      </c>
      <c r="BD16" s="27">
        <f t="shared" si="23"/>
        <v>1</v>
      </c>
      <c r="BE16" s="27">
        <f t="shared" si="23"/>
        <v>140</v>
      </c>
      <c r="BF16" s="27">
        <f t="shared" si="23"/>
        <v>7</v>
      </c>
      <c r="BG16" s="27"/>
      <c r="BH16" s="27"/>
      <c r="BI16" s="27"/>
      <c r="BJ16" s="14"/>
      <c r="BK16" s="14"/>
      <c r="BL16" s="14"/>
      <c r="BM16" s="14"/>
      <c r="BN16" s="14"/>
      <c r="BO16" s="14"/>
      <c r="BP16" s="14"/>
      <c r="BQ16" s="14"/>
      <c r="BR16" s="14"/>
    </row>
    <row r="17" spans="1:70">
      <c r="A17" s="26"/>
      <c r="B17" s="28">
        <v>45364</v>
      </c>
      <c r="C17" s="27">
        <f t="shared" ref="C17:P17" si="24">AS16</f>
        <v>92663.6</v>
      </c>
      <c r="D17" s="27">
        <f t="shared" si="24"/>
        <v>142</v>
      </c>
      <c r="E17" s="27">
        <f t="shared" si="24"/>
        <v>7800</v>
      </c>
      <c r="F17" s="27">
        <f t="shared" si="24"/>
        <v>312</v>
      </c>
      <c r="G17" s="27">
        <f t="shared" si="24"/>
        <v>19791.760000000006</v>
      </c>
      <c r="H17" s="27">
        <f t="shared" si="24"/>
        <v>47</v>
      </c>
      <c r="I17" s="27">
        <f t="shared" si="24"/>
        <v>1264</v>
      </c>
      <c r="J17" s="27">
        <f t="shared" si="24"/>
        <v>5</v>
      </c>
      <c r="K17" s="27">
        <f t="shared" si="24"/>
        <v>507</v>
      </c>
      <c r="L17" s="27">
        <f t="shared" si="24"/>
        <v>3</v>
      </c>
      <c r="M17" s="27">
        <f t="shared" si="24"/>
        <v>140</v>
      </c>
      <c r="N17" s="27">
        <f t="shared" si="24"/>
        <v>1</v>
      </c>
      <c r="O17" s="27">
        <f t="shared" si="24"/>
        <v>140</v>
      </c>
      <c r="P17" s="27">
        <f t="shared" si="24"/>
        <v>7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f>3540+1695.5</f>
        <v>5235.5</v>
      </c>
      <c r="AF17" s="29">
        <v>12</v>
      </c>
      <c r="AG17" s="29">
        <f t="shared" si="0"/>
        <v>925</v>
      </c>
      <c r="AH17" s="29">
        <v>37</v>
      </c>
      <c r="AI17" s="29">
        <f>397.02+1248</f>
        <v>1645.02</v>
      </c>
      <c r="AJ17" s="29">
        <v>4</v>
      </c>
      <c r="AK17" s="29">
        <v>0</v>
      </c>
      <c r="AL17" s="29">
        <v>0</v>
      </c>
      <c r="AM17" s="29">
        <v>0</v>
      </c>
      <c r="AN17" s="29">
        <v>0</v>
      </c>
      <c r="AO17" s="29">
        <v>14</v>
      </c>
      <c r="AP17" s="29"/>
      <c r="AQ17" s="29"/>
      <c r="AR17" s="29"/>
      <c r="AS17" s="27">
        <f t="shared" ref="AS17:BF17" si="25">C17+Q17-AE17</f>
        <v>87428.1</v>
      </c>
      <c r="AT17" s="27">
        <f t="shared" si="25"/>
        <v>130</v>
      </c>
      <c r="AU17" s="27">
        <f t="shared" si="25"/>
        <v>6875</v>
      </c>
      <c r="AV17" s="27">
        <f t="shared" si="25"/>
        <v>275</v>
      </c>
      <c r="AW17" s="27">
        <f t="shared" si="25"/>
        <v>18146.740000000005</v>
      </c>
      <c r="AX17" s="27">
        <f t="shared" si="25"/>
        <v>43</v>
      </c>
      <c r="AY17" s="27">
        <f t="shared" si="25"/>
        <v>1264</v>
      </c>
      <c r="AZ17" s="27">
        <f t="shared" si="25"/>
        <v>5</v>
      </c>
      <c r="BA17" s="27">
        <f t="shared" si="25"/>
        <v>507</v>
      </c>
      <c r="BB17" s="27">
        <f t="shared" si="25"/>
        <v>3</v>
      </c>
      <c r="BC17" s="27">
        <f t="shared" si="25"/>
        <v>126</v>
      </c>
      <c r="BD17" s="27">
        <f t="shared" si="25"/>
        <v>1</v>
      </c>
      <c r="BE17" s="27">
        <f t="shared" si="25"/>
        <v>140</v>
      </c>
      <c r="BF17" s="27">
        <f t="shared" si="25"/>
        <v>7</v>
      </c>
      <c r="BG17" s="27"/>
      <c r="BH17" s="27"/>
      <c r="BI17" s="27"/>
      <c r="BJ17" s="14"/>
      <c r="BK17" s="14"/>
      <c r="BL17" s="14"/>
      <c r="BM17" s="14"/>
      <c r="BN17" s="14"/>
      <c r="BO17" s="14"/>
      <c r="BP17" s="14"/>
      <c r="BQ17" s="14"/>
      <c r="BR17" s="14"/>
    </row>
    <row r="18" spans="1:70">
      <c r="A18" s="26"/>
      <c r="B18" s="28">
        <v>45365</v>
      </c>
      <c r="C18" s="27">
        <f t="shared" ref="C18:P18" si="26">AS17</f>
        <v>87428.1</v>
      </c>
      <c r="D18" s="27">
        <f t="shared" si="26"/>
        <v>130</v>
      </c>
      <c r="E18" s="27">
        <f t="shared" si="26"/>
        <v>6875</v>
      </c>
      <c r="F18" s="27">
        <f t="shared" si="26"/>
        <v>275</v>
      </c>
      <c r="G18" s="27">
        <f t="shared" si="26"/>
        <v>18146.740000000005</v>
      </c>
      <c r="H18" s="27">
        <f t="shared" si="26"/>
        <v>43</v>
      </c>
      <c r="I18" s="27">
        <f t="shared" si="26"/>
        <v>1264</v>
      </c>
      <c r="J18" s="27">
        <f t="shared" si="26"/>
        <v>5</v>
      </c>
      <c r="K18" s="27">
        <f t="shared" si="26"/>
        <v>507</v>
      </c>
      <c r="L18" s="27">
        <f t="shared" si="26"/>
        <v>3</v>
      </c>
      <c r="M18" s="27">
        <f t="shared" si="26"/>
        <v>126</v>
      </c>
      <c r="N18" s="27">
        <f t="shared" si="26"/>
        <v>1</v>
      </c>
      <c r="O18" s="27">
        <f t="shared" si="26"/>
        <v>140</v>
      </c>
      <c r="P18" s="27">
        <f t="shared" si="26"/>
        <v>7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>
        <f t="shared" si="0"/>
        <v>0</v>
      </c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7">
        <f t="shared" ref="AS18:BF18" si="27">C18+Q18-AE18</f>
        <v>87428.1</v>
      </c>
      <c r="AT18" s="27">
        <f t="shared" si="27"/>
        <v>130</v>
      </c>
      <c r="AU18" s="27">
        <f t="shared" si="27"/>
        <v>6875</v>
      </c>
      <c r="AV18" s="27">
        <f t="shared" si="27"/>
        <v>275</v>
      </c>
      <c r="AW18" s="27">
        <f t="shared" si="27"/>
        <v>18146.740000000005</v>
      </c>
      <c r="AX18" s="27">
        <f t="shared" si="27"/>
        <v>43</v>
      </c>
      <c r="AY18" s="27">
        <f t="shared" si="27"/>
        <v>1264</v>
      </c>
      <c r="AZ18" s="27">
        <f t="shared" si="27"/>
        <v>5</v>
      </c>
      <c r="BA18" s="27">
        <f t="shared" si="27"/>
        <v>507</v>
      </c>
      <c r="BB18" s="27">
        <f t="shared" si="27"/>
        <v>3</v>
      </c>
      <c r="BC18" s="27">
        <f t="shared" si="27"/>
        <v>126</v>
      </c>
      <c r="BD18" s="27">
        <f t="shared" si="27"/>
        <v>1</v>
      </c>
      <c r="BE18" s="27">
        <f t="shared" si="27"/>
        <v>140</v>
      </c>
      <c r="BF18" s="27">
        <f t="shared" si="27"/>
        <v>7</v>
      </c>
      <c r="BG18" s="27"/>
      <c r="BH18" s="27"/>
      <c r="BI18" s="27"/>
      <c r="BJ18" s="14"/>
      <c r="BK18" s="14"/>
      <c r="BL18" s="14"/>
      <c r="BM18" s="14"/>
      <c r="BN18" s="14"/>
      <c r="BO18" s="14"/>
      <c r="BP18" s="14"/>
      <c r="BQ18" s="14"/>
      <c r="BR18" s="14"/>
    </row>
    <row r="19" spans="1:70">
      <c r="A19" s="26"/>
      <c r="B19" s="28">
        <v>45366</v>
      </c>
      <c r="C19" s="27">
        <f t="shared" ref="C19:P19" si="28">AS18</f>
        <v>87428.1</v>
      </c>
      <c r="D19" s="27">
        <f t="shared" si="28"/>
        <v>130</v>
      </c>
      <c r="E19" s="27">
        <f t="shared" si="28"/>
        <v>6875</v>
      </c>
      <c r="F19" s="27">
        <f t="shared" si="28"/>
        <v>275</v>
      </c>
      <c r="G19" s="27">
        <f t="shared" si="28"/>
        <v>18146.740000000005</v>
      </c>
      <c r="H19" s="27">
        <f t="shared" si="28"/>
        <v>43</v>
      </c>
      <c r="I19" s="27">
        <f t="shared" si="28"/>
        <v>1264</v>
      </c>
      <c r="J19" s="27">
        <f t="shared" si="28"/>
        <v>5</v>
      </c>
      <c r="K19" s="27">
        <f t="shared" si="28"/>
        <v>507</v>
      </c>
      <c r="L19" s="27">
        <f t="shared" si="28"/>
        <v>3</v>
      </c>
      <c r="M19" s="27">
        <f t="shared" si="28"/>
        <v>126</v>
      </c>
      <c r="N19" s="27">
        <f t="shared" si="28"/>
        <v>1</v>
      </c>
      <c r="O19" s="27">
        <f t="shared" si="28"/>
        <v>140</v>
      </c>
      <c r="P19" s="27">
        <f t="shared" si="28"/>
        <v>7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>
        <f t="shared" si="0"/>
        <v>0</v>
      </c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7">
        <f t="shared" ref="AS19:BF19" si="29">C19+Q19-AE19</f>
        <v>87428.1</v>
      </c>
      <c r="AT19" s="27">
        <f t="shared" si="29"/>
        <v>130</v>
      </c>
      <c r="AU19" s="27">
        <f t="shared" si="29"/>
        <v>6875</v>
      </c>
      <c r="AV19" s="27">
        <f t="shared" si="29"/>
        <v>275</v>
      </c>
      <c r="AW19" s="27">
        <f t="shared" si="29"/>
        <v>18146.740000000005</v>
      </c>
      <c r="AX19" s="27">
        <f t="shared" si="29"/>
        <v>43</v>
      </c>
      <c r="AY19" s="27">
        <f t="shared" si="29"/>
        <v>1264</v>
      </c>
      <c r="AZ19" s="27">
        <f t="shared" si="29"/>
        <v>5</v>
      </c>
      <c r="BA19" s="27">
        <f t="shared" si="29"/>
        <v>507</v>
      </c>
      <c r="BB19" s="27">
        <f t="shared" si="29"/>
        <v>3</v>
      </c>
      <c r="BC19" s="27">
        <f t="shared" si="29"/>
        <v>126</v>
      </c>
      <c r="BD19" s="27">
        <f t="shared" si="29"/>
        <v>1</v>
      </c>
      <c r="BE19" s="27">
        <f t="shared" si="29"/>
        <v>140</v>
      </c>
      <c r="BF19" s="27">
        <f t="shared" si="29"/>
        <v>7</v>
      </c>
      <c r="BG19" s="27"/>
      <c r="BH19" s="27"/>
      <c r="BI19" s="27"/>
      <c r="BJ19" s="14"/>
      <c r="BK19" s="14"/>
      <c r="BL19" s="14"/>
      <c r="BM19" s="14"/>
      <c r="BN19" s="14"/>
      <c r="BO19" s="14"/>
      <c r="BP19" s="14"/>
      <c r="BQ19" s="14"/>
      <c r="BR19" s="14"/>
    </row>
    <row r="20" spans="1:70">
      <c r="A20" s="26"/>
      <c r="B20" s="28">
        <v>45367</v>
      </c>
      <c r="C20" s="27">
        <f t="shared" ref="C20:P20" si="30">AS19</f>
        <v>87428.1</v>
      </c>
      <c r="D20" s="27">
        <f t="shared" si="30"/>
        <v>130</v>
      </c>
      <c r="E20" s="27">
        <f t="shared" si="30"/>
        <v>6875</v>
      </c>
      <c r="F20" s="27">
        <f t="shared" si="30"/>
        <v>275</v>
      </c>
      <c r="G20" s="27">
        <f t="shared" si="30"/>
        <v>18146.740000000005</v>
      </c>
      <c r="H20" s="27">
        <f t="shared" si="30"/>
        <v>43</v>
      </c>
      <c r="I20" s="27">
        <f t="shared" si="30"/>
        <v>1264</v>
      </c>
      <c r="J20" s="27">
        <f t="shared" si="30"/>
        <v>5</v>
      </c>
      <c r="K20" s="27">
        <f t="shared" si="30"/>
        <v>507</v>
      </c>
      <c r="L20" s="27">
        <f t="shared" si="30"/>
        <v>3</v>
      </c>
      <c r="M20" s="27">
        <f t="shared" si="30"/>
        <v>126</v>
      </c>
      <c r="N20" s="27">
        <f t="shared" si="30"/>
        <v>1</v>
      </c>
      <c r="O20" s="27">
        <f t="shared" si="30"/>
        <v>140</v>
      </c>
      <c r="P20" s="27">
        <f t="shared" si="30"/>
        <v>7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>
        <f t="shared" si="0"/>
        <v>0</v>
      </c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7">
        <f t="shared" ref="AS20:BF20" si="31">C20+Q20-AE20</f>
        <v>87428.1</v>
      </c>
      <c r="AT20" s="27">
        <f t="shared" si="31"/>
        <v>130</v>
      </c>
      <c r="AU20" s="27">
        <f t="shared" si="31"/>
        <v>6875</v>
      </c>
      <c r="AV20" s="27">
        <f t="shared" si="31"/>
        <v>275</v>
      </c>
      <c r="AW20" s="27">
        <f t="shared" si="31"/>
        <v>18146.740000000005</v>
      </c>
      <c r="AX20" s="27">
        <f t="shared" si="31"/>
        <v>43</v>
      </c>
      <c r="AY20" s="27">
        <f t="shared" si="31"/>
        <v>1264</v>
      </c>
      <c r="AZ20" s="27">
        <f t="shared" si="31"/>
        <v>5</v>
      </c>
      <c r="BA20" s="27">
        <f t="shared" si="31"/>
        <v>507</v>
      </c>
      <c r="BB20" s="27">
        <f t="shared" si="31"/>
        <v>3</v>
      </c>
      <c r="BC20" s="27">
        <f t="shared" si="31"/>
        <v>126</v>
      </c>
      <c r="BD20" s="27">
        <f t="shared" si="31"/>
        <v>1</v>
      </c>
      <c r="BE20" s="27">
        <f t="shared" si="31"/>
        <v>140</v>
      </c>
      <c r="BF20" s="27">
        <f t="shared" si="31"/>
        <v>7</v>
      </c>
      <c r="BG20" s="27"/>
      <c r="BH20" s="27"/>
      <c r="BI20" s="27"/>
      <c r="BJ20" s="14"/>
      <c r="BK20" s="14"/>
      <c r="BL20" s="14"/>
      <c r="BM20" s="14"/>
      <c r="BN20" s="14"/>
      <c r="BO20" s="14"/>
      <c r="BP20" s="14"/>
      <c r="BQ20" s="14"/>
      <c r="BR20" s="14"/>
    </row>
    <row r="21" spans="1:70">
      <c r="A21" s="26"/>
      <c r="B21" s="28">
        <v>45368</v>
      </c>
      <c r="C21" s="27">
        <f t="shared" ref="C21:P21" si="32">AS20</f>
        <v>87428.1</v>
      </c>
      <c r="D21" s="27">
        <f t="shared" si="32"/>
        <v>130</v>
      </c>
      <c r="E21" s="27">
        <f t="shared" si="32"/>
        <v>6875</v>
      </c>
      <c r="F21" s="27">
        <f t="shared" si="32"/>
        <v>275</v>
      </c>
      <c r="G21" s="27">
        <f t="shared" si="32"/>
        <v>18146.740000000005</v>
      </c>
      <c r="H21" s="27">
        <f t="shared" si="32"/>
        <v>43</v>
      </c>
      <c r="I21" s="27">
        <f t="shared" si="32"/>
        <v>1264</v>
      </c>
      <c r="J21" s="27">
        <f t="shared" si="32"/>
        <v>5</v>
      </c>
      <c r="K21" s="27">
        <f t="shared" si="32"/>
        <v>507</v>
      </c>
      <c r="L21" s="27">
        <f t="shared" si="32"/>
        <v>3</v>
      </c>
      <c r="M21" s="27">
        <f t="shared" si="32"/>
        <v>126</v>
      </c>
      <c r="N21" s="27">
        <f t="shared" si="32"/>
        <v>1</v>
      </c>
      <c r="O21" s="27">
        <f t="shared" si="32"/>
        <v>140</v>
      </c>
      <c r="P21" s="27">
        <f t="shared" si="32"/>
        <v>7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>
        <f t="shared" si="0"/>
        <v>0</v>
      </c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7">
        <f t="shared" ref="AS21:BF21" si="33">C21+Q21-AE21</f>
        <v>87428.1</v>
      </c>
      <c r="AT21" s="27">
        <f t="shared" si="33"/>
        <v>130</v>
      </c>
      <c r="AU21" s="27">
        <f t="shared" si="33"/>
        <v>6875</v>
      </c>
      <c r="AV21" s="27">
        <f t="shared" si="33"/>
        <v>275</v>
      </c>
      <c r="AW21" s="27">
        <f t="shared" si="33"/>
        <v>18146.740000000005</v>
      </c>
      <c r="AX21" s="27">
        <f t="shared" si="33"/>
        <v>43</v>
      </c>
      <c r="AY21" s="27">
        <f t="shared" si="33"/>
        <v>1264</v>
      </c>
      <c r="AZ21" s="27">
        <f t="shared" si="33"/>
        <v>5</v>
      </c>
      <c r="BA21" s="27">
        <f t="shared" si="33"/>
        <v>507</v>
      </c>
      <c r="BB21" s="27">
        <f t="shared" si="33"/>
        <v>3</v>
      </c>
      <c r="BC21" s="27">
        <f t="shared" si="33"/>
        <v>126</v>
      </c>
      <c r="BD21" s="27">
        <f t="shared" si="33"/>
        <v>1</v>
      </c>
      <c r="BE21" s="27">
        <f t="shared" si="33"/>
        <v>140</v>
      </c>
      <c r="BF21" s="27">
        <f t="shared" si="33"/>
        <v>7</v>
      </c>
      <c r="BG21" s="27"/>
      <c r="BH21" s="27"/>
      <c r="BI21" s="27"/>
      <c r="BJ21" s="14"/>
      <c r="BK21" s="14"/>
      <c r="BL21" s="14"/>
      <c r="BM21" s="14"/>
      <c r="BN21" s="14"/>
      <c r="BO21" s="14"/>
      <c r="BP21" s="14"/>
      <c r="BQ21" s="14"/>
      <c r="BR21" s="14"/>
    </row>
    <row r="22" spans="1:70">
      <c r="A22" s="26"/>
      <c r="B22" s="28">
        <v>45369</v>
      </c>
      <c r="C22" s="27">
        <f t="shared" ref="C22:P22" si="34">AS21</f>
        <v>87428.1</v>
      </c>
      <c r="D22" s="27">
        <f t="shared" si="34"/>
        <v>130</v>
      </c>
      <c r="E22" s="27">
        <f t="shared" si="34"/>
        <v>6875</v>
      </c>
      <c r="F22" s="27">
        <f t="shared" si="34"/>
        <v>275</v>
      </c>
      <c r="G22" s="27">
        <f t="shared" si="34"/>
        <v>18146.740000000005</v>
      </c>
      <c r="H22" s="27">
        <f t="shared" si="34"/>
        <v>43</v>
      </c>
      <c r="I22" s="27">
        <f t="shared" si="34"/>
        <v>1264</v>
      </c>
      <c r="J22" s="27">
        <f t="shared" si="34"/>
        <v>5</v>
      </c>
      <c r="K22" s="27">
        <f t="shared" si="34"/>
        <v>507</v>
      </c>
      <c r="L22" s="27">
        <f t="shared" si="34"/>
        <v>3</v>
      </c>
      <c r="M22" s="27">
        <f t="shared" si="34"/>
        <v>126</v>
      </c>
      <c r="N22" s="27">
        <f t="shared" si="34"/>
        <v>1</v>
      </c>
      <c r="O22" s="27">
        <f t="shared" si="34"/>
        <v>140</v>
      </c>
      <c r="P22" s="27">
        <f t="shared" si="34"/>
        <v>7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>
        <f t="shared" si="0"/>
        <v>0</v>
      </c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7">
        <f t="shared" ref="AS22:BF22" si="35">C22+Q22-AE22</f>
        <v>87428.1</v>
      </c>
      <c r="AT22" s="27">
        <f t="shared" si="35"/>
        <v>130</v>
      </c>
      <c r="AU22" s="27">
        <f t="shared" si="35"/>
        <v>6875</v>
      </c>
      <c r="AV22" s="27">
        <f t="shared" si="35"/>
        <v>275</v>
      </c>
      <c r="AW22" s="27">
        <f t="shared" si="35"/>
        <v>18146.740000000005</v>
      </c>
      <c r="AX22" s="27">
        <f t="shared" si="35"/>
        <v>43</v>
      </c>
      <c r="AY22" s="27">
        <f t="shared" si="35"/>
        <v>1264</v>
      </c>
      <c r="AZ22" s="27">
        <f t="shared" si="35"/>
        <v>5</v>
      </c>
      <c r="BA22" s="27">
        <f t="shared" si="35"/>
        <v>507</v>
      </c>
      <c r="BB22" s="27">
        <f t="shared" si="35"/>
        <v>3</v>
      </c>
      <c r="BC22" s="27">
        <f t="shared" si="35"/>
        <v>126</v>
      </c>
      <c r="BD22" s="27">
        <f t="shared" si="35"/>
        <v>1</v>
      </c>
      <c r="BE22" s="27">
        <f t="shared" si="35"/>
        <v>140</v>
      </c>
      <c r="BF22" s="27">
        <f t="shared" si="35"/>
        <v>7</v>
      </c>
      <c r="BG22" s="27"/>
      <c r="BH22" s="27"/>
      <c r="BI22" s="27"/>
      <c r="BJ22" s="14"/>
      <c r="BK22" s="14"/>
      <c r="BL22" s="14"/>
      <c r="BM22" s="14"/>
      <c r="BN22" s="14"/>
      <c r="BO22" s="14"/>
      <c r="BP22" s="14"/>
      <c r="BQ22" s="14"/>
      <c r="BR22" s="14"/>
    </row>
    <row r="23" spans="1:70">
      <c r="A23" s="26"/>
      <c r="B23" s="28">
        <v>45370</v>
      </c>
      <c r="C23" s="27">
        <f t="shared" ref="C23:P23" si="36">AS22</f>
        <v>87428.1</v>
      </c>
      <c r="D23" s="27">
        <f t="shared" si="36"/>
        <v>130</v>
      </c>
      <c r="E23" s="27">
        <f t="shared" si="36"/>
        <v>6875</v>
      </c>
      <c r="F23" s="27">
        <f t="shared" si="36"/>
        <v>275</v>
      </c>
      <c r="G23" s="27">
        <f t="shared" si="36"/>
        <v>18146.740000000005</v>
      </c>
      <c r="H23" s="27">
        <f t="shared" si="36"/>
        <v>43</v>
      </c>
      <c r="I23" s="27">
        <f t="shared" si="36"/>
        <v>1264</v>
      </c>
      <c r="J23" s="27">
        <f t="shared" si="36"/>
        <v>5</v>
      </c>
      <c r="K23" s="27">
        <f t="shared" si="36"/>
        <v>507</v>
      </c>
      <c r="L23" s="27">
        <f t="shared" si="36"/>
        <v>3</v>
      </c>
      <c r="M23" s="27">
        <f t="shared" si="36"/>
        <v>126</v>
      </c>
      <c r="N23" s="27">
        <f t="shared" si="36"/>
        <v>1</v>
      </c>
      <c r="O23" s="27">
        <f t="shared" si="36"/>
        <v>140</v>
      </c>
      <c r="P23" s="27">
        <f t="shared" si="36"/>
        <v>7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>
        <f t="shared" si="0"/>
        <v>0</v>
      </c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7">
        <f t="shared" ref="AS23:BF23" si="37">C23+Q23-AE23</f>
        <v>87428.1</v>
      </c>
      <c r="AT23" s="27">
        <f t="shared" si="37"/>
        <v>130</v>
      </c>
      <c r="AU23" s="27">
        <f t="shared" si="37"/>
        <v>6875</v>
      </c>
      <c r="AV23" s="27">
        <f t="shared" si="37"/>
        <v>275</v>
      </c>
      <c r="AW23" s="27">
        <f t="shared" si="37"/>
        <v>18146.740000000005</v>
      </c>
      <c r="AX23" s="27">
        <f t="shared" si="37"/>
        <v>43</v>
      </c>
      <c r="AY23" s="27">
        <f t="shared" si="37"/>
        <v>1264</v>
      </c>
      <c r="AZ23" s="27">
        <f t="shared" si="37"/>
        <v>5</v>
      </c>
      <c r="BA23" s="27">
        <f t="shared" si="37"/>
        <v>507</v>
      </c>
      <c r="BB23" s="27">
        <f t="shared" si="37"/>
        <v>3</v>
      </c>
      <c r="BC23" s="27">
        <f t="shared" si="37"/>
        <v>126</v>
      </c>
      <c r="BD23" s="27">
        <f t="shared" si="37"/>
        <v>1</v>
      </c>
      <c r="BE23" s="27">
        <f t="shared" si="37"/>
        <v>140</v>
      </c>
      <c r="BF23" s="27">
        <f t="shared" si="37"/>
        <v>7</v>
      </c>
      <c r="BG23" s="27"/>
      <c r="BH23" s="27"/>
      <c r="BI23" s="27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>
      <c r="A24" s="26"/>
      <c r="B24" s="28">
        <v>45371</v>
      </c>
      <c r="C24" s="27">
        <f t="shared" ref="C24:P24" si="38">AS23</f>
        <v>87428.1</v>
      </c>
      <c r="D24" s="27">
        <f t="shared" si="38"/>
        <v>130</v>
      </c>
      <c r="E24" s="27">
        <f t="shared" si="38"/>
        <v>6875</v>
      </c>
      <c r="F24" s="27">
        <f t="shared" si="38"/>
        <v>275</v>
      </c>
      <c r="G24" s="27">
        <f t="shared" si="38"/>
        <v>18146.740000000005</v>
      </c>
      <c r="H24" s="27">
        <f t="shared" si="38"/>
        <v>43</v>
      </c>
      <c r="I24" s="27">
        <f t="shared" si="38"/>
        <v>1264</v>
      </c>
      <c r="J24" s="27">
        <f t="shared" si="38"/>
        <v>5</v>
      </c>
      <c r="K24" s="27">
        <f t="shared" si="38"/>
        <v>507</v>
      </c>
      <c r="L24" s="27">
        <f t="shared" si="38"/>
        <v>3</v>
      </c>
      <c r="M24" s="27">
        <f t="shared" si="38"/>
        <v>126</v>
      </c>
      <c r="N24" s="27">
        <f t="shared" si="38"/>
        <v>1</v>
      </c>
      <c r="O24" s="27">
        <f t="shared" si="38"/>
        <v>140</v>
      </c>
      <c r="P24" s="27">
        <f t="shared" si="38"/>
        <v>7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>
        <f t="shared" si="0"/>
        <v>0</v>
      </c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7">
        <f t="shared" ref="AS24:BF24" si="39">C24+Q24-AE24</f>
        <v>87428.1</v>
      </c>
      <c r="AT24" s="27">
        <f t="shared" si="39"/>
        <v>130</v>
      </c>
      <c r="AU24" s="27">
        <f t="shared" si="39"/>
        <v>6875</v>
      </c>
      <c r="AV24" s="27">
        <f t="shared" si="39"/>
        <v>275</v>
      </c>
      <c r="AW24" s="27">
        <f t="shared" si="39"/>
        <v>18146.740000000005</v>
      </c>
      <c r="AX24" s="27">
        <f t="shared" si="39"/>
        <v>43</v>
      </c>
      <c r="AY24" s="27">
        <f t="shared" si="39"/>
        <v>1264</v>
      </c>
      <c r="AZ24" s="27">
        <f t="shared" si="39"/>
        <v>5</v>
      </c>
      <c r="BA24" s="27">
        <f t="shared" si="39"/>
        <v>507</v>
      </c>
      <c r="BB24" s="27">
        <f t="shared" si="39"/>
        <v>3</v>
      </c>
      <c r="BC24" s="27">
        <f t="shared" si="39"/>
        <v>126</v>
      </c>
      <c r="BD24" s="27">
        <f t="shared" si="39"/>
        <v>1</v>
      </c>
      <c r="BE24" s="27">
        <f t="shared" si="39"/>
        <v>140</v>
      </c>
      <c r="BF24" s="27">
        <f t="shared" si="39"/>
        <v>7</v>
      </c>
      <c r="BG24" s="27"/>
      <c r="BH24" s="27"/>
      <c r="BI24" s="27"/>
      <c r="BJ24" s="14"/>
      <c r="BK24" s="14"/>
      <c r="BL24" s="14"/>
      <c r="BM24" s="14"/>
      <c r="BN24" s="14"/>
      <c r="BO24" s="14"/>
      <c r="BP24" s="14"/>
      <c r="BQ24" s="14"/>
      <c r="BR24" s="14"/>
    </row>
    <row r="25" spans="1:70">
      <c r="A25" s="26"/>
      <c r="B25" s="28">
        <v>45372</v>
      </c>
      <c r="C25" s="27">
        <f t="shared" ref="C25:P25" si="40">AS24</f>
        <v>87428.1</v>
      </c>
      <c r="D25" s="27">
        <f t="shared" si="40"/>
        <v>130</v>
      </c>
      <c r="E25" s="27">
        <f t="shared" si="40"/>
        <v>6875</v>
      </c>
      <c r="F25" s="27">
        <f t="shared" si="40"/>
        <v>275</v>
      </c>
      <c r="G25" s="27">
        <f t="shared" si="40"/>
        <v>18146.740000000005</v>
      </c>
      <c r="H25" s="27">
        <f t="shared" si="40"/>
        <v>43</v>
      </c>
      <c r="I25" s="27">
        <f t="shared" si="40"/>
        <v>1264</v>
      </c>
      <c r="J25" s="27">
        <f t="shared" si="40"/>
        <v>5</v>
      </c>
      <c r="K25" s="27">
        <f t="shared" si="40"/>
        <v>507</v>
      </c>
      <c r="L25" s="27">
        <f t="shared" si="40"/>
        <v>3</v>
      </c>
      <c r="M25" s="27">
        <f t="shared" si="40"/>
        <v>126</v>
      </c>
      <c r="N25" s="27">
        <f t="shared" si="40"/>
        <v>1</v>
      </c>
      <c r="O25" s="27">
        <f t="shared" si="40"/>
        <v>140</v>
      </c>
      <c r="P25" s="27">
        <f t="shared" si="40"/>
        <v>7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>
        <f t="shared" si="0"/>
        <v>0</v>
      </c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7">
        <f t="shared" ref="AS25:BF25" si="41">C25+Q25-AE25</f>
        <v>87428.1</v>
      </c>
      <c r="AT25" s="27">
        <f t="shared" si="41"/>
        <v>130</v>
      </c>
      <c r="AU25" s="27">
        <f t="shared" si="41"/>
        <v>6875</v>
      </c>
      <c r="AV25" s="27">
        <f t="shared" si="41"/>
        <v>275</v>
      </c>
      <c r="AW25" s="27">
        <f t="shared" si="41"/>
        <v>18146.740000000005</v>
      </c>
      <c r="AX25" s="27">
        <f t="shared" si="41"/>
        <v>43</v>
      </c>
      <c r="AY25" s="27">
        <f t="shared" si="41"/>
        <v>1264</v>
      </c>
      <c r="AZ25" s="27">
        <f t="shared" si="41"/>
        <v>5</v>
      </c>
      <c r="BA25" s="27">
        <f t="shared" si="41"/>
        <v>507</v>
      </c>
      <c r="BB25" s="27">
        <f t="shared" si="41"/>
        <v>3</v>
      </c>
      <c r="BC25" s="27">
        <f t="shared" si="41"/>
        <v>126</v>
      </c>
      <c r="BD25" s="27">
        <f t="shared" si="41"/>
        <v>1</v>
      </c>
      <c r="BE25" s="27">
        <f t="shared" si="41"/>
        <v>140</v>
      </c>
      <c r="BF25" s="27">
        <f t="shared" si="41"/>
        <v>7</v>
      </c>
      <c r="BG25" s="27"/>
      <c r="BH25" s="27"/>
      <c r="BI25" s="27"/>
      <c r="BJ25" s="14"/>
      <c r="BK25" s="14"/>
      <c r="BL25" s="14"/>
      <c r="BM25" s="14"/>
      <c r="BN25" s="14"/>
      <c r="BO25" s="14"/>
      <c r="BP25" s="14"/>
      <c r="BQ25" s="14"/>
      <c r="BR25" s="14"/>
    </row>
    <row r="26" spans="1:70">
      <c r="A26" s="26"/>
      <c r="B26" s="28">
        <v>45373</v>
      </c>
      <c r="C26" s="27">
        <f t="shared" ref="C26:P26" si="42">AS25</f>
        <v>87428.1</v>
      </c>
      <c r="D26" s="27">
        <f t="shared" si="42"/>
        <v>130</v>
      </c>
      <c r="E26" s="27">
        <f t="shared" si="42"/>
        <v>6875</v>
      </c>
      <c r="F26" s="27">
        <f t="shared" si="42"/>
        <v>275</v>
      </c>
      <c r="G26" s="27">
        <f t="shared" si="42"/>
        <v>18146.740000000005</v>
      </c>
      <c r="H26" s="27">
        <f t="shared" si="42"/>
        <v>43</v>
      </c>
      <c r="I26" s="27">
        <f t="shared" si="42"/>
        <v>1264</v>
      </c>
      <c r="J26" s="27">
        <f t="shared" si="42"/>
        <v>5</v>
      </c>
      <c r="K26" s="27">
        <f t="shared" si="42"/>
        <v>507</v>
      </c>
      <c r="L26" s="27">
        <f t="shared" si="42"/>
        <v>3</v>
      </c>
      <c r="M26" s="27">
        <f t="shared" si="42"/>
        <v>126</v>
      </c>
      <c r="N26" s="27">
        <f t="shared" si="42"/>
        <v>1</v>
      </c>
      <c r="O26" s="27">
        <f t="shared" si="42"/>
        <v>140</v>
      </c>
      <c r="P26" s="27">
        <f t="shared" si="42"/>
        <v>7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>
        <f t="shared" si="0"/>
        <v>0</v>
      </c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7">
        <f t="shared" ref="AS26:BF26" si="43">C26+Q26-AE26</f>
        <v>87428.1</v>
      </c>
      <c r="AT26" s="27">
        <f t="shared" si="43"/>
        <v>130</v>
      </c>
      <c r="AU26" s="27">
        <f t="shared" si="43"/>
        <v>6875</v>
      </c>
      <c r="AV26" s="27">
        <f t="shared" si="43"/>
        <v>275</v>
      </c>
      <c r="AW26" s="27">
        <f t="shared" si="43"/>
        <v>18146.740000000005</v>
      </c>
      <c r="AX26" s="27">
        <f t="shared" si="43"/>
        <v>43</v>
      </c>
      <c r="AY26" s="27">
        <f t="shared" si="43"/>
        <v>1264</v>
      </c>
      <c r="AZ26" s="27">
        <f t="shared" si="43"/>
        <v>5</v>
      </c>
      <c r="BA26" s="27">
        <f t="shared" si="43"/>
        <v>507</v>
      </c>
      <c r="BB26" s="27">
        <f t="shared" si="43"/>
        <v>3</v>
      </c>
      <c r="BC26" s="27">
        <f t="shared" si="43"/>
        <v>126</v>
      </c>
      <c r="BD26" s="27">
        <f t="shared" si="43"/>
        <v>1</v>
      </c>
      <c r="BE26" s="27">
        <f t="shared" si="43"/>
        <v>140</v>
      </c>
      <c r="BF26" s="27">
        <f t="shared" si="43"/>
        <v>7</v>
      </c>
      <c r="BG26" s="27"/>
      <c r="BH26" s="27"/>
      <c r="BI26" s="27"/>
      <c r="BJ26" s="14"/>
      <c r="BK26" s="14"/>
      <c r="BL26" s="14"/>
      <c r="BM26" s="14"/>
      <c r="BN26" s="14"/>
      <c r="BO26" s="14"/>
      <c r="BP26" s="14"/>
      <c r="BQ26" s="14"/>
      <c r="BR26" s="14"/>
    </row>
    <row r="27" spans="1:70">
      <c r="A27" s="26"/>
      <c r="B27" s="28">
        <v>45374</v>
      </c>
      <c r="C27" s="27">
        <f t="shared" ref="C27:P27" si="44">AS26</f>
        <v>87428.1</v>
      </c>
      <c r="D27" s="27">
        <f t="shared" si="44"/>
        <v>130</v>
      </c>
      <c r="E27" s="27">
        <f t="shared" si="44"/>
        <v>6875</v>
      </c>
      <c r="F27" s="27">
        <f t="shared" si="44"/>
        <v>275</v>
      </c>
      <c r="G27" s="27">
        <f t="shared" si="44"/>
        <v>18146.740000000005</v>
      </c>
      <c r="H27" s="27">
        <f t="shared" si="44"/>
        <v>43</v>
      </c>
      <c r="I27" s="27">
        <f t="shared" si="44"/>
        <v>1264</v>
      </c>
      <c r="J27" s="27">
        <f t="shared" si="44"/>
        <v>5</v>
      </c>
      <c r="K27" s="27">
        <f t="shared" si="44"/>
        <v>507</v>
      </c>
      <c r="L27" s="27">
        <f t="shared" si="44"/>
        <v>3</v>
      </c>
      <c r="M27" s="27">
        <f t="shared" si="44"/>
        <v>126</v>
      </c>
      <c r="N27" s="27">
        <f t="shared" si="44"/>
        <v>1</v>
      </c>
      <c r="O27" s="27">
        <f t="shared" si="44"/>
        <v>140</v>
      </c>
      <c r="P27" s="27">
        <f t="shared" si="44"/>
        <v>7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>
        <f t="shared" si="0"/>
        <v>0</v>
      </c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7">
        <f t="shared" ref="AS27:BF27" si="45">C27+Q27-AE27</f>
        <v>87428.1</v>
      </c>
      <c r="AT27" s="27">
        <f t="shared" si="45"/>
        <v>130</v>
      </c>
      <c r="AU27" s="27">
        <f t="shared" si="45"/>
        <v>6875</v>
      </c>
      <c r="AV27" s="27">
        <f t="shared" si="45"/>
        <v>275</v>
      </c>
      <c r="AW27" s="27">
        <f t="shared" si="45"/>
        <v>18146.740000000005</v>
      </c>
      <c r="AX27" s="27">
        <f t="shared" si="45"/>
        <v>43</v>
      </c>
      <c r="AY27" s="27">
        <f t="shared" si="45"/>
        <v>1264</v>
      </c>
      <c r="AZ27" s="27">
        <f t="shared" si="45"/>
        <v>5</v>
      </c>
      <c r="BA27" s="27">
        <f t="shared" si="45"/>
        <v>507</v>
      </c>
      <c r="BB27" s="27">
        <f t="shared" si="45"/>
        <v>3</v>
      </c>
      <c r="BC27" s="27">
        <f t="shared" si="45"/>
        <v>126</v>
      </c>
      <c r="BD27" s="27">
        <f t="shared" si="45"/>
        <v>1</v>
      </c>
      <c r="BE27" s="27">
        <f t="shared" si="45"/>
        <v>140</v>
      </c>
      <c r="BF27" s="27">
        <f t="shared" si="45"/>
        <v>7</v>
      </c>
      <c r="BG27" s="27"/>
      <c r="BH27" s="27"/>
      <c r="BI27" s="27"/>
      <c r="BJ27" s="14"/>
      <c r="BK27" s="14"/>
      <c r="BL27" s="14"/>
      <c r="BM27" s="14"/>
      <c r="BN27" s="14"/>
      <c r="BO27" s="14"/>
      <c r="BP27" s="14"/>
      <c r="BQ27" s="14"/>
      <c r="BR27" s="14"/>
    </row>
    <row r="28" spans="1:70">
      <c r="A28" s="26"/>
      <c r="B28" s="28">
        <v>45375</v>
      </c>
      <c r="C28" s="27">
        <f t="shared" ref="C28:P28" si="46">AS27</f>
        <v>87428.1</v>
      </c>
      <c r="D28" s="27">
        <f t="shared" si="46"/>
        <v>130</v>
      </c>
      <c r="E28" s="27">
        <f t="shared" si="46"/>
        <v>6875</v>
      </c>
      <c r="F28" s="27">
        <f t="shared" si="46"/>
        <v>275</v>
      </c>
      <c r="G28" s="27">
        <f t="shared" si="46"/>
        <v>18146.740000000005</v>
      </c>
      <c r="H28" s="27">
        <f t="shared" si="46"/>
        <v>43</v>
      </c>
      <c r="I28" s="27">
        <f t="shared" si="46"/>
        <v>1264</v>
      </c>
      <c r="J28" s="27">
        <f t="shared" si="46"/>
        <v>5</v>
      </c>
      <c r="K28" s="27">
        <f t="shared" si="46"/>
        <v>507</v>
      </c>
      <c r="L28" s="27">
        <f t="shared" si="46"/>
        <v>3</v>
      </c>
      <c r="M28" s="27">
        <f t="shared" si="46"/>
        <v>126</v>
      </c>
      <c r="N28" s="27">
        <f t="shared" si="46"/>
        <v>1</v>
      </c>
      <c r="O28" s="27">
        <f t="shared" si="46"/>
        <v>140</v>
      </c>
      <c r="P28" s="27">
        <f t="shared" si="46"/>
        <v>7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>
        <f t="shared" si="0"/>
        <v>0</v>
      </c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7">
        <f t="shared" ref="AS28:BF28" si="47">C28+Q28-AE28</f>
        <v>87428.1</v>
      </c>
      <c r="AT28" s="27">
        <f t="shared" si="47"/>
        <v>130</v>
      </c>
      <c r="AU28" s="27">
        <f t="shared" si="47"/>
        <v>6875</v>
      </c>
      <c r="AV28" s="27">
        <f t="shared" si="47"/>
        <v>275</v>
      </c>
      <c r="AW28" s="27">
        <f t="shared" si="47"/>
        <v>18146.740000000005</v>
      </c>
      <c r="AX28" s="27">
        <f t="shared" si="47"/>
        <v>43</v>
      </c>
      <c r="AY28" s="27">
        <f t="shared" si="47"/>
        <v>1264</v>
      </c>
      <c r="AZ28" s="27">
        <f t="shared" si="47"/>
        <v>5</v>
      </c>
      <c r="BA28" s="27">
        <f t="shared" si="47"/>
        <v>507</v>
      </c>
      <c r="BB28" s="27">
        <f t="shared" si="47"/>
        <v>3</v>
      </c>
      <c r="BC28" s="27">
        <f t="shared" si="47"/>
        <v>126</v>
      </c>
      <c r="BD28" s="27">
        <f t="shared" si="47"/>
        <v>1</v>
      </c>
      <c r="BE28" s="27">
        <f t="shared" si="47"/>
        <v>140</v>
      </c>
      <c r="BF28" s="27">
        <f t="shared" si="47"/>
        <v>7</v>
      </c>
      <c r="BG28" s="27"/>
      <c r="BH28" s="27"/>
      <c r="BI28" s="27"/>
      <c r="BJ28" s="14"/>
      <c r="BK28" s="14"/>
      <c r="BL28" s="14"/>
      <c r="BM28" s="14"/>
      <c r="BN28" s="14"/>
      <c r="BO28" s="14"/>
      <c r="BP28" s="14"/>
      <c r="BQ28" s="14"/>
      <c r="BR28" s="14"/>
    </row>
    <row r="29" spans="1:70">
      <c r="A29" s="26"/>
      <c r="B29" s="28">
        <v>45376</v>
      </c>
      <c r="C29" s="27">
        <f t="shared" ref="C29:P29" si="48">AS28</f>
        <v>87428.1</v>
      </c>
      <c r="D29" s="27">
        <f t="shared" si="48"/>
        <v>130</v>
      </c>
      <c r="E29" s="27">
        <f t="shared" si="48"/>
        <v>6875</v>
      </c>
      <c r="F29" s="27">
        <f t="shared" si="48"/>
        <v>275</v>
      </c>
      <c r="G29" s="27">
        <f t="shared" si="48"/>
        <v>18146.740000000005</v>
      </c>
      <c r="H29" s="27">
        <f t="shared" si="48"/>
        <v>43</v>
      </c>
      <c r="I29" s="27">
        <f t="shared" si="48"/>
        <v>1264</v>
      </c>
      <c r="J29" s="27">
        <f t="shared" si="48"/>
        <v>5</v>
      </c>
      <c r="K29" s="27">
        <f t="shared" si="48"/>
        <v>507</v>
      </c>
      <c r="L29" s="27">
        <f t="shared" si="48"/>
        <v>3</v>
      </c>
      <c r="M29" s="27">
        <f t="shared" si="48"/>
        <v>126</v>
      </c>
      <c r="N29" s="27">
        <f t="shared" si="48"/>
        <v>1</v>
      </c>
      <c r="O29" s="27">
        <f t="shared" si="48"/>
        <v>140</v>
      </c>
      <c r="P29" s="27">
        <f t="shared" si="48"/>
        <v>7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>
        <f t="shared" si="0"/>
        <v>0</v>
      </c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7">
        <f t="shared" ref="AS29:BF29" si="49">C29+Q29-AE29</f>
        <v>87428.1</v>
      </c>
      <c r="AT29" s="27">
        <f t="shared" si="49"/>
        <v>130</v>
      </c>
      <c r="AU29" s="27">
        <f t="shared" si="49"/>
        <v>6875</v>
      </c>
      <c r="AV29" s="27">
        <f t="shared" si="49"/>
        <v>275</v>
      </c>
      <c r="AW29" s="27">
        <f t="shared" si="49"/>
        <v>18146.740000000005</v>
      </c>
      <c r="AX29" s="27">
        <f t="shared" si="49"/>
        <v>43</v>
      </c>
      <c r="AY29" s="27">
        <f t="shared" si="49"/>
        <v>1264</v>
      </c>
      <c r="AZ29" s="27">
        <f t="shared" si="49"/>
        <v>5</v>
      </c>
      <c r="BA29" s="27">
        <f t="shared" si="49"/>
        <v>507</v>
      </c>
      <c r="BB29" s="27">
        <f t="shared" si="49"/>
        <v>3</v>
      </c>
      <c r="BC29" s="27">
        <f t="shared" si="49"/>
        <v>126</v>
      </c>
      <c r="BD29" s="27">
        <f t="shared" si="49"/>
        <v>1</v>
      </c>
      <c r="BE29" s="27">
        <f t="shared" si="49"/>
        <v>140</v>
      </c>
      <c r="BF29" s="27">
        <f t="shared" si="49"/>
        <v>7</v>
      </c>
      <c r="BG29" s="27"/>
      <c r="BH29" s="27"/>
      <c r="BI29" s="27"/>
      <c r="BJ29" s="14"/>
      <c r="BK29" s="14"/>
      <c r="BL29" s="14"/>
      <c r="BM29" s="14"/>
      <c r="BN29" s="14"/>
      <c r="BO29" s="14"/>
      <c r="BP29" s="14"/>
      <c r="BQ29" s="14"/>
      <c r="BR29" s="14"/>
    </row>
    <row r="30" spans="1:70">
      <c r="A30" s="26"/>
      <c r="B30" s="28">
        <v>45377</v>
      </c>
      <c r="C30" s="27">
        <f t="shared" ref="C30:P30" si="50">AS29</f>
        <v>87428.1</v>
      </c>
      <c r="D30" s="27">
        <f t="shared" si="50"/>
        <v>130</v>
      </c>
      <c r="E30" s="27">
        <f t="shared" si="50"/>
        <v>6875</v>
      </c>
      <c r="F30" s="27">
        <f t="shared" si="50"/>
        <v>275</v>
      </c>
      <c r="G30" s="27">
        <f t="shared" si="50"/>
        <v>18146.740000000005</v>
      </c>
      <c r="H30" s="27">
        <f t="shared" si="50"/>
        <v>43</v>
      </c>
      <c r="I30" s="27">
        <f t="shared" si="50"/>
        <v>1264</v>
      </c>
      <c r="J30" s="27">
        <f t="shared" si="50"/>
        <v>5</v>
      </c>
      <c r="K30" s="27">
        <f t="shared" si="50"/>
        <v>507</v>
      </c>
      <c r="L30" s="27">
        <f t="shared" si="50"/>
        <v>3</v>
      </c>
      <c r="M30" s="27">
        <f t="shared" si="50"/>
        <v>126</v>
      </c>
      <c r="N30" s="27">
        <f t="shared" si="50"/>
        <v>1</v>
      </c>
      <c r="O30" s="27">
        <f t="shared" si="50"/>
        <v>140</v>
      </c>
      <c r="P30" s="27">
        <f t="shared" si="50"/>
        <v>7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>
        <f t="shared" si="0"/>
        <v>0</v>
      </c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7">
        <f t="shared" ref="AS30:BF30" si="51">C30+Q30-AE30</f>
        <v>87428.1</v>
      </c>
      <c r="AT30" s="27">
        <f t="shared" si="51"/>
        <v>130</v>
      </c>
      <c r="AU30" s="27">
        <f t="shared" si="51"/>
        <v>6875</v>
      </c>
      <c r="AV30" s="27">
        <f t="shared" si="51"/>
        <v>275</v>
      </c>
      <c r="AW30" s="27">
        <f t="shared" si="51"/>
        <v>18146.740000000005</v>
      </c>
      <c r="AX30" s="27">
        <f t="shared" si="51"/>
        <v>43</v>
      </c>
      <c r="AY30" s="27">
        <f t="shared" si="51"/>
        <v>1264</v>
      </c>
      <c r="AZ30" s="27">
        <f t="shared" si="51"/>
        <v>5</v>
      </c>
      <c r="BA30" s="27">
        <f t="shared" si="51"/>
        <v>507</v>
      </c>
      <c r="BB30" s="27">
        <f t="shared" si="51"/>
        <v>3</v>
      </c>
      <c r="BC30" s="27">
        <f t="shared" si="51"/>
        <v>126</v>
      </c>
      <c r="BD30" s="27">
        <f t="shared" si="51"/>
        <v>1</v>
      </c>
      <c r="BE30" s="27">
        <f t="shared" si="51"/>
        <v>140</v>
      </c>
      <c r="BF30" s="27">
        <f t="shared" si="51"/>
        <v>7</v>
      </c>
      <c r="BG30" s="27"/>
      <c r="BH30" s="27"/>
      <c r="BI30" s="27"/>
      <c r="BJ30" s="14"/>
      <c r="BK30" s="14"/>
      <c r="BL30" s="14"/>
      <c r="BM30" s="14"/>
      <c r="BN30" s="14"/>
      <c r="BO30" s="14"/>
      <c r="BP30" s="14"/>
      <c r="BQ30" s="14"/>
      <c r="BR30" s="14"/>
    </row>
    <row r="31" spans="1:70">
      <c r="A31" s="26"/>
      <c r="B31" s="28">
        <v>45378</v>
      </c>
      <c r="C31" s="27">
        <f t="shared" ref="C31:P31" si="52">AS30</f>
        <v>87428.1</v>
      </c>
      <c r="D31" s="27">
        <f t="shared" si="52"/>
        <v>130</v>
      </c>
      <c r="E31" s="27">
        <f t="shared" si="52"/>
        <v>6875</v>
      </c>
      <c r="F31" s="27">
        <f t="shared" si="52"/>
        <v>275</v>
      </c>
      <c r="G31" s="27">
        <f t="shared" si="52"/>
        <v>18146.740000000005</v>
      </c>
      <c r="H31" s="27">
        <f t="shared" si="52"/>
        <v>43</v>
      </c>
      <c r="I31" s="27">
        <f t="shared" si="52"/>
        <v>1264</v>
      </c>
      <c r="J31" s="27">
        <f t="shared" si="52"/>
        <v>5</v>
      </c>
      <c r="K31" s="27">
        <f t="shared" si="52"/>
        <v>507</v>
      </c>
      <c r="L31" s="27">
        <f t="shared" si="52"/>
        <v>3</v>
      </c>
      <c r="M31" s="27">
        <f t="shared" si="52"/>
        <v>126</v>
      </c>
      <c r="N31" s="27">
        <f t="shared" si="52"/>
        <v>1</v>
      </c>
      <c r="O31" s="27">
        <f t="shared" si="52"/>
        <v>140</v>
      </c>
      <c r="P31" s="27">
        <f t="shared" si="52"/>
        <v>7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>
        <f t="shared" si="0"/>
        <v>0</v>
      </c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7">
        <f t="shared" ref="AS31:BF31" si="53">C31+Q31-AE31</f>
        <v>87428.1</v>
      </c>
      <c r="AT31" s="27">
        <f t="shared" si="53"/>
        <v>130</v>
      </c>
      <c r="AU31" s="27">
        <f t="shared" si="53"/>
        <v>6875</v>
      </c>
      <c r="AV31" s="27">
        <f t="shared" si="53"/>
        <v>275</v>
      </c>
      <c r="AW31" s="27">
        <f t="shared" si="53"/>
        <v>18146.740000000005</v>
      </c>
      <c r="AX31" s="27">
        <f t="shared" si="53"/>
        <v>43</v>
      </c>
      <c r="AY31" s="27">
        <f t="shared" si="53"/>
        <v>1264</v>
      </c>
      <c r="AZ31" s="27">
        <f t="shared" si="53"/>
        <v>5</v>
      </c>
      <c r="BA31" s="27">
        <f t="shared" si="53"/>
        <v>507</v>
      </c>
      <c r="BB31" s="27">
        <f t="shared" si="53"/>
        <v>3</v>
      </c>
      <c r="BC31" s="27">
        <f t="shared" si="53"/>
        <v>126</v>
      </c>
      <c r="BD31" s="27">
        <f t="shared" si="53"/>
        <v>1</v>
      </c>
      <c r="BE31" s="27">
        <f t="shared" si="53"/>
        <v>140</v>
      </c>
      <c r="BF31" s="27">
        <f t="shared" si="53"/>
        <v>7</v>
      </c>
      <c r="BG31" s="27"/>
      <c r="BH31" s="27"/>
      <c r="BI31" s="27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>
      <c r="A32" s="26"/>
      <c r="B32" s="28">
        <v>45379</v>
      </c>
      <c r="C32" s="27">
        <f t="shared" ref="C32:P32" si="54">AS31</f>
        <v>87428.1</v>
      </c>
      <c r="D32" s="27">
        <f t="shared" si="54"/>
        <v>130</v>
      </c>
      <c r="E32" s="27">
        <f t="shared" si="54"/>
        <v>6875</v>
      </c>
      <c r="F32" s="27">
        <f t="shared" si="54"/>
        <v>275</v>
      </c>
      <c r="G32" s="27">
        <f t="shared" si="54"/>
        <v>18146.740000000005</v>
      </c>
      <c r="H32" s="27">
        <f t="shared" si="54"/>
        <v>43</v>
      </c>
      <c r="I32" s="27">
        <f t="shared" si="54"/>
        <v>1264</v>
      </c>
      <c r="J32" s="27">
        <f t="shared" si="54"/>
        <v>5</v>
      </c>
      <c r="K32" s="27">
        <f t="shared" si="54"/>
        <v>507</v>
      </c>
      <c r="L32" s="27">
        <f t="shared" si="54"/>
        <v>3</v>
      </c>
      <c r="M32" s="27">
        <f t="shared" si="54"/>
        <v>126</v>
      </c>
      <c r="N32" s="27">
        <f t="shared" si="54"/>
        <v>1</v>
      </c>
      <c r="O32" s="27">
        <f t="shared" si="54"/>
        <v>140</v>
      </c>
      <c r="P32" s="27">
        <f t="shared" si="54"/>
        <v>7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>
        <f t="shared" si="0"/>
        <v>0</v>
      </c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7">
        <f t="shared" ref="AS32:BF32" si="55">C32+Q32-AE32</f>
        <v>87428.1</v>
      </c>
      <c r="AT32" s="27">
        <f t="shared" si="55"/>
        <v>130</v>
      </c>
      <c r="AU32" s="27">
        <f t="shared" si="55"/>
        <v>6875</v>
      </c>
      <c r="AV32" s="27">
        <f t="shared" si="55"/>
        <v>275</v>
      </c>
      <c r="AW32" s="27">
        <f t="shared" si="55"/>
        <v>18146.740000000005</v>
      </c>
      <c r="AX32" s="27">
        <f t="shared" si="55"/>
        <v>43</v>
      </c>
      <c r="AY32" s="27">
        <f t="shared" si="55"/>
        <v>1264</v>
      </c>
      <c r="AZ32" s="27">
        <f t="shared" si="55"/>
        <v>5</v>
      </c>
      <c r="BA32" s="27">
        <f t="shared" si="55"/>
        <v>507</v>
      </c>
      <c r="BB32" s="27">
        <f t="shared" si="55"/>
        <v>3</v>
      </c>
      <c r="BC32" s="27">
        <f t="shared" si="55"/>
        <v>126</v>
      </c>
      <c r="BD32" s="27">
        <f t="shared" si="55"/>
        <v>1</v>
      </c>
      <c r="BE32" s="27">
        <f t="shared" si="55"/>
        <v>140</v>
      </c>
      <c r="BF32" s="27">
        <f t="shared" si="55"/>
        <v>7</v>
      </c>
      <c r="BG32" s="27"/>
      <c r="BH32" s="27"/>
      <c r="BI32" s="27"/>
      <c r="BJ32" s="14"/>
      <c r="BK32" s="14"/>
      <c r="BL32" s="14"/>
      <c r="BM32" s="14"/>
      <c r="BN32" s="14"/>
      <c r="BO32" s="14"/>
      <c r="BP32" s="14"/>
      <c r="BQ32" s="14"/>
      <c r="BR32" s="14"/>
    </row>
    <row r="33" spans="1:70">
      <c r="A33" s="26"/>
      <c r="B33" s="28">
        <v>45380</v>
      </c>
      <c r="C33" s="27">
        <f t="shared" ref="C33:P33" si="56">AS32</f>
        <v>87428.1</v>
      </c>
      <c r="D33" s="27">
        <f t="shared" si="56"/>
        <v>130</v>
      </c>
      <c r="E33" s="27">
        <f t="shared" si="56"/>
        <v>6875</v>
      </c>
      <c r="F33" s="27">
        <f t="shared" si="56"/>
        <v>275</v>
      </c>
      <c r="G33" s="27">
        <f t="shared" si="56"/>
        <v>18146.740000000005</v>
      </c>
      <c r="H33" s="27">
        <f t="shared" si="56"/>
        <v>43</v>
      </c>
      <c r="I33" s="27">
        <f t="shared" si="56"/>
        <v>1264</v>
      </c>
      <c r="J33" s="27">
        <f t="shared" si="56"/>
        <v>5</v>
      </c>
      <c r="K33" s="27">
        <f t="shared" si="56"/>
        <v>507</v>
      </c>
      <c r="L33" s="27">
        <f t="shared" si="56"/>
        <v>3</v>
      </c>
      <c r="M33" s="27">
        <f t="shared" si="56"/>
        <v>126</v>
      </c>
      <c r="N33" s="27">
        <f t="shared" si="56"/>
        <v>1</v>
      </c>
      <c r="O33" s="27">
        <f t="shared" si="56"/>
        <v>140</v>
      </c>
      <c r="P33" s="27">
        <f t="shared" si="56"/>
        <v>7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>
        <f t="shared" si="0"/>
        <v>0</v>
      </c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7">
        <f t="shared" ref="AS33:BF33" si="57">C33+Q33-AE33</f>
        <v>87428.1</v>
      </c>
      <c r="AT33" s="27">
        <f t="shared" si="57"/>
        <v>130</v>
      </c>
      <c r="AU33" s="27">
        <f t="shared" si="57"/>
        <v>6875</v>
      </c>
      <c r="AV33" s="27">
        <f t="shared" si="57"/>
        <v>275</v>
      </c>
      <c r="AW33" s="27">
        <f t="shared" si="57"/>
        <v>18146.740000000005</v>
      </c>
      <c r="AX33" s="27">
        <f t="shared" si="57"/>
        <v>43</v>
      </c>
      <c r="AY33" s="27">
        <f t="shared" si="57"/>
        <v>1264</v>
      </c>
      <c r="AZ33" s="27">
        <f t="shared" si="57"/>
        <v>5</v>
      </c>
      <c r="BA33" s="27">
        <f t="shared" si="57"/>
        <v>507</v>
      </c>
      <c r="BB33" s="27">
        <f t="shared" si="57"/>
        <v>3</v>
      </c>
      <c r="BC33" s="27">
        <f t="shared" si="57"/>
        <v>126</v>
      </c>
      <c r="BD33" s="27">
        <f t="shared" si="57"/>
        <v>1</v>
      </c>
      <c r="BE33" s="27">
        <f t="shared" si="57"/>
        <v>140</v>
      </c>
      <c r="BF33" s="27">
        <f t="shared" si="57"/>
        <v>7</v>
      </c>
      <c r="BG33" s="27"/>
      <c r="BH33" s="27"/>
      <c r="BI33" s="27"/>
      <c r="BJ33" s="14"/>
      <c r="BK33" s="14"/>
      <c r="BL33" s="14"/>
      <c r="BM33" s="14"/>
      <c r="BN33" s="14"/>
      <c r="BO33" s="14"/>
      <c r="BP33" s="14"/>
      <c r="BQ33" s="14"/>
      <c r="BR33" s="14"/>
    </row>
    <row r="34" spans="1:70">
      <c r="A34" s="26"/>
      <c r="B34" s="28">
        <v>45381</v>
      </c>
      <c r="C34" s="27">
        <f t="shared" ref="C34:H34" si="58">AS33</f>
        <v>87428.1</v>
      </c>
      <c r="D34" s="27">
        <f t="shared" si="58"/>
        <v>130</v>
      </c>
      <c r="E34" s="27">
        <f t="shared" si="58"/>
        <v>6875</v>
      </c>
      <c r="F34" s="27">
        <f t="shared" si="58"/>
        <v>275</v>
      </c>
      <c r="G34" s="27">
        <f t="shared" si="58"/>
        <v>18146.740000000005</v>
      </c>
      <c r="H34" s="27">
        <f t="shared" si="58"/>
        <v>43</v>
      </c>
      <c r="I34" s="27"/>
      <c r="J34" s="27"/>
      <c r="K34" s="27"/>
      <c r="L34" s="27"/>
      <c r="M34" s="27"/>
      <c r="N34" s="27"/>
      <c r="O34" s="27"/>
      <c r="P34" s="27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>
        <f t="shared" si="0"/>
        <v>0</v>
      </c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7">
        <f t="shared" ref="AS34:BF34" si="59">C34+Q34-AE34</f>
        <v>87428.1</v>
      </c>
      <c r="AT34" s="27">
        <f t="shared" si="59"/>
        <v>130</v>
      </c>
      <c r="AU34" s="27">
        <f t="shared" si="59"/>
        <v>6875</v>
      </c>
      <c r="AV34" s="27">
        <f t="shared" si="59"/>
        <v>275</v>
      </c>
      <c r="AW34" s="27">
        <f t="shared" si="59"/>
        <v>18146.740000000005</v>
      </c>
      <c r="AX34" s="27">
        <f t="shared" si="59"/>
        <v>43</v>
      </c>
      <c r="AY34" s="27">
        <f t="shared" si="59"/>
        <v>0</v>
      </c>
      <c r="AZ34" s="27">
        <f t="shared" si="59"/>
        <v>0</v>
      </c>
      <c r="BA34" s="27">
        <f t="shared" si="59"/>
        <v>0</v>
      </c>
      <c r="BB34" s="27">
        <f t="shared" si="59"/>
        <v>0</v>
      </c>
      <c r="BC34" s="27">
        <f t="shared" si="59"/>
        <v>0</v>
      </c>
      <c r="BD34" s="27">
        <f t="shared" si="59"/>
        <v>0</v>
      </c>
      <c r="BE34" s="27">
        <f t="shared" si="59"/>
        <v>0</v>
      </c>
      <c r="BF34" s="27">
        <f t="shared" si="59"/>
        <v>0</v>
      </c>
      <c r="BG34" s="27"/>
      <c r="BH34" s="27"/>
      <c r="BI34" s="27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>
      <c r="A35" s="26"/>
      <c r="B35" s="28">
        <v>45382</v>
      </c>
      <c r="C35" s="27">
        <f t="shared" ref="C35:H35" si="60">AS34</f>
        <v>87428.1</v>
      </c>
      <c r="D35" s="27">
        <f t="shared" si="60"/>
        <v>130</v>
      </c>
      <c r="E35" s="27">
        <f t="shared" si="60"/>
        <v>6875</v>
      </c>
      <c r="F35" s="27">
        <f t="shared" si="60"/>
        <v>275</v>
      </c>
      <c r="G35" s="27">
        <f t="shared" si="60"/>
        <v>18146.740000000005</v>
      </c>
      <c r="H35" s="27">
        <f t="shared" si="60"/>
        <v>43</v>
      </c>
      <c r="I35" s="27"/>
      <c r="J35" s="27"/>
      <c r="K35" s="27"/>
      <c r="L35" s="27"/>
      <c r="M35" s="27"/>
      <c r="N35" s="27"/>
      <c r="O35" s="27"/>
      <c r="P35" s="27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>
        <f t="shared" si="0"/>
        <v>0</v>
      </c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7">
        <f t="shared" ref="AS35:BF35" si="61">C35+Q35-AE35</f>
        <v>87428.1</v>
      </c>
      <c r="AT35" s="27">
        <f t="shared" si="61"/>
        <v>130</v>
      </c>
      <c r="AU35" s="27">
        <f t="shared" si="61"/>
        <v>6875</v>
      </c>
      <c r="AV35" s="27">
        <f t="shared" si="61"/>
        <v>275</v>
      </c>
      <c r="AW35" s="27">
        <f t="shared" si="61"/>
        <v>18146.740000000005</v>
      </c>
      <c r="AX35" s="27">
        <f t="shared" si="61"/>
        <v>43</v>
      </c>
      <c r="AY35" s="27">
        <f t="shared" si="61"/>
        <v>0</v>
      </c>
      <c r="AZ35" s="27">
        <f t="shared" si="61"/>
        <v>0</v>
      </c>
      <c r="BA35" s="27">
        <f t="shared" si="61"/>
        <v>0</v>
      </c>
      <c r="BB35" s="27">
        <f t="shared" si="61"/>
        <v>0</v>
      </c>
      <c r="BC35" s="27">
        <f t="shared" si="61"/>
        <v>0</v>
      </c>
      <c r="BD35" s="27">
        <f t="shared" si="61"/>
        <v>0</v>
      </c>
      <c r="BE35" s="27">
        <f t="shared" si="61"/>
        <v>0</v>
      </c>
      <c r="BF35" s="27">
        <f t="shared" si="61"/>
        <v>0</v>
      </c>
      <c r="BG35" s="27"/>
      <c r="BH35" s="27"/>
      <c r="BI35" s="27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>
      <c r="A36" s="26"/>
      <c r="B36" s="28">
        <v>45383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>
        <f t="shared" ref="Q36:V36" si="62">SUM(Q5:Q35)</f>
        <v>50317</v>
      </c>
      <c r="R36" s="27">
        <f t="shared" si="62"/>
        <v>70</v>
      </c>
      <c r="S36" s="27">
        <f t="shared" si="62"/>
        <v>17250</v>
      </c>
      <c r="T36" s="27">
        <f t="shared" si="62"/>
        <v>690</v>
      </c>
      <c r="U36" s="27">
        <f t="shared" si="62"/>
        <v>14826.6</v>
      </c>
      <c r="V36" s="27">
        <f t="shared" si="62"/>
        <v>25</v>
      </c>
      <c r="W36" s="27"/>
      <c r="X36" s="27"/>
      <c r="Y36" s="27"/>
      <c r="Z36" s="27"/>
      <c r="AA36" s="27"/>
      <c r="AB36" s="27"/>
      <c r="AC36" s="27"/>
      <c r="AD36" s="27"/>
      <c r="AE36" s="27">
        <f t="shared" ref="AE36:AJ36" si="63">SUM(AE5:AE35)</f>
        <v>36496</v>
      </c>
      <c r="AF36" s="27">
        <f t="shared" si="63"/>
        <v>75</v>
      </c>
      <c r="AG36" s="27">
        <f t="shared" si="63"/>
        <v>10950</v>
      </c>
      <c r="AH36" s="27">
        <f t="shared" si="63"/>
        <v>438</v>
      </c>
      <c r="AI36" s="27">
        <f t="shared" si="63"/>
        <v>10662.36</v>
      </c>
      <c r="AJ36" s="27">
        <f t="shared" si="63"/>
        <v>20</v>
      </c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>
      <c r="A37" s="26"/>
      <c r="B37" s="28">
        <v>45384</v>
      </c>
      <c r="C37" s="27">
        <f t="shared" ref="C37:H37" si="64">AS35</f>
        <v>87428.1</v>
      </c>
      <c r="D37" s="27">
        <f t="shared" si="64"/>
        <v>130</v>
      </c>
      <c r="E37" s="27">
        <f t="shared" si="64"/>
        <v>6875</v>
      </c>
      <c r="F37" s="27">
        <f t="shared" si="64"/>
        <v>275</v>
      </c>
      <c r="G37" s="27">
        <f t="shared" si="64"/>
        <v>18146.740000000005</v>
      </c>
      <c r="H37" s="27">
        <f t="shared" si="64"/>
        <v>43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>
        <f t="shared" ref="AS37:AX37" si="65">C37+Q37-AE37</f>
        <v>87428.1</v>
      </c>
      <c r="AT37" s="27">
        <f t="shared" si="65"/>
        <v>130</v>
      </c>
      <c r="AU37" s="27">
        <f t="shared" si="65"/>
        <v>6875</v>
      </c>
      <c r="AV37" s="27">
        <f t="shared" si="65"/>
        <v>275</v>
      </c>
      <c r="AW37" s="27">
        <f t="shared" si="65"/>
        <v>18146.740000000005</v>
      </c>
      <c r="AX37" s="27">
        <f t="shared" si="65"/>
        <v>43</v>
      </c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>
      <c r="A38" s="26"/>
      <c r="B38" s="28">
        <v>45385</v>
      </c>
      <c r="C38" s="27">
        <f t="shared" ref="C38:H38" si="66">AS37</f>
        <v>87428.1</v>
      </c>
      <c r="D38" s="27">
        <f t="shared" si="66"/>
        <v>130</v>
      </c>
      <c r="E38" s="27">
        <f t="shared" si="66"/>
        <v>6875</v>
      </c>
      <c r="F38" s="27">
        <f t="shared" si="66"/>
        <v>275</v>
      </c>
      <c r="G38" s="27">
        <f t="shared" si="66"/>
        <v>18146.740000000005</v>
      </c>
      <c r="H38" s="27">
        <f t="shared" si="66"/>
        <v>43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>
        <f t="shared" ref="AS38:AX38" si="67">C38+Q38-AE38</f>
        <v>87428.1</v>
      </c>
      <c r="AT38" s="27">
        <f t="shared" si="67"/>
        <v>130</v>
      </c>
      <c r="AU38" s="27">
        <f t="shared" si="67"/>
        <v>6875</v>
      </c>
      <c r="AV38" s="27">
        <f t="shared" si="67"/>
        <v>275</v>
      </c>
      <c r="AW38" s="27">
        <f t="shared" si="67"/>
        <v>18146.740000000005</v>
      </c>
      <c r="AX38" s="27">
        <f t="shared" si="67"/>
        <v>43</v>
      </c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14"/>
      <c r="BK38" s="14"/>
      <c r="BL38" s="14"/>
      <c r="BM38" s="14"/>
      <c r="BN38" s="14"/>
      <c r="BO38" s="14"/>
      <c r="BP38" s="14"/>
      <c r="BQ38" s="14"/>
      <c r="BR38" s="14"/>
    </row>
    <row r="39" spans="1:70">
      <c r="A39" s="26"/>
      <c r="B39" s="28">
        <v>45386</v>
      </c>
      <c r="C39" s="27">
        <f t="shared" ref="C39:H39" si="68">AS38</f>
        <v>87428.1</v>
      </c>
      <c r="D39" s="27">
        <f t="shared" si="68"/>
        <v>130</v>
      </c>
      <c r="E39" s="27">
        <f t="shared" si="68"/>
        <v>6875</v>
      </c>
      <c r="F39" s="27">
        <f t="shared" si="68"/>
        <v>275</v>
      </c>
      <c r="G39" s="27">
        <f t="shared" si="68"/>
        <v>18146.740000000005</v>
      </c>
      <c r="H39" s="27">
        <f t="shared" si="68"/>
        <v>43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>
        <f t="shared" ref="AS39:AX39" si="69">C39+Q39-AE39</f>
        <v>87428.1</v>
      </c>
      <c r="AT39" s="27">
        <f t="shared" si="69"/>
        <v>130</v>
      </c>
      <c r="AU39" s="27">
        <f t="shared" si="69"/>
        <v>6875</v>
      </c>
      <c r="AV39" s="27">
        <f t="shared" si="69"/>
        <v>275</v>
      </c>
      <c r="AW39" s="27">
        <f t="shared" si="69"/>
        <v>18146.740000000005</v>
      </c>
      <c r="AX39" s="27">
        <f t="shared" si="69"/>
        <v>43</v>
      </c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14"/>
      <c r="BK39" s="14"/>
      <c r="BL39" s="14"/>
      <c r="BM39" s="14"/>
      <c r="BN39" s="14"/>
      <c r="BO39" s="14"/>
      <c r="BP39" s="14"/>
      <c r="BQ39" s="14"/>
      <c r="BR39" s="14"/>
    </row>
    <row r="40" spans="1:70">
      <c r="A40" s="26"/>
      <c r="B40" s="28">
        <v>45387</v>
      </c>
      <c r="C40" s="27">
        <f t="shared" ref="C40:H40" si="70">AS39</f>
        <v>87428.1</v>
      </c>
      <c r="D40" s="27">
        <f t="shared" si="70"/>
        <v>130</v>
      </c>
      <c r="E40" s="27">
        <f t="shared" si="70"/>
        <v>6875</v>
      </c>
      <c r="F40" s="27">
        <f t="shared" si="70"/>
        <v>275</v>
      </c>
      <c r="G40" s="27">
        <f t="shared" si="70"/>
        <v>18146.740000000005</v>
      </c>
      <c r="H40" s="27">
        <f t="shared" si="70"/>
        <v>43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>
        <f t="shared" ref="AS40:AX40" si="71">C40+Q40-AE40</f>
        <v>87428.1</v>
      </c>
      <c r="AT40" s="27">
        <f t="shared" si="71"/>
        <v>130</v>
      </c>
      <c r="AU40" s="27">
        <f t="shared" si="71"/>
        <v>6875</v>
      </c>
      <c r="AV40" s="27">
        <f t="shared" si="71"/>
        <v>275</v>
      </c>
      <c r="AW40" s="27">
        <f t="shared" si="71"/>
        <v>18146.740000000005</v>
      </c>
      <c r="AX40" s="27">
        <f t="shared" si="71"/>
        <v>43</v>
      </c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>
      <c r="A41" s="26"/>
      <c r="B41" s="28">
        <v>45388</v>
      </c>
      <c r="C41" s="27">
        <f t="shared" ref="C41:H41" si="72">AS40</f>
        <v>87428.1</v>
      </c>
      <c r="D41" s="27">
        <f t="shared" si="72"/>
        <v>130</v>
      </c>
      <c r="E41" s="27">
        <f t="shared" si="72"/>
        <v>6875</v>
      </c>
      <c r="F41" s="27">
        <f t="shared" si="72"/>
        <v>275</v>
      </c>
      <c r="G41" s="27">
        <f t="shared" si="72"/>
        <v>18146.740000000005</v>
      </c>
      <c r="H41" s="27">
        <f t="shared" si="72"/>
        <v>43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>
        <f t="shared" ref="AS41:AX41" si="73">C41+Q41-AE41</f>
        <v>87428.1</v>
      </c>
      <c r="AT41" s="27">
        <f t="shared" si="73"/>
        <v>130</v>
      </c>
      <c r="AU41" s="27">
        <f t="shared" si="73"/>
        <v>6875</v>
      </c>
      <c r="AV41" s="27">
        <f t="shared" si="73"/>
        <v>275</v>
      </c>
      <c r="AW41" s="27">
        <f t="shared" si="73"/>
        <v>18146.740000000005</v>
      </c>
      <c r="AX41" s="27">
        <f t="shared" si="73"/>
        <v>43</v>
      </c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0">
      <c r="A42" s="18"/>
      <c r="B42" s="28">
        <v>45389</v>
      </c>
      <c r="C42" s="27">
        <f t="shared" ref="C42:H42" si="74">AS41</f>
        <v>87428.1</v>
      </c>
      <c r="D42" s="27">
        <f t="shared" si="74"/>
        <v>130</v>
      </c>
      <c r="E42" s="27">
        <f t="shared" si="74"/>
        <v>6875</v>
      </c>
      <c r="F42" s="27">
        <f t="shared" si="74"/>
        <v>275</v>
      </c>
      <c r="G42" s="27">
        <f t="shared" si="74"/>
        <v>18146.740000000005</v>
      </c>
      <c r="H42" s="27">
        <f t="shared" si="74"/>
        <v>43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>
        <f t="shared" ref="AS42:AX42" si="75">C42+Q42-AE42</f>
        <v>87428.1</v>
      </c>
      <c r="AT42" s="27">
        <f t="shared" si="75"/>
        <v>130</v>
      </c>
      <c r="AU42" s="27">
        <f t="shared" si="75"/>
        <v>6875</v>
      </c>
      <c r="AV42" s="27">
        <f t="shared" si="75"/>
        <v>275</v>
      </c>
      <c r="AW42" s="27">
        <f t="shared" si="75"/>
        <v>18146.740000000005</v>
      </c>
      <c r="AX42" s="27">
        <f t="shared" si="75"/>
        <v>43</v>
      </c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</row>
    <row r="44" spans="1:70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</row>
    <row r="45" spans="1:70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</row>
    <row r="46" spans="1:70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</row>
    <row r="47" spans="1:70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</row>
    <row r="48" spans="1:70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</row>
    <row r="49" spans="1:70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</row>
    <row r="50" spans="1:7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</row>
    <row r="51" spans="1:70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</row>
    <row r="52" spans="1:70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</row>
    <row r="53" spans="1:70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</row>
    <row r="54" spans="1:70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</row>
    <row r="55" spans="1:70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</row>
    <row r="56" spans="1:70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</row>
    <row r="57" spans="1:70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</row>
    <row r="58" spans="1:70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</row>
    <row r="59" spans="1:70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</row>
    <row r="60" spans="1:7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</row>
    <row r="61" spans="1:70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</row>
    <row r="62" spans="1:70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</row>
    <row r="63" spans="1:70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</row>
    <row r="64" spans="1:70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</row>
    <row r="65" spans="1:70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</row>
    <row r="66" spans="1:70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</row>
    <row r="67" spans="1:70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</row>
    <row r="68" spans="1:70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</row>
    <row r="69" spans="1:70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</row>
    <row r="70" spans="1: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</row>
    <row r="71" spans="1:70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</row>
    <row r="72" spans="1:70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</row>
    <row r="73" spans="1:70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</row>
    <row r="74" spans="1:70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</row>
    <row r="75" spans="1:70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</row>
    <row r="76" spans="1:70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</row>
    <row r="77" spans="1:70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</row>
    <row r="78" spans="1:70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</row>
    <row r="79" spans="1:70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</row>
    <row r="80" spans="1:7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</row>
    <row r="81" spans="1:70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</row>
    <row r="82" spans="1:70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</row>
    <row r="83" spans="1:70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</row>
    <row r="84" spans="1:70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</row>
    <row r="85" spans="1:70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</row>
    <row r="86" spans="1:70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</row>
    <row r="87" spans="1:70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</row>
    <row r="88" spans="1:70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</row>
    <row r="89" spans="1:70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</row>
    <row r="90" spans="1:7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</row>
    <row r="91" spans="1:70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</row>
    <row r="92" spans="1:70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</row>
    <row r="93" spans="1:70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</row>
    <row r="94" spans="1:70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</row>
    <row r="95" spans="1:70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</row>
    <row r="96" spans="1:70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</row>
    <row r="97" spans="1:70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</row>
    <row r="98" spans="1:70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</row>
    <row r="99" spans="1:70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</row>
    <row r="100" spans="1:7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</row>
    <row r="101" spans="1:70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</row>
    <row r="102" spans="1:70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</row>
    <row r="103" spans="1:70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</row>
    <row r="104" spans="1:70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spans="1:70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spans="1:70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</row>
    <row r="107" spans="1:70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</row>
    <row r="108" spans="1:70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</row>
    <row r="109" spans="1:70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</row>
    <row r="110" spans="1:7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</row>
    <row r="111" spans="1:70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</row>
    <row r="112" spans="1:70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</row>
    <row r="113" spans="1:70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</row>
    <row r="114" spans="1:70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</row>
    <row r="115" spans="1:70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</row>
    <row r="116" spans="1:70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</row>
    <row r="117" spans="1:70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</row>
    <row r="118" spans="1:70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</row>
    <row r="119" spans="1:70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</row>
    <row r="120" spans="1:7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</row>
    <row r="121" spans="1:70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</row>
    <row r="122" spans="1:70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</row>
    <row r="123" spans="1:70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</row>
    <row r="124" spans="1:70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</row>
    <row r="125" spans="1:70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</row>
    <row r="126" spans="1:70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</row>
    <row r="127" spans="1:70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</row>
    <row r="128" spans="1:70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</row>
    <row r="129" spans="1:70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</row>
    <row r="130" spans="1:7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</row>
    <row r="131" spans="1:70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</row>
    <row r="132" spans="1:70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</row>
    <row r="133" spans="1:70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</row>
    <row r="134" spans="1:70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</row>
    <row r="135" spans="1:70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</row>
    <row r="136" spans="1:70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</row>
    <row r="137" spans="1:70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</row>
    <row r="138" spans="1:70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</row>
    <row r="139" spans="1:70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</row>
    <row r="140" spans="1:7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</row>
    <row r="141" spans="1:70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</row>
    <row r="142" spans="1:70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</row>
    <row r="143" spans="1:70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</row>
    <row r="144" spans="1:70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</row>
    <row r="145" spans="1:70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</row>
    <row r="146" spans="1:70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spans="1:70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spans="1:70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</row>
    <row r="149" spans="1:70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</row>
    <row r="150" spans="1:7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</row>
    <row r="151" spans="1:70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</row>
    <row r="152" spans="1:70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</row>
    <row r="153" spans="1:70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</row>
    <row r="154" spans="1:70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</row>
    <row r="155" spans="1:70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</row>
    <row r="156" spans="1:70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</row>
    <row r="157" spans="1:70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</row>
    <row r="158" spans="1:70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</row>
    <row r="159" spans="1:70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</row>
    <row r="160" spans="1:7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</row>
    <row r="161" spans="1:70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</row>
    <row r="162" spans="1:70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</row>
    <row r="163" spans="1:70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</row>
    <row r="164" spans="1:70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</row>
    <row r="165" spans="1:70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</row>
    <row r="166" spans="1:70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</row>
    <row r="167" spans="1:70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</row>
    <row r="168" spans="1:70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</row>
    <row r="169" spans="1:70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</row>
    <row r="170" spans="1: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</row>
    <row r="171" spans="1:70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</row>
    <row r="172" spans="1:70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</row>
    <row r="173" spans="1:70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</row>
    <row r="174" spans="1:70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</row>
    <row r="175" spans="1:70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</row>
    <row r="176" spans="1:70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</row>
    <row r="177" spans="1:70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</row>
    <row r="178" spans="1:70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</row>
    <row r="179" spans="1:70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</row>
    <row r="180" spans="1:7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</row>
    <row r="181" spans="1:70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</row>
    <row r="182" spans="1:70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</row>
    <row r="183" spans="1:70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</row>
    <row r="184" spans="1:70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</row>
    <row r="185" spans="1:70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</row>
    <row r="186" spans="1:70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</row>
    <row r="187" spans="1:70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</row>
    <row r="188" spans="1:70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</row>
    <row r="189" spans="1:70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</row>
    <row r="190" spans="1:7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</row>
    <row r="191" spans="1:70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</row>
    <row r="192" spans="1:70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</row>
    <row r="193" spans="1:70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</row>
    <row r="194" spans="1:70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</row>
    <row r="195" spans="1:70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</row>
    <row r="196" spans="1:70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</row>
    <row r="197" spans="1:70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</row>
    <row r="198" spans="1:70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</row>
    <row r="199" spans="1:70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</row>
    <row r="200" spans="1:7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</row>
    <row r="201" spans="1:70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</row>
    <row r="202" spans="1:70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</row>
    <row r="203" spans="1:70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</row>
    <row r="204" spans="1:70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</row>
    <row r="205" spans="1:70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</row>
    <row r="206" spans="1:70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</row>
    <row r="207" spans="1:70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</row>
    <row r="208" spans="1:70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</row>
    <row r="209" spans="1:70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</row>
    <row r="210" spans="1:7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</row>
    <row r="211" spans="1:70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</row>
    <row r="212" spans="1:70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</row>
    <row r="213" spans="1:70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</row>
    <row r="214" spans="1:70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</row>
    <row r="215" spans="1:70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</row>
    <row r="216" spans="1:70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</row>
    <row r="217" spans="1:70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</row>
    <row r="218" spans="1:70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</row>
    <row r="219" spans="1:70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</row>
    <row r="220" spans="1:7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</row>
    <row r="221" spans="1:70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</row>
    <row r="222" spans="1:70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</row>
    <row r="223" spans="1:70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</row>
    <row r="224" spans="1:70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</row>
    <row r="225" spans="1:70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</row>
    <row r="226" spans="1:70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</row>
    <row r="227" spans="1:70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</row>
    <row r="228" spans="1:70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</row>
    <row r="229" spans="1:70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</row>
    <row r="230" spans="1:7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</row>
    <row r="231" spans="1:70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</row>
    <row r="232" spans="1:70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</row>
    <row r="233" spans="1:70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</row>
    <row r="234" spans="1:70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</row>
    <row r="235" spans="1:70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</row>
    <row r="236" spans="1:70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</row>
    <row r="237" spans="1:70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</row>
    <row r="238" spans="1:70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</row>
    <row r="239" spans="1:70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</row>
    <row r="240" spans="1:7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</row>
    <row r="241" spans="1:70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</row>
    <row r="242" spans="1:70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</row>
    <row r="243" spans="1:70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</row>
    <row r="244" spans="1:70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</row>
    <row r="245" spans="1:70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</row>
    <row r="246" spans="1:70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</row>
    <row r="247" spans="1:70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</row>
    <row r="248" spans="1:70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</row>
    <row r="249" spans="1:70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</row>
    <row r="250" spans="1:7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</row>
    <row r="251" spans="1:70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</row>
    <row r="252" spans="1:70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</row>
    <row r="253" spans="1:70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</row>
    <row r="254" spans="1:70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</row>
    <row r="255" spans="1:70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</row>
    <row r="256" spans="1:70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</row>
    <row r="257" spans="1:70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</row>
    <row r="258" spans="1:70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</row>
    <row r="259" spans="1:70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</row>
    <row r="260" spans="1:7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</row>
    <row r="261" spans="1:70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</row>
    <row r="262" spans="1:70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</row>
    <row r="263" spans="1:70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</row>
    <row r="264" spans="1:70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</row>
    <row r="265" spans="1:70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</row>
    <row r="266" spans="1:70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</row>
    <row r="267" spans="1:70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</row>
    <row r="268" spans="1:70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</row>
    <row r="269" spans="1:70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</row>
    <row r="270" spans="1: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</row>
    <row r="271" spans="1:70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</row>
    <row r="272" spans="1:70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</row>
    <row r="273" spans="1:70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</row>
    <row r="274" spans="1:70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</row>
    <row r="275" spans="1:70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</row>
    <row r="276" spans="1:70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</row>
    <row r="277" spans="1:70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</row>
    <row r="278" spans="1:70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</row>
    <row r="279" spans="1:70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</row>
    <row r="280" spans="1:7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</row>
    <row r="281" spans="1:70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</row>
    <row r="282" spans="1:70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</row>
    <row r="283" spans="1:70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</row>
    <row r="284" spans="1:70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</row>
    <row r="285" spans="1:70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</row>
    <row r="286" spans="1:70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</row>
    <row r="287" spans="1:70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</row>
    <row r="288" spans="1:70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</row>
    <row r="289" spans="1:70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</row>
    <row r="290" spans="1:7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</row>
    <row r="291" spans="1:70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</row>
    <row r="292" spans="1:70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</row>
    <row r="293" spans="1:70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</row>
    <row r="294" spans="1:70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</row>
    <row r="295" spans="1:70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</row>
    <row r="296" spans="1:70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</row>
    <row r="297" spans="1:70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</row>
    <row r="298" spans="1:70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</row>
    <row r="299" spans="1:70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</row>
    <row r="300" spans="1:7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</row>
    <row r="301" spans="1:70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</row>
    <row r="302" spans="1:70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</row>
    <row r="303" spans="1:70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</row>
    <row r="304" spans="1:70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</row>
    <row r="305" spans="1:70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</row>
    <row r="306" spans="1:70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</row>
    <row r="307" spans="1:70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</row>
    <row r="308" spans="1:70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</row>
    <row r="309" spans="1:70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</row>
    <row r="310" spans="1:7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</row>
    <row r="311" spans="1:70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</row>
    <row r="312" spans="1:70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</row>
    <row r="313" spans="1:70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</row>
    <row r="314" spans="1:70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</row>
    <row r="315" spans="1:70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</row>
    <row r="316" spans="1:70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</row>
    <row r="317" spans="1:70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</row>
    <row r="318" spans="1:70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</row>
    <row r="319" spans="1:70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</row>
    <row r="320" spans="1:7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</row>
    <row r="321" spans="1:70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</row>
    <row r="322" spans="1:70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</row>
    <row r="323" spans="1:70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</row>
    <row r="324" spans="1:70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</row>
    <row r="325" spans="1:70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</row>
    <row r="326" spans="1:70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</row>
    <row r="327" spans="1:70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</row>
    <row r="328" spans="1:70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</row>
    <row r="329" spans="1:70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</row>
    <row r="330" spans="1:7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</row>
    <row r="331" spans="1:70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</row>
    <row r="332" spans="1:70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</row>
    <row r="333" spans="1:70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</row>
    <row r="334" spans="1:70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</row>
    <row r="335" spans="1:70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</row>
    <row r="336" spans="1:70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</row>
    <row r="337" spans="1:70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</row>
    <row r="338" spans="1:70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</row>
    <row r="339" spans="1:70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</row>
    <row r="340" spans="1:7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</row>
    <row r="341" spans="1:70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</row>
    <row r="342" spans="1:70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</row>
    <row r="343" spans="1:70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</row>
    <row r="344" spans="1:70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</row>
    <row r="345" spans="1:70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</row>
    <row r="346" spans="1:70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</row>
    <row r="347" spans="1:70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</row>
    <row r="348" spans="1:70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</row>
    <row r="349" spans="1:70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</row>
    <row r="350" spans="1:7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</row>
    <row r="351" spans="1:70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</row>
    <row r="352" spans="1:70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</row>
    <row r="353" spans="1:70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</row>
    <row r="354" spans="1:70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</row>
    <row r="355" spans="1:70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</row>
    <row r="356" spans="1:70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</row>
    <row r="357" spans="1:70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</row>
    <row r="358" spans="1:70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</row>
    <row r="359" spans="1:70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</row>
    <row r="360" spans="1:7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</row>
    <row r="361" spans="1:70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</row>
    <row r="362" spans="1:70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</row>
    <row r="363" spans="1:70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</row>
    <row r="364" spans="1:70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</row>
    <row r="365" spans="1:70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</row>
    <row r="366" spans="1:70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</row>
    <row r="367" spans="1:70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</row>
    <row r="368" spans="1:70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</row>
    <row r="369" spans="1:70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</row>
    <row r="370" spans="1: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</row>
    <row r="371" spans="1:70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</row>
    <row r="372" spans="1:70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</row>
    <row r="373" spans="1:70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</row>
    <row r="374" spans="1:70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</row>
    <row r="375" spans="1:70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</row>
    <row r="376" spans="1:70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</row>
    <row r="377" spans="1:70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</row>
    <row r="378" spans="1:70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</row>
    <row r="379" spans="1:70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</row>
    <row r="380" spans="1:7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</row>
    <row r="381" spans="1:70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</row>
    <row r="382" spans="1:70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</row>
    <row r="383" spans="1:70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</row>
    <row r="384" spans="1:70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</row>
    <row r="385" spans="1:70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</row>
    <row r="386" spans="1:70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</row>
    <row r="387" spans="1:70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</row>
    <row r="388" spans="1:70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</row>
    <row r="389" spans="1:70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</row>
    <row r="390" spans="1:7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</row>
    <row r="391" spans="1:70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</row>
    <row r="392" spans="1:70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</row>
    <row r="393" spans="1:70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</row>
    <row r="394" spans="1:70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</row>
    <row r="395" spans="1:70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</row>
    <row r="396" spans="1:70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</row>
    <row r="397" spans="1:70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</row>
    <row r="398" spans="1:70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</row>
    <row r="399" spans="1:70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</row>
    <row r="400" spans="1:7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</row>
    <row r="401" spans="1:70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</row>
    <row r="402" spans="1:70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</row>
    <row r="403" spans="1:70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</row>
    <row r="404" spans="1:70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</row>
    <row r="405" spans="1:70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</row>
    <row r="406" spans="1:70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</row>
    <row r="407" spans="1:70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</row>
    <row r="408" spans="1:70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</row>
    <row r="409" spans="1:70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</row>
    <row r="410" spans="1:7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</row>
    <row r="411" spans="1:70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</row>
    <row r="412" spans="1:70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</row>
    <row r="413" spans="1:70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</row>
    <row r="414" spans="1:70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</row>
    <row r="415" spans="1:70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</row>
    <row r="416" spans="1:70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</row>
    <row r="417" spans="1:70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</row>
    <row r="418" spans="1:70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</row>
    <row r="419" spans="1:70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</row>
    <row r="420" spans="1:7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</row>
    <row r="421" spans="1:70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</row>
    <row r="422" spans="1:70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</row>
    <row r="423" spans="1:70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</row>
    <row r="424" spans="1:70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</row>
    <row r="425" spans="1:70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</row>
    <row r="426" spans="1:70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</row>
    <row r="427" spans="1:70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</row>
    <row r="428" spans="1:70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</row>
    <row r="429" spans="1:70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</row>
    <row r="430" spans="1:7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</row>
    <row r="431" spans="1:70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</row>
    <row r="432" spans="1:70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</row>
    <row r="433" spans="1:70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</row>
    <row r="434" spans="1:70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</row>
    <row r="435" spans="1:70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</row>
    <row r="436" spans="1:70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</row>
    <row r="437" spans="1:70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</row>
    <row r="438" spans="1:70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</row>
    <row r="439" spans="1:70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</row>
    <row r="440" spans="1:7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</row>
    <row r="441" spans="1:70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</row>
    <row r="442" spans="1:70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</row>
    <row r="443" spans="1:70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</row>
    <row r="444" spans="1:70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</row>
    <row r="445" spans="1:70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</row>
    <row r="446" spans="1:70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</row>
    <row r="447" spans="1:70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</row>
    <row r="448" spans="1:70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</row>
    <row r="449" spans="1:70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</row>
    <row r="450" spans="1:7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</row>
    <row r="451" spans="1:70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</row>
    <row r="452" spans="1:70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</row>
    <row r="453" spans="1:70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</row>
    <row r="454" spans="1:70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</row>
    <row r="455" spans="1:70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</row>
    <row r="456" spans="1:70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</row>
    <row r="457" spans="1:70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</row>
    <row r="458" spans="1:70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</row>
    <row r="459" spans="1:70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</row>
    <row r="460" spans="1:7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</row>
    <row r="461" spans="1:70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</row>
    <row r="462" spans="1:70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</row>
    <row r="463" spans="1:70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</row>
    <row r="464" spans="1:70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</row>
    <row r="465" spans="1:70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</row>
    <row r="466" spans="1:70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</row>
    <row r="467" spans="1:70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</row>
    <row r="468" spans="1:70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</row>
    <row r="469" spans="1:70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</row>
    <row r="470" spans="1: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</row>
    <row r="471" spans="1:70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</row>
    <row r="472" spans="1:70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</row>
    <row r="473" spans="1:70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</row>
    <row r="474" spans="1:70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</row>
    <row r="475" spans="1:70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</row>
    <row r="476" spans="1:70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</row>
    <row r="477" spans="1:70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</row>
    <row r="478" spans="1:70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</row>
    <row r="479" spans="1:70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</row>
    <row r="480" spans="1:7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</row>
    <row r="481" spans="1:70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</row>
    <row r="482" spans="1:70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</row>
    <row r="483" spans="1:70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</row>
    <row r="484" spans="1:70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</row>
    <row r="485" spans="1:70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</row>
    <row r="486" spans="1:70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</row>
    <row r="487" spans="1:70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</row>
    <row r="488" spans="1:70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</row>
    <row r="489" spans="1:70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</row>
    <row r="490" spans="1:7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</row>
    <row r="491" spans="1:70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</row>
    <row r="492" spans="1:70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</row>
    <row r="493" spans="1:70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</row>
    <row r="494" spans="1:70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</row>
    <row r="495" spans="1:70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</row>
    <row r="496" spans="1:70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</row>
    <row r="497" spans="1:70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</row>
    <row r="498" spans="1:70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</row>
    <row r="499" spans="1:70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</row>
    <row r="500" spans="1:7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</row>
    <row r="501" spans="1:70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</row>
    <row r="502" spans="1:70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</row>
    <row r="503" spans="1:70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</row>
    <row r="504" spans="1:70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</row>
    <row r="505" spans="1:70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</row>
    <row r="506" spans="1:70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</row>
    <row r="507" spans="1:70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</row>
    <row r="508" spans="1:70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</row>
    <row r="509" spans="1:70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</row>
    <row r="510" spans="1:7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</row>
    <row r="511" spans="1:70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</row>
    <row r="512" spans="1:70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</row>
    <row r="513" spans="1:70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</row>
    <row r="514" spans="1:70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</row>
    <row r="515" spans="1:70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</row>
    <row r="516" spans="1:70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</row>
    <row r="517" spans="1:70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</row>
    <row r="518" spans="1:70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</row>
    <row r="519" spans="1:70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</row>
    <row r="520" spans="1:7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</row>
    <row r="521" spans="1:70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</row>
    <row r="522" spans="1:70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</row>
    <row r="523" spans="1:70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</row>
    <row r="524" spans="1:70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</row>
    <row r="525" spans="1:70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</row>
    <row r="526" spans="1:70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</row>
    <row r="527" spans="1:70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</row>
    <row r="528" spans="1:70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</row>
    <row r="529" spans="1:70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</row>
    <row r="530" spans="1:7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</row>
    <row r="531" spans="1:70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</row>
    <row r="532" spans="1:70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</row>
    <row r="533" spans="1:70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</row>
    <row r="534" spans="1:70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</row>
    <row r="535" spans="1:70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</row>
    <row r="536" spans="1:70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</row>
    <row r="537" spans="1:70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</row>
    <row r="538" spans="1:70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</row>
    <row r="539" spans="1:70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</row>
    <row r="540" spans="1:7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</row>
    <row r="541" spans="1:70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</row>
    <row r="542" spans="1:70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</row>
    <row r="543" spans="1:70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</row>
    <row r="544" spans="1:70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</row>
    <row r="545" spans="1:70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</row>
    <row r="546" spans="1:70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</row>
    <row r="547" spans="1:70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</row>
    <row r="548" spans="1:70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</row>
    <row r="549" spans="1:70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</row>
    <row r="550" spans="1:7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</row>
    <row r="551" spans="1:70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</row>
    <row r="552" spans="1:70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</row>
    <row r="553" spans="1:70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</row>
    <row r="554" spans="1:70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</row>
    <row r="555" spans="1:70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</row>
    <row r="556" spans="1:70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</row>
    <row r="557" spans="1:70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</row>
    <row r="558" spans="1:70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</row>
    <row r="559" spans="1:70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</row>
    <row r="560" spans="1:7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</row>
    <row r="561" spans="1:70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</row>
    <row r="562" spans="1:70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</row>
    <row r="563" spans="1:70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</row>
    <row r="564" spans="1:70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</row>
    <row r="565" spans="1:70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</row>
    <row r="566" spans="1:70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</row>
    <row r="567" spans="1:70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</row>
    <row r="568" spans="1:70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</row>
    <row r="569" spans="1:70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</row>
    <row r="570" spans="1: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</row>
    <row r="571" spans="1:70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</row>
    <row r="572" spans="1:70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</row>
    <row r="573" spans="1:70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</row>
    <row r="574" spans="1:70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</row>
    <row r="575" spans="1:70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</row>
    <row r="576" spans="1:70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</row>
    <row r="577" spans="1:70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</row>
    <row r="578" spans="1:70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</row>
    <row r="579" spans="1:70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</row>
    <row r="580" spans="1:7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</row>
    <row r="581" spans="1:70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</row>
    <row r="582" spans="1:70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</row>
    <row r="583" spans="1:70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</row>
    <row r="584" spans="1:70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</row>
    <row r="585" spans="1:70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</row>
    <row r="586" spans="1:70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</row>
    <row r="587" spans="1:70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</row>
    <row r="588" spans="1:70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</row>
    <row r="589" spans="1:70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</row>
    <row r="590" spans="1:7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</row>
    <row r="591" spans="1:70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</row>
    <row r="592" spans="1:70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</row>
    <row r="593" spans="1:70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</row>
    <row r="594" spans="1:70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</row>
    <row r="595" spans="1:70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</row>
    <row r="596" spans="1:70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</row>
    <row r="597" spans="1:70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</row>
    <row r="598" spans="1:70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</row>
    <row r="599" spans="1:70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</row>
    <row r="600" spans="1:7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</row>
    <row r="601" spans="1:70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</row>
    <row r="602" spans="1:70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</row>
    <row r="603" spans="1:70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</row>
    <row r="604" spans="1:70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</row>
    <row r="605" spans="1:70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</row>
    <row r="606" spans="1:70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</row>
    <row r="607" spans="1:70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</row>
    <row r="608" spans="1:70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</row>
    <row r="609" spans="1:70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</row>
    <row r="610" spans="1:7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</row>
    <row r="611" spans="1:70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</row>
    <row r="612" spans="1:70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</row>
    <row r="613" spans="1:70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</row>
    <row r="614" spans="1:70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</row>
    <row r="615" spans="1:70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</row>
    <row r="616" spans="1:70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</row>
    <row r="617" spans="1:70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</row>
    <row r="618" spans="1:70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</row>
    <row r="619" spans="1:70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</row>
    <row r="620" spans="1:7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</row>
    <row r="621" spans="1:70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</row>
    <row r="622" spans="1:70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</row>
    <row r="623" spans="1:70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</row>
    <row r="624" spans="1:70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</row>
    <row r="625" spans="1:70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</row>
    <row r="626" spans="1:70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</row>
    <row r="627" spans="1:70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</row>
    <row r="628" spans="1:70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</row>
    <row r="629" spans="1:70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</row>
    <row r="630" spans="1:7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</row>
    <row r="631" spans="1:70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</row>
    <row r="632" spans="1:70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</row>
    <row r="633" spans="1:70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</row>
    <row r="634" spans="1:70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</row>
    <row r="635" spans="1:70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</row>
    <row r="636" spans="1:70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</row>
    <row r="637" spans="1:70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</row>
    <row r="638" spans="1:70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</row>
    <row r="639" spans="1:70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</row>
    <row r="640" spans="1:7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</row>
    <row r="641" spans="1:70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</row>
    <row r="642" spans="1:70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</row>
    <row r="643" spans="1:70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</row>
    <row r="644" spans="1:70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</row>
    <row r="645" spans="1:70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</row>
    <row r="646" spans="1:70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</row>
    <row r="647" spans="1:70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</row>
    <row r="648" spans="1:70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</row>
    <row r="649" spans="1:70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</row>
    <row r="650" spans="1:7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</row>
    <row r="651" spans="1:70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</row>
    <row r="652" spans="1:70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</row>
    <row r="653" spans="1:70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</row>
    <row r="654" spans="1:70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</row>
    <row r="655" spans="1:70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</row>
    <row r="656" spans="1:70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</row>
    <row r="657" spans="1:70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</row>
    <row r="658" spans="1:70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</row>
    <row r="659" spans="1:70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</row>
    <row r="660" spans="1:7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</row>
    <row r="661" spans="1:70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</row>
    <row r="662" spans="1:70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</row>
    <row r="663" spans="1:70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</row>
    <row r="664" spans="1:70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</row>
    <row r="665" spans="1:70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</row>
    <row r="666" spans="1:70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</row>
    <row r="667" spans="1:70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</row>
    <row r="668" spans="1:70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</row>
    <row r="669" spans="1:70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</row>
    <row r="670" spans="1: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</row>
    <row r="671" spans="1:70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</row>
    <row r="672" spans="1:70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</row>
    <row r="673" spans="1:70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</row>
    <row r="674" spans="1:70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</row>
    <row r="675" spans="1:70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</row>
    <row r="676" spans="1:70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</row>
    <row r="677" spans="1:70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</row>
    <row r="678" spans="1:70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</row>
    <row r="679" spans="1:70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</row>
    <row r="680" spans="1:7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</row>
    <row r="681" spans="1:70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</row>
    <row r="682" spans="1:70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</row>
    <row r="683" spans="1:70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</row>
    <row r="684" spans="1:70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</row>
    <row r="685" spans="1:70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</row>
    <row r="686" spans="1:70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</row>
    <row r="687" spans="1:70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</row>
    <row r="688" spans="1:70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</row>
    <row r="689" spans="1:70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</row>
    <row r="690" spans="1:7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</row>
    <row r="691" spans="1:70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</row>
    <row r="692" spans="1:70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</row>
    <row r="693" spans="1:70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</row>
    <row r="694" spans="1:70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</row>
    <row r="695" spans="1:70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</row>
    <row r="696" spans="1:70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</row>
    <row r="697" spans="1:70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</row>
    <row r="698" spans="1:70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</row>
    <row r="699" spans="1:70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</row>
    <row r="700" spans="1:7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</row>
    <row r="701" spans="1:70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</row>
    <row r="702" spans="1:70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</row>
    <row r="703" spans="1:70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</row>
    <row r="704" spans="1:70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</row>
    <row r="705" spans="1:70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</row>
    <row r="706" spans="1:70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</row>
    <row r="707" spans="1:70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</row>
    <row r="708" spans="1:70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</row>
    <row r="709" spans="1:70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</row>
    <row r="710" spans="1:7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</row>
    <row r="711" spans="1:70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</row>
    <row r="712" spans="1:70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</row>
    <row r="713" spans="1:70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</row>
    <row r="714" spans="1:70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</row>
    <row r="715" spans="1:70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</row>
    <row r="716" spans="1:70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</row>
    <row r="717" spans="1:70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</row>
    <row r="718" spans="1:70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</row>
    <row r="719" spans="1:70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</row>
    <row r="720" spans="1:7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</row>
    <row r="721" spans="1:70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</row>
    <row r="722" spans="1:70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</row>
    <row r="723" spans="1:70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</row>
    <row r="724" spans="1:70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</row>
    <row r="725" spans="1:70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</row>
    <row r="726" spans="1:70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</row>
    <row r="727" spans="1:70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</row>
    <row r="728" spans="1:70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</row>
    <row r="729" spans="1:70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</row>
    <row r="730" spans="1:7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</row>
    <row r="731" spans="1:70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</row>
    <row r="732" spans="1:70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</row>
    <row r="733" spans="1:70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</row>
    <row r="734" spans="1:70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</row>
    <row r="735" spans="1:70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</row>
    <row r="736" spans="1:70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</row>
    <row r="737" spans="1:70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</row>
    <row r="738" spans="1:70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</row>
    <row r="739" spans="1:70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</row>
    <row r="740" spans="1:7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</row>
    <row r="741" spans="1:70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</row>
    <row r="742" spans="1:70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</row>
    <row r="743" spans="1:70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</row>
    <row r="744" spans="1:70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</row>
    <row r="745" spans="1:70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</row>
    <row r="746" spans="1:70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</row>
    <row r="747" spans="1:70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</row>
    <row r="748" spans="1:70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</row>
    <row r="749" spans="1:70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</row>
    <row r="750" spans="1:7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</row>
    <row r="751" spans="1:70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</row>
    <row r="752" spans="1:70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</row>
    <row r="753" spans="1:70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</row>
    <row r="754" spans="1:70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</row>
    <row r="755" spans="1:70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</row>
    <row r="756" spans="1:70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</row>
    <row r="757" spans="1:70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</row>
    <row r="758" spans="1:70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</row>
    <row r="759" spans="1:70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</row>
    <row r="760" spans="1:7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</row>
    <row r="761" spans="1:70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</row>
    <row r="762" spans="1:70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</row>
    <row r="763" spans="1:70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</row>
    <row r="764" spans="1:70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</row>
    <row r="765" spans="1:70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</row>
    <row r="766" spans="1:70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</row>
    <row r="767" spans="1:70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</row>
    <row r="768" spans="1:70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</row>
    <row r="769" spans="1:70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</row>
    <row r="770" spans="1: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</row>
    <row r="771" spans="1:70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</row>
    <row r="772" spans="1:70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</row>
    <row r="773" spans="1:70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</row>
    <row r="774" spans="1:70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</row>
    <row r="775" spans="1:70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</row>
    <row r="776" spans="1:70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</row>
    <row r="777" spans="1:70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</row>
    <row r="778" spans="1:70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</row>
    <row r="779" spans="1:70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</row>
    <row r="780" spans="1:7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</row>
    <row r="781" spans="1:70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</row>
    <row r="782" spans="1:70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</row>
    <row r="783" spans="1:70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</row>
    <row r="784" spans="1:70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</row>
    <row r="785" spans="1:70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</row>
    <row r="786" spans="1:70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</row>
    <row r="787" spans="1:70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</row>
    <row r="788" spans="1:70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</row>
    <row r="789" spans="1:70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</row>
    <row r="790" spans="1:7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</row>
    <row r="791" spans="1:70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</row>
    <row r="792" spans="1:70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</row>
    <row r="793" spans="1:70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</row>
    <row r="794" spans="1:70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</row>
    <row r="795" spans="1:70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</row>
    <row r="796" spans="1:70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</row>
    <row r="797" spans="1:70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</row>
    <row r="798" spans="1:70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</row>
    <row r="799" spans="1:70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</row>
    <row r="800" spans="1:7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</row>
    <row r="801" spans="1:70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</row>
    <row r="802" spans="1:70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</row>
    <row r="803" spans="1:70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</row>
    <row r="804" spans="1:70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</row>
    <row r="805" spans="1:70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</row>
    <row r="806" spans="1:70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</row>
    <row r="807" spans="1:70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</row>
    <row r="808" spans="1:70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</row>
    <row r="809" spans="1:70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</row>
    <row r="810" spans="1:7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</row>
    <row r="811" spans="1:70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</row>
    <row r="812" spans="1:70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</row>
    <row r="813" spans="1:70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</row>
    <row r="814" spans="1:70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</row>
    <row r="815" spans="1:70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</row>
    <row r="816" spans="1:70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</row>
    <row r="817" spans="1:70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</row>
    <row r="818" spans="1:70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</row>
    <row r="819" spans="1:70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</row>
    <row r="820" spans="1:7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</row>
    <row r="821" spans="1:70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</row>
    <row r="822" spans="1:70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</row>
    <row r="823" spans="1:70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</row>
    <row r="824" spans="1:70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</row>
    <row r="825" spans="1:70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</row>
    <row r="826" spans="1:70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</row>
    <row r="827" spans="1:70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</row>
    <row r="828" spans="1:70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</row>
    <row r="829" spans="1:70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</row>
    <row r="830" spans="1:7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</row>
    <row r="831" spans="1:70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</row>
    <row r="832" spans="1:70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</row>
    <row r="833" spans="1:70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</row>
    <row r="834" spans="1:70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</row>
    <row r="835" spans="1:70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</row>
    <row r="836" spans="1:70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</row>
    <row r="837" spans="1:70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</row>
    <row r="838" spans="1:70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</row>
    <row r="839" spans="1:70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</row>
    <row r="840" spans="1:7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</row>
    <row r="841" spans="1:70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</row>
    <row r="842" spans="1:70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</row>
    <row r="843" spans="1:70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</row>
    <row r="844" spans="1:70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</row>
    <row r="845" spans="1:70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</row>
    <row r="846" spans="1:70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</row>
    <row r="847" spans="1:70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</row>
    <row r="848" spans="1:70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</row>
    <row r="849" spans="1:70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</row>
    <row r="850" spans="1:7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</row>
    <row r="851" spans="1:70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</row>
    <row r="852" spans="1:70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</row>
    <row r="853" spans="1:70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</row>
    <row r="854" spans="1:70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</row>
    <row r="855" spans="1:70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</row>
    <row r="856" spans="1:70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</row>
    <row r="857" spans="1:70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</row>
    <row r="858" spans="1:70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</row>
    <row r="859" spans="1:70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</row>
    <row r="860" spans="1:7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</row>
    <row r="861" spans="1:70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</row>
    <row r="862" spans="1:70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</row>
    <row r="863" spans="1:70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</row>
    <row r="864" spans="1:70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</row>
    <row r="865" spans="1:70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</row>
    <row r="866" spans="1:70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</row>
    <row r="867" spans="1:70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</row>
    <row r="868" spans="1:70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</row>
    <row r="869" spans="1:70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</row>
    <row r="870" spans="1: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</row>
    <row r="871" spans="1:70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</row>
    <row r="872" spans="1:70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</row>
    <row r="873" spans="1:70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</row>
    <row r="874" spans="1:70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</row>
    <row r="875" spans="1:70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</row>
    <row r="876" spans="1:70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</row>
    <row r="877" spans="1:70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</row>
    <row r="878" spans="1:70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</row>
    <row r="879" spans="1:70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</row>
    <row r="880" spans="1:7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</row>
    <row r="881" spans="1:70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</row>
    <row r="882" spans="1:70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</row>
    <row r="883" spans="1:70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</row>
    <row r="884" spans="1:70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</row>
    <row r="885" spans="1:70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</row>
    <row r="886" spans="1:70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</row>
    <row r="887" spans="1:70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</row>
    <row r="888" spans="1:70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</row>
    <row r="889" spans="1:70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</row>
    <row r="890" spans="1:7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</row>
    <row r="891" spans="1:70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</row>
    <row r="892" spans="1:70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</row>
    <row r="893" spans="1:70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</row>
    <row r="894" spans="1:70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</row>
    <row r="895" spans="1:70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</row>
    <row r="896" spans="1:70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</row>
    <row r="897" spans="1:70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</row>
    <row r="898" spans="1:70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</row>
    <row r="899" spans="1:70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</row>
    <row r="900" spans="1:7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</row>
    <row r="901" spans="1:70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</row>
    <row r="902" spans="1:70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</row>
    <row r="903" spans="1:70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</row>
    <row r="904" spans="1:70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</row>
    <row r="905" spans="1:70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</row>
    <row r="906" spans="1:70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</row>
    <row r="907" spans="1:70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</row>
    <row r="908" spans="1:70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</row>
    <row r="909" spans="1:70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</row>
    <row r="910" spans="1:7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</row>
    <row r="911" spans="1:70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</row>
    <row r="912" spans="1:70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</row>
    <row r="913" spans="1:70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</row>
    <row r="914" spans="1:70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</row>
    <row r="915" spans="1:70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</row>
    <row r="916" spans="1:70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</row>
    <row r="917" spans="1:70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</row>
    <row r="918" spans="1:70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</row>
    <row r="919" spans="1:70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</row>
    <row r="920" spans="1:7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</row>
    <row r="921" spans="1:70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</row>
    <row r="922" spans="1:70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</row>
    <row r="923" spans="1:70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</row>
    <row r="924" spans="1:70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</row>
    <row r="925" spans="1:70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</row>
    <row r="926" spans="1:70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</row>
    <row r="927" spans="1:70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</row>
    <row r="928" spans="1:70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</row>
    <row r="929" spans="1:70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</row>
    <row r="930" spans="1:7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</row>
    <row r="931" spans="1:70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</row>
    <row r="932" spans="1:70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</row>
    <row r="933" spans="1:70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</row>
    <row r="934" spans="1:70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</row>
    <row r="935" spans="1:70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</row>
    <row r="936" spans="1:70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</row>
    <row r="937" spans="1:70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</row>
    <row r="938" spans="1:70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</row>
    <row r="939" spans="1:70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</row>
    <row r="940" spans="1:7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</row>
    <row r="941" spans="1:70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</row>
    <row r="942" spans="1:70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</row>
    <row r="943" spans="1:70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</row>
    <row r="944" spans="1:70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</row>
    <row r="945" spans="1:70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</row>
    <row r="946" spans="1:70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</row>
    <row r="947" spans="1:70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</row>
    <row r="948" spans="1:70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</row>
    <row r="949" spans="1:70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</row>
    <row r="950" spans="1:7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</row>
    <row r="951" spans="1:70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</row>
    <row r="952" spans="1:70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</row>
    <row r="953" spans="1:70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</row>
    <row r="954" spans="1:70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</row>
    <row r="955" spans="1:70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</row>
    <row r="956" spans="1:70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</row>
    <row r="957" spans="1:70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</row>
    <row r="958" spans="1:70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</row>
    <row r="959" spans="1:70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</row>
    <row r="960" spans="1:7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</row>
    <row r="961" spans="1:70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</row>
    <row r="962" spans="1:70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</row>
    <row r="963" spans="1:70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</row>
    <row r="964" spans="1:70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</row>
    <row r="965" spans="1:70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</row>
    <row r="966" spans="1:70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</row>
    <row r="967" spans="1:70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</row>
    <row r="968" spans="1:70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</row>
    <row r="969" spans="1:70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</row>
    <row r="970" spans="1: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</row>
    <row r="971" spans="1:70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</row>
    <row r="972" spans="1:70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</row>
    <row r="973" spans="1:70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</row>
    <row r="974" spans="1:70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</row>
    <row r="975" spans="1:70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</row>
    <row r="976" spans="1:70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</row>
    <row r="977" spans="1:70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</row>
    <row r="978" spans="1:70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</row>
    <row r="979" spans="1:70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</row>
    <row r="980" spans="1:7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</row>
    <row r="981" spans="1:70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</row>
    <row r="982" spans="1:70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</row>
    <row r="983" spans="1:70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</row>
    <row r="984" spans="1:70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</row>
    <row r="985" spans="1:70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</row>
    <row r="986" spans="1:70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</row>
    <row r="987" spans="1:70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</row>
    <row r="988" spans="1:70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</row>
    <row r="989" spans="1:70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</row>
    <row r="990" spans="1:7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</row>
    <row r="991" spans="1:70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</row>
    <row r="992" spans="1:70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</row>
    <row r="993" spans="1:70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</row>
    <row r="994" spans="1:70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</row>
    <row r="995" spans="1:70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</row>
    <row r="996" spans="1:70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</row>
    <row r="997" spans="1:70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</row>
    <row r="998" spans="1:70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</row>
    <row r="999" spans="1:70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</row>
    <row r="1000" spans="1:7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</row>
  </sheetData>
  <mergeCells count="35">
    <mergeCell ref="A5:A41"/>
    <mergeCell ref="I3:J3"/>
    <mergeCell ref="K3:L3"/>
    <mergeCell ref="M3:N3"/>
    <mergeCell ref="O3:P3"/>
    <mergeCell ref="BG2:BG4"/>
    <mergeCell ref="BH2:BH4"/>
    <mergeCell ref="BI2:BI4"/>
    <mergeCell ref="BE3:BF3"/>
    <mergeCell ref="E3:F3"/>
    <mergeCell ref="G3:H3"/>
    <mergeCell ref="Q3:R3"/>
    <mergeCell ref="S3:T3"/>
    <mergeCell ref="U3:V3"/>
    <mergeCell ref="W3:X3"/>
    <mergeCell ref="Y3:Z3"/>
    <mergeCell ref="AA3:AB3"/>
    <mergeCell ref="AC3:AD3"/>
    <mergeCell ref="AE3:AF3"/>
    <mergeCell ref="BA3:BB3"/>
    <mergeCell ref="BC3:BD3"/>
    <mergeCell ref="C2:P2"/>
    <mergeCell ref="Q2:AD2"/>
    <mergeCell ref="AE2:AR2"/>
    <mergeCell ref="AS2:BF2"/>
    <mergeCell ref="AO3:AP3"/>
    <mergeCell ref="AQ3:AR3"/>
    <mergeCell ref="AS3:AT3"/>
    <mergeCell ref="AW3:AX3"/>
    <mergeCell ref="AY3:AZ3"/>
    <mergeCell ref="B2:B4"/>
    <mergeCell ref="C3:D3"/>
    <mergeCell ref="AI3:AJ3"/>
    <mergeCell ref="AK3:AL3"/>
    <mergeCell ref="AM3:AN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tabSelected="1" workbookViewId="0">
      <selection activeCell="H5" sqref="H5"/>
    </sheetView>
  </sheetViews>
  <sheetFormatPr defaultColWidth="12.5703125" defaultRowHeight="15.75" customHeight="1"/>
  <cols>
    <col min="1" max="1" width="1.85546875" style="13" bestFit="1" customWidth="1"/>
    <col min="2" max="2" width="41.42578125" style="13" bestFit="1" customWidth="1"/>
    <col min="3" max="3" width="17.85546875" style="13" bestFit="1" customWidth="1"/>
    <col min="4" max="4" width="18.42578125" style="13" bestFit="1" customWidth="1"/>
    <col min="5" max="5" width="21.42578125" style="13" bestFit="1" customWidth="1"/>
    <col min="6" max="6" width="10.7109375" style="13" bestFit="1" customWidth="1"/>
    <col min="7" max="7" width="11.42578125" style="13" bestFit="1" customWidth="1"/>
    <col min="8" max="8" width="23.5703125" style="13" bestFit="1" customWidth="1"/>
    <col min="9" max="9" width="6.85546875" style="13" bestFit="1" customWidth="1"/>
    <col min="10" max="10" width="41.42578125" style="13" bestFit="1" customWidth="1"/>
    <col min="11" max="11" width="25.140625" style="13" bestFit="1" customWidth="1"/>
    <col min="12" max="12" width="15" style="13" bestFit="1" customWidth="1"/>
    <col min="13" max="13" width="19.5703125" style="13" bestFit="1" customWidth="1"/>
    <col min="14" max="14" width="23.42578125" style="13" bestFit="1" customWidth="1"/>
    <col min="15" max="15" width="6.42578125" style="13" bestFit="1" customWidth="1"/>
    <col min="16" max="16" width="12.140625" style="13" bestFit="1" customWidth="1"/>
    <col min="17" max="17" width="17.7109375" style="13" bestFit="1" customWidth="1"/>
    <col min="18" max="18" width="24.85546875" style="13" bestFit="1" customWidth="1"/>
    <col min="19" max="19" width="27.85546875" style="13" bestFit="1" customWidth="1"/>
    <col min="20" max="20" width="28" style="13" bestFit="1" customWidth="1"/>
    <col min="21" max="21" width="24.5703125" style="13" bestFit="1" customWidth="1"/>
    <col min="22" max="22" width="17.7109375" style="13" bestFit="1" customWidth="1"/>
    <col min="23" max="23" width="21.140625" style="13" bestFit="1" customWidth="1"/>
    <col min="24" max="24" width="6" style="13" bestFit="1" customWidth="1"/>
    <col min="25" max="25" width="19.140625" style="13" bestFit="1" customWidth="1"/>
    <col min="26" max="26" width="14.42578125" style="13" bestFit="1" customWidth="1"/>
    <col min="27" max="16384" width="12.5703125" style="13"/>
  </cols>
  <sheetData>
    <row r="1" spans="1:32">
      <c r="A1" s="41" t="s">
        <v>57</v>
      </c>
      <c r="B1" s="41"/>
      <c r="C1" s="42"/>
      <c r="D1" s="42"/>
      <c r="E1" s="42"/>
      <c r="F1" s="42"/>
      <c r="G1" s="42"/>
      <c r="H1" s="41"/>
      <c r="I1" s="41"/>
      <c r="J1" s="41"/>
      <c r="K1" s="41"/>
      <c r="L1" s="43"/>
      <c r="M1" s="40"/>
      <c r="N1" s="40"/>
      <c r="O1" s="40"/>
      <c r="P1" s="40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>
      <c r="A2" s="41"/>
      <c r="B2" s="44"/>
      <c r="C2" s="42" t="s">
        <v>58</v>
      </c>
      <c r="D2" s="42" t="s">
        <v>58</v>
      </c>
      <c r="E2" s="42" t="s">
        <v>58</v>
      </c>
      <c r="F2" s="42" t="s">
        <v>59</v>
      </c>
      <c r="G2" s="45"/>
      <c r="H2" s="41"/>
      <c r="I2" s="41"/>
      <c r="J2" s="41"/>
      <c r="K2" s="41"/>
      <c r="L2" s="40"/>
      <c r="M2" s="40"/>
      <c r="N2" s="40"/>
      <c r="O2" s="40"/>
      <c r="P2" s="40"/>
      <c r="Q2" s="42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2">
      <c r="A3" s="46"/>
      <c r="B3" s="44" t="s">
        <v>3</v>
      </c>
      <c r="C3" s="47">
        <v>45352</v>
      </c>
      <c r="D3" s="47">
        <v>45353</v>
      </c>
      <c r="E3" s="47">
        <v>45355</v>
      </c>
      <c r="F3" s="47">
        <v>45356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4" t="s">
        <v>60</v>
      </c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2">
      <c r="A4" s="46"/>
      <c r="B4" s="44" t="s">
        <v>61</v>
      </c>
      <c r="C4" s="44">
        <v>4</v>
      </c>
      <c r="D4" s="44">
        <v>3</v>
      </c>
      <c r="E4" s="44">
        <v>5</v>
      </c>
      <c r="F4" s="44">
        <v>5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>
        <f t="shared" ref="Q4:Q8" si="0">SUM(C4:P4)</f>
        <v>17</v>
      </c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</row>
    <row r="5" spans="1:32">
      <c r="A5" s="46"/>
      <c r="B5" s="44" t="s">
        <v>62</v>
      </c>
      <c r="C5" s="44">
        <v>23</v>
      </c>
      <c r="D5" s="44">
        <v>20</v>
      </c>
      <c r="E5" s="44">
        <v>29</v>
      </c>
      <c r="F5" s="44">
        <v>30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>
        <f t="shared" si="0"/>
        <v>102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 spans="1:32">
      <c r="A6" s="46"/>
      <c r="B6" s="44" t="s">
        <v>63</v>
      </c>
      <c r="C6" s="44">
        <f t="shared" ref="C6:F6" si="1">C5*25</f>
        <v>575</v>
      </c>
      <c r="D6" s="44">
        <f t="shared" si="1"/>
        <v>500</v>
      </c>
      <c r="E6" s="44">
        <f t="shared" si="1"/>
        <v>725</v>
      </c>
      <c r="F6" s="44">
        <f t="shared" si="1"/>
        <v>750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>
        <f t="shared" si="0"/>
        <v>2550</v>
      </c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</row>
    <row r="7" spans="1:32">
      <c r="A7" s="46"/>
      <c r="B7" s="44" t="s">
        <v>64</v>
      </c>
      <c r="C7" s="44">
        <v>3</v>
      </c>
      <c r="D7" s="44">
        <v>1</v>
      </c>
      <c r="E7" s="44">
        <v>3</v>
      </c>
      <c r="F7" s="44">
        <v>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>
        <f t="shared" si="0"/>
        <v>9</v>
      </c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</row>
    <row r="8" spans="1:32">
      <c r="A8" s="46"/>
      <c r="B8" s="44" t="s">
        <v>65</v>
      </c>
      <c r="C8" s="44">
        <v>6</v>
      </c>
      <c r="D8" s="44">
        <v>6</v>
      </c>
      <c r="E8" s="44">
        <v>6</v>
      </c>
      <c r="F8" s="44">
        <v>6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>
        <f t="shared" si="0"/>
        <v>24</v>
      </c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</row>
    <row r="9" spans="1:32">
      <c r="A9" s="46"/>
      <c r="B9" s="44" t="s">
        <v>66</v>
      </c>
      <c r="C9" s="44">
        <v>25</v>
      </c>
      <c r="D9" s="44">
        <v>25</v>
      </c>
      <c r="E9" s="44">
        <v>25</v>
      </c>
      <c r="F9" s="44">
        <v>25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</row>
    <row r="10" spans="1:32">
      <c r="A10" s="46"/>
      <c r="B10" s="44" t="s">
        <v>67</v>
      </c>
      <c r="C10" s="44">
        <v>8</v>
      </c>
      <c r="D10" s="44">
        <v>8</v>
      </c>
      <c r="E10" s="44">
        <v>8</v>
      </c>
      <c r="F10" s="44">
        <v>8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r="11" spans="1:32">
      <c r="A11" s="46"/>
      <c r="B11" s="44" t="s">
        <v>68</v>
      </c>
      <c r="C11" s="44">
        <v>2035</v>
      </c>
      <c r="D11" s="44">
        <v>1582</v>
      </c>
      <c r="E11" s="44">
        <v>2518</v>
      </c>
      <c r="F11" s="44">
        <v>2530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>
        <f t="shared" ref="Q11:Q22" si="2">SUM(C11:P11)</f>
        <v>8665</v>
      </c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  <row r="12" spans="1:32">
      <c r="A12" s="46"/>
      <c r="B12" s="44" t="s">
        <v>69</v>
      </c>
      <c r="C12" s="44">
        <v>2035</v>
      </c>
      <c r="D12" s="44">
        <v>1582</v>
      </c>
      <c r="E12" s="44">
        <v>2495</v>
      </c>
      <c r="F12" s="44">
        <v>2514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>
        <f t="shared" si="2"/>
        <v>8626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 spans="1:32">
      <c r="A13" s="46"/>
      <c r="B13" s="44" t="s">
        <v>70</v>
      </c>
      <c r="C13" s="44">
        <v>1902</v>
      </c>
      <c r="D13" s="44">
        <v>668</v>
      </c>
      <c r="E13" s="44">
        <v>1632</v>
      </c>
      <c r="F13" s="44">
        <v>1305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>
        <f t="shared" si="2"/>
        <v>5507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 spans="1:32">
      <c r="A14" s="46"/>
      <c r="B14" s="44" t="s">
        <v>71</v>
      </c>
      <c r="C14" s="44">
        <v>68</v>
      </c>
      <c r="D14" s="44">
        <v>65</v>
      </c>
      <c r="E14" s="44">
        <v>77.5</v>
      </c>
      <c r="F14" s="44">
        <v>88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>
        <f t="shared" si="2"/>
        <v>298.5</v>
      </c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</row>
    <row r="15" spans="1:32">
      <c r="A15" s="46"/>
      <c r="B15" s="44" t="s">
        <v>72</v>
      </c>
      <c r="C15" s="44">
        <v>4</v>
      </c>
      <c r="D15" s="44">
        <v>5</v>
      </c>
      <c r="E15" s="44">
        <v>17</v>
      </c>
      <c r="F15" s="44">
        <v>18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>
        <f t="shared" si="2"/>
        <v>44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spans="1:32">
      <c r="A16" s="46"/>
      <c r="B16" s="44" t="s">
        <v>13</v>
      </c>
      <c r="C16" s="44">
        <v>27.5</v>
      </c>
      <c r="D16" s="44">
        <v>29.5</v>
      </c>
      <c r="E16" s="44">
        <v>17.5</v>
      </c>
      <c r="F16" s="44">
        <v>22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>
        <f t="shared" si="2"/>
        <v>96.5</v>
      </c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2">
      <c r="A17" s="46"/>
      <c r="B17" s="44" t="s">
        <v>73</v>
      </c>
      <c r="C17" s="44">
        <v>0</v>
      </c>
      <c r="D17" s="44">
        <v>0</v>
      </c>
      <c r="E17" s="44">
        <v>0</v>
      </c>
      <c r="F17" s="44">
        <v>0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>
        <f t="shared" si="2"/>
        <v>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</row>
    <row r="18" spans="1:32">
      <c r="A18" s="46"/>
      <c r="B18" s="44" t="s">
        <v>74</v>
      </c>
      <c r="C18" s="44">
        <v>0</v>
      </c>
      <c r="D18" s="44">
        <v>0</v>
      </c>
      <c r="E18" s="44">
        <v>0</v>
      </c>
      <c r="F18" s="44">
        <v>0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>
        <f t="shared" si="2"/>
        <v>0</v>
      </c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</row>
    <row r="19" spans="1:32">
      <c r="A19" s="46"/>
      <c r="B19" s="44" t="s">
        <v>75</v>
      </c>
      <c r="C19" s="44">
        <v>0</v>
      </c>
      <c r="D19" s="44">
        <v>0</v>
      </c>
      <c r="E19" s="44">
        <v>0</v>
      </c>
      <c r="F19" s="44">
        <v>0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>
        <f t="shared" si="2"/>
        <v>0</v>
      </c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</row>
    <row r="20" spans="1:32">
      <c r="A20" s="46"/>
      <c r="B20" s="44" t="s">
        <v>76</v>
      </c>
      <c r="C20" s="44">
        <v>0</v>
      </c>
      <c r="D20" s="44">
        <v>0</v>
      </c>
      <c r="E20" s="44">
        <v>0</v>
      </c>
      <c r="F20" s="44">
        <v>0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>
        <f t="shared" si="2"/>
        <v>0</v>
      </c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</row>
    <row r="21" spans="1:32">
      <c r="A21" s="46"/>
      <c r="B21" s="44" t="s">
        <v>77</v>
      </c>
      <c r="C21" s="44">
        <v>3839</v>
      </c>
      <c r="D21" s="44">
        <v>2886.5</v>
      </c>
      <c r="E21" s="44">
        <v>4723</v>
      </c>
      <c r="F21" s="44">
        <v>4760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f t="shared" si="2"/>
        <v>16208.5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</row>
    <row r="22" spans="1:32">
      <c r="A22" s="46"/>
      <c r="B22" s="44" t="s">
        <v>78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>
        <f t="shared" si="2"/>
        <v>0</v>
      </c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</row>
    <row r="23" spans="1:32">
      <c r="A23" s="46"/>
      <c r="B23" s="44" t="s">
        <v>79</v>
      </c>
      <c r="C23" s="44">
        <f t="shared" ref="C23:Q23" si="3">C13+C11+C6</f>
        <v>4512</v>
      </c>
      <c r="D23" s="44">
        <f t="shared" si="3"/>
        <v>2750</v>
      </c>
      <c r="E23" s="44">
        <f t="shared" si="3"/>
        <v>4875</v>
      </c>
      <c r="F23" s="44">
        <f t="shared" si="3"/>
        <v>4585</v>
      </c>
      <c r="G23" s="44">
        <f t="shared" si="3"/>
        <v>0</v>
      </c>
      <c r="H23" s="44">
        <f t="shared" si="3"/>
        <v>0</v>
      </c>
      <c r="I23" s="44">
        <f t="shared" si="3"/>
        <v>0</v>
      </c>
      <c r="J23" s="44">
        <f t="shared" si="3"/>
        <v>0</v>
      </c>
      <c r="K23" s="44">
        <f t="shared" si="3"/>
        <v>0</v>
      </c>
      <c r="L23" s="44">
        <f t="shared" si="3"/>
        <v>0</v>
      </c>
      <c r="M23" s="44">
        <f t="shared" si="3"/>
        <v>0</v>
      </c>
      <c r="N23" s="44">
        <f t="shared" si="3"/>
        <v>0</v>
      </c>
      <c r="O23" s="44">
        <f t="shared" si="3"/>
        <v>0</v>
      </c>
      <c r="P23" s="44">
        <f t="shared" si="3"/>
        <v>0</v>
      </c>
      <c r="Q23" s="44">
        <f t="shared" si="3"/>
        <v>16722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 spans="1:32">
      <c r="A24" s="46"/>
      <c r="B24" s="44" t="s">
        <v>80</v>
      </c>
      <c r="C24" s="44">
        <f t="shared" ref="C24:Q24" si="4">C20+C19+C18+C17+C16+C15+C14+C21</f>
        <v>3938.5</v>
      </c>
      <c r="D24" s="44">
        <f t="shared" si="4"/>
        <v>2986</v>
      </c>
      <c r="E24" s="44">
        <f t="shared" si="4"/>
        <v>4835</v>
      </c>
      <c r="F24" s="44">
        <f t="shared" si="4"/>
        <v>4888</v>
      </c>
      <c r="G24" s="44">
        <f t="shared" si="4"/>
        <v>0</v>
      </c>
      <c r="H24" s="44">
        <f t="shared" si="4"/>
        <v>0</v>
      </c>
      <c r="I24" s="44">
        <f t="shared" si="4"/>
        <v>0</v>
      </c>
      <c r="J24" s="44">
        <f t="shared" si="4"/>
        <v>0</v>
      </c>
      <c r="K24" s="44">
        <f t="shared" si="4"/>
        <v>0</v>
      </c>
      <c r="L24" s="44">
        <f t="shared" si="4"/>
        <v>0</v>
      </c>
      <c r="M24" s="44">
        <f t="shared" si="4"/>
        <v>0</v>
      </c>
      <c r="N24" s="44">
        <f t="shared" si="4"/>
        <v>0</v>
      </c>
      <c r="O24" s="44">
        <f t="shared" si="4"/>
        <v>0</v>
      </c>
      <c r="P24" s="44">
        <f t="shared" si="4"/>
        <v>0</v>
      </c>
      <c r="Q24" s="44">
        <f t="shared" si="4"/>
        <v>16647.5</v>
      </c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</row>
    <row r="25" spans="1:32">
      <c r="A25" s="46"/>
      <c r="B25" s="44" t="s">
        <v>81</v>
      </c>
      <c r="C25" s="44">
        <f t="shared" ref="C25:Q25" si="5">C24-C23</f>
        <v>-573.5</v>
      </c>
      <c r="D25" s="44">
        <f t="shared" si="5"/>
        <v>236</v>
      </c>
      <c r="E25" s="44">
        <f t="shared" si="5"/>
        <v>-40</v>
      </c>
      <c r="F25" s="44">
        <f t="shared" si="5"/>
        <v>303</v>
      </c>
      <c r="G25" s="44">
        <f t="shared" si="5"/>
        <v>0</v>
      </c>
      <c r="H25" s="44">
        <f t="shared" si="5"/>
        <v>0</v>
      </c>
      <c r="I25" s="44">
        <f t="shared" si="5"/>
        <v>0</v>
      </c>
      <c r="J25" s="44">
        <f t="shared" si="5"/>
        <v>0</v>
      </c>
      <c r="K25" s="44">
        <f t="shared" si="5"/>
        <v>0</v>
      </c>
      <c r="L25" s="44">
        <f t="shared" si="5"/>
        <v>0</v>
      </c>
      <c r="M25" s="44">
        <f t="shared" si="5"/>
        <v>0</v>
      </c>
      <c r="N25" s="44">
        <f t="shared" si="5"/>
        <v>0</v>
      </c>
      <c r="O25" s="44">
        <f t="shared" si="5"/>
        <v>0</v>
      </c>
      <c r="P25" s="44">
        <f t="shared" si="5"/>
        <v>0</v>
      </c>
      <c r="Q25" s="44">
        <f t="shared" si="5"/>
        <v>-74.5</v>
      </c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</row>
    <row r="26" spans="1:32">
      <c r="A26" s="46"/>
      <c r="B26" s="44" t="s">
        <v>82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2">
      <c r="A27" s="46"/>
      <c r="B27" s="44" t="s">
        <v>83</v>
      </c>
      <c r="C27" s="44"/>
      <c r="D27" s="44"/>
      <c r="E27" s="44">
        <f>E22-E26</f>
        <v>0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</row>
    <row r="28" spans="1:3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</row>
    <row r="29" spans="1:3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1:32">
      <c r="A30" s="46"/>
      <c r="B30" s="44" t="str">
        <f t="array" ref="B30:Z45">TRANSPOSE(B3:Q27)</f>
        <v>DATE</v>
      </c>
      <c r="C30" s="44" t="str">
        <v>TOTAL REEL  INWARD</v>
      </c>
      <c r="D30" s="44" t="str">
        <v>LDPE CONSUMED BAG</v>
      </c>
      <c r="E30" s="44" t="str">
        <v>LDPE CONSUMED WEIGHT</v>
      </c>
      <c r="F30" s="44" t="str">
        <v>FOIL REELS</v>
      </c>
      <c r="G30" s="44" t="str">
        <v xml:space="preserve">FOIL MICRON </v>
      </c>
      <c r="H30" s="44" t="str">
        <v>GSM  OF PAPER AND  GRADE</v>
      </c>
      <c r="I30" s="44" t="str">
        <v>GSM PE</v>
      </c>
      <c r="J30" s="44" t="str">
        <v>GROSS WEIGHT  PAPER FROM MILL AS PER INVOICE</v>
      </c>
      <c r="K30" s="44" t="str">
        <v>GROSS WEIGHT  PAPER ZALANI</v>
      </c>
      <c r="L30" s="44" t="str">
        <v>FOIL NET  WEIGHT</v>
      </c>
      <c r="M30" s="44" t="str">
        <v>TRIM AND POLY FAADA</v>
      </c>
      <c r="N30" s="44" t="str">
        <v>PLAN  FAADA AND PACKING</v>
      </c>
      <c r="O30" s="44" t="str">
        <v>LUMPS</v>
      </c>
      <c r="P30" s="44" t="str">
        <v>SAMPLE REELS</v>
      </c>
      <c r="Q30" s="44" t="str">
        <v>BALANCE PLAIN REEL</v>
      </c>
      <c r="R30" s="44" t="str">
        <v>BALANCE POLY COATED REELS</v>
      </c>
      <c r="S30" s="44" t="str">
        <v>REWINDING AND SLITTING WASTE</v>
      </c>
      <c r="T30" s="44" t="str">
        <v>FINISH GOODS WITHOUT PACKING</v>
      </c>
      <c r="U30" s="44" t="str">
        <v>FINISH GOODS WITH PACKING</v>
      </c>
      <c r="V30" s="44" t="str">
        <v>TOTAL RAW INWARD</v>
      </c>
      <c r="W30" s="44" t="str">
        <v>TOTAL GOODS OUTWARD</v>
      </c>
      <c r="X30" s="44" t="str">
        <v>DIFF.</v>
      </c>
      <c r="Y30" s="44" t="str">
        <v>GOODS AS PER EXPORT</v>
      </c>
      <c r="Z30" s="44" t="str">
        <v>GOODS IN STOCK</v>
      </c>
      <c r="AA30" s="44"/>
      <c r="AB30" s="44"/>
      <c r="AC30" s="44"/>
      <c r="AD30" s="44"/>
      <c r="AE30" s="44"/>
      <c r="AF30" s="44"/>
    </row>
    <row r="31" spans="1:32">
      <c r="A31" s="46"/>
      <c r="B31" s="48">
        <v>45352</v>
      </c>
      <c r="C31" s="44">
        <v>4</v>
      </c>
      <c r="D31" s="44">
        <v>23</v>
      </c>
      <c r="E31" s="44">
        <v>575</v>
      </c>
      <c r="F31" s="44">
        <v>3</v>
      </c>
      <c r="G31" s="44">
        <v>6</v>
      </c>
      <c r="H31" s="44">
        <v>25</v>
      </c>
      <c r="I31" s="44">
        <v>8</v>
      </c>
      <c r="J31" s="44">
        <v>2035</v>
      </c>
      <c r="K31" s="44">
        <v>2035</v>
      </c>
      <c r="L31" s="44">
        <v>1902</v>
      </c>
      <c r="M31" s="44">
        <v>68</v>
      </c>
      <c r="N31" s="44">
        <v>4</v>
      </c>
      <c r="O31" s="44">
        <v>27.5</v>
      </c>
      <c r="P31" s="44">
        <v>0</v>
      </c>
      <c r="Q31" s="44">
        <v>0</v>
      </c>
      <c r="R31" s="44">
        <v>0</v>
      </c>
      <c r="S31" s="44">
        <v>0</v>
      </c>
      <c r="T31" s="44">
        <v>3839</v>
      </c>
      <c r="U31" s="44">
        <v>0</v>
      </c>
      <c r="V31" s="44">
        <v>4512</v>
      </c>
      <c r="W31" s="44">
        <v>3938.5</v>
      </c>
      <c r="X31" s="44">
        <v>-573.5</v>
      </c>
      <c r="Y31" s="44">
        <v>0</v>
      </c>
      <c r="Z31" s="44">
        <v>0</v>
      </c>
      <c r="AA31" s="44"/>
      <c r="AB31" s="44"/>
      <c r="AC31" s="44"/>
      <c r="AD31" s="44"/>
      <c r="AE31" s="44"/>
      <c r="AF31" s="44"/>
    </row>
    <row r="32" spans="1:32">
      <c r="A32" s="46"/>
      <c r="B32" s="48">
        <v>45353</v>
      </c>
      <c r="C32" s="44">
        <v>3</v>
      </c>
      <c r="D32" s="44">
        <v>20</v>
      </c>
      <c r="E32" s="44">
        <v>500</v>
      </c>
      <c r="F32" s="44">
        <v>1</v>
      </c>
      <c r="G32" s="44">
        <v>6</v>
      </c>
      <c r="H32" s="44">
        <v>25</v>
      </c>
      <c r="I32" s="44">
        <v>8</v>
      </c>
      <c r="J32" s="44">
        <v>1582</v>
      </c>
      <c r="K32" s="44">
        <v>1582</v>
      </c>
      <c r="L32" s="44">
        <v>668</v>
      </c>
      <c r="M32" s="44">
        <v>65</v>
      </c>
      <c r="N32" s="44">
        <v>5</v>
      </c>
      <c r="O32" s="44">
        <v>29.5</v>
      </c>
      <c r="P32" s="44">
        <v>0</v>
      </c>
      <c r="Q32" s="44">
        <v>0</v>
      </c>
      <c r="R32" s="44">
        <v>0</v>
      </c>
      <c r="S32" s="44">
        <v>0</v>
      </c>
      <c r="T32" s="44">
        <v>2886.5</v>
      </c>
      <c r="U32" s="44">
        <v>0</v>
      </c>
      <c r="V32" s="44">
        <v>2750</v>
      </c>
      <c r="W32" s="44">
        <v>2986</v>
      </c>
      <c r="X32" s="44">
        <v>236</v>
      </c>
      <c r="Y32" s="44">
        <v>0</v>
      </c>
      <c r="Z32" s="44">
        <v>0</v>
      </c>
      <c r="AA32" s="44"/>
      <c r="AB32" s="44"/>
      <c r="AC32" s="44"/>
      <c r="AD32" s="44"/>
      <c r="AE32" s="44"/>
      <c r="AF32" s="44"/>
    </row>
    <row r="33" spans="1:32">
      <c r="A33" s="46"/>
      <c r="B33" s="48">
        <v>45355</v>
      </c>
      <c r="C33" s="44">
        <v>5</v>
      </c>
      <c r="D33" s="44">
        <v>29</v>
      </c>
      <c r="E33" s="44">
        <v>725</v>
      </c>
      <c r="F33" s="44">
        <v>3</v>
      </c>
      <c r="G33" s="44">
        <v>6</v>
      </c>
      <c r="H33" s="44">
        <v>25</v>
      </c>
      <c r="I33" s="44">
        <v>8</v>
      </c>
      <c r="J33" s="44">
        <v>2518</v>
      </c>
      <c r="K33" s="44">
        <v>2495</v>
      </c>
      <c r="L33" s="44">
        <v>1632</v>
      </c>
      <c r="M33" s="44">
        <v>77.5</v>
      </c>
      <c r="N33" s="44">
        <v>17</v>
      </c>
      <c r="O33" s="44">
        <v>17.5</v>
      </c>
      <c r="P33" s="44">
        <v>0</v>
      </c>
      <c r="Q33" s="44">
        <v>0</v>
      </c>
      <c r="R33" s="44">
        <v>0</v>
      </c>
      <c r="S33" s="44">
        <v>0</v>
      </c>
      <c r="T33" s="44">
        <v>4723</v>
      </c>
      <c r="U33" s="44">
        <v>0</v>
      </c>
      <c r="V33" s="44">
        <v>4875</v>
      </c>
      <c r="W33" s="44">
        <v>4835</v>
      </c>
      <c r="X33" s="44">
        <v>-40</v>
      </c>
      <c r="Y33" s="44">
        <v>0</v>
      </c>
      <c r="Z33" s="44">
        <v>0</v>
      </c>
      <c r="AA33" s="44"/>
      <c r="AB33" s="44"/>
      <c r="AC33" s="44"/>
      <c r="AD33" s="44"/>
      <c r="AE33" s="44"/>
      <c r="AF33" s="44"/>
    </row>
    <row r="34" spans="1:32">
      <c r="A34" s="46"/>
      <c r="B34" s="48">
        <v>45356</v>
      </c>
      <c r="C34" s="44">
        <v>5</v>
      </c>
      <c r="D34" s="44">
        <v>30</v>
      </c>
      <c r="E34" s="44">
        <v>750</v>
      </c>
      <c r="F34" s="44">
        <v>2</v>
      </c>
      <c r="G34" s="44">
        <v>6</v>
      </c>
      <c r="H34" s="44">
        <v>25</v>
      </c>
      <c r="I34" s="44">
        <v>8</v>
      </c>
      <c r="J34" s="44">
        <v>2530</v>
      </c>
      <c r="K34" s="44">
        <v>2514</v>
      </c>
      <c r="L34" s="44">
        <v>1305</v>
      </c>
      <c r="M34" s="44">
        <v>88</v>
      </c>
      <c r="N34" s="44">
        <v>18</v>
      </c>
      <c r="O34" s="44">
        <v>22</v>
      </c>
      <c r="P34" s="44">
        <v>0</v>
      </c>
      <c r="Q34" s="44">
        <v>0</v>
      </c>
      <c r="R34" s="44">
        <v>0</v>
      </c>
      <c r="S34" s="44">
        <v>0</v>
      </c>
      <c r="T34" s="44">
        <v>4760</v>
      </c>
      <c r="U34" s="44">
        <v>0</v>
      </c>
      <c r="V34" s="44">
        <v>4585</v>
      </c>
      <c r="W34" s="44">
        <v>4888</v>
      </c>
      <c r="X34" s="44">
        <v>303</v>
      </c>
      <c r="Y34" s="44">
        <v>0</v>
      </c>
      <c r="Z34" s="44">
        <v>0</v>
      </c>
      <c r="AA34" s="44"/>
      <c r="AB34" s="44"/>
      <c r="AC34" s="44"/>
      <c r="AD34" s="44"/>
      <c r="AE34" s="44"/>
      <c r="AF34" s="44"/>
    </row>
    <row r="35" spans="1:32">
      <c r="A35" s="46"/>
      <c r="B35" s="48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/>
      <c r="AB35" s="44"/>
      <c r="AC35" s="44"/>
      <c r="AD35" s="44"/>
      <c r="AE35" s="44"/>
      <c r="AF35" s="44"/>
    </row>
    <row r="36" spans="1:32">
      <c r="A36" s="46"/>
      <c r="B36" s="48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/>
      <c r="AB36" s="44"/>
      <c r="AC36" s="44"/>
      <c r="AD36" s="44"/>
      <c r="AE36" s="44"/>
      <c r="AF36" s="44"/>
    </row>
    <row r="37" spans="1:32">
      <c r="A37" s="46"/>
      <c r="B37" s="48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/>
      <c r="AB37" s="44"/>
      <c r="AC37" s="44"/>
      <c r="AD37" s="44"/>
      <c r="AE37" s="44"/>
      <c r="AF37" s="44"/>
    </row>
    <row r="38" spans="1:32">
      <c r="A38" s="46"/>
      <c r="B38" s="48">
        <v>0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/>
      <c r="AB38" s="44"/>
      <c r="AC38" s="44"/>
      <c r="AD38" s="44"/>
      <c r="AE38" s="44"/>
      <c r="AF38" s="44"/>
    </row>
    <row r="39" spans="1:32">
      <c r="A39" s="46"/>
      <c r="B39" s="48">
        <v>0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/>
      <c r="AB39" s="44"/>
      <c r="AC39" s="44"/>
      <c r="AD39" s="44"/>
      <c r="AE39" s="44"/>
      <c r="AF39" s="44"/>
    </row>
    <row r="40" spans="1:32">
      <c r="A40" s="46"/>
      <c r="B40" s="48">
        <v>0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/>
      <c r="AB40" s="44"/>
      <c r="AC40" s="44"/>
      <c r="AD40" s="44"/>
      <c r="AE40" s="44"/>
      <c r="AF40" s="44"/>
    </row>
    <row r="41" spans="1:32">
      <c r="A41" s="46"/>
      <c r="B41" s="48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/>
      <c r="AB41" s="44"/>
      <c r="AC41" s="44"/>
      <c r="AD41" s="44"/>
      <c r="AE41" s="44"/>
      <c r="AF41" s="44"/>
    </row>
    <row r="42" spans="1:32">
      <c r="A42" s="46"/>
      <c r="B42" s="48">
        <v>0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/>
      <c r="AB42" s="44"/>
      <c r="AC42" s="44"/>
      <c r="AD42" s="44"/>
      <c r="AE42" s="44"/>
      <c r="AF42" s="44"/>
    </row>
    <row r="43" spans="1:32">
      <c r="A43" s="46"/>
      <c r="B43" s="48">
        <v>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/>
      <c r="AB43" s="44"/>
      <c r="AC43" s="44"/>
      <c r="AD43" s="44"/>
      <c r="AE43" s="44"/>
      <c r="AF43" s="44"/>
    </row>
    <row r="44" spans="1:32">
      <c r="A44" s="46"/>
      <c r="B44" s="48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/>
      <c r="AB44" s="44"/>
      <c r="AC44" s="44"/>
      <c r="AD44" s="44"/>
      <c r="AE44" s="44"/>
      <c r="AF44" s="44"/>
    </row>
    <row r="45" spans="1:32">
      <c r="A45" s="46"/>
      <c r="B45" s="44" t="str">
        <v>TOTAL</v>
      </c>
      <c r="C45" s="44">
        <v>17</v>
      </c>
      <c r="D45" s="44">
        <v>102</v>
      </c>
      <c r="E45" s="44">
        <v>2550</v>
      </c>
      <c r="F45" s="44">
        <v>9</v>
      </c>
      <c r="G45" s="44">
        <v>24</v>
      </c>
      <c r="H45" s="44">
        <v>0</v>
      </c>
      <c r="I45" s="44">
        <v>0</v>
      </c>
      <c r="J45" s="44">
        <v>8665</v>
      </c>
      <c r="K45" s="44">
        <v>8626</v>
      </c>
      <c r="L45" s="44">
        <v>5507</v>
      </c>
      <c r="M45" s="44">
        <v>298.5</v>
      </c>
      <c r="N45" s="44">
        <v>44</v>
      </c>
      <c r="O45" s="44">
        <v>96.5</v>
      </c>
      <c r="P45" s="44">
        <v>0</v>
      </c>
      <c r="Q45" s="44">
        <v>0</v>
      </c>
      <c r="R45" s="44">
        <v>0</v>
      </c>
      <c r="S45" s="44">
        <v>0</v>
      </c>
      <c r="T45" s="44">
        <v>16208.5</v>
      </c>
      <c r="U45" s="44">
        <v>0</v>
      </c>
      <c r="V45" s="44">
        <v>16722</v>
      </c>
      <c r="W45" s="44">
        <v>16647.5</v>
      </c>
      <c r="X45" s="44">
        <v>-74.5</v>
      </c>
      <c r="Y45" s="44">
        <v>0</v>
      </c>
      <c r="Z45" s="44">
        <v>0</v>
      </c>
      <c r="AA45" s="44"/>
      <c r="AB45" s="44"/>
      <c r="AC45" s="44"/>
      <c r="AD45" s="44"/>
      <c r="AE45" s="44"/>
      <c r="AF45" s="44"/>
    </row>
    <row r="46" spans="1:3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</row>
    <row r="47" spans="1:32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</row>
    <row r="48" spans="1:3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</row>
    <row r="49" spans="1:32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</row>
    <row r="50" spans="1:32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</row>
    <row r="51" spans="1:32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</row>
    <row r="52" spans="1:3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</row>
    <row r="53" spans="1:3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</row>
    <row r="54" spans="1:3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</row>
    <row r="55" spans="1:32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</row>
    <row r="56" spans="1:32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</row>
    <row r="57" spans="1:32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</row>
    <row r="58" spans="1:3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</row>
    <row r="59" spans="1:3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</row>
    <row r="60" spans="1:3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</row>
    <row r="61" spans="1:32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</row>
    <row r="62" spans="1:3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</row>
    <row r="63" spans="1:32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</row>
    <row r="64" spans="1:32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</row>
    <row r="65" spans="1:3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</row>
    <row r="66" spans="1:3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</row>
    <row r="67" spans="1:3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</row>
    <row r="68" spans="1:3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</row>
    <row r="69" spans="1:3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</row>
    <row r="70" spans="1:3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</row>
    <row r="71" spans="1:3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</row>
    <row r="72" spans="1:3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</row>
    <row r="73" spans="1:32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</row>
    <row r="74" spans="1:3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</row>
    <row r="75" spans="1:3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</row>
    <row r="76" spans="1:3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</row>
    <row r="77" spans="1:3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</row>
    <row r="78" spans="1:3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</row>
    <row r="79" spans="1:3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</row>
    <row r="80" spans="1:3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</row>
    <row r="81" spans="1:3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</row>
    <row r="82" spans="1:3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</row>
    <row r="83" spans="1:3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</row>
    <row r="84" spans="1:3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</row>
    <row r="85" spans="1:3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</row>
    <row r="86" spans="1:3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</row>
    <row r="87" spans="1:3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</row>
    <row r="88" spans="1:3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</row>
    <row r="89" spans="1:3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</row>
    <row r="90" spans="1:3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</row>
    <row r="91" spans="1:3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</row>
    <row r="92" spans="1:3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</row>
    <row r="93" spans="1:3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</row>
    <row r="94" spans="1:3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</row>
    <row r="95" spans="1:3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</row>
    <row r="96" spans="1:3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</row>
    <row r="97" spans="1:3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</row>
    <row r="98" spans="1:3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</row>
    <row r="99" spans="1:3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</row>
    <row r="100" spans="1:3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</row>
    <row r="101" spans="1:3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</row>
    <row r="102" spans="1:3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</row>
    <row r="103" spans="1:3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</row>
    <row r="104" spans="1:3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</row>
    <row r="105" spans="1:3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</row>
    <row r="106" spans="1:3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</row>
    <row r="107" spans="1:3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</row>
    <row r="108" spans="1:3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</row>
    <row r="109" spans="1:3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</row>
    <row r="110" spans="1:3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</row>
    <row r="111" spans="1:3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</row>
    <row r="112" spans="1:3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</row>
    <row r="113" spans="1:3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</row>
    <row r="114" spans="1:3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</row>
    <row r="115" spans="1:3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</row>
    <row r="116" spans="1:3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</row>
    <row r="117" spans="1:3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</row>
    <row r="118" spans="1:3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</row>
    <row r="119" spans="1:3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</row>
    <row r="120" spans="1:3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</row>
    <row r="121" spans="1:3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</row>
    <row r="122" spans="1:3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</row>
    <row r="123" spans="1:3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</row>
    <row r="124" spans="1:3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</row>
    <row r="125" spans="1:3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</row>
    <row r="126" spans="1:3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</row>
    <row r="127" spans="1:3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</row>
    <row r="128" spans="1:3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</row>
    <row r="129" spans="1:3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</row>
    <row r="130" spans="1:3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</row>
    <row r="131" spans="1:3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</row>
    <row r="132" spans="1: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</row>
    <row r="133" spans="1:3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</row>
    <row r="134" spans="1:3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</row>
    <row r="135" spans="1:3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</row>
    <row r="136" spans="1:3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</row>
    <row r="137" spans="1:3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</row>
    <row r="138" spans="1:3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</row>
    <row r="139" spans="1:3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</row>
    <row r="140" spans="1:3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</row>
    <row r="141" spans="1:3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</row>
    <row r="142" spans="1:3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</row>
    <row r="143" spans="1:3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</row>
    <row r="144" spans="1:3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</row>
    <row r="145" spans="1:3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</row>
    <row r="146" spans="1:3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</row>
    <row r="147" spans="1:3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</row>
    <row r="148" spans="1:3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</row>
    <row r="149" spans="1:3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</row>
    <row r="150" spans="1:3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</row>
    <row r="151" spans="1:3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</row>
    <row r="152" spans="1:3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</row>
    <row r="153" spans="1:3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</row>
    <row r="154" spans="1:3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</row>
    <row r="155" spans="1:3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</row>
    <row r="156" spans="1:3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</row>
    <row r="157" spans="1:3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</row>
    <row r="158" spans="1:3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</row>
    <row r="159" spans="1:3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</row>
    <row r="160" spans="1:3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</row>
    <row r="161" spans="1:3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</row>
    <row r="162" spans="1:3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</row>
    <row r="163" spans="1:3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</row>
    <row r="164" spans="1:3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</row>
    <row r="165" spans="1:3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</row>
    <row r="166" spans="1:3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</row>
    <row r="167" spans="1:3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</row>
    <row r="168" spans="1:3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</row>
    <row r="169" spans="1:3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</row>
    <row r="170" spans="1:3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</row>
    <row r="171" spans="1:3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</row>
    <row r="172" spans="1:3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</row>
    <row r="173" spans="1:3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</row>
    <row r="174" spans="1:3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</row>
    <row r="175" spans="1:3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</row>
    <row r="176" spans="1:3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</row>
    <row r="177" spans="1:3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</row>
    <row r="178" spans="1:3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</row>
    <row r="179" spans="1:3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</row>
    <row r="180" spans="1:3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</row>
    <row r="181" spans="1:3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</row>
    <row r="182" spans="1:3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</row>
    <row r="183" spans="1:3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</row>
    <row r="184" spans="1:3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</row>
    <row r="185" spans="1:3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</row>
    <row r="186" spans="1:3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</row>
    <row r="187" spans="1:3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</row>
    <row r="188" spans="1:3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</row>
    <row r="189" spans="1:3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</row>
    <row r="190" spans="1:3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</row>
    <row r="191" spans="1:3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</row>
    <row r="192" spans="1:3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</row>
    <row r="193" spans="1:3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</row>
    <row r="194" spans="1:3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</row>
    <row r="195" spans="1:3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</row>
    <row r="196" spans="1:3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</row>
    <row r="197" spans="1:3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</row>
    <row r="198" spans="1:3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</row>
    <row r="199" spans="1:3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</row>
    <row r="200" spans="1:3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</row>
    <row r="201" spans="1:3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</row>
    <row r="202" spans="1:3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</row>
    <row r="203" spans="1:3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</row>
    <row r="204" spans="1:3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</row>
    <row r="205" spans="1:3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</row>
    <row r="206" spans="1:3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</row>
    <row r="207" spans="1:3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</row>
    <row r="208" spans="1:3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</row>
    <row r="209" spans="1:3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</row>
    <row r="210" spans="1:3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</row>
    <row r="211" spans="1:3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</row>
    <row r="212" spans="1:3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</row>
    <row r="213" spans="1:3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</row>
    <row r="214" spans="1:3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</row>
    <row r="215" spans="1:3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</row>
    <row r="216" spans="1:3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</row>
    <row r="217" spans="1:3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</row>
    <row r="218" spans="1:3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</row>
    <row r="219" spans="1:3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</row>
    <row r="220" spans="1:3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</row>
    <row r="221" spans="1:3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</row>
    <row r="222" spans="1:3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</row>
    <row r="223" spans="1:3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</row>
    <row r="224" spans="1:3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</row>
    <row r="225" spans="1:3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</row>
    <row r="226" spans="1:3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</row>
    <row r="227" spans="1:3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</row>
    <row r="228" spans="1:3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</row>
    <row r="229" spans="1:3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</row>
    <row r="230" spans="1:3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</row>
    <row r="231" spans="1:3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</row>
    <row r="232" spans="1: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</row>
    <row r="233" spans="1:3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</row>
    <row r="234" spans="1:3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</row>
    <row r="235" spans="1:3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</row>
    <row r="236" spans="1:3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</row>
    <row r="237" spans="1:3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</row>
    <row r="238" spans="1:3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</row>
    <row r="239" spans="1:3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</row>
    <row r="240" spans="1:3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</row>
    <row r="241" spans="1:3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</row>
    <row r="242" spans="1:3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</row>
    <row r="243" spans="1:3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</row>
    <row r="244" spans="1:3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</row>
    <row r="245" spans="1:3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</row>
    <row r="246" spans="1:3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</row>
    <row r="247" spans="1:3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</row>
    <row r="248" spans="1:3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</row>
    <row r="249" spans="1:3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</row>
    <row r="250" spans="1:3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</row>
    <row r="251" spans="1:3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</row>
    <row r="252" spans="1:3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</row>
    <row r="253" spans="1:3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</row>
    <row r="254" spans="1:3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</row>
    <row r="255" spans="1:3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</row>
    <row r="256" spans="1:3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</row>
    <row r="257" spans="1:3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</row>
    <row r="258" spans="1:3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</row>
    <row r="259" spans="1:3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</row>
    <row r="260" spans="1:3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</row>
    <row r="261" spans="1:3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</row>
    <row r="262" spans="1:3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</row>
    <row r="263" spans="1:3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</row>
    <row r="264" spans="1:3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</row>
    <row r="265" spans="1:3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</row>
    <row r="266" spans="1:3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</row>
    <row r="267" spans="1:3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</row>
    <row r="268" spans="1:3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</row>
    <row r="269" spans="1:3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</row>
    <row r="270" spans="1:3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</row>
    <row r="271" spans="1:3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</row>
    <row r="272" spans="1:3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</row>
    <row r="273" spans="1:3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</row>
    <row r="274" spans="1:3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</row>
    <row r="275" spans="1:3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</row>
    <row r="276" spans="1:3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</row>
    <row r="277" spans="1:3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</row>
    <row r="278" spans="1:3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</row>
    <row r="279" spans="1:3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</row>
    <row r="280" spans="1:3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</row>
    <row r="281" spans="1:3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</row>
    <row r="282" spans="1:3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</row>
    <row r="283" spans="1:3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</row>
    <row r="284" spans="1:3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</row>
    <row r="285" spans="1:3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</row>
    <row r="286" spans="1:3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</row>
    <row r="287" spans="1:3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</row>
    <row r="288" spans="1:3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</row>
    <row r="289" spans="1:3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</row>
    <row r="290" spans="1:3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</row>
    <row r="291" spans="1:3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</row>
    <row r="292" spans="1:3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</row>
    <row r="293" spans="1:3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</row>
    <row r="294" spans="1:3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</row>
    <row r="295" spans="1:3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</row>
    <row r="296" spans="1:3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</row>
    <row r="297" spans="1:3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</row>
    <row r="298" spans="1:3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</row>
    <row r="299" spans="1:3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</row>
    <row r="300" spans="1:3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</row>
    <row r="301" spans="1:3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</row>
    <row r="302" spans="1:3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</row>
    <row r="303" spans="1:3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</row>
    <row r="304" spans="1:3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</row>
    <row r="305" spans="1:3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</row>
    <row r="306" spans="1:3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</row>
    <row r="307" spans="1:3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</row>
    <row r="308" spans="1:3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</row>
    <row r="309" spans="1:3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</row>
    <row r="310" spans="1:3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</row>
    <row r="311" spans="1:3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</row>
    <row r="312" spans="1:3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</row>
    <row r="313" spans="1:3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</row>
    <row r="314" spans="1:3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</row>
    <row r="315" spans="1:3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</row>
    <row r="316" spans="1:3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</row>
    <row r="317" spans="1:3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</row>
    <row r="318" spans="1:3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</row>
    <row r="319" spans="1:3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</row>
    <row r="320" spans="1:3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</row>
    <row r="321" spans="1:3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</row>
    <row r="322" spans="1:3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</row>
    <row r="323" spans="1:3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</row>
    <row r="324" spans="1:3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</row>
    <row r="325" spans="1:3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</row>
    <row r="326" spans="1:3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</row>
    <row r="327" spans="1:3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</row>
    <row r="328" spans="1:3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</row>
    <row r="329" spans="1:3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</row>
    <row r="330" spans="1:3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</row>
    <row r="331" spans="1:3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</row>
    <row r="332" spans="1: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</row>
    <row r="333" spans="1:3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</row>
    <row r="334" spans="1:3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</row>
    <row r="335" spans="1:3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</row>
    <row r="336" spans="1:3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</row>
    <row r="337" spans="1:3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</row>
    <row r="338" spans="1:3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</row>
    <row r="339" spans="1:3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</row>
    <row r="340" spans="1:3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</row>
    <row r="341" spans="1:3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</row>
    <row r="342" spans="1:3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</row>
    <row r="343" spans="1:3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</row>
    <row r="344" spans="1:3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</row>
    <row r="345" spans="1:3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</row>
    <row r="346" spans="1:3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</row>
    <row r="347" spans="1:3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</row>
    <row r="348" spans="1:3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</row>
    <row r="349" spans="1:3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</row>
    <row r="350" spans="1:3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</row>
    <row r="351" spans="1:3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</row>
    <row r="352" spans="1:3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</row>
    <row r="353" spans="1:3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</row>
    <row r="354" spans="1:3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</row>
    <row r="355" spans="1:3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</row>
    <row r="356" spans="1:3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</row>
    <row r="357" spans="1:3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</row>
    <row r="358" spans="1:3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</row>
    <row r="359" spans="1:3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</row>
    <row r="360" spans="1:3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</row>
    <row r="361" spans="1:3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</row>
    <row r="362" spans="1:3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</row>
    <row r="363" spans="1:3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</row>
    <row r="364" spans="1:3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</row>
    <row r="365" spans="1:3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</row>
    <row r="366" spans="1:3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</row>
    <row r="367" spans="1:3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</row>
    <row r="368" spans="1:3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</row>
    <row r="369" spans="1:3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</row>
    <row r="370" spans="1:3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</row>
    <row r="371" spans="1:3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</row>
    <row r="372" spans="1:3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</row>
    <row r="373" spans="1:3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</row>
    <row r="374" spans="1:3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</row>
    <row r="375" spans="1:3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</row>
    <row r="376" spans="1:3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</row>
    <row r="377" spans="1:3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</row>
    <row r="378" spans="1:3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</row>
    <row r="379" spans="1:3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</row>
    <row r="380" spans="1:3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</row>
    <row r="381" spans="1:3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</row>
    <row r="382" spans="1:3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</row>
    <row r="383" spans="1:3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</row>
    <row r="384" spans="1:3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</row>
    <row r="385" spans="1:3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</row>
    <row r="386" spans="1:3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</row>
    <row r="387" spans="1:3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</row>
    <row r="388" spans="1:3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</row>
    <row r="389" spans="1:3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</row>
    <row r="390" spans="1:3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</row>
    <row r="391" spans="1:3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</row>
    <row r="392" spans="1:3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</row>
    <row r="393" spans="1:3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</row>
    <row r="394" spans="1:3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</row>
    <row r="395" spans="1:3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</row>
    <row r="396" spans="1:3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</row>
    <row r="397" spans="1:3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</row>
    <row r="398" spans="1:3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</row>
    <row r="399" spans="1:3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</row>
    <row r="400" spans="1:3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</row>
    <row r="401" spans="1:3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</row>
    <row r="402" spans="1:3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</row>
    <row r="403" spans="1:3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</row>
    <row r="404" spans="1:3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</row>
    <row r="405" spans="1:3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</row>
    <row r="406" spans="1:3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</row>
    <row r="407" spans="1:3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</row>
    <row r="408" spans="1:3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</row>
    <row r="409" spans="1:3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</row>
    <row r="410" spans="1:3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</row>
    <row r="411" spans="1:3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</row>
    <row r="412" spans="1:3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</row>
    <row r="413" spans="1:3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</row>
    <row r="414" spans="1:3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</row>
    <row r="415" spans="1:3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</row>
    <row r="416" spans="1:3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</row>
    <row r="417" spans="1:3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</row>
    <row r="418" spans="1:3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</row>
    <row r="419" spans="1:3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</row>
    <row r="420" spans="1:3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</row>
    <row r="421" spans="1:3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</row>
    <row r="422" spans="1:3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</row>
    <row r="423" spans="1:3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</row>
    <row r="424" spans="1:3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</row>
    <row r="425" spans="1:3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</row>
    <row r="426" spans="1:3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</row>
    <row r="427" spans="1:3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</row>
    <row r="428" spans="1:3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</row>
    <row r="429" spans="1:3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</row>
    <row r="430" spans="1:3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</row>
    <row r="431" spans="1:3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</row>
    <row r="432" spans="1: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</row>
    <row r="433" spans="1:3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</row>
    <row r="434" spans="1:3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</row>
    <row r="435" spans="1:3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</row>
    <row r="436" spans="1:3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</row>
    <row r="437" spans="1:3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</row>
    <row r="438" spans="1:3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</row>
    <row r="439" spans="1:3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</row>
    <row r="440" spans="1:3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</row>
    <row r="441" spans="1:3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</row>
    <row r="442" spans="1:3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</row>
    <row r="443" spans="1:3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</row>
    <row r="444" spans="1:3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</row>
    <row r="445" spans="1:3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</row>
    <row r="446" spans="1:3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</row>
    <row r="447" spans="1:3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</row>
    <row r="448" spans="1:3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</row>
    <row r="449" spans="1:3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</row>
    <row r="450" spans="1:3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</row>
    <row r="451" spans="1:3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</row>
    <row r="452" spans="1:3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</row>
    <row r="453" spans="1:3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</row>
    <row r="454" spans="1:3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</row>
    <row r="455" spans="1:3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</row>
    <row r="456" spans="1:3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</row>
    <row r="457" spans="1:3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</row>
    <row r="458" spans="1:3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</row>
    <row r="459" spans="1:3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</row>
    <row r="460" spans="1:3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</row>
    <row r="461" spans="1:3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</row>
    <row r="462" spans="1:3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</row>
    <row r="463" spans="1:3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</row>
    <row r="464" spans="1:3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</row>
    <row r="465" spans="1:3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</row>
    <row r="466" spans="1:3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</row>
    <row r="467" spans="1:3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</row>
    <row r="468" spans="1:3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</row>
    <row r="469" spans="1:3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</row>
    <row r="470" spans="1:3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</row>
    <row r="471" spans="1:3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</row>
    <row r="472" spans="1:3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</row>
    <row r="473" spans="1:3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</row>
    <row r="474" spans="1:3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</row>
    <row r="475" spans="1:3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</row>
    <row r="476" spans="1:3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</row>
    <row r="477" spans="1:3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</row>
    <row r="478" spans="1:3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</row>
    <row r="479" spans="1:3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</row>
    <row r="480" spans="1:3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</row>
    <row r="481" spans="1:3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</row>
    <row r="482" spans="1:3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</row>
    <row r="483" spans="1:3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</row>
    <row r="484" spans="1:3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</row>
    <row r="485" spans="1:3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</row>
    <row r="486" spans="1:3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</row>
    <row r="487" spans="1:3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</row>
    <row r="488" spans="1:3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</row>
    <row r="489" spans="1:3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</row>
    <row r="490" spans="1:3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</row>
    <row r="491" spans="1:3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</row>
    <row r="492" spans="1:3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</row>
    <row r="493" spans="1:3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</row>
    <row r="494" spans="1:3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</row>
    <row r="495" spans="1:3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</row>
    <row r="496" spans="1:3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</row>
    <row r="497" spans="1:3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</row>
    <row r="498" spans="1:3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</row>
    <row r="499" spans="1:3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</row>
    <row r="500" spans="1:3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</row>
    <row r="501" spans="1:3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</row>
    <row r="502" spans="1:3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</row>
    <row r="503" spans="1:3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</row>
    <row r="504" spans="1:3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</row>
    <row r="505" spans="1:3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</row>
    <row r="506" spans="1:3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</row>
    <row r="507" spans="1:3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</row>
    <row r="508" spans="1:3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</row>
    <row r="509" spans="1:3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</row>
    <row r="510" spans="1:3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</row>
    <row r="511" spans="1:3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</row>
    <row r="512" spans="1:3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</row>
    <row r="513" spans="1:3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</row>
    <row r="514" spans="1:3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</row>
    <row r="515" spans="1:3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</row>
    <row r="516" spans="1:3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</row>
    <row r="517" spans="1:3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</row>
    <row r="518" spans="1:3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</row>
    <row r="519" spans="1:3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</row>
    <row r="520" spans="1:3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</row>
    <row r="521" spans="1:3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</row>
    <row r="522" spans="1:3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</row>
    <row r="523" spans="1:3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</row>
    <row r="524" spans="1:3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</row>
    <row r="525" spans="1:3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</row>
    <row r="526" spans="1:3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</row>
    <row r="527" spans="1:3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</row>
    <row r="528" spans="1:3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</row>
    <row r="529" spans="1:3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</row>
    <row r="530" spans="1:3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</row>
    <row r="531" spans="1:3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</row>
    <row r="532" spans="1: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</row>
    <row r="533" spans="1:3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</row>
    <row r="534" spans="1:3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</row>
    <row r="535" spans="1:3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</row>
    <row r="536" spans="1:3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</row>
    <row r="537" spans="1:3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</row>
    <row r="538" spans="1:3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</row>
    <row r="539" spans="1:3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</row>
    <row r="540" spans="1:3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</row>
    <row r="541" spans="1:3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</row>
    <row r="542" spans="1:3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</row>
    <row r="543" spans="1:3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</row>
    <row r="544" spans="1:3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</row>
    <row r="545" spans="1:3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</row>
    <row r="546" spans="1:3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</row>
    <row r="547" spans="1:3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</row>
    <row r="548" spans="1:3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</row>
    <row r="549" spans="1:3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</row>
    <row r="550" spans="1:3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</row>
    <row r="551" spans="1:3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</row>
    <row r="552" spans="1:3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</row>
    <row r="553" spans="1:3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</row>
    <row r="554" spans="1:3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</row>
    <row r="555" spans="1:3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</row>
    <row r="556" spans="1:3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</row>
    <row r="557" spans="1:3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</row>
    <row r="558" spans="1:3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</row>
    <row r="559" spans="1:3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</row>
    <row r="560" spans="1:3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</row>
    <row r="561" spans="1:3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</row>
    <row r="562" spans="1:3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</row>
    <row r="563" spans="1:3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</row>
    <row r="564" spans="1:3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</row>
    <row r="565" spans="1:3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</row>
    <row r="566" spans="1:3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</row>
    <row r="567" spans="1:3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</row>
    <row r="568" spans="1:3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</row>
    <row r="569" spans="1:3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</row>
    <row r="570" spans="1:3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</row>
    <row r="571" spans="1:3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</row>
    <row r="572" spans="1:3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</row>
    <row r="573" spans="1:3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</row>
    <row r="574" spans="1:3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</row>
    <row r="575" spans="1:3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</row>
    <row r="576" spans="1:3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</row>
    <row r="577" spans="1:3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</row>
    <row r="578" spans="1:3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</row>
    <row r="579" spans="1:3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</row>
    <row r="580" spans="1:3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</row>
    <row r="581" spans="1:3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</row>
    <row r="582" spans="1:3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</row>
    <row r="583" spans="1:3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</row>
    <row r="584" spans="1:3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</row>
    <row r="585" spans="1:3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</row>
    <row r="586" spans="1:3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</row>
    <row r="587" spans="1:3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</row>
    <row r="588" spans="1:3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</row>
    <row r="589" spans="1:3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</row>
    <row r="590" spans="1:3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</row>
    <row r="591" spans="1:3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</row>
    <row r="592" spans="1:3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</row>
    <row r="593" spans="1:3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</row>
    <row r="594" spans="1:3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</row>
    <row r="595" spans="1:3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</row>
    <row r="596" spans="1:3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</row>
    <row r="597" spans="1:3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</row>
    <row r="598" spans="1:3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</row>
    <row r="599" spans="1:3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</row>
    <row r="600" spans="1:3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</row>
    <row r="601" spans="1:3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</row>
    <row r="602" spans="1:3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</row>
    <row r="603" spans="1:3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</row>
    <row r="604" spans="1:3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</row>
    <row r="605" spans="1:3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</row>
    <row r="606" spans="1:3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</row>
    <row r="607" spans="1:3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</row>
    <row r="608" spans="1:3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</row>
    <row r="609" spans="1:3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</row>
    <row r="610" spans="1:3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</row>
    <row r="611" spans="1:3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</row>
    <row r="612" spans="1:3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</row>
    <row r="613" spans="1:3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</row>
    <row r="614" spans="1:3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</row>
    <row r="615" spans="1:3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</row>
    <row r="616" spans="1:3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</row>
    <row r="617" spans="1:3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</row>
    <row r="618" spans="1:3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</row>
    <row r="619" spans="1:3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</row>
    <row r="620" spans="1:3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</row>
    <row r="621" spans="1:3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</row>
    <row r="622" spans="1:3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</row>
    <row r="623" spans="1:3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</row>
    <row r="624" spans="1:3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</row>
    <row r="625" spans="1:3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</row>
    <row r="626" spans="1:3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</row>
    <row r="627" spans="1:3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</row>
    <row r="628" spans="1:3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</row>
    <row r="629" spans="1:3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</row>
    <row r="630" spans="1:3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</row>
    <row r="631" spans="1:3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</row>
    <row r="632" spans="1: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</row>
    <row r="633" spans="1:3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</row>
    <row r="634" spans="1:3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</row>
    <row r="635" spans="1:3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</row>
    <row r="636" spans="1:3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</row>
    <row r="637" spans="1:3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</row>
    <row r="638" spans="1:3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</row>
    <row r="639" spans="1:3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</row>
    <row r="640" spans="1:3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</row>
    <row r="641" spans="1:3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</row>
    <row r="642" spans="1:3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</row>
    <row r="643" spans="1:3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</row>
    <row r="644" spans="1:3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</row>
    <row r="645" spans="1:3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</row>
    <row r="646" spans="1:3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</row>
    <row r="647" spans="1:3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</row>
    <row r="648" spans="1:3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</row>
    <row r="649" spans="1:3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</row>
    <row r="650" spans="1:3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</row>
    <row r="651" spans="1:3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</row>
    <row r="652" spans="1:3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</row>
    <row r="653" spans="1:3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</row>
    <row r="654" spans="1:3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</row>
    <row r="655" spans="1:3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</row>
    <row r="656" spans="1:3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</row>
    <row r="657" spans="1:3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</row>
    <row r="658" spans="1:3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</row>
    <row r="659" spans="1:3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</row>
    <row r="660" spans="1:3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</row>
    <row r="661" spans="1:3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</row>
    <row r="662" spans="1:3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</row>
    <row r="663" spans="1:3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</row>
    <row r="664" spans="1:3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</row>
    <row r="665" spans="1:3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</row>
    <row r="666" spans="1:3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</row>
    <row r="667" spans="1:3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</row>
    <row r="668" spans="1:3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</row>
    <row r="669" spans="1:3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</row>
    <row r="670" spans="1:3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</row>
    <row r="671" spans="1:3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</row>
    <row r="672" spans="1:3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</row>
    <row r="673" spans="1:3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</row>
    <row r="674" spans="1:3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</row>
    <row r="675" spans="1:3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</row>
    <row r="676" spans="1:3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</row>
    <row r="677" spans="1:3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</row>
    <row r="678" spans="1:3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</row>
    <row r="679" spans="1:3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</row>
    <row r="680" spans="1:3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</row>
    <row r="681" spans="1:3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</row>
    <row r="682" spans="1:3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</row>
    <row r="683" spans="1:3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</row>
    <row r="684" spans="1:3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</row>
    <row r="685" spans="1:3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</row>
    <row r="686" spans="1:3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</row>
    <row r="687" spans="1:3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</row>
    <row r="688" spans="1:3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</row>
    <row r="689" spans="1:3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</row>
    <row r="690" spans="1:3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</row>
    <row r="691" spans="1:3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</row>
    <row r="692" spans="1:3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</row>
    <row r="693" spans="1:3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</row>
    <row r="694" spans="1:3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</row>
    <row r="695" spans="1:3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</row>
    <row r="696" spans="1:3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</row>
    <row r="697" spans="1:3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</row>
    <row r="698" spans="1:3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</row>
    <row r="699" spans="1:3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</row>
    <row r="700" spans="1:3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</row>
    <row r="701" spans="1:3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</row>
    <row r="702" spans="1:3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</row>
    <row r="703" spans="1:3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</row>
    <row r="704" spans="1:3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</row>
    <row r="705" spans="1:3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</row>
    <row r="706" spans="1:3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</row>
    <row r="707" spans="1:3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</row>
    <row r="708" spans="1:3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</row>
    <row r="709" spans="1:3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</row>
    <row r="710" spans="1:3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</row>
    <row r="711" spans="1:3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</row>
    <row r="712" spans="1:3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</row>
    <row r="713" spans="1:3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</row>
    <row r="714" spans="1:3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</row>
    <row r="715" spans="1:3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</row>
    <row r="716" spans="1:3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</row>
    <row r="717" spans="1:3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</row>
    <row r="718" spans="1:3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</row>
    <row r="719" spans="1:3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</row>
    <row r="720" spans="1:3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</row>
    <row r="721" spans="1:3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</row>
    <row r="722" spans="1:3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</row>
    <row r="723" spans="1:3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</row>
    <row r="724" spans="1:3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</row>
    <row r="725" spans="1:3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</row>
    <row r="726" spans="1:3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</row>
    <row r="727" spans="1:3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</row>
    <row r="728" spans="1:3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</row>
    <row r="729" spans="1:3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</row>
    <row r="730" spans="1:3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</row>
    <row r="731" spans="1:3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</row>
    <row r="732" spans="1: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</row>
    <row r="733" spans="1:3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</row>
    <row r="734" spans="1:3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</row>
    <row r="735" spans="1:3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</row>
    <row r="736" spans="1:3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</row>
    <row r="737" spans="1:3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</row>
    <row r="738" spans="1:3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</row>
    <row r="739" spans="1:3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</row>
    <row r="740" spans="1:3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</row>
    <row r="741" spans="1:3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</row>
    <row r="742" spans="1:3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</row>
    <row r="743" spans="1:3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</row>
    <row r="744" spans="1:3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</row>
    <row r="745" spans="1:3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</row>
    <row r="746" spans="1:3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</row>
    <row r="747" spans="1:3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</row>
    <row r="748" spans="1:3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</row>
    <row r="749" spans="1:3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</row>
    <row r="750" spans="1:3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</row>
    <row r="751" spans="1:3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</row>
    <row r="752" spans="1:3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</row>
    <row r="753" spans="1:3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</row>
    <row r="754" spans="1:3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</row>
    <row r="755" spans="1:3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</row>
    <row r="756" spans="1:3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</row>
    <row r="757" spans="1:3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</row>
    <row r="758" spans="1:3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</row>
    <row r="759" spans="1:3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</row>
    <row r="760" spans="1:3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</row>
    <row r="761" spans="1:3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</row>
    <row r="762" spans="1:3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</row>
    <row r="763" spans="1:3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</row>
    <row r="764" spans="1:3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</row>
    <row r="765" spans="1:3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</row>
    <row r="766" spans="1:3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</row>
    <row r="767" spans="1:3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</row>
    <row r="768" spans="1:3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</row>
    <row r="769" spans="1:3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</row>
    <row r="770" spans="1:3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</row>
    <row r="771" spans="1:3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</row>
    <row r="772" spans="1:3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</row>
    <row r="773" spans="1:3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</row>
    <row r="774" spans="1:3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</row>
    <row r="775" spans="1:3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</row>
    <row r="776" spans="1:3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</row>
    <row r="777" spans="1:3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</row>
    <row r="778" spans="1:3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</row>
    <row r="779" spans="1:3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</row>
    <row r="780" spans="1:3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</row>
    <row r="781" spans="1:3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</row>
    <row r="782" spans="1:3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</row>
    <row r="783" spans="1:3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</row>
    <row r="784" spans="1:3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</row>
    <row r="785" spans="1:3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</row>
    <row r="786" spans="1:3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</row>
    <row r="787" spans="1:3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</row>
    <row r="788" spans="1:3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</row>
    <row r="789" spans="1:3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</row>
    <row r="790" spans="1:3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</row>
    <row r="791" spans="1:3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</row>
    <row r="792" spans="1:3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</row>
    <row r="793" spans="1:3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</row>
    <row r="794" spans="1:3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</row>
    <row r="795" spans="1:3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</row>
    <row r="796" spans="1:3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</row>
    <row r="797" spans="1:3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</row>
    <row r="798" spans="1:3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</row>
    <row r="799" spans="1:3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</row>
    <row r="800" spans="1:3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</row>
    <row r="801" spans="1:3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</row>
    <row r="802" spans="1:3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</row>
    <row r="803" spans="1:3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</row>
    <row r="804" spans="1:3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</row>
    <row r="805" spans="1:3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</row>
    <row r="806" spans="1:3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</row>
    <row r="807" spans="1:3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</row>
    <row r="808" spans="1:3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</row>
    <row r="809" spans="1:3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</row>
    <row r="810" spans="1:3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</row>
    <row r="811" spans="1:3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</row>
    <row r="812" spans="1:3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</row>
    <row r="813" spans="1:3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</row>
    <row r="814" spans="1:3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</row>
    <row r="815" spans="1:3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</row>
    <row r="816" spans="1:3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</row>
    <row r="817" spans="1:3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</row>
    <row r="818" spans="1:3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</row>
    <row r="819" spans="1:3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</row>
    <row r="820" spans="1:3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</row>
    <row r="821" spans="1:3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</row>
    <row r="822" spans="1:3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</row>
    <row r="823" spans="1:3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</row>
    <row r="824" spans="1:3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</row>
    <row r="825" spans="1:3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</row>
    <row r="826" spans="1:3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</row>
    <row r="827" spans="1:3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</row>
    <row r="828" spans="1:3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</row>
    <row r="829" spans="1:3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</row>
    <row r="830" spans="1:3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</row>
    <row r="831" spans="1:3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</row>
    <row r="832" spans="1: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</row>
    <row r="833" spans="1:3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</row>
    <row r="834" spans="1:3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</row>
    <row r="835" spans="1:3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</row>
    <row r="836" spans="1:3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</row>
    <row r="837" spans="1:3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</row>
    <row r="838" spans="1:3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</row>
    <row r="839" spans="1:3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</row>
    <row r="840" spans="1:3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</row>
    <row r="841" spans="1:3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</row>
    <row r="842" spans="1:3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</row>
    <row r="843" spans="1:3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</row>
    <row r="844" spans="1:3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</row>
    <row r="845" spans="1:3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</row>
    <row r="846" spans="1:3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</row>
    <row r="847" spans="1:3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</row>
    <row r="848" spans="1:3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</row>
    <row r="849" spans="1:3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</row>
    <row r="850" spans="1:3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</row>
    <row r="851" spans="1:3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</row>
    <row r="852" spans="1:3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</row>
    <row r="853" spans="1:3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</row>
    <row r="854" spans="1:3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</row>
    <row r="855" spans="1:3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</row>
    <row r="856" spans="1:3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</row>
    <row r="857" spans="1:3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</row>
    <row r="858" spans="1:3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</row>
    <row r="859" spans="1:3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</row>
    <row r="860" spans="1:3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</row>
    <row r="861" spans="1:3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</row>
    <row r="862" spans="1:3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</row>
    <row r="863" spans="1:3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</row>
    <row r="864" spans="1:3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</row>
    <row r="865" spans="1:3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</row>
    <row r="866" spans="1:3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</row>
    <row r="867" spans="1:3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</row>
    <row r="868" spans="1:3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</row>
    <row r="869" spans="1:3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</row>
    <row r="870" spans="1:3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</row>
    <row r="871" spans="1:3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</row>
    <row r="872" spans="1:3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</row>
    <row r="873" spans="1:3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</row>
    <row r="874" spans="1:3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</row>
    <row r="875" spans="1:3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</row>
    <row r="876" spans="1:3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</row>
    <row r="877" spans="1:3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</row>
    <row r="878" spans="1:3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</row>
    <row r="879" spans="1:3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</row>
    <row r="880" spans="1:3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</row>
    <row r="881" spans="1:3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</row>
    <row r="882" spans="1:3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</row>
    <row r="883" spans="1:3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</row>
    <row r="884" spans="1:3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</row>
    <row r="885" spans="1:3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</row>
    <row r="886" spans="1:3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</row>
    <row r="887" spans="1:3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</row>
    <row r="888" spans="1:3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</row>
    <row r="889" spans="1:3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</row>
    <row r="890" spans="1:3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</row>
    <row r="891" spans="1:3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</row>
    <row r="892" spans="1:3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</row>
    <row r="893" spans="1:3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</row>
    <row r="894" spans="1:3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</row>
    <row r="895" spans="1:3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</row>
    <row r="896" spans="1:3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</row>
    <row r="897" spans="1:3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</row>
    <row r="898" spans="1:3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</row>
    <row r="899" spans="1:3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</row>
    <row r="900" spans="1:3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</row>
    <row r="901" spans="1:3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</row>
    <row r="902" spans="1:3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</row>
    <row r="903" spans="1:3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</row>
    <row r="904" spans="1:3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</row>
    <row r="905" spans="1:3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</row>
    <row r="906" spans="1:3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</row>
    <row r="907" spans="1:3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</row>
    <row r="908" spans="1:3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</row>
    <row r="909" spans="1:3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</row>
    <row r="910" spans="1:3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</row>
    <row r="911" spans="1:3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</row>
    <row r="912" spans="1:3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</row>
    <row r="913" spans="1:3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</row>
    <row r="914" spans="1:3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</row>
    <row r="915" spans="1:3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</row>
    <row r="916" spans="1:3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</row>
    <row r="917" spans="1:3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</row>
    <row r="918" spans="1:3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</row>
    <row r="919" spans="1:3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</row>
    <row r="920" spans="1:3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</row>
    <row r="921" spans="1:3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</row>
    <row r="922" spans="1:3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</row>
    <row r="923" spans="1:3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</row>
    <row r="924" spans="1:3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</row>
    <row r="925" spans="1:3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</row>
    <row r="926" spans="1:3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</row>
    <row r="927" spans="1:3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</row>
    <row r="928" spans="1:3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</row>
    <row r="929" spans="1:3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</row>
    <row r="930" spans="1:3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</row>
    <row r="931" spans="1:3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</row>
    <row r="932" spans="1: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</row>
    <row r="933" spans="1:3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</row>
    <row r="934" spans="1:3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</row>
    <row r="935" spans="1:3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</row>
    <row r="936" spans="1:3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</row>
    <row r="937" spans="1:3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</row>
    <row r="938" spans="1:3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</row>
    <row r="939" spans="1:3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</row>
    <row r="940" spans="1:3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</row>
    <row r="941" spans="1:3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</row>
    <row r="942" spans="1:3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</row>
    <row r="943" spans="1:3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</row>
    <row r="944" spans="1:3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</row>
    <row r="945" spans="1:3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</row>
    <row r="946" spans="1:3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</row>
    <row r="947" spans="1:3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</row>
    <row r="948" spans="1:3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</row>
    <row r="949" spans="1:3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</row>
    <row r="950" spans="1:3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</row>
    <row r="951" spans="1:3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</row>
    <row r="952" spans="1:3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</row>
    <row r="953" spans="1:3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</row>
    <row r="954" spans="1:3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</row>
    <row r="955" spans="1:3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</row>
    <row r="956" spans="1:3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</row>
    <row r="957" spans="1:3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</row>
    <row r="958" spans="1:3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</row>
    <row r="959" spans="1:3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</row>
    <row r="960" spans="1:3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</row>
    <row r="961" spans="1:3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</row>
    <row r="962" spans="1:3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</row>
    <row r="963" spans="1:3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</row>
    <row r="964" spans="1:3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</row>
    <row r="965" spans="1:3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</row>
    <row r="966" spans="1:3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</row>
    <row r="967" spans="1:3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</row>
    <row r="968" spans="1:3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</row>
    <row r="969" spans="1:3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</row>
    <row r="970" spans="1:3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</row>
    <row r="971" spans="1:3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</row>
    <row r="972" spans="1:3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</row>
    <row r="973" spans="1:3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</row>
    <row r="974" spans="1:3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</row>
    <row r="975" spans="1:3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</row>
    <row r="976" spans="1:3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</row>
    <row r="977" spans="1:3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</row>
    <row r="978" spans="1:3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</row>
    <row r="979" spans="1:3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</row>
    <row r="980" spans="1:3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</row>
    <row r="981" spans="1:3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</row>
    <row r="982" spans="1:3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</row>
    <row r="983" spans="1:3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</row>
    <row r="984" spans="1:3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</row>
    <row r="985" spans="1:3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</row>
    <row r="986" spans="1:3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</row>
    <row r="987" spans="1:3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</row>
    <row r="988" spans="1:3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</row>
    <row r="989" spans="1:3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</row>
    <row r="990" spans="1:3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</row>
    <row r="991" spans="1:3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</row>
    <row r="992" spans="1:3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</row>
    <row r="993" spans="1:3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</row>
    <row r="994" spans="1:3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</row>
    <row r="995" spans="1:3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</row>
    <row r="996" spans="1:3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</row>
    <row r="997" spans="1:3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</row>
    <row r="998" spans="1:3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</row>
    <row r="999" spans="1:3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</row>
    <row r="1000" spans="1:3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</row>
  </sheetData>
  <mergeCells count="1">
    <mergeCell ref="L1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00"/>
  <sheetViews>
    <sheetView workbookViewId="0"/>
  </sheetViews>
  <sheetFormatPr defaultColWidth="12.5703125" defaultRowHeight="15.75" customHeight="1"/>
  <cols>
    <col min="2" max="2" width="18.7109375" customWidth="1"/>
  </cols>
  <sheetData>
    <row r="1" spans="1:32">
      <c r="A1" s="1" t="s">
        <v>57</v>
      </c>
      <c r="B1" s="2"/>
      <c r="C1" s="3"/>
      <c r="D1" s="3"/>
      <c r="E1" s="3"/>
      <c r="F1" s="3"/>
      <c r="G1" s="3"/>
      <c r="H1" s="2"/>
      <c r="I1" s="2"/>
      <c r="J1" s="2"/>
      <c r="K1" s="2"/>
      <c r="L1" s="11"/>
      <c r="M1" s="12"/>
      <c r="N1" s="12"/>
      <c r="O1" s="12"/>
      <c r="P1" s="1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"/>
      <c r="B2" s="4"/>
      <c r="C2" s="7" t="s">
        <v>84</v>
      </c>
      <c r="D2" s="7" t="s">
        <v>85</v>
      </c>
      <c r="E2" s="7" t="s">
        <v>86</v>
      </c>
      <c r="F2" s="7"/>
      <c r="G2" s="8"/>
      <c r="H2" s="2"/>
      <c r="I2" s="2"/>
      <c r="J2" s="2"/>
      <c r="K2" s="2"/>
      <c r="L2" s="12"/>
      <c r="M2" s="12"/>
      <c r="N2" s="12"/>
      <c r="O2" s="12"/>
      <c r="P2" s="1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5"/>
      <c r="B3" s="4" t="s">
        <v>3</v>
      </c>
      <c r="C3" s="9">
        <v>45357</v>
      </c>
      <c r="D3" s="9">
        <v>45363</v>
      </c>
      <c r="E3" s="9">
        <v>45364</v>
      </c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4" t="s">
        <v>60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5"/>
      <c r="B4" s="4" t="s">
        <v>61</v>
      </c>
      <c r="C4" s="8">
        <v>5</v>
      </c>
      <c r="D4" s="8">
        <v>1</v>
      </c>
      <c r="E4" s="8">
        <v>6</v>
      </c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>
        <f t="shared" ref="Q4:Q8" si="0">SUM(C4:P4)</f>
        <v>12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5"/>
      <c r="B5" s="4" t="s">
        <v>62</v>
      </c>
      <c r="C5" s="8">
        <v>35</v>
      </c>
      <c r="D5" s="8">
        <v>7</v>
      </c>
      <c r="E5" s="8">
        <v>37</v>
      </c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>
        <f t="shared" si="0"/>
        <v>79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5"/>
      <c r="B6" s="4" t="s">
        <v>63</v>
      </c>
      <c r="C6" s="8">
        <f t="shared" ref="C6:E6" si="1">25*C5</f>
        <v>875</v>
      </c>
      <c r="D6" s="8">
        <f t="shared" si="1"/>
        <v>175</v>
      </c>
      <c r="E6" s="8">
        <f t="shared" si="1"/>
        <v>925</v>
      </c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>
        <f t="shared" si="0"/>
        <v>1975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5"/>
      <c r="B7" s="4" t="s">
        <v>64</v>
      </c>
      <c r="C7" s="8">
        <v>2</v>
      </c>
      <c r="D7" s="8">
        <v>1</v>
      </c>
      <c r="E7" s="8">
        <v>2</v>
      </c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>
        <f t="shared" si="0"/>
        <v>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5"/>
      <c r="B8" s="4" t="s">
        <v>65</v>
      </c>
      <c r="C8" s="8">
        <v>6</v>
      </c>
      <c r="D8" s="8">
        <v>6.5</v>
      </c>
      <c r="E8" s="8">
        <v>6.5</v>
      </c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>
        <f t="shared" si="0"/>
        <v>19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5"/>
      <c r="B9" s="4" t="s">
        <v>66</v>
      </c>
      <c r="C9" s="8">
        <v>38</v>
      </c>
      <c r="D9" s="8">
        <v>40</v>
      </c>
      <c r="E9" s="8">
        <v>40</v>
      </c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5"/>
      <c r="B10" s="4" t="s">
        <v>67</v>
      </c>
      <c r="C10" s="8">
        <v>12</v>
      </c>
      <c r="D10" s="8">
        <v>12</v>
      </c>
      <c r="E10" s="8">
        <v>12</v>
      </c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5"/>
      <c r="B11" s="4" t="s">
        <v>68</v>
      </c>
      <c r="C11" s="8">
        <v>2893</v>
      </c>
      <c r="D11" s="8">
        <v>592</v>
      </c>
      <c r="E11" s="8">
        <v>3540</v>
      </c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>
        <f t="shared" ref="Q11:Q22" si="2">SUM(C11:P11)</f>
        <v>7025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5"/>
      <c r="B12" s="4" t="s">
        <v>69</v>
      </c>
      <c r="C12" s="8">
        <v>2869</v>
      </c>
      <c r="D12" s="8">
        <v>588</v>
      </c>
      <c r="E12" s="8">
        <v>3513</v>
      </c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>
        <f t="shared" si="2"/>
        <v>6970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5"/>
      <c r="B13" s="4" t="s">
        <v>70</v>
      </c>
      <c r="C13" s="8">
        <v>1239</v>
      </c>
      <c r="D13" s="8">
        <v>532</v>
      </c>
      <c r="E13" s="8">
        <v>1248</v>
      </c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>
        <f t="shared" si="2"/>
        <v>3019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5"/>
      <c r="B14" s="4" t="s">
        <v>71</v>
      </c>
      <c r="C14" s="8">
        <v>102</v>
      </c>
      <c r="D14" s="8">
        <v>0</v>
      </c>
      <c r="E14" s="8">
        <v>124</v>
      </c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4">
        <f t="shared" si="2"/>
        <v>226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5"/>
      <c r="B15" s="4" t="s">
        <v>72</v>
      </c>
      <c r="C15" s="8">
        <v>27</v>
      </c>
      <c r="D15" s="8">
        <v>0</v>
      </c>
      <c r="E15" s="8">
        <v>33.200000000000003</v>
      </c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>
        <f t="shared" si="2"/>
        <v>60.2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5"/>
      <c r="B16" s="4" t="s">
        <v>13</v>
      </c>
      <c r="C16" s="8">
        <v>19.5</v>
      </c>
      <c r="D16" s="8">
        <v>0</v>
      </c>
      <c r="E16" s="8">
        <v>18.5</v>
      </c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>
        <f t="shared" si="2"/>
        <v>38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5"/>
      <c r="B17" s="4" t="s">
        <v>73</v>
      </c>
      <c r="C17" s="8">
        <v>0</v>
      </c>
      <c r="D17" s="8">
        <v>0</v>
      </c>
      <c r="E17" s="8">
        <v>0</v>
      </c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>
        <f t="shared" si="2"/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5"/>
      <c r="B18" s="4" t="s">
        <v>74</v>
      </c>
      <c r="C18" s="8">
        <v>0</v>
      </c>
      <c r="D18" s="8">
        <v>0</v>
      </c>
      <c r="E18" s="8">
        <v>0</v>
      </c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>
        <f t="shared" si="2"/>
        <v>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5"/>
      <c r="B19" s="4" t="s">
        <v>75</v>
      </c>
      <c r="C19" s="8">
        <v>0</v>
      </c>
      <c r="D19" s="8">
        <v>0</v>
      </c>
      <c r="E19" s="8">
        <v>0</v>
      </c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>
        <f t="shared" si="2"/>
        <v>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5"/>
      <c r="B20" s="4" t="s">
        <v>76</v>
      </c>
      <c r="C20" s="8">
        <v>0</v>
      </c>
      <c r="D20" s="8">
        <v>0</v>
      </c>
      <c r="E20" s="8">
        <v>0</v>
      </c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>
        <f t="shared" si="2"/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5"/>
      <c r="B21" s="4" t="s">
        <v>77</v>
      </c>
      <c r="C21" s="8">
        <v>4821</v>
      </c>
      <c r="D21" s="8">
        <v>981</v>
      </c>
      <c r="E21" s="8">
        <v>5820</v>
      </c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4">
        <f t="shared" si="2"/>
        <v>11622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5"/>
      <c r="B22" s="4" t="s">
        <v>78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f t="shared" si="2"/>
        <v>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5"/>
      <c r="B23" s="4" t="s">
        <v>79</v>
      </c>
      <c r="C23" s="4">
        <f t="shared" ref="C23:Q23" si="3">C13+C11+C6</f>
        <v>5007</v>
      </c>
      <c r="D23" s="4">
        <f t="shared" si="3"/>
        <v>1299</v>
      </c>
      <c r="E23" s="4">
        <f t="shared" si="3"/>
        <v>5713</v>
      </c>
      <c r="F23" s="4">
        <f t="shared" si="3"/>
        <v>0</v>
      </c>
      <c r="G23" s="4">
        <f t="shared" si="3"/>
        <v>0</v>
      </c>
      <c r="H23" s="4">
        <f t="shared" si="3"/>
        <v>0</v>
      </c>
      <c r="I23" s="4">
        <f t="shared" si="3"/>
        <v>0</v>
      </c>
      <c r="J23" s="4">
        <f t="shared" si="3"/>
        <v>0</v>
      </c>
      <c r="K23" s="4">
        <f t="shared" si="3"/>
        <v>0</v>
      </c>
      <c r="L23" s="4">
        <f t="shared" si="3"/>
        <v>0</v>
      </c>
      <c r="M23" s="4">
        <f t="shared" si="3"/>
        <v>0</v>
      </c>
      <c r="N23" s="4">
        <f t="shared" si="3"/>
        <v>0</v>
      </c>
      <c r="O23" s="4">
        <f t="shared" si="3"/>
        <v>0</v>
      </c>
      <c r="P23" s="4">
        <f t="shared" si="3"/>
        <v>0</v>
      </c>
      <c r="Q23" s="4">
        <f t="shared" si="3"/>
        <v>12019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5"/>
      <c r="B24" s="4" t="s">
        <v>80</v>
      </c>
      <c r="C24" s="4">
        <f t="shared" ref="C24:Q24" si="4">C20+C19+C18+C17+C16+C15+C14+C21</f>
        <v>4969.5</v>
      </c>
      <c r="D24" s="4">
        <f t="shared" si="4"/>
        <v>981</v>
      </c>
      <c r="E24" s="4">
        <f t="shared" si="4"/>
        <v>5995.7</v>
      </c>
      <c r="F24" s="4">
        <f t="shared" si="4"/>
        <v>0</v>
      </c>
      <c r="G24" s="4">
        <f t="shared" si="4"/>
        <v>0</v>
      </c>
      <c r="H24" s="4">
        <f t="shared" si="4"/>
        <v>0</v>
      </c>
      <c r="I24" s="4">
        <f t="shared" si="4"/>
        <v>0</v>
      </c>
      <c r="J24" s="4">
        <f t="shared" si="4"/>
        <v>0</v>
      </c>
      <c r="K24" s="4">
        <f t="shared" si="4"/>
        <v>0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11946.2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5"/>
      <c r="B25" s="4" t="s">
        <v>81</v>
      </c>
      <c r="C25" s="4">
        <f t="shared" ref="C25:Q25" si="5">C24-C23</f>
        <v>-37.5</v>
      </c>
      <c r="D25" s="4">
        <f t="shared" si="5"/>
        <v>-318</v>
      </c>
      <c r="E25" s="4">
        <f t="shared" si="5"/>
        <v>282.69999999999982</v>
      </c>
      <c r="F25" s="4">
        <f t="shared" si="5"/>
        <v>0</v>
      </c>
      <c r="G25" s="4">
        <f t="shared" si="5"/>
        <v>0</v>
      </c>
      <c r="H25" s="4">
        <f t="shared" si="5"/>
        <v>0</v>
      </c>
      <c r="I25" s="4">
        <f t="shared" si="5"/>
        <v>0</v>
      </c>
      <c r="J25" s="4">
        <f t="shared" si="5"/>
        <v>0</v>
      </c>
      <c r="K25" s="4">
        <f t="shared" si="5"/>
        <v>0</v>
      </c>
      <c r="L25" s="4">
        <f t="shared" si="5"/>
        <v>0</v>
      </c>
      <c r="M25" s="4">
        <f t="shared" si="5"/>
        <v>0</v>
      </c>
      <c r="N25" s="4">
        <f t="shared" si="5"/>
        <v>0</v>
      </c>
      <c r="O25" s="4">
        <f t="shared" si="5"/>
        <v>0</v>
      </c>
      <c r="P25" s="4">
        <f t="shared" si="5"/>
        <v>0</v>
      </c>
      <c r="Q25" s="4">
        <f t="shared" si="5"/>
        <v>-72.799999999999272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5"/>
      <c r="B26" s="4" t="s">
        <v>82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5"/>
      <c r="B27" s="4" t="s">
        <v>83</v>
      </c>
      <c r="C27" s="4"/>
      <c r="D27" s="4"/>
      <c r="E27" s="4">
        <f>E22-E26</f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>
      <c r="A30" s="5"/>
      <c r="B30" s="4" t="str">
        <f t="array" ref="B30:Z45">TRANSPOSE(B3:Q27)</f>
        <v>DATE</v>
      </c>
      <c r="C30" s="4" t="str">
        <v>TOTAL REEL  INWARD</v>
      </c>
      <c r="D30" s="4" t="str">
        <v>LDPE CONSUMED BAG</v>
      </c>
      <c r="E30" s="4" t="str">
        <v>LDPE CONSUMED WEIGHT</v>
      </c>
      <c r="F30" s="4" t="str">
        <v>FOIL REELS</v>
      </c>
      <c r="G30" s="4" t="str">
        <v xml:space="preserve">FOIL MICRON </v>
      </c>
      <c r="H30" s="4" t="str">
        <v>GSM  OF PAPER AND  GRADE</v>
      </c>
      <c r="I30" s="4" t="str">
        <v>GSM PE</v>
      </c>
      <c r="J30" s="4" t="str">
        <v>GROSS WEIGHT  PAPER FROM MILL AS PER INVOICE</v>
      </c>
      <c r="K30" s="4" t="str">
        <v>GROSS WEIGHT  PAPER ZALANI</v>
      </c>
      <c r="L30" s="4" t="str">
        <v>FOIL NET  WEIGHT</v>
      </c>
      <c r="M30" s="4" t="str">
        <v>TRIM AND POLY FAADA</v>
      </c>
      <c r="N30" s="4" t="str">
        <v>PLAN  FAADA AND PACKING</v>
      </c>
      <c r="O30" s="4" t="str">
        <v>LUMPS</v>
      </c>
      <c r="P30" s="4" t="str">
        <v>SAMPLE REELS</v>
      </c>
      <c r="Q30" s="4" t="str">
        <v>BALANCE PLAIN REEL</v>
      </c>
      <c r="R30" s="4" t="str">
        <v>BALANCE POLY COATED REELS</v>
      </c>
      <c r="S30" s="4" t="str">
        <v>REWINDING AND SLITTING WASTE</v>
      </c>
      <c r="T30" s="4" t="str">
        <v>FINISH GOODS WITHOUT PACKING</v>
      </c>
      <c r="U30" s="4" t="str">
        <v>FINISH GOODS WITH PACKING</v>
      </c>
      <c r="V30" s="4" t="str">
        <v>TOTAL RAW INWARD</v>
      </c>
      <c r="W30" s="4" t="str">
        <v>TOTAL GOODS OUTWARD</v>
      </c>
      <c r="X30" s="4" t="str">
        <v>DIFF.</v>
      </c>
      <c r="Y30" s="4" t="str">
        <v>GOODS AS PER EXPORT</v>
      </c>
      <c r="Z30" s="4" t="str">
        <v>GOODS IN STOCK</v>
      </c>
      <c r="AA30" s="4"/>
      <c r="AB30" s="4"/>
      <c r="AC30" s="4"/>
      <c r="AD30" s="4"/>
      <c r="AE30" s="4"/>
      <c r="AF30" s="4"/>
    </row>
    <row r="31" spans="1:32">
      <c r="A31" s="5"/>
      <c r="B31" s="6">
        <v>45357</v>
      </c>
      <c r="C31" s="4">
        <v>5</v>
      </c>
      <c r="D31" s="4">
        <v>35</v>
      </c>
      <c r="E31" s="4">
        <v>875</v>
      </c>
      <c r="F31" s="4">
        <v>2</v>
      </c>
      <c r="G31" s="4">
        <v>6</v>
      </c>
      <c r="H31" s="4">
        <v>38</v>
      </c>
      <c r="I31" s="4">
        <v>12</v>
      </c>
      <c r="J31" s="4">
        <v>2893</v>
      </c>
      <c r="K31" s="4">
        <v>2869</v>
      </c>
      <c r="L31" s="4">
        <v>1239</v>
      </c>
      <c r="M31" s="4">
        <v>102</v>
      </c>
      <c r="N31" s="4">
        <v>27</v>
      </c>
      <c r="O31" s="4">
        <v>19.5</v>
      </c>
      <c r="P31" s="4">
        <v>0</v>
      </c>
      <c r="Q31" s="4">
        <v>0</v>
      </c>
      <c r="R31" s="4">
        <v>0</v>
      </c>
      <c r="S31" s="4">
        <v>0</v>
      </c>
      <c r="T31" s="4">
        <v>4821</v>
      </c>
      <c r="U31" s="4">
        <v>0</v>
      </c>
      <c r="V31" s="4">
        <v>5007</v>
      </c>
      <c r="W31" s="4">
        <v>4969.5</v>
      </c>
      <c r="X31" s="4">
        <v>-37.5</v>
      </c>
      <c r="Y31" s="4">
        <v>0</v>
      </c>
      <c r="Z31" s="4">
        <v>0</v>
      </c>
      <c r="AA31" s="4"/>
      <c r="AB31" s="4"/>
      <c r="AC31" s="4"/>
      <c r="AD31" s="4"/>
      <c r="AE31" s="4"/>
      <c r="AF31" s="4"/>
    </row>
    <row r="32" spans="1:32">
      <c r="A32" s="5"/>
      <c r="B32" s="6">
        <v>45363</v>
      </c>
      <c r="C32" s="4">
        <v>1</v>
      </c>
      <c r="D32" s="4">
        <v>7</v>
      </c>
      <c r="E32" s="4">
        <v>175</v>
      </c>
      <c r="F32" s="4">
        <v>1</v>
      </c>
      <c r="G32" s="4">
        <v>6.5</v>
      </c>
      <c r="H32" s="4">
        <v>40</v>
      </c>
      <c r="I32" s="4">
        <v>12</v>
      </c>
      <c r="J32" s="4">
        <v>592</v>
      </c>
      <c r="K32" s="4">
        <v>588</v>
      </c>
      <c r="L32" s="4">
        <v>532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981</v>
      </c>
      <c r="U32" s="4">
        <v>0</v>
      </c>
      <c r="V32" s="4">
        <v>1299</v>
      </c>
      <c r="W32" s="4">
        <v>981</v>
      </c>
      <c r="X32" s="4">
        <v>-318</v>
      </c>
      <c r="Y32" s="4">
        <v>0</v>
      </c>
      <c r="Z32" s="4">
        <v>0</v>
      </c>
      <c r="AA32" s="4"/>
      <c r="AB32" s="4"/>
      <c r="AC32" s="4"/>
      <c r="AD32" s="4"/>
      <c r="AE32" s="4"/>
      <c r="AF32" s="4"/>
    </row>
    <row r="33" spans="1:32">
      <c r="A33" s="5"/>
      <c r="B33" s="6">
        <v>45364</v>
      </c>
      <c r="C33" s="4">
        <v>6</v>
      </c>
      <c r="D33" s="4">
        <v>37</v>
      </c>
      <c r="E33" s="4">
        <v>925</v>
      </c>
      <c r="F33" s="4">
        <v>2</v>
      </c>
      <c r="G33" s="4">
        <v>6.5</v>
      </c>
      <c r="H33" s="4">
        <v>40</v>
      </c>
      <c r="I33" s="4">
        <v>12</v>
      </c>
      <c r="J33" s="4">
        <v>3540</v>
      </c>
      <c r="K33" s="4">
        <v>3513</v>
      </c>
      <c r="L33" s="4">
        <v>1248</v>
      </c>
      <c r="M33" s="4">
        <v>124</v>
      </c>
      <c r="N33" s="4">
        <v>33.200000000000003</v>
      </c>
      <c r="O33" s="4">
        <v>18.5</v>
      </c>
      <c r="P33" s="4">
        <v>0</v>
      </c>
      <c r="Q33" s="4">
        <v>0</v>
      </c>
      <c r="R33" s="4">
        <v>0</v>
      </c>
      <c r="S33" s="4">
        <v>0</v>
      </c>
      <c r="T33" s="4">
        <v>5820</v>
      </c>
      <c r="U33" s="4">
        <v>0</v>
      </c>
      <c r="V33" s="4">
        <v>5713</v>
      </c>
      <c r="W33" s="4">
        <v>5995.7</v>
      </c>
      <c r="X33" s="4">
        <v>282.69999999999982</v>
      </c>
      <c r="Y33" s="4">
        <v>0</v>
      </c>
      <c r="Z33" s="4">
        <v>0</v>
      </c>
      <c r="AA33" s="4"/>
      <c r="AB33" s="4"/>
      <c r="AC33" s="4"/>
      <c r="AD33" s="4"/>
      <c r="AE33" s="4"/>
      <c r="AF33" s="4"/>
    </row>
    <row r="34" spans="1:32">
      <c r="A34" s="5"/>
      <c r="B34" s="6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/>
      <c r="AB34" s="4"/>
      <c r="AC34" s="4"/>
      <c r="AD34" s="4"/>
      <c r="AE34" s="4"/>
      <c r="AF34" s="4"/>
    </row>
    <row r="35" spans="1:32">
      <c r="A35" s="5"/>
      <c r="B35" s="6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/>
      <c r="AB35" s="4"/>
      <c r="AC35" s="4"/>
      <c r="AD35" s="4"/>
      <c r="AE35" s="4"/>
      <c r="AF35" s="4"/>
    </row>
    <row r="36" spans="1:32">
      <c r="A36" s="5"/>
      <c r="B36" s="6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/>
      <c r="AB36" s="4"/>
      <c r="AC36" s="4"/>
      <c r="AD36" s="4"/>
      <c r="AE36" s="4"/>
      <c r="AF36" s="4"/>
    </row>
    <row r="37" spans="1:32">
      <c r="A37" s="5"/>
      <c r="B37" s="6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/>
      <c r="AB37" s="4"/>
      <c r="AC37" s="4"/>
      <c r="AD37" s="4"/>
      <c r="AE37" s="4"/>
      <c r="AF37" s="4"/>
    </row>
    <row r="38" spans="1:32">
      <c r="A38" s="5"/>
      <c r="B38" s="6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/>
      <c r="AB38" s="4"/>
      <c r="AC38" s="4"/>
      <c r="AD38" s="4"/>
      <c r="AE38" s="4"/>
      <c r="AF38" s="4"/>
    </row>
    <row r="39" spans="1:32">
      <c r="A39" s="5"/>
      <c r="B39" s="6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/>
      <c r="AB39" s="4"/>
      <c r="AC39" s="4"/>
      <c r="AD39" s="4"/>
      <c r="AE39" s="4"/>
      <c r="AF39" s="4"/>
    </row>
    <row r="40" spans="1:32">
      <c r="A40" s="5"/>
      <c r="B40" s="6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/>
      <c r="AB40" s="4"/>
      <c r="AC40" s="4"/>
      <c r="AD40" s="4"/>
      <c r="AE40" s="4"/>
      <c r="AF40" s="4"/>
    </row>
    <row r="41" spans="1:32">
      <c r="A41" s="5"/>
      <c r="B41" s="6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/>
      <c r="AB41" s="4"/>
      <c r="AC41" s="4"/>
      <c r="AD41" s="4"/>
      <c r="AE41" s="4"/>
      <c r="AF41" s="4"/>
    </row>
    <row r="42" spans="1:32">
      <c r="A42" s="5"/>
      <c r="B42" s="6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/>
      <c r="AB42" s="4"/>
      <c r="AC42" s="4"/>
      <c r="AD42" s="4"/>
      <c r="AE42" s="4"/>
      <c r="AF42" s="4"/>
    </row>
    <row r="43" spans="1:32">
      <c r="A43" s="5"/>
      <c r="B43" s="6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/>
      <c r="AB43" s="4"/>
      <c r="AC43" s="4"/>
      <c r="AD43" s="4"/>
      <c r="AE43" s="4"/>
      <c r="AF43" s="4"/>
    </row>
    <row r="44" spans="1:32">
      <c r="A44" s="5"/>
      <c r="B44" s="6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/>
      <c r="AB44" s="4"/>
      <c r="AC44" s="4"/>
      <c r="AD44" s="4"/>
      <c r="AE44" s="4"/>
      <c r="AF44" s="4"/>
    </row>
    <row r="45" spans="1:32">
      <c r="A45" s="5"/>
      <c r="B45" s="4" t="str">
        <v>TOTAL</v>
      </c>
      <c r="C45" s="4">
        <v>12</v>
      </c>
      <c r="D45" s="4">
        <v>79</v>
      </c>
      <c r="E45" s="4">
        <v>1975</v>
      </c>
      <c r="F45" s="4">
        <v>5</v>
      </c>
      <c r="G45" s="4">
        <v>19</v>
      </c>
      <c r="H45" s="4">
        <v>0</v>
      </c>
      <c r="I45" s="4">
        <v>0</v>
      </c>
      <c r="J45" s="4">
        <v>7025</v>
      </c>
      <c r="K45" s="4">
        <v>6970</v>
      </c>
      <c r="L45" s="4">
        <v>3019</v>
      </c>
      <c r="M45" s="4">
        <v>226</v>
      </c>
      <c r="N45" s="4">
        <v>60.2</v>
      </c>
      <c r="O45" s="4">
        <v>38</v>
      </c>
      <c r="P45" s="4">
        <v>0</v>
      </c>
      <c r="Q45" s="4">
        <v>0</v>
      </c>
      <c r="R45" s="4">
        <v>0</v>
      </c>
      <c r="S45" s="4">
        <v>0</v>
      </c>
      <c r="T45" s="4">
        <v>11622</v>
      </c>
      <c r="U45" s="4">
        <v>0</v>
      </c>
      <c r="V45" s="4">
        <v>12019</v>
      </c>
      <c r="W45" s="4">
        <v>11946.2</v>
      </c>
      <c r="X45" s="4">
        <v>-72.799999999999272</v>
      </c>
      <c r="Y45" s="4">
        <v>0</v>
      </c>
      <c r="Z45" s="4">
        <v>0</v>
      </c>
      <c r="AA45" s="4"/>
      <c r="AB45" s="4"/>
      <c r="AC45" s="4"/>
      <c r="AD45" s="4"/>
      <c r="AE45" s="4"/>
      <c r="AF45" s="4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1">
    <mergeCell ref="L1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00"/>
  <sheetViews>
    <sheetView workbookViewId="0"/>
  </sheetViews>
  <sheetFormatPr defaultColWidth="12.5703125" defaultRowHeight="15.75" customHeight="1"/>
  <cols>
    <col min="2" max="2" width="22.85546875" customWidth="1"/>
    <col min="3" max="3" width="13.42578125" customWidth="1"/>
  </cols>
  <sheetData>
    <row r="1" spans="1:32">
      <c r="A1" s="1" t="s">
        <v>57</v>
      </c>
      <c r="B1" s="2"/>
      <c r="C1" s="3"/>
      <c r="D1" s="3"/>
      <c r="E1" s="3"/>
      <c r="F1" s="3"/>
      <c r="G1" s="3"/>
      <c r="H1" s="2"/>
      <c r="I1" s="2"/>
      <c r="J1" s="2"/>
      <c r="K1" s="2"/>
      <c r="L1" s="11"/>
      <c r="M1" s="12"/>
      <c r="N1" s="12"/>
      <c r="O1" s="12"/>
      <c r="P1" s="1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"/>
      <c r="B2" s="4"/>
      <c r="C2" s="7" t="s">
        <v>87</v>
      </c>
      <c r="D2" s="7" t="s">
        <v>87</v>
      </c>
      <c r="E2" s="7" t="s">
        <v>88</v>
      </c>
      <c r="F2" s="7" t="s">
        <v>88</v>
      </c>
      <c r="G2" s="7" t="s">
        <v>88</v>
      </c>
      <c r="H2" s="7" t="s">
        <v>88</v>
      </c>
      <c r="I2" s="2"/>
      <c r="J2" s="2"/>
      <c r="K2" s="2"/>
      <c r="L2" s="12"/>
      <c r="M2" s="12"/>
      <c r="N2" s="12"/>
      <c r="O2" s="12"/>
      <c r="P2" s="1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5"/>
      <c r="B3" s="4" t="s">
        <v>3</v>
      </c>
      <c r="C3" s="9">
        <v>45358</v>
      </c>
      <c r="D3" s="9">
        <v>45359</v>
      </c>
      <c r="E3" s="9">
        <v>45359</v>
      </c>
      <c r="F3" s="9">
        <v>45360</v>
      </c>
      <c r="G3" s="9">
        <v>45361</v>
      </c>
      <c r="H3" s="9">
        <v>45362</v>
      </c>
      <c r="I3" s="6"/>
      <c r="J3" s="6"/>
      <c r="K3" s="6"/>
      <c r="L3" s="6"/>
      <c r="M3" s="6"/>
      <c r="N3" s="6"/>
      <c r="O3" s="6"/>
      <c r="P3" s="6"/>
      <c r="Q3" s="4" t="s">
        <v>60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5"/>
      <c r="B4" s="4" t="s">
        <v>61</v>
      </c>
      <c r="C4" s="8">
        <v>8</v>
      </c>
      <c r="D4" s="8">
        <v>1</v>
      </c>
      <c r="E4" s="8">
        <v>6</v>
      </c>
      <c r="F4" s="8">
        <v>7</v>
      </c>
      <c r="G4" s="8">
        <v>6</v>
      </c>
      <c r="H4" s="4">
        <v>5</v>
      </c>
      <c r="I4" s="4"/>
      <c r="J4" s="4"/>
      <c r="K4" s="4"/>
      <c r="L4" s="4"/>
      <c r="M4" s="4"/>
      <c r="N4" s="4"/>
      <c r="O4" s="4"/>
      <c r="P4" s="4"/>
      <c r="Q4" s="4">
        <f t="shared" ref="Q4:Q8" si="0">SUM(C4:P4)</f>
        <v>33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5"/>
      <c r="B5" s="4" t="s">
        <v>62</v>
      </c>
      <c r="C5" s="8">
        <v>82</v>
      </c>
      <c r="D5" s="8">
        <v>11</v>
      </c>
      <c r="E5" s="8">
        <v>40</v>
      </c>
      <c r="F5" s="8">
        <v>45</v>
      </c>
      <c r="G5" s="8">
        <v>43</v>
      </c>
      <c r="H5" s="4">
        <v>36</v>
      </c>
      <c r="I5" s="4"/>
      <c r="J5" s="4"/>
      <c r="K5" s="4"/>
      <c r="L5" s="4"/>
      <c r="M5" s="4"/>
      <c r="N5" s="4"/>
      <c r="O5" s="4"/>
      <c r="P5" s="4"/>
      <c r="Q5" s="4">
        <f t="shared" si="0"/>
        <v>257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5"/>
      <c r="B6" s="4" t="s">
        <v>63</v>
      </c>
      <c r="C6" s="8">
        <f t="shared" ref="C6:H6" si="1">25*C5</f>
        <v>2050</v>
      </c>
      <c r="D6" s="8">
        <f t="shared" si="1"/>
        <v>275</v>
      </c>
      <c r="E6" s="8">
        <f t="shared" si="1"/>
        <v>1000</v>
      </c>
      <c r="F6" s="8">
        <f t="shared" si="1"/>
        <v>1125</v>
      </c>
      <c r="G6" s="8">
        <f t="shared" si="1"/>
        <v>1075</v>
      </c>
      <c r="H6" s="8">
        <f t="shared" si="1"/>
        <v>900</v>
      </c>
      <c r="I6" s="4"/>
      <c r="J6" s="4"/>
      <c r="K6" s="4"/>
      <c r="L6" s="4"/>
      <c r="M6" s="4"/>
      <c r="N6" s="4"/>
      <c r="O6" s="4"/>
      <c r="P6" s="4"/>
      <c r="Q6" s="4">
        <f t="shared" si="0"/>
        <v>6425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5"/>
      <c r="B7" s="4" t="s">
        <v>64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4"/>
      <c r="J7" s="4"/>
      <c r="K7" s="4"/>
      <c r="L7" s="4"/>
      <c r="M7" s="4"/>
      <c r="N7" s="4"/>
      <c r="O7" s="4"/>
      <c r="P7" s="4"/>
      <c r="Q7" s="4">
        <f t="shared" si="0"/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5"/>
      <c r="B8" s="4" t="s">
        <v>65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4"/>
      <c r="J8" s="4"/>
      <c r="K8" s="4"/>
      <c r="L8" s="4"/>
      <c r="M8" s="4"/>
      <c r="N8" s="4"/>
      <c r="O8" s="4"/>
      <c r="P8" s="4"/>
      <c r="Q8" s="4">
        <f t="shared" si="0"/>
        <v>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5"/>
      <c r="B9" s="4" t="s">
        <v>66</v>
      </c>
      <c r="C9" s="8">
        <v>40</v>
      </c>
      <c r="D9" s="8">
        <v>40</v>
      </c>
      <c r="E9" s="8">
        <v>30</v>
      </c>
      <c r="F9" s="8">
        <v>30</v>
      </c>
      <c r="G9" s="8">
        <v>30</v>
      </c>
      <c r="H9" s="8">
        <v>30</v>
      </c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5"/>
      <c r="B10" s="4" t="s">
        <v>67</v>
      </c>
      <c r="C10" s="8">
        <v>20</v>
      </c>
      <c r="D10" s="8">
        <v>20</v>
      </c>
      <c r="E10" s="8">
        <v>10</v>
      </c>
      <c r="F10" s="8">
        <v>10</v>
      </c>
      <c r="G10" s="8">
        <v>10</v>
      </c>
      <c r="H10" s="8">
        <v>10</v>
      </c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5"/>
      <c r="B11" s="4" t="s">
        <v>68</v>
      </c>
      <c r="C11" s="8">
        <v>4277</v>
      </c>
      <c r="D11" s="8">
        <v>555</v>
      </c>
      <c r="E11" s="8">
        <v>3105</v>
      </c>
      <c r="F11" s="8">
        <v>3505</v>
      </c>
      <c r="G11" s="8">
        <v>3098</v>
      </c>
      <c r="H11" s="4">
        <v>2625</v>
      </c>
      <c r="I11" s="4"/>
      <c r="J11" s="4"/>
      <c r="K11" s="4"/>
      <c r="L11" s="4"/>
      <c r="M11" s="4"/>
      <c r="N11" s="4"/>
      <c r="O11" s="4"/>
      <c r="P11" s="4"/>
      <c r="Q11" s="4">
        <f t="shared" ref="Q11:Q22" si="2">SUM(C11:P11)</f>
        <v>17165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5"/>
      <c r="B12" s="4" t="s">
        <v>69</v>
      </c>
      <c r="C12" s="8">
        <v>4243</v>
      </c>
      <c r="D12" s="8">
        <v>550</v>
      </c>
      <c r="E12" s="8">
        <v>3077</v>
      </c>
      <c r="F12" s="8">
        <v>3473</v>
      </c>
      <c r="G12" s="8">
        <v>3072</v>
      </c>
      <c r="H12" s="4">
        <v>2602</v>
      </c>
      <c r="I12" s="4"/>
      <c r="J12" s="4"/>
      <c r="K12" s="4"/>
      <c r="L12" s="4"/>
      <c r="M12" s="4"/>
      <c r="N12" s="4"/>
      <c r="O12" s="4"/>
      <c r="P12" s="4"/>
      <c r="Q12" s="4">
        <f t="shared" si="2"/>
        <v>17017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5"/>
      <c r="B13" s="4" t="s">
        <v>70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>
        <f t="shared" si="2"/>
        <v>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5"/>
      <c r="B14" s="4" t="s">
        <v>71</v>
      </c>
      <c r="C14" s="8">
        <v>144</v>
      </c>
      <c r="D14" s="8">
        <v>0</v>
      </c>
      <c r="E14" s="8">
        <v>88</v>
      </c>
      <c r="F14" s="8">
        <f>68.5+35</f>
        <v>103.5</v>
      </c>
      <c r="G14" s="8">
        <f>64.5+28</f>
        <v>92.5</v>
      </c>
      <c r="H14" s="4">
        <f>56.2+28</f>
        <v>84.2</v>
      </c>
      <c r="I14" s="4"/>
      <c r="J14" s="4"/>
      <c r="K14" s="4"/>
      <c r="L14" s="4"/>
      <c r="M14" s="4"/>
      <c r="N14" s="4"/>
      <c r="O14" s="4"/>
      <c r="P14" s="4"/>
      <c r="Q14" s="4">
        <f t="shared" si="2"/>
        <v>512.20000000000005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5"/>
      <c r="B15" s="4" t="s">
        <v>72</v>
      </c>
      <c r="C15" s="8">
        <v>31.6</v>
      </c>
      <c r="D15" s="8">
        <v>0</v>
      </c>
      <c r="E15" s="8">
        <v>30.9</v>
      </c>
      <c r="F15" s="8">
        <f>26+13.6</f>
        <v>39.6</v>
      </c>
      <c r="G15" s="8">
        <v>26.3</v>
      </c>
      <c r="H15" s="4">
        <f>13+5</f>
        <v>18</v>
      </c>
      <c r="I15" s="4"/>
      <c r="J15" s="4"/>
      <c r="K15" s="4"/>
      <c r="L15" s="4"/>
      <c r="M15" s="4"/>
      <c r="N15" s="4"/>
      <c r="O15" s="4"/>
      <c r="P15" s="4"/>
      <c r="Q15" s="4">
        <f t="shared" si="2"/>
        <v>146.4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5"/>
      <c r="B16" s="4" t="s">
        <v>13</v>
      </c>
      <c r="C16" s="8">
        <v>35</v>
      </c>
      <c r="D16" s="8">
        <v>0</v>
      </c>
      <c r="E16" s="8">
        <v>19</v>
      </c>
      <c r="F16" s="8">
        <v>23.5</v>
      </c>
      <c r="G16" s="8">
        <v>25.2</v>
      </c>
      <c r="H16" s="4">
        <v>28</v>
      </c>
      <c r="I16" s="4"/>
      <c r="J16" s="4"/>
      <c r="K16" s="4"/>
      <c r="L16" s="4"/>
      <c r="M16" s="4"/>
      <c r="N16" s="4"/>
      <c r="O16" s="4"/>
      <c r="P16" s="4"/>
      <c r="Q16" s="4">
        <f t="shared" si="2"/>
        <v>130.69999999999999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5"/>
      <c r="B17" s="4" t="s">
        <v>73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4">
        <v>0</v>
      </c>
      <c r="I17" s="4"/>
      <c r="J17" s="4"/>
      <c r="K17" s="4"/>
      <c r="L17" s="4"/>
      <c r="M17" s="4"/>
      <c r="N17" s="4"/>
      <c r="O17" s="4"/>
      <c r="P17" s="4"/>
      <c r="Q17" s="4">
        <f t="shared" si="2"/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5"/>
      <c r="B18" s="4" t="s">
        <v>74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>
        <f t="shared" si="2"/>
        <v>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5"/>
      <c r="B19" s="4" t="s">
        <v>75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>
        <f t="shared" si="2"/>
        <v>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5"/>
      <c r="B20" s="4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4">
        <v>0</v>
      </c>
      <c r="I20" s="4"/>
      <c r="J20" s="4"/>
      <c r="K20" s="4"/>
      <c r="L20" s="4"/>
      <c r="M20" s="4"/>
      <c r="N20" s="4"/>
      <c r="O20" s="4"/>
      <c r="P20" s="4"/>
      <c r="Q20" s="4">
        <f t="shared" si="2"/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5"/>
      <c r="B21" s="4" t="s">
        <v>77</v>
      </c>
      <c r="C21" s="8">
        <v>6065</v>
      </c>
      <c r="D21" s="8">
        <v>779.5</v>
      </c>
      <c r="E21" s="8">
        <v>3964.5</v>
      </c>
      <c r="F21" s="8">
        <v>4434.5</v>
      </c>
      <c r="G21" s="8">
        <v>3973.5</v>
      </c>
      <c r="H21" s="4">
        <v>3365</v>
      </c>
      <c r="I21" s="4"/>
      <c r="J21" s="4"/>
      <c r="K21" s="4"/>
      <c r="L21" s="4"/>
      <c r="M21" s="4"/>
      <c r="N21" s="4"/>
      <c r="O21" s="4"/>
      <c r="P21" s="4"/>
      <c r="Q21" s="4">
        <f t="shared" si="2"/>
        <v>22582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5"/>
      <c r="B22" s="4" t="s">
        <v>78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f t="shared" si="2"/>
        <v>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5"/>
      <c r="B23" s="4" t="s">
        <v>79</v>
      </c>
      <c r="C23" s="4">
        <f t="shared" ref="C23:Q23" si="3">C13+C11+C6</f>
        <v>6327</v>
      </c>
      <c r="D23" s="4">
        <f t="shared" si="3"/>
        <v>830</v>
      </c>
      <c r="E23" s="4">
        <f t="shared" si="3"/>
        <v>4105</v>
      </c>
      <c r="F23" s="4">
        <f t="shared" si="3"/>
        <v>4630</v>
      </c>
      <c r="G23" s="4">
        <f t="shared" si="3"/>
        <v>4173</v>
      </c>
      <c r="H23" s="4">
        <f t="shared" si="3"/>
        <v>3525</v>
      </c>
      <c r="I23" s="4">
        <f t="shared" si="3"/>
        <v>0</v>
      </c>
      <c r="J23" s="4">
        <f t="shared" si="3"/>
        <v>0</v>
      </c>
      <c r="K23" s="4">
        <f t="shared" si="3"/>
        <v>0</v>
      </c>
      <c r="L23" s="4">
        <f t="shared" si="3"/>
        <v>0</v>
      </c>
      <c r="M23" s="4">
        <f t="shared" si="3"/>
        <v>0</v>
      </c>
      <c r="N23" s="4">
        <f t="shared" si="3"/>
        <v>0</v>
      </c>
      <c r="O23" s="4">
        <f t="shared" si="3"/>
        <v>0</v>
      </c>
      <c r="P23" s="4">
        <f t="shared" si="3"/>
        <v>0</v>
      </c>
      <c r="Q23" s="4">
        <f t="shared" si="3"/>
        <v>23590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5"/>
      <c r="B24" s="4" t="s">
        <v>80</v>
      </c>
      <c r="C24" s="4">
        <f t="shared" ref="C24:Q24" si="4">C20+C19+C18+C17+C16+C15+C14+C21</f>
        <v>6275.6</v>
      </c>
      <c r="D24" s="4">
        <f t="shared" si="4"/>
        <v>779.5</v>
      </c>
      <c r="E24" s="4">
        <f t="shared" si="4"/>
        <v>4102.3999999999996</v>
      </c>
      <c r="F24" s="4">
        <f t="shared" si="4"/>
        <v>4601.1000000000004</v>
      </c>
      <c r="G24" s="4">
        <f t="shared" si="4"/>
        <v>4117.5</v>
      </c>
      <c r="H24" s="4">
        <f t="shared" si="4"/>
        <v>3495.2</v>
      </c>
      <c r="I24" s="4">
        <f t="shared" si="4"/>
        <v>0</v>
      </c>
      <c r="J24" s="4">
        <f t="shared" si="4"/>
        <v>0</v>
      </c>
      <c r="K24" s="4">
        <f t="shared" si="4"/>
        <v>0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23371.3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5"/>
      <c r="B25" s="4" t="s">
        <v>81</v>
      </c>
      <c r="C25" s="4">
        <f t="shared" ref="C25:Q25" si="5">C24-C23</f>
        <v>-51.399999999999636</v>
      </c>
      <c r="D25" s="4">
        <f t="shared" si="5"/>
        <v>-50.5</v>
      </c>
      <c r="E25" s="4">
        <f t="shared" si="5"/>
        <v>-2.6000000000003638</v>
      </c>
      <c r="F25" s="4">
        <f t="shared" si="5"/>
        <v>-28.899999999999636</v>
      </c>
      <c r="G25" s="4">
        <f t="shared" si="5"/>
        <v>-55.5</v>
      </c>
      <c r="H25" s="4">
        <f t="shared" si="5"/>
        <v>-29.800000000000182</v>
      </c>
      <c r="I25" s="4">
        <f t="shared" si="5"/>
        <v>0</v>
      </c>
      <c r="J25" s="4">
        <f t="shared" si="5"/>
        <v>0</v>
      </c>
      <c r="K25" s="4">
        <f t="shared" si="5"/>
        <v>0</v>
      </c>
      <c r="L25" s="4">
        <f t="shared" si="5"/>
        <v>0</v>
      </c>
      <c r="M25" s="4">
        <f t="shared" si="5"/>
        <v>0</v>
      </c>
      <c r="N25" s="4">
        <f t="shared" si="5"/>
        <v>0</v>
      </c>
      <c r="O25" s="4">
        <f t="shared" si="5"/>
        <v>0</v>
      </c>
      <c r="P25" s="4">
        <f t="shared" si="5"/>
        <v>0</v>
      </c>
      <c r="Q25" s="4">
        <f t="shared" si="5"/>
        <v>-218.70000000000073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5"/>
      <c r="B26" s="4" t="s">
        <v>82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5"/>
      <c r="B27" s="4" t="s">
        <v>83</v>
      </c>
      <c r="C27" s="4"/>
      <c r="D27" s="4"/>
      <c r="E27" s="4">
        <f>E22-E26</f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>
      <c r="A30" s="5"/>
      <c r="B30" s="4" t="str">
        <f t="array" ref="B30:Z45">TRANSPOSE(B3:Q27)</f>
        <v>DATE</v>
      </c>
      <c r="C30" s="4" t="str">
        <v>TOTAL REEL  INWARD</v>
      </c>
      <c r="D30" s="4" t="str">
        <v>LDPE CONSUMED BAG</v>
      </c>
      <c r="E30" s="4" t="str">
        <v>LDPE CONSUMED WEIGHT</v>
      </c>
      <c r="F30" s="4" t="str">
        <v>FOIL REELS</v>
      </c>
      <c r="G30" s="4" t="str">
        <v xml:space="preserve">FOIL MICRON </v>
      </c>
      <c r="H30" s="4" t="str">
        <v>GSM  OF PAPER AND  GRADE</v>
      </c>
      <c r="I30" s="4" t="str">
        <v>GSM PE</v>
      </c>
      <c r="J30" s="4" t="str">
        <v>GROSS WEIGHT  PAPER FROM MILL AS PER INVOICE</v>
      </c>
      <c r="K30" s="4" t="str">
        <v>GROSS WEIGHT  PAPER ZALANI</v>
      </c>
      <c r="L30" s="4" t="str">
        <v>FOIL NET  WEIGHT</v>
      </c>
      <c r="M30" s="4" t="str">
        <v>TRIM AND POLY FAADA</v>
      </c>
      <c r="N30" s="4" t="str">
        <v>PLAN  FAADA AND PACKING</v>
      </c>
      <c r="O30" s="4" t="str">
        <v>LUMPS</v>
      </c>
      <c r="P30" s="4" t="str">
        <v>SAMPLE REELS</v>
      </c>
      <c r="Q30" s="4" t="str">
        <v>BALANCE PLAIN REEL</v>
      </c>
      <c r="R30" s="4" t="str">
        <v>BALANCE POLY COATED REELS</v>
      </c>
      <c r="S30" s="4" t="str">
        <v>REWINDING AND SLITTING WASTE</v>
      </c>
      <c r="T30" s="4" t="str">
        <v>FINISH GOODS WITHOUT PACKING</v>
      </c>
      <c r="U30" s="4" t="str">
        <v>FINISH GOODS WITH PACKING</v>
      </c>
      <c r="V30" s="4" t="str">
        <v>TOTAL RAW INWARD</v>
      </c>
      <c r="W30" s="4" t="str">
        <v>TOTAL GOODS OUTWARD</v>
      </c>
      <c r="X30" s="4" t="str">
        <v>DIFF.</v>
      </c>
      <c r="Y30" s="4" t="str">
        <v>GOODS AS PER EXPORT</v>
      </c>
      <c r="Z30" s="4" t="str">
        <v>GOODS IN STOCK</v>
      </c>
      <c r="AA30" s="4"/>
      <c r="AB30" s="4"/>
      <c r="AC30" s="4"/>
      <c r="AD30" s="4"/>
      <c r="AE30" s="4"/>
      <c r="AF30" s="4"/>
    </row>
    <row r="31" spans="1:32">
      <c r="A31" s="5"/>
      <c r="B31" s="6">
        <v>45358</v>
      </c>
      <c r="C31" s="4">
        <v>8</v>
      </c>
      <c r="D31" s="4">
        <v>82</v>
      </c>
      <c r="E31" s="4">
        <v>2050</v>
      </c>
      <c r="F31" s="4">
        <v>0</v>
      </c>
      <c r="G31" s="4">
        <v>0</v>
      </c>
      <c r="H31" s="4">
        <v>40</v>
      </c>
      <c r="I31" s="4">
        <v>20</v>
      </c>
      <c r="J31" s="4">
        <v>4277</v>
      </c>
      <c r="K31" s="4">
        <v>4243</v>
      </c>
      <c r="L31" s="4">
        <v>0</v>
      </c>
      <c r="M31" s="4">
        <v>144</v>
      </c>
      <c r="N31" s="4">
        <v>31.6</v>
      </c>
      <c r="O31" s="4">
        <v>35</v>
      </c>
      <c r="P31" s="4">
        <v>0</v>
      </c>
      <c r="Q31" s="4">
        <v>0</v>
      </c>
      <c r="R31" s="4">
        <v>0</v>
      </c>
      <c r="S31" s="4">
        <v>0</v>
      </c>
      <c r="T31" s="4">
        <v>6065</v>
      </c>
      <c r="U31" s="4">
        <v>0</v>
      </c>
      <c r="V31" s="4">
        <v>6327</v>
      </c>
      <c r="W31" s="4">
        <v>6275.6</v>
      </c>
      <c r="X31" s="4">
        <v>-51.399999999999636</v>
      </c>
      <c r="Y31" s="4">
        <v>0</v>
      </c>
      <c r="Z31" s="4">
        <v>0</v>
      </c>
      <c r="AA31" s="4"/>
      <c r="AB31" s="4"/>
      <c r="AC31" s="4"/>
      <c r="AD31" s="4"/>
      <c r="AE31" s="4"/>
      <c r="AF31" s="4"/>
    </row>
    <row r="32" spans="1:32">
      <c r="A32" s="5"/>
      <c r="B32" s="6">
        <v>45359</v>
      </c>
      <c r="C32" s="4">
        <v>1</v>
      </c>
      <c r="D32" s="4">
        <v>11</v>
      </c>
      <c r="E32" s="4">
        <v>275</v>
      </c>
      <c r="F32" s="4">
        <v>0</v>
      </c>
      <c r="G32" s="4">
        <v>0</v>
      </c>
      <c r="H32" s="4">
        <v>40</v>
      </c>
      <c r="I32" s="4">
        <v>20</v>
      </c>
      <c r="J32" s="4">
        <v>555</v>
      </c>
      <c r="K32" s="4">
        <v>550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779.5</v>
      </c>
      <c r="U32" s="4">
        <v>0</v>
      </c>
      <c r="V32" s="4">
        <v>830</v>
      </c>
      <c r="W32" s="4">
        <v>779.5</v>
      </c>
      <c r="X32" s="4">
        <v>-50.5</v>
      </c>
      <c r="Y32" s="4">
        <v>0</v>
      </c>
      <c r="Z32" s="4">
        <v>0</v>
      </c>
      <c r="AA32" s="4"/>
      <c r="AB32" s="4"/>
      <c r="AC32" s="4"/>
      <c r="AD32" s="4"/>
      <c r="AE32" s="4"/>
      <c r="AF32" s="4"/>
    </row>
    <row r="33" spans="1:32">
      <c r="A33" s="5"/>
      <c r="B33" s="6">
        <v>45359</v>
      </c>
      <c r="C33" s="4">
        <v>6</v>
      </c>
      <c r="D33" s="4">
        <v>40</v>
      </c>
      <c r="E33" s="4">
        <v>1000</v>
      </c>
      <c r="F33" s="4">
        <v>0</v>
      </c>
      <c r="G33" s="4">
        <v>0</v>
      </c>
      <c r="H33" s="4">
        <v>30</v>
      </c>
      <c r="I33" s="4">
        <v>10</v>
      </c>
      <c r="J33" s="4">
        <v>3105</v>
      </c>
      <c r="K33" s="4">
        <v>3077</v>
      </c>
      <c r="L33" s="4">
        <v>0</v>
      </c>
      <c r="M33" s="4">
        <v>88</v>
      </c>
      <c r="N33" s="4">
        <v>30.9</v>
      </c>
      <c r="O33" s="4">
        <v>19</v>
      </c>
      <c r="P33" s="4">
        <v>0</v>
      </c>
      <c r="Q33" s="4">
        <v>0</v>
      </c>
      <c r="R33" s="4">
        <v>0</v>
      </c>
      <c r="S33" s="4">
        <v>0</v>
      </c>
      <c r="T33" s="4">
        <v>3964.5</v>
      </c>
      <c r="U33" s="4">
        <v>0</v>
      </c>
      <c r="V33" s="4">
        <v>4105</v>
      </c>
      <c r="W33" s="4">
        <v>4102.3999999999996</v>
      </c>
      <c r="X33" s="4">
        <v>-2.6000000000003638</v>
      </c>
      <c r="Y33" s="4">
        <v>0</v>
      </c>
      <c r="Z33" s="4">
        <v>0</v>
      </c>
      <c r="AA33" s="4"/>
      <c r="AB33" s="4"/>
      <c r="AC33" s="4"/>
      <c r="AD33" s="4"/>
      <c r="AE33" s="4"/>
      <c r="AF33" s="4"/>
    </row>
    <row r="34" spans="1:32">
      <c r="A34" s="5"/>
      <c r="B34" s="6">
        <v>45360</v>
      </c>
      <c r="C34" s="4">
        <v>7</v>
      </c>
      <c r="D34" s="4">
        <v>45</v>
      </c>
      <c r="E34" s="4">
        <v>1125</v>
      </c>
      <c r="F34" s="4">
        <v>0</v>
      </c>
      <c r="G34" s="4">
        <v>0</v>
      </c>
      <c r="H34" s="4">
        <v>30</v>
      </c>
      <c r="I34" s="4">
        <v>10</v>
      </c>
      <c r="J34" s="4">
        <v>3505</v>
      </c>
      <c r="K34" s="4">
        <v>3473</v>
      </c>
      <c r="L34" s="4">
        <v>0</v>
      </c>
      <c r="M34" s="4">
        <v>103.5</v>
      </c>
      <c r="N34" s="4">
        <v>39.6</v>
      </c>
      <c r="O34" s="4">
        <v>23.5</v>
      </c>
      <c r="P34" s="4">
        <v>0</v>
      </c>
      <c r="Q34" s="4">
        <v>0</v>
      </c>
      <c r="R34" s="4">
        <v>0</v>
      </c>
      <c r="S34" s="4">
        <v>0</v>
      </c>
      <c r="T34" s="4">
        <v>4434.5</v>
      </c>
      <c r="U34" s="4">
        <v>0</v>
      </c>
      <c r="V34" s="4">
        <v>4630</v>
      </c>
      <c r="W34" s="4">
        <v>4601.1000000000004</v>
      </c>
      <c r="X34" s="4">
        <v>-28.899999999999636</v>
      </c>
      <c r="Y34" s="4">
        <v>0</v>
      </c>
      <c r="Z34" s="4">
        <v>0</v>
      </c>
      <c r="AA34" s="4"/>
      <c r="AB34" s="4"/>
      <c r="AC34" s="4"/>
      <c r="AD34" s="4"/>
      <c r="AE34" s="4"/>
      <c r="AF34" s="4"/>
    </row>
    <row r="35" spans="1:32">
      <c r="A35" s="5"/>
      <c r="B35" s="6">
        <v>45361</v>
      </c>
      <c r="C35" s="4">
        <v>6</v>
      </c>
      <c r="D35" s="4">
        <v>43</v>
      </c>
      <c r="E35" s="4">
        <v>1075</v>
      </c>
      <c r="F35" s="4">
        <v>0</v>
      </c>
      <c r="G35" s="4">
        <v>0</v>
      </c>
      <c r="H35" s="4">
        <v>30</v>
      </c>
      <c r="I35" s="4">
        <v>10</v>
      </c>
      <c r="J35" s="4">
        <v>3098</v>
      </c>
      <c r="K35" s="4">
        <v>3072</v>
      </c>
      <c r="L35" s="4">
        <v>0</v>
      </c>
      <c r="M35" s="4">
        <v>92.5</v>
      </c>
      <c r="N35" s="4">
        <v>26.3</v>
      </c>
      <c r="O35" s="4">
        <v>25.2</v>
      </c>
      <c r="P35" s="4">
        <v>0</v>
      </c>
      <c r="Q35" s="4">
        <v>0</v>
      </c>
      <c r="R35" s="4">
        <v>0</v>
      </c>
      <c r="S35" s="4">
        <v>0</v>
      </c>
      <c r="T35" s="4">
        <v>3973.5</v>
      </c>
      <c r="U35" s="4">
        <v>0</v>
      </c>
      <c r="V35" s="4">
        <v>4173</v>
      </c>
      <c r="W35" s="4">
        <v>4117.5</v>
      </c>
      <c r="X35" s="4">
        <v>-55.5</v>
      </c>
      <c r="Y35" s="4">
        <v>0</v>
      </c>
      <c r="Z35" s="4">
        <v>0</v>
      </c>
      <c r="AA35" s="4"/>
      <c r="AB35" s="4"/>
      <c r="AC35" s="4"/>
      <c r="AD35" s="4"/>
      <c r="AE35" s="4"/>
      <c r="AF35" s="4"/>
    </row>
    <row r="36" spans="1:32">
      <c r="A36" s="5"/>
      <c r="B36" s="6">
        <v>45362</v>
      </c>
      <c r="C36" s="4">
        <v>5</v>
      </c>
      <c r="D36" s="4">
        <v>36</v>
      </c>
      <c r="E36" s="4">
        <v>900</v>
      </c>
      <c r="F36" s="4">
        <v>0</v>
      </c>
      <c r="G36" s="4">
        <v>0</v>
      </c>
      <c r="H36" s="4">
        <v>30</v>
      </c>
      <c r="I36" s="4">
        <v>10</v>
      </c>
      <c r="J36" s="4">
        <v>2625</v>
      </c>
      <c r="K36" s="4">
        <v>2602</v>
      </c>
      <c r="L36" s="4">
        <v>0</v>
      </c>
      <c r="M36" s="4">
        <v>84.2</v>
      </c>
      <c r="N36" s="4">
        <v>18</v>
      </c>
      <c r="O36" s="4">
        <v>28</v>
      </c>
      <c r="P36" s="4">
        <v>0</v>
      </c>
      <c r="Q36" s="4">
        <v>0</v>
      </c>
      <c r="R36" s="4">
        <v>0</v>
      </c>
      <c r="S36" s="4">
        <v>0</v>
      </c>
      <c r="T36" s="4">
        <v>3365</v>
      </c>
      <c r="U36" s="4">
        <v>0</v>
      </c>
      <c r="V36" s="4">
        <v>3525</v>
      </c>
      <c r="W36" s="4">
        <v>3495.2</v>
      </c>
      <c r="X36" s="4">
        <v>-29.800000000000182</v>
      </c>
      <c r="Y36" s="4">
        <v>0</v>
      </c>
      <c r="Z36" s="4">
        <v>0</v>
      </c>
      <c r="AA36" s="4"/>
      <c r="AB36" s="4"/>
      <c r="AC36" s="4"/>
      <c r="AD36" s="4"/>
      <c r="AE36" s="4"/>
      <c r="AF36" s="4"/>
    </row>
    <row r="37" spans="1:32">
      <c r="A37" s="5"/>
      <c r="B37" s="6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/>
      <c r="AB37" s="4"/>
      <c r="AC37" s="4"/>
      <c r="AD37" s="4"/>
      <c r="AE37" s="4"/>
      <c r="AF37" s="4"/>
    </row>
    <row r="38" spans="1:32">
      <c r="A38" s="5"/>
      <c r="B38" s="6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/>
      <c r="AB38" s="4"/>
      <c r="AC38" s="4"/>
      <c r="AD38" s="4"/>
      <c r="AE38" s="4"/>
      <c r="AF38" s="4"/>
    </row>
    <row r="39" spans="1:32">
      <c r="A39" s="5"/>
      <c r="B39" s="6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/>
      <c r="AB39" s="4"/>
      <c r="AC39" s="4"/>
      <c r="AD39" s="4"/>
      <c r="AE39" s="4"/>
      <c r="AF39" s="4"/>
    </row>
    <row r="40" spans="1:32">
      <c r="A40" s="5"/>
      <c r="B40" s="6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/>
      <c r="AB40" s="4"/>
      <c r="AC40" s="4"/>
      <c r="AD40" s="4"/>
      <c r="AE40" s="4"/>
      <c r="AF40" s="4"/>
    </row>
    <row r="41" spans="1:32">
      <c r="A41" s="5"/>
      <c r="B41" s="6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/>
      <c r="AB41" s="4"/>
      <c r="AC41" s="4"/>
      <c r="AD41" s="4"/>
      <c r="AE41" s="4"/>
      <c r="AF41" s="4"/>
    </row>
    <row r="42" spans="1:32">
      <c r="A42" s="5"/>
      <c r="B42" s="6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/>
      <c r="AB42" s="4"/>
      <c r="AC42" s="4"/>
      <c r="AD42" s="4"/>
      <c r="AE42" s="4"/>
      <c r="AF42" s="4"/>
    </row>
    <row r="43" spans="1:32">
      <c r="A43" s="5"/>
      <c r="B43" s="6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/>
      <c r="AB43" s="4"/>
      <c r="AC43" s="4"/>
      <c r="AD43" s="4"/>
      <c r="AE43" s="4"/>
      <c r="AF43" s="4"/>
    </row>
    <row r="44" spans="1:32">
      <c r="A44" s="5"/>
      <c r="B44" s="6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/>
      <c r="AB44" s="4"/>
      <c r="AC44" s="4"/>
      <c r="AD44" s="4"/>
      <c r="AE44" s="4"/>
      <c r="AF44" s="4"/>
    </row>
    <row r="45" spans="1:32">
      <c r="A45" s="5"/>
      <c r="B45" s="4" t="str">
        <v>TOTAL</v>
      </c>
      <c r="C45" s="4">
        <v>33</v>
      </c>
      <c r="D45" s="4">
        <v>257</v>
      </c>
      <c r="E45" s="4">
        <v>6425</v>
      </c>
      <c r="F45" s="4">
        <v>0</v>
      </c>
      <c r="G45" s="4">
        <v>0</v>
      </c>
      <c r="H45" s="4">
        <v>0</v>
      </c>
      <c r="I45" s="4">
        <v>0</v>
      </c>
      <c r="J45" s="4">
        <v>17165</v>
      </c>
      <c r="K45" s="4">
        <v>17017</v>
      </c>
      <c r="L45" s="4">
        <v>0</v>
      </c>
      <c r="M45" s="4">
        <v>512.20000000000005</v>
      </c>
      <c r="N45" s="4">
        <v>146.4</v>
      </c>
      <c r="O45" s="4">
        <v>130.69999999999999</v>
      </c>
      <c r="P45" s="4">
        <v>0</v>
      </c>
      <c r="Q45" s="4">
        <v>0</v>
      </c>
      <c r="R45" s="4">
        <v>0</v>
      </c>
      <c r="S45" s="4">
        <v>0</v>
      </c>
      <c r="T45" s="4">
        <v>22582</v>
      </c>
      <c r="U45" s="4">
        <v>0</v>
      </c>
      <c r="V45" s="4">
        <v>23590</v>
      </c>
      <c r="W45" s="4">
        <v>23371.3</v>
      </c>
      <c r="X45" s="4">
        <v>-218.70000000000073</v>
      </c>
      <c r="Y45" s="4">
        <v>0</v>
      </c>
      <c r="Z45" s="4">
        <v>0</v>
      </c>
      <c r="AA45" s="4"/>
      <c r="AB45" s="4"/>
      <c r="AC45" s="4"/>
      <c r="AD45" s="4"/>
      <c r="AE45" s="4"/>
      <c r="AF45" s="4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1">
    <mergeCell ref="L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, EXPORT , WASTA </vt:lpstr>
      <vt:lpstr>RAW MATERIAL</vt:lpstr>
      <vt:lpstr>HONEYCOMB </vt:lpstr>
      <vt:lpstr>PRIMA STAR KRAFT </vt:lpstr>
      <vt:lpstr>POWER LABEL SAUDI MGBK + 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2024-03-14T06:25:48Z</dcterms:created>
  <dcterms:modified xsi:type="dcterms:W3CDTF">2024-03-14T06:28:30Z</dcterms:modified>
</cp:coreProperties>
</file>