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S/Downloads/Starter_Code/"/>
    </mc:Choice>
  </mc:AlternateContent>
  <xr:revisionPtr revIDLastSave="0" documentId="13_ncr:1_{96CA2674-CD61-0947-B533-683BBC2930F3}" xr6:coauthVersionLast="47" xr6:coauthVersionMax="47" xr10:uidLastSave="{00000000-0000-0000-0000-000000000000}"/>
  <bookViews>
    <workbookView xWindow="0" yWindow="780" windowWidth="34200" windowHeight="19860" activeTab="5" xr2:uid="{00000000-000D-0000-FFFF-FFFF00000000}"/>
  </bookViews>
  <sheets>
    <sheet name="Crowdfunding" sheetId="1" r:id="rId1"/>
    <sheet name="Outcomes by Parent Category" sheetId="2" r:id="rId2"/>
    <sheet name="Outcomes by Sub-Category" sheetId="3" r:id="rId3"/>
    <sheet name="Outcomes per Month" sheetId="4" r:id="rId4"/>
    <sheet name="Outcomes based on goals" sheetId="5" r:id="rId5"/>
    <sheet name="Statistical Analysis" sheetId="13" r:id="rId6"/>
  </sheets>
  <definedNames>
    <definedName name="_xlnm._FilterDatabase" localSheetId="0" hidden="1">Crowdfunding!$A$1:$T$1001</definedName>
    <definedName name="_xlnm._FilterDatabase" localSheetId="5" hidden="1">'Statistical Analysis'!$A$1:$B$1001</definedName>
    <definedName name="_xlnm.Criteria" localSheetId="5">'Statistical Analysis'!$I$1:$I$2</definedName>
    <definedName name="_xlnm.Extract" localSheetId="5">'Statistical Analysis'!$K$1:$L$1</definedName>
    <definedName name="fail">'Statistical Analysis'!$L$2:$L$365</definedName>
    <definedName name="success">'Statistical Analysis'!$G$2:$G$566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3" l="1"/>
  <c r="T7" i="13"/>
  <c r="T6" i="13"/>
  <c r="P7" i="13"/>
  <c r="T5" i="13"/>
  <c r="P5" i="13"/>
  <c r="T4" i="13"/>
  <c r="P4" i="13"/>
  <c r="T3" i="13"/>
  <c r="P3" i="13"/>
  <c r="T2" i="13"/>
  <c r="P2" i="13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B3" i="5"/>
  <c r="C3" i="5"/>
  <c r="C2" i="5"/>
  <c r="D2" i="5"/>
  <c r="B2" i="5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5" l="1"/>
  <c r="F2" i="5" s="1"/>
  <c r="E8" i="5"/>
  <c r="F8" i="5" s="1"/>
  <c r="E7" i="5"/>
  <c r="G7" i="5" s="1"/>
  <c r="E6" i="5"/>
  <c r="F6" i="5" s="1"/>
  <c r="E5" i="5"/>
  <c r="G5" i="5" s="1"/>
  <c r="E4" i="5"/>
  <c r="F4" i="5" s="1"/>
  <c r="E12" i="5"/>
  <c r="F12" i="5" s="1"/>
  <c r="E11" i="5"/>
  <c r="G11" i="5" s="1"/>
  <c r="E13" i="5"/>
  <c r="H13" i="5" s="1"/>
  <c r="E10" i="5"/>
  <c r="F10" i="5" s="1"/>
  <c r="E9" i="5"/>
  <c r="G9" i="5" s="1"/>
  <c r="E3" i="5"/>
  <c r="F3" i="5" s="1"/>
  <c r="G2" i="5" l="1"/>
  <c r="F7" i="5"/>
  <c r="F9" i="5"/>
  <c r="H9" i="5"/>
  <c r="F11" i="5"/>
  <c r="H11" i="5"/>
  <c r="G8" i="5"/>
  <c r="G13" i="5"/>
  <c r="F13" i="5"/>
  <c r="G10" i="5"/>
  <c r="H2" i="5"/>
  <c r="H7" i="5"/>
  <c r="G12" i="5"/>
  <c r="H5" i="5"/>
  <c r="G6" i="5"/>
  <c r="G3" i="5"/>
  <c r="G4" i="5"/>
  <c r="H10" i="5"/>
  <c r="H6" i="5"/>
  <c r="F5" i="5"/>
  <c r="H3" i="5"/>
  <c r="H12" i="5"/>
  <c r="H8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<sst xmlns="http://schemas.openxmlformats.org/spreadsheetml/2006/main" count="8074" uniqueCount="2114">
  <si>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</si>
  <si>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</si>
  <si>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</si>
  <si>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</si>
  <si>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</si>
  <si>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</si>
  <si>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</si>
  <si>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</si>
  <si>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</si>
  <si>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</si>
  <si>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</si>
  <si>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</si>
  <si>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</si>
  <si>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</si>
  <si>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</si>
  <si>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</si>
  <si>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</si>
  <si>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</si>
  <si>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</si>
  <si>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</si>
  <si>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</si>
  <si>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</si>
  <si>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</si>
  <si>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</si>
  <si>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</si>
  <si>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</si>
  <si>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</si>
  <si>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</si>
  <si>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</si>
  <si>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</si>
  <si>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</si>
  <si>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</si>
  <si>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</si>
  <si>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</si>
  <si>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</si>
  <si>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</si>
  <si>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</si>
  <si>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</si>
  <si>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</si>
  <si>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</si>
  <si>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</si>
  <si>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</si>
  <si>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</si>
  <si>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</si>
  <si>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</si>
  <si>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</si>
  <si>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</si>
  <si>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</si>
  <si>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</si>
  <si>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</si>
  <si>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</si>
  <si>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</si>
  <si>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</si>
  <si>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</si>
  <si>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</si>
  <si>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</si>
  <si>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</si>
  <si>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</si>
  <si>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</si>
  <si>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</si>
  <si>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</si>
  <si>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</si>
  <si>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</si>
  <si>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</si>
  <si>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</si>
  <si>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</si>
  <si>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</si>
  <si>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</si>
  <si>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</si>
  <si>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</si>
  <si>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</si>
  <si>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</si>
  <si>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</si>
  <si>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</si>
  <si>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</si>
  <si>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</si>
  <si>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</si>
  <si>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</si>
  <si>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</si>
  <si>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</si>
  <si>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</si>
  <si>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</si>
  <si>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</si>
  <si>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</si>
  <si>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</si>
  <si>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</si>
  <si>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</si>
  <si>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</si>
  <si>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</si>
  <si>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</si>
  <si>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</si>
  <si>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</si>
  <si>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</si>
  <si>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</si>
  <si>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</si>
  <si>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</si>
  <si>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</si>
  <si>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</si>
  <si>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</si>
  <si>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</si>
  <si>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</si>
  <si>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</si>
  <si>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</si>
  <si>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</si>
  <si>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</si>
  <si>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</si>
  <si>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</si>
  <si>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</si>
  <si>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</si>
  <si>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</si>
  <si>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</si>
  <si>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</si>
  <si>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</si>
  <si>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</si>
  <si>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</si>
  <si>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</si>
  <si>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</si>
  <si>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</si>
  <si>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</si>
  <si>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</si>
  <si>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</si>
  <si>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</si>
  <si>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</si>
  <si>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</si>
  <si>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</si>
  <si>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</si>
  <si>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</si>
  <si>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</si>
  <si>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</si>
  <si>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</si>
  <si>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</si>
  <si>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</si>
  <si>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</si>
  <si>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</si>
  <si>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</si>
  <si>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</si>
  <si>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</si>
  <si>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</si>
  <si>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</si>
  <si>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</si>
  <si>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</si>
  <si>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</si>
  <si>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</si>
  <si>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</si>
  <si>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</si>
  <si>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</si>
  <si>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</si>
  <si>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</si>
  <si>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</si>
  <si>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</si>
  <si>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</si>
  <si>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</si>
  <si>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</si>
  <si>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</si>
  <si>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</si>
  <si>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</si>
  <si>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</si>
  <si>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</si>
  <si>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</si>
  <si>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</si>
  <si>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</si>
  <si>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</si>
  <si>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</si>
  <si>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</si>
  <si>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</si>
  <si>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</si>
  <si>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</si>
  <si>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</si>
  <si>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</si>
  <si>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</si>
  <si>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</si>
  <si>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</si>
  <si>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</si>
  <si>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</si>
  <si>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</si>
  <si>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</si>
  <si>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</si>
  <si>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</si>
  <si>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</si>
  <si>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</si>
  <si>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</si>
  <si>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</si>
  <si>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</si>
  <si>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</si>
  <si>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</si>
  <si>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</si>
  <si>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</si>
  <si>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</si>
  <si>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</si>
  <si>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</si>
  <si>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</si>
  <si>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</si>
  <si>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</si>
  <si>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</si>
  <si>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</si>
  <si>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</si>
  <si>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</si>
  <si>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</si>
  <si>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</si>
  <si>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</si>
  <si>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</si>
  <si>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</si>
  <si>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</si>
  <si>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</si>
  <si>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</si>
  <si>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</si>
  <si>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</si>
  <si>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</si>
  <si>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</si>
  <si>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</si>
  <si>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</si>
  <si>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</si>
  <si>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</si>
  <si>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</si>
  <si>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</si>
  <si>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</si>
  <si>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</si>
  <si>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</si>
  <si>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</si>
  <si>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</si>
  <si>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</si>
  <si>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</si>
  <si>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</si>
  <si>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</si>
  <si>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</si>
  <si>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</si>
  <si>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</si>
  <si>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</si>
  <si>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</si>
  <si>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</si>
  <si>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</si>
  <si>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</si>
  <si>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</si>
  <si>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</si>
  <si>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</si>
  <si>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</si>
  <si>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</si>
  <si>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</si>
  <si>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</si>
  <si>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</si>
  <si>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</si>
  <si>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</si>
  <si>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</si>
  <si>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</si>
  <si>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</si>
  <si>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</si>
  <si>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</si>
  <si>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</si>
  <si>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</si>
  <si>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</si>
  <si>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</si>
  <si>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</si>
  <si>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</si>
  <si>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</si>
  <si>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</si>
  <si>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</si>
  <si>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</si>
  <si>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</si>
  <si>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</si>
  <si>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</si>
  <si>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</si>
  <si>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</si>
  <si>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</si>
  <si>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</si>
  <si>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</si>
  <si>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</si>
  <si>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</si>
  <si>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</si>
  <si>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</si>
  <si>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</si>
  <si>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</si>
  <si>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</si>
  <si>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</si>
  <si>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</si>
  <si>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</si>
  <si>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</si>
  <si>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</si>
  <si>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</si>
  <si>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</si>
  <si>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</si>
  <si>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</si>
  <si>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</si>
  <si>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</si>
  <si>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</si>
  <si>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</si>
  <si>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</si>
  <si>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</si>
  <si>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</si>
  <si>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</si>
  <si>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</si>
  <si>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</si>
  <si>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</si>
  <si>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</si>
  <si>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</si>
  <si>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</si>
  <si>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</si>
  <si>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</si>
  <si>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</si>
  <si>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</si>
  <si>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</si>
  <si>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</si>
  <si>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</si>
  <si>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</si>
  <si>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</si>
  <si>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</si>
  <si>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</si>
  <si>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</si>
  <si>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</si>
  <si>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</si>
  <si>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</si>
  <si>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</si>
  <si>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</si>
  <si>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</si>
  <si>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</si>
  <si>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</si>
  <si>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</si>
  <si>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</si>
  <si>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</si>
  <si>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</si>
  <si>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</si>
  <si>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</si>
  <si>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</si>
  <si>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</si>
  <si>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</si>
  <si>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</si>
  <si>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</si>
  <si>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</si>
  <si>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</si>
  <si>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</si>
  <si>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</si>
  <si>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</si>
  <si>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</si>
  <si>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</si>
  <si>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</si>
  <si>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</si>
  <si>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</si>
  <si>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</si>
  <si>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</si>
  <si>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</si>
  <si>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</si>
  <si>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</si>
  <si>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</si>
  <si>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</si>
  <si>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</si>
  <si>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</si>
  <si>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</si>
  <si>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</si>
  <si>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</si>
  <si>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</si>
  <si>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</si>
  <si>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</si>
  <si>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</si>
  <si>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</si>
  <si>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</si>
  <si>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</si>
  <si>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</si>
  <si>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</si>
  <si>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</si>
  <si>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</si>
  <si>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</si>
  <si>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</si>
  <si>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</si>
  <si>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</si>
  <si>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</si>
  <si>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</si>
  <si>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</si>
  <si>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</si>
  <si>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</si>
  <si>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</si>
  <si>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</si>
  <si>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</si>
  <si>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</si>
  <si>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</si>
  <si>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</si>
  <si>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</si>
  <si>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</si>
  <si>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</si>
  <si>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</si>
  <si>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</si>
  <si>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</si>
  <si>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</si>
  <si>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</si>
  <si>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</si>
  <si>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</si>
  <si>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</si>
  <si>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</si>
  <si>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</si>
  <si>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</si>
  <si>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</si>
  <si>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</si>
  <si>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</si>
  <si>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</si>
  <si>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</si>
  <si>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</si>
  <si>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</si>
  <si>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</si>
  <si>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</si>
  <si>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</si>
  <si>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</si>
  <si>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</si>
  <si>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</si>
  <si>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</si>
  <si>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</si>
  <si>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</si>
  <si>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</si>
  <si>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</si>
  <si>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</si>
  <si>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</si>
  <si>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</si>
  <si>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</si>
  <si>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</si>
  <si>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</si>
  <si>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</si>
  <si>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</si>
  <si>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</si>
  <si>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</si>
  <si>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</si>
  <si>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</si>
  <si>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</si>
  <si>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</si>
  <si>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</si>
  <si>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</si>
  <si>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</si>
  <si>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</si>
  <si>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</si>
  <si>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</si>
  <si>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</si>
  <si>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</si>
  <si>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</si>
  <si>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</si>
  <si>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</si>
  <si>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</si>
  <si>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</si>
  <si>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</si>
  <si>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</si>
  <si>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</si>
  <si>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</si>
  <si>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</si>
  <si>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</si>
  <si>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</si>
  <si>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</si>
  <si>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</si>
  <si>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</si>
  <si>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</si>
  <si>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</si>
  <si>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</si>
  <si>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</si>
  <si>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</si>
  <si>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</si>
  <si>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</si>
  <si>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</si>
  <si>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</si>
  <si>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</si>
  <si>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</si>
  <si>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</si>
  <si>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</si>
  <si>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</si>
  <si>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</si>
  <si>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</si>
  <si>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</si>
  <si>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</si>
  <si>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</si>
  <si>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</si>
  <si>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</si>
  <si>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</si>
  <si>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</si>
  <si>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</si>
  <si>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</si>
  <si>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</si>
  <si>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</si>
  <si>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</si>
  <si>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</si>
  <si>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</si>
  <si>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</si>
  <si>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</si>
  <si>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</si>
  <si>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</si>
  <si>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</si>
  <si>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</si>
  <si>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</si>
  <si>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</si>
  <si>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</si>
  <si>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</si>
  <si>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</si>
  <si>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</si>
  <si>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</si>
  <si>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</si>
  <si>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</si>
  <si>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</si>
  <si>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</si>
  <si>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</si>
  <si>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</si>
  <si>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</si>
  <si>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</si>
  <si>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</si>
  <si>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</si>
  <si>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</si>
  <si>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</si>
  <si>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</si>
  <si>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</si>
  <si>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</si>
  <si>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</si>
  <si>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</si>
  <si>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</si>
  <si>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</si>
  <si>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</si>
  <si>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</si>
  <si>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</si>
  <si>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</si>
  <si>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</si>
  <si>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</si>
  <si>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</si>
  <si>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</si>
  <si>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</si>
  <si>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</si>
  <si>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</si>
  <si>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</si>
  <si>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</si>
  <si>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</si>
  <si>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</si>
  <si>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</si>
  <si>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</si>
  <si>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</si>
  <si>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</si>
  <si>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</si>
  <si>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</si>
  <si>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</si>
  <si>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</si>
  <si>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</si>
  <si>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</si>
  <si>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</si>
  <si>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</si>
  <si>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</si>
  <si>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</si>
  <si>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</si>
  <si>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</si>
  <si>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</si>
  <si>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</si>
  <si>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</si>
  <si>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</si>
  <si>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</si>
  <si>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</si>
  <si>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</si>
  <si>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</si>
  <si>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</si>
  <si>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</si>
  <si>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</si>
  <si>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</si>
  <si>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</si>
  <si>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</si>
  <si>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</si>
  <si>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</si>
  <si>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</si>
  <si>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</si>
  <si>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</si>
  <si>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</si>
  <si>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</si>
  <si>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</si>
  <si>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</si>
  <si>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</si>
  <si>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</si>
  <si>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</si>
  <si>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</si>
  <si>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</si>
  <si>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</si>
  <si>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</si>
  <si>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</si>
  <si>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</si>
  <si>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</si>
  <si>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</si>
  <si>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</si>
  <si>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</si>
  <si>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</si>
  <si>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</si>
  <si>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</si>
  <si>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</si>
  <si>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</si>
  <si>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</si>
  <si>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</si>
  <si>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</si>
  <si>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</si>
  <si>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</si>
  <si>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</si>
  <si>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</si>
  <si>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</si>
  <si>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</si>
  <si>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</si>
  <si>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</si>
  <si>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</si>
  <si>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</si>
  <si>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</si>
  <si>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</si>
  <si>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</si>
  <si>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</si>
  <si>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</si>
  <si>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</si>
  <si>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</si>
  <si>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</si>
  <si>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</si>
  <si>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</si>
  <si>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</si>
  <si>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</si>
  <si>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</si>
  <si>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</si>
  <si>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</si>
  <si>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</si>
  <si>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</si>
  <si>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</si>
  <si>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</si>
  <si>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</si>
  <si>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</si>
  <si>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</si>
  <si>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</si>
  <si>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</si>
  <si>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</si>
  <si>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</si>
  <si>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</si>
  <si>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</si>
  <si>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</si>
  <si>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</si>
  <si>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</si>
  <si>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</si>
  <si>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</si>
  <si>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</si>
  <si>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</si>
  <si>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</si>
  <si>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</si>
  <si>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</si>
  <si>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</si>
  <si>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</si>
  <si>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</si>
  <si>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</si>
  <si>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</si>
  <si>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</si>
  <si>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</si>
  <si>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</si>
  <si>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</si>
  <si>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</si>
  <si>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</si>
  <si>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</si>
  <si>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</si>
  <si>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</si>
  <si>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</si>
  <si>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</si>
  <si>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</si>
  <si>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</si>
  <si>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</si>
  <si>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</si>
  <si>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</si>
  <si>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</si>
  <si>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</si>
  <si>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</si>
  <si>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</si>
  <si>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</si>
  <si>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</si>
  <si>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</si>
  <si>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</si>
  <si>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</si>
  <si>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</si>
  <si>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</si>
  <si>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</si>
  <si>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</si>
  <si>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</si>
  <si>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</si>
  <si>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</si>
  <si>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</si>
  <si>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</si>
  <si>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</si>
  <si>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</si>
  <si>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</si>
  <si>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</si>
  <si>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</si>
  <si>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</si>
  <si>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</si>
  <si>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</si>
  <si>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</si>
  <si>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</si>
  <si>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</si>
  <si>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</si>
  <si>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</si>
  <si>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</si>
  <si>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</si>
  <si>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</si>
  <si>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</si>
  <si>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</si>
  <si>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</si>
  <si>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</si>
  <si>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</si>
  <si>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</si>
  <si>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</si>
  <si>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</si>
  <si>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</si>
  <si>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</si>
  <si>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</si>
  <si>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</si>
  <si>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</si>
  <si>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</si>
  <si>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</si>
  <si>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</si>
  <si>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</si>
  <si>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</si>
  <si>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</si>
  <si>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</si>
  <si>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</si>
  <si>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</si>
  <si>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</si>
  <si>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</si>
  <si>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</si>
  <si>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</si>
  <si>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</si>
  <si>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</si>
  <si>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</si>
  <si>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</si>
  <si>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</si>
  <si>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</si>
  <si>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</si>
  <si>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</si>
  <si>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</si>
  <si>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</si>
  <si>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</si>
  <si>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</si>
  <si>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</si>
  <si>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</si>
  <si>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</si>
  <si>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</si>
  <si>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</si>
  <si>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</si>
  <si>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</si>
  <si>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</si>
  <si>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</si>
  <si>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</si>
  <si>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</si>
  <si>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</si>
  <si>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</si>
  <si>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</si>
  <si>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</si>
  <si>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</si>
  <si>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</si>
  <si>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</si>
  <si>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</si>
  <si>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</si>
  <si>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</si>
  <si>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</si>
  <si>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</si>
  <si>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</si>
  <si>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</si>
  <si>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</si>
  <si>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</si>
  <si>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</si>
  <si>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</si>
  <si>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</si>
  <si>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</si>
  <si>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</si>
  <si>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</si>
  <si>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</si>
  <si>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</si>
  <si>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</si>
  <si>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</si>
  <si>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</si>
  <si>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</si>
  <si>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</si>
  <si>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</si>
  <si>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</si>
  <si>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</si>
  <si>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</si>
  <si>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</si>
  <si>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</si>
  <si>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</si>
  <si>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</si>
  <si>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</si>
  <si>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</si>
  <si>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</si>
  <si>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</si>
  <si>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</si>
  <si>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</si>
  <si>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</si>
  <si>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</si>
  <si>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</si>
  <si>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</si>
  <si>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</si>
  <si>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</si>
  <si>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</si>
  <si>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</si>
  <si>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</si>
  <si>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</si>
  <si>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</si>
  <si>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</si>
  <si>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</si>
  <si>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</si>
  <si>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</si>
  <si>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</si>
  <si>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</si>
  <si>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</si>
  <si>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</si>
  <si>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</si>
  <si>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</si>
  <si>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</si>
  <si>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</si>
  <si>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</si>
  <si>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</si>
  <si>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</si>
  <si>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</si>
  <si>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</si>
  <si>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</si>
  <si>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</si>
  <si>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</si>
  <si>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</si>
  <si>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</si>
  <si>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</si>
  <si>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</si>
  <si>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</si>
  <si>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</si>
  <si>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</si>
  <si>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</si>
  <si>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</si>
  <si>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</si>
  <si>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</si>
  <si>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</si>
  <si>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</si>
  <si>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</si>
  <si>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</si>
  <si>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</si>
  <si>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</si>
  <si>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</si>
  <si>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</si>
  <si>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</si>
  <si>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</si>
  <si>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</si>
  <si>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</si>
  <si>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</si>
  <si>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</si>
  <si>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</si>
  <si>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</si>
  <si>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</si>
  <si>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</si>
  <si>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</si>
  <si>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</si>
  <si>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</si>
  <si>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</si>
  <si>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</si>
  <si>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</si>
  <si>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</si>
  <si>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</si>
  <si>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</si>
  <si>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</si>
  <si>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</si>
  <si>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</si>
  <si>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</si>
  <si>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</si>
  <si>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</si>
  <si>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</si>
  <si>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</si>
  <si>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</si>
  <si>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</si>
  <si>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</si>
  <si>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</si>
  <si>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</si>
  <si>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</si>
  <si>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</si>
  <si>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</si>
  <si>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</si>
  <si>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</si>
  <si>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</si>
  <si>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</si>
  <si>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</si>
  <si>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</si>
  <si>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</si>
  <si>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</si>
  <si>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</si>
  <si>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</si>
  <si>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</si>
  <si>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</si>
  <si>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</si>
  <si>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</si>
  <si>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</si>
  <si>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</si>
  <si>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</si>
  <si>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</si>
  <si>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</si>
  <si>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</si>
  <si>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</si>
  <si>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</si>
  <si>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</si>
  <si>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</si>
  <si>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</si>
  <si>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</si>
  <si>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</si>
  <si>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</si>
  <si>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</si>
  <si>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</si>
  <si>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</si>
  <si>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</si>
  <si>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</si>
  <si>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</si>
  <si>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</si>
  <si>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</si>
  <si>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</si>
  <si>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</si>
  <si>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</si>
  <si>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</si>
  <si>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</si>
  <si>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</si>
  <si>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</si>
  <si>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</si>
  <si>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</si>
  <si>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</si>
  <si>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</si>
  <si>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</si>
  <si>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</si>
  <si>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</si>
  <si>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</si>
  <si>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</si>
  <si>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</si>
  <si>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</si>
  <si>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</si>
  <si>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</si>
  <si>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</si>
  <si>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</si>
  <si>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</si>
  <si>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</si>
  <si>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</si>
  <si>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</si>
  <si>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</si>
  <si>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</si>
  <si>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</si>
  <si>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</si>
  <si>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</si>
  <si>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</si>
  <si>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</si>
  <si>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</si>
  <si>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</si>
  <si>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</si>
  <si>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</si>
  <si>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</si>
  <si>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</si>
  <si>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</si>
  <si>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</si>
  <si>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</si>
  <si>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</si>
  <si>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</si>
  <si>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</si>
  <si>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</si>
  <si>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</si>
  <si>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</si>
  <si>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</si>
  <si>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</si>
  <si>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</si>
  <si>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</si>
  <si>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</si>
  <si>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</si>
  <si>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</si>
  <si>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</si>
  <si>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</si>
  <si>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</si>
  <si>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</si>
  <si>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</si>
  <si>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</si>
  <si>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</si>
  <si>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</si>
  <si>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</si>
  <si>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</si>
  <si>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</si>
  <si>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</si>
  <si>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</si>
  <si>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</si>
  <si>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</si>
  <si>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</si>
  <si>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</si>
  <si>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</si>
  <si>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</si>
  <si>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</si>
  <si>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</si>
  <si>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</si>
  <si>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</si>
  <si>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</si>
  <si>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</si>
  <si>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</si>
  <si>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</si>
  <si>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</si>
  <si>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</si>
  <si>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</si>
  <si>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</si>
  <si>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</si>
  <si>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</si>
  <si>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</si>
  <si>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</si>
  <si>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</si>
  <si>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</si>
  <si>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</si>
  <si>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</si>
  <si>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</si>
  <si>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</si>
  <si>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</si>
  <si>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</si>
  <si>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</si>
  <si>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</si>
  <si>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</si>
  <si>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</si>
  <si>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</si>
  <si>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</si>
  <si>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</si>
  <si>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</si>
  <si>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</si>
  <si>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</si>
  <si>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</si>
  <si>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</si>
  <si>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</si>
  <si>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</si>
  <si>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</si>
  <si>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</si>
  <si>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</si>
  <si>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</si>
  <si>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</si>
  <si>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</si>
  <si>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</si>
  <si>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</si>
  <si>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</si>
  <si>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</si>
  <si>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</si>
  <si>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</si>
  <si>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</si>
  <si>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</si>
  <si>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</si>
  <si>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</si>
  <si>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</si>
  <si>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</si>
  <si>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</si>
  <si>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</si>
  <si>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</si>
  <si>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</si>
  <si>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</si>
  <si>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</si>
  <si>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</si>
  <si>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</si>
  <si>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</si>
  <si>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</si>
  <si>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</si>
  <si>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</si>
  <si>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</si>
  <si>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</si>
  <si>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</si>
  <si>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</si>
  <si>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</si>
  <si>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</si>
  <si>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</si>
  <si>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</si>
  <si>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</si>
  <si>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</si>
  <si>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</si>
  <si>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</si>
  <si>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</si>
  <si>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</si>
  <si>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</si>
  <si>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</si>
  <si>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</si>
  <si>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</si>
  <si>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</si>
  <si>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</si>
  <si>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</si>
  <si>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</si>
  <si>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</si>
  <si>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</si>
  <si>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</si>
  <si>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</si>
  <si>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</si>
  <si>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</si>
  <si>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</si>
  <si>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</si>
  <si>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</si>
  <si>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</si>
  <si>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</si>
  <si>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</si>
  <si>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</si>
  <si>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</si>
  <si>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</si>
  <si>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</si>
  <si>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</si>
  <si>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</si>
  <si>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</si>
  <si>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</si>
  <si>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</si>
  <si>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</si>
  <si>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</si>
  <si>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</si>
  <si>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</si>
  <si>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</si>
  <si>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</si>
  <si>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</si>
  <si>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</si>
  <si>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</si>
  <si>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</si>
  <si>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</si>
  <si>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</si>
  <si>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</si>
  <si>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</si>
  <si>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</si>
  <si>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</si>
  <si>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</si>
  <si>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</si>
  <si>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</si>
  <si>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</si>
  <si>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</si>
  <si>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</si>
  <si>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</si>
  <si>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</si>
  <si>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</si>
  <si>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</si>
  <si>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</si>
  <si>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</si>
  <si>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</si>
  <si>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</si>
  <si>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</si>
  <si>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</si>
  <si>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</si>
  <si>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</si>
  <si>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</si>
  <si>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</si>
  <si>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</si>
  <si>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</si>
  <si>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</si>
  <si>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</si>
  <si>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</si>
  <si>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</si>
  <si>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</si>
  <si>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</si>
  <si>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</si>
  <si>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</si>
  <si>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</si>
  <si>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</si>
  <si>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</si>
  <si>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</si>
  <si>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</si>
  <si>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</si>
  <si>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</si>
  <si>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</si>
  <si>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</si>
  <si>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</si>
  <si>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</si>
  <si>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</si>
  <si>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</si>
  <si>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</si>
  <si>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</si>
  <si>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</si>
  <si>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</si>
  <si>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</si>
  <si>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</si>
  <si>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</si>
  <si>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</si>
  <si>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</si>
  <si>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</si>
  <si>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</si>
  <si>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</si>
  <si>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</si>
  <si>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</si>
  <si>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</si>
  <si>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</si>
  <si>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</si>
  <si>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</si>
  <si>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</si>
  <si>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</si>
  <si>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</si>
  <si>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</si>
  <si>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</si>
  <si>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</si>
  <si>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</si>
  <si>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</si>
  <si>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</si>
  <si>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</si>
  <si>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</si>
  <si>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</si>
  <si>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</si>
  <si>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</si>
  <si>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</si>
  <si>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</si>
  <si>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</si>
  <si>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</si>
  <si>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</si>
  <si>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</si>
  <si>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</si>
  <si>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</si>
  <si>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</si>
  <si>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</si>
  <si>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</si>
  <si>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</si>
  <si>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</si>
  <si>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</si>
  <si>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</si>
  <si>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</si>
  <si>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</si>
  <si>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</si>
  <si>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</si>
  <si>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</si>
  <si>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</si>
  <si>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</si>
  <si>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</si>
  <si>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</si>
  <si>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</si>
  <si>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</si>
  <si>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</si>
  <si>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</si>
  <si>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</si>
  <si>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</si>
  <si>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</si>
  <si>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</si>
  <si>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</si>
  <si>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</si>
  <si>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</si>
  <si>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</si>
  <si>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</si>
  <si>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</si>
  <si>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</si>
  <si>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</si>
  <si>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</si>
  <si>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</si>
  <si>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</si>
  <si>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</si>
  <si>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</si>
  <si>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</si>
  <si>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</si>
  <si>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</si>
  <si>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</si>
  <si>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</si>
  <si>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</si>
  <si>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</si>
  <si>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</si>
  <si>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</si>
  <si>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</si>
  <si>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</si>
  <si>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</si>
  <si>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</si>
  <si>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</si>
  <si>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</si>
  <si>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</si>
  <si>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</si>
  <si>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</si>
  <si>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</si>
  <si>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</si>
  <si>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</si>
  <si>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</si>
  <si>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</si>
  <si>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</si>
  <si>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</si>
  <si>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</si>
  <si>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</si>
  <si>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</si>
  <si>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</si>
  <si>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</si>
  <si>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</si>
  <si>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</si>
  <si>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</si>
  <si>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</si>
  <si>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</si>
  <si>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</si>
  <si>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</si>
  <si>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</si>
  <si>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</si>
  <si>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</si>
  <si>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</si>
  <si>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</si>
  <si>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</si>
  <si>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</si>
  <si>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</si>
  <si>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</si>
  <si>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</si>
  <si>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</si>
  <si>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</si>
  <si>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</si>
  <si>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</si>
  <si>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</si>
  <si>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</si>
  <si>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</si>
  <si>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</si>
  <si>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</si>
  <si>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</si>
  <si>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</si>
  <si>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</si>
  <si>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</si>
  <si>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</si>
  <si>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</si>
  <si>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</si>
  <si>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</si>
  <si>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</si>
  <si>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</si>
  <si>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</si>
  <si>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</si>
  <si>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</si>
  <si>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</si>
  <si>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</si>
  <si>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</si>
  <si>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</si>
  <si>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</si>
  <si>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</si>
  <si>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</si>
  <si>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</si>
  <si>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</si>
  <si>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</si>
  <si>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</si>
  <si>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</si>
  <si>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</si>
  <si>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</si>
  <si>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</si>
  <si>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</si>
  <si>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</si>
  <si>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</si>
  <si>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</si>
  <si>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</si>
  <si>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</si>
  <si>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</si>
  <si>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</si>
  <si>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</si>
  <si>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</si>
  <si>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</si>
  <si>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</si>
  <si>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</si>
  <si>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</si>
  <si>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</si>
  <si>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</si>
  <si>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</si>
  <si>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</si>
  <si>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</si>
  <si>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</si>
  <si>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</si>
  <si>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</si>
  <si>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</si>
  <si>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</si>
  <si>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</si>
  <si>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</si>
  <si>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</si>
  <si>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</si>
  <si>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</si>
  <si>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</si>
  <si>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</si>
  <si>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</si>
  <si>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</si>
  <si>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</si>
  <si>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</si>
  <si>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</si>
  <si>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</si>
  <si>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</si>
  <si>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</si>
  <si>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</si>
  <si>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</si>
  <si>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</si>
  <si>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</si>
  <si>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</si>
  <si>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</si>
  <si>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</si>
  <si>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</si>
  <si>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</si>
  <si>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</si>
  <si>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</si>
  <si>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</si>
  <si>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</si>
  <si>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</si>
  <si>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</si>
  <si>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</si>
  <si>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</si>
  <si>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</si>
  <si>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</si>
  <si>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</si>
  <si>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</si>
  <si>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</si>
  <si>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</si>
  <si>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</si>
  <si>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</si>
  <si>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</si>
  <si>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</si>
  <si>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</si>
  <si>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</si>
  <si>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</si>
  <si>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</si>
  <si>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</si>
  <si>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</si>
  <si>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</si>
  <si>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</si>
  <si>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</si>
  <si>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</si>
  <si>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</si>
  <si>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</si>
  <si>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</si>
  <si>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</si>
  <si>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</si>
  <si>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</si>
  <si>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</si>
  <si>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</si>
  <si>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</si>
  <si>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</si>
  <si>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</si>
  <si>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</si>
  <si>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</si>
  <si>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</si>
  <si>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</si>
  <si>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</si>
  <si>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</si>
  <si>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</si>
  <si>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</si>
  <si>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</si>
  <si>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</si>
  <si>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</si>
  <si>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</si>
  <si>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</si>
  <si>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</si>
  <si>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</si>
  <si>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</si>
  <si>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</si>
  <si>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</si>
  <si>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</si>
  <si>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</si>
  <si>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</si>
  <si>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</si>
  <si>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</si>
  <si>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</si>
  <si>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</si>
  <si>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</si>
  <si>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</si>
  <si>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</si>
  <si>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</si>
  <si>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</si>
  <si>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</si>
  <si>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</si>
  <si>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</si>
  <si>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</si>
  <si>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</si>
  <si>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</si>
  <si>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</si>
  <si>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</si>
  <si>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</si>
  <si>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</si>
  <si>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</si>
  <si>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</si>
  <si>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</si>
  <si>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</si>
  <si>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</si>
  <si>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</si>
  <si>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</si>
  <si>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</si>
  <si>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</si>
  <si>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</si>
  <si>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</si>
  <si>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</si>
  <si>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</si>
  <si>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</si>
  <si>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</si>
  <si>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</si>
  <si>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</si>
  <si>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</si>
  <si>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</si>
  <si>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</si>
  <si>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</si>
  <si>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</si>
  <si>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</si>
  <si>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</si>
  <si>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</si>
  <si>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</si>
  <si>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</si>
  <si>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</si>
  <si>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</si>
  <si>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</si>
  <si>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</si>
  <si>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</si>
  <si>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</si>
  <si>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</si>
  <si>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</si>
  <si>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</si>
  <si>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</si>
  <si>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</si>
  <si>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</si>
  <si>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</si>
  <si>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</si>
  <si>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</si>
  <si>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</si>
  <si>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</si>
  <si>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</si>
  <si>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</si>
  <si>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</si>
  <si>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</si>
  <si>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</si>
  <si>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</si>
  <si>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</si>
  <si>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</si>
  <si>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</si>
  <si>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</si>
  <si>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</si>
  <si>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</si>
  <si>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</si>
  <si>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</si>
  <si>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</si>
  <si>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</si>
  <si>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</si>
  <si>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</si>
  <si>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</si>
  <si>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</si>
  <si>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</si>
  <si>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</si>
  <si>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</si>
  <si>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</si>
  <si>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</si>
  <si>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</si>
  <si>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</si>
  <si>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</si>
  <si>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</si>
  <si>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</si>
  <si>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</si>
  <si>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</si>
  <si>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</si>
  <si>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</si>
  <si>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</si>
  <si>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</si>
  <si>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</si>
  <si>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</si>
  <si>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</si>
  <si>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</si>
  <si>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</si>
  <si>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</si>
  <si>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</si>
  <si>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</si>
  <si>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</si>
  <si>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</si>
  <si>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</si>
  <si>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</si>
  <si>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</si>
  <si>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</si>
  <si>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</si>
  <si>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</si>
  <si>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</si>
  <si>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</si>
  <si>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</si>
  <si>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</si>
  <si>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</si>
  <si>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</si>
  <si>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</si>
  <si>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</si>
  <si>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</si>
  <si>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</si>
  <si>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</si>
  <si>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</si>
  <si>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</si>
  <si>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</si>
  <si>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</si>
  <si>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</si>
  <si>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</si>
  <si>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</si>
  <si>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</si>
  <si>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</si>
  <si>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</si>
  <si>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</si>
  <si>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</si>
  <si>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</si>
  <si>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</si>
  <si>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</si>
  <si>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</si>
  <si>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</si>
  <si>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</si>
  <si>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</si>
  <si>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</si>
  <si>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</si>
  <si>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</si>
  <si>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</si>
  <si>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</si>
  <si>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</si>
  <si>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</si>
  <si>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</si>
  <si>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</si>
  <si>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</si>
  <si>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</si>
  <si>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</si>
  <si>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</si>
  <si>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</si>
  <si>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</si>
  <si>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</si>
  <si>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</si>
  <si>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</si>
  <si>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</si>
  <si>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</si>
  <si>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</si>
  <si>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</si>
  <si>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</si>
  <si>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</si>
  <si>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</si>
  <si>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</si>
  <si>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</si>
  <si>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</si>
  <si>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</si>
  <si>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</si>
  <si>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</si>
  <si>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</si>
  <si>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</si>
  <si>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</si>
  <si>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</si>
  <si>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</si>
  <si>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</si>
  <si>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</si>
  <si>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</si>
  <si>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</si>
  <si>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</si>
  <si>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</si>
  <si>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</si>
  <si>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</si>
  <si>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</si>
  <si>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</si>
  <si>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</si>
  <si>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</si>
  <si>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</si>
  <si>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</si>
  <si>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</si>
  <si>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</si>
  <si>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</si>
  <si>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</si>
  <si>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</si>
  <si>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</si>
  <si>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</si>
  <si>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</si>
  <si>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</si>
  <si>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</si>
  <si>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</si>
  <si>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</si>
  <si>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</si>
  <si>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</si>
  <si>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</si>
  <si>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</si>
  <si>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</si>
  <si>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</si>
  <si>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</si>
  <si>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</si>
  <si>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</si>
  <si>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</si>
  <si>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</si>
  <si>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</si>
  <si>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</si>
  <si>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</si>
  <si>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</si>
  <si>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</si>
  <si>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</si>
  <si>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</si>
  <si>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</si>
  <si>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</si>
  <si>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</si>
  <si>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</si>
  <si>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</si>
  <si>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</si>
  <si>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</si>
  <si>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</si>
  <si>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</si>
  <si>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</si>
  <si>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</si>
  <si>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</si>
  <si>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</si>
  <si>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</si>
  <si>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</si>
  <si>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</si>
  <si>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</si>
  <si>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</si>
  <si>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</si>
  <si>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</si>
  <si>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</si>
  <si>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</si>
  <si>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</si>
  <si>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</si>
  <si>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</si>
  <si>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</si>
  <si>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</si>
  <si>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</si>
  <si>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</si>
  <si>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</si>
  <si>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</si>
  <si>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</si>
  <si>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</si>
  <si>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</si>
  <si>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</si>
  <si>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</si>
  <si>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</si>
  <si>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</si>
  <si>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</si>
  <si>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</si>
  <si>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</si>
  <si>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</si>
  <si>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</si>
  <si>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</si>
  <si>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</si>
  <si>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</si>
  <si>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</si>
  <si>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</si>
  <si>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</si>
  <si>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</si>
  <si>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</si>
  <si>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</si>
  <si>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</si>
  <si>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</si>
  <si>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</si>
  <si>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</si>
  <si>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</si>
  <si>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</si>
  <si>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</si>
  <si>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</si>
  <si>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</si>
  <si>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</si>
  <si>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</si>
  <si>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</si>
  <si>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</si>
  <si>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</si>
  <si>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</si>
  <si>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</si>
  <si>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</si>
  <si>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</si>
  <si>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</si>
  <si>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</si>
  <si>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</si>
  <si>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</si>
  <si>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</si>
  <si>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</si>
  <si>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</si>
  <si>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</si>
  <si>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</si>
  <si>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</si>
  <si>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</si>
  <si>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</si>
  <si>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</si>
  <si>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</si>
  <si>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</si>
  <si>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</si>
  <si>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</si>
  <si>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</si>
  <si>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</si>
  <si>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</si>
  <si>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</si>
  <si>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</si>
  <si>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</si>
  <si>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</si>
  <si>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</si>
  <si>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</si>
  <si>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</si>
  <si>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</si>
  <si>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</si>
  <si>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</si>
  <si>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</si>
  <si>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</si>
  <si>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</si>
  <si>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</si>
  <si>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</si>
  <si>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</si>
  <si>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</si>
  <si>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</si>
  <si>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</si>
  <si>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</si>
  <si>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</si>
  <si>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</si>
  <si>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</si>
  <si>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</si>
  <si>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</si>
  <si>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</si>
  <si>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</si>
  <si>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</si>
  <si>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</si>
  <si>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</si>
  <si>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</si>
  <si>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</si>
  <si>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</si>
  <si>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</si>
  <si>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</si>
  <si>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</si>
  <si>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</si>
  <si>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</si>
  <si>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</si>
  <si>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</si>
  <si>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</si>
  <si>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</si>
  <si>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</si>
  <si>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</si>
  <si>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</si>
  <si>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</si>
  <si>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</si>
  <si>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</si>
  <si>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</si>
  <si>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</si>
  <si>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</si>
  <si>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</si>
  <si>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</si>
  <si>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</si>
  <si>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</si>
  <si>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</si>
  <si>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</si>
  <si>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</si>
  <si>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</si>
  <si>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</si>
  <si>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</si>
  <si>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</si>
  <si>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</si>
  <si>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</si>
  <si>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</si>
  <si>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</si>
  <si>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</si>
  <si>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</si>
  <si>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</si>
  <si>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</si>
  <si>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</si>
  <si>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</si>
  <si>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</si>
  <si>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</si>
  <si>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</si>
  <si>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</si>
  <si>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</si>
  <si>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</si>
  <si>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</si>
  <si>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</si>
  <si>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</si>
  <si>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</si>
  <si>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</si>
  <si>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</si>
  <si>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</si>
  <si>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</si>
  <si>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</si>
  <si>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</si>
  <si>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</si>
  <si>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</si>
  <si>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</si>
  <si>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</si>
  <si>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</si>
  <si>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</si>
  <si>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</si>
  <si>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</si>
  <si>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</si>
  <si>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</si>
  <si>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</si>
  <si>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</si>
  <si>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</si>
  <si>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</si>
  <si>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</si>
  <si>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</si>
  <si>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</si>
  <si>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</si>
  <si>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</si>
  <si>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</si>
  <si>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</si>
  <si>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</si>
  <si>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</si>
  <si>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</si>
  <si>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</si>
  <si>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</si>
  <si>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</si>
  <si>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</si>
  <si>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</si>
  <si>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</si>
  <si>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</si>
  <si>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</si>
  <si>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</si>
  <si>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</si>
  <si>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</si>
  <si>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</si>
  <si>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</si>
  <si>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</si>
  <si>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</si>
  <si>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</si>
  <si>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</si>
  <si>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</si>
  <si>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</si>
  <si>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</si>
  <si>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</si>
  <si>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</si>
  <si>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</si>
  <si>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</si>
  <si>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</si>
  <si>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</si>
  <si>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</si>
  <si>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</si>
  <si>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</si>
  <si>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</si>
  <si>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</si>
  <si>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</si>
  <si>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</si>
  <si>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</si>
  <si>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</si>
  <si>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</si>
  <si>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</si>
  <si>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</si>
  <si>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</si>
  <si>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</si>
  <si>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</si>
  <si>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</si>
  <si>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</si>
  <si>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</si>
  <si>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</si>
  <si>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</si>
  <si>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</si>
  <si>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</si>
  <si>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</si>
  <si>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</si>
  <si>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</si>
  <si>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</si>
  <si>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</si>
  <si>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</si>
  <si>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</si>
  <si>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</si>
  <si>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</si>
  <si>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</si>
  <si>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</si>
  <si>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</si>
  <si>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</si>
  <si>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</si>
  <si>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</si>
  <si>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</si>
  <si>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</si>
  <si>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</si>
  <si>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</si>
  <si>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</si>
  <si>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</si>
  <si>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</si>
  <si>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</si>
  <si>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</si>
  <si>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</si>
  <si>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</si>
  <si>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</si>
  <si>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</si>
  <si>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</si>
  <si>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</si>
  <si>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</si>
  <si>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</si>
  <si>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</si>
  <si>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</si>
  <si>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</si>
  <si>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</si>
  <si>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</si>
  <si>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</si>
  <si>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</si>
  <si>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</si>
  <si>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</si>
  <si>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</si>
  <si>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</si>
  <si>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</si>
  <si>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</si>
  <si>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</si>
  <si>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</si>
  <si>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</si>
  <si>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</si>
  <si>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</si>
  <si>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</si>
  <si>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</si>
  <si>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</si>
  <si>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</si>
  <si>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</si>
  <si>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</si>
  <si>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</si>
  <si>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</si>
  <si>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</si>
  <si>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</si>
  <si>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</si>
  <si>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</si>
  <si>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</si>
  <si>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</si>
  <si>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</si>
  <si>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</si>
  <si>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</si>
  <si>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</si>
  <si>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</si>
  <si>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</si>
  <si>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</si>
  <si>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</si>
  <si>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</si>
  <si>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</si>
  <si>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</si>
  <si>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</si>
  <si>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</si>
  <si>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</si>
  <si>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</si>
  <si>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</si>
  <si>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</si>
  <si>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</si>
  <si>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</si>
  <si>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</si>
  <si>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</si>
  <si>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</si>
  <si>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</si>
  <si>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</si>
  <si>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</si>
  <si>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</si>
  <si>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</si>
  <si>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</si>
  <si>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</si>
  <si>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</si>
  <si>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</si>
  <si>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</si>
  <si>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</si>
  <si>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</si>
  <si>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</si>
  <si>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</si>
  <si>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</si>
  <si>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</si>
  <si>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</si>
  <si>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</si>
  <si>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</si>
  <si>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</si>
  <si>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</si>
  <si>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</si>
  <si>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</si>
  <si>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</si>
  <si>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</si>
  <si>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</si>
  <si>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</si>
  <si>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</si>
  <si>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</si>
  <si>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</si>
  <si>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</si>
  <si>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</si>
  <si>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</si>
  <si>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</si>
  <si>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</si>
  <si>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</si>
  <si>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</si>
  <si>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</si>
  <si>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</si>
  <si>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</si>
  <si>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</si>
  <si>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</si>
  <si>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</si>
  <si>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</si>
  <si>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</si>
  <si>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</si>
  <si>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</si>
  <si>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</si>
  <si>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</si>
  <si>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</si>
  <si>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</si>
  <si>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</si>
  <si>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</si>
  <si>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</si>
  <si>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</si>
  <si>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</si>
  <si>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</si>
  <si>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</si>
  <si>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</si>
  <si>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</si>
  <si>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Sub-Category</t>
  </si>
  <si>
    <t>Average Donation</t>
  </si>
  <si>
    <t>Percent Funded</t>
  </si>
  <si>
    <t>Count of outcome</t>
  </si>
  <si>
    <t>Row Labels</t>
  </si>
  <si>
    <t>Grand Total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</si>
  <si>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</si>
  <si>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</si>
  <si>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</si>
  <si>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</si>
  <si>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</si>
  <si>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</si>
  <si>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</si>
  <si>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</si>
  <si>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</si>
  <si>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</si>
  <si>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</si>
  <si>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</si>
  <si>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</si>
  <si>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</si>
  <si>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</si>
  <si>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</si>
  <si>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</si>
  <si>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</si>
  <si>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</si>
  <si>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</si>
  <si>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</si>
  <si>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</si>
  <si>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</si>
  <si>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</si>
  <si>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</si>
  <si>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</si>
  <si>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</si>
  <si>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</si>
  <si>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</si>
  <si>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</si>
  <si>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</si>
  <si>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</si>
  <si>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</si>
  <si>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</si>
  <si>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</si>
  <si>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</si>
  <si>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</si>
  <si>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</si>
  <si>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</si>
  <si>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</si>
  <si>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</si>
  <si>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</si>
  <si>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</si>
  <si>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</si>
  <si>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</si>
  <si>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</si>
  <si>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</si>
  <si>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</si>
  <si>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</si>
  <si>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</si>
  <si>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</si>
  <si>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</si>
  <si>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</si>
  <si>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</si>
  <si>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</si>
  <si>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</si>
  <si>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</si>
  <si>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</si>
  <si>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</si>
  <si>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</si>
  <si>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</si>
  <si>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</si>
  <si>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</si>
  <si>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</si>
  <si>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</si>
  <si>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</si>
  <si>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</si>
  <si>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</si>
  <si>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</si>
  <si>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</si>
  <si>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Outcomes</t>
  </si>
  <si>
    <t>Standard Deviation</t>
  </si>
  <si>
    <t>Variance</t>
  </si>
  <si>
    <t>Failed Outcomes</t>
  </si>
  <si>
    <t>Mean Backers</t>
  </si>
  <si>
    <t>Median Backers</t>
  </si>
  <si>
    <t>Minimum Backers</t>
  </si>
  <si>
    <t>Maximum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</si>
</sst>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D1D1D1"/>
        </patternFill>
      </fill>
    </dxf>
    <dxf>
      <fill>
        <patternFill>
          <bgColor rgb="FF00E6FF"/>
        </patternFill>
      </fill>
    </dxf>
    <dxf>
      <fill>
        <patternFill>
          <bgColor rgb="FF00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FF00"/>
        </patternFill>
      </fill>
    </dxf>
    <dxf>
      <fill>
        <patternFill>
          <bgColor rgb="FF00E6FF"/>
        </patternFill>
      </fill>
    </dxf>
    <dxf>
      <fill>
        <patternFill>
          <bgColor rgb="FFD1D1D1"/>
        </patternFill>
      </fill>
    </dxf>
    <dxf>
      <fill>
        <patternFill>
          <bgColor rgb="FFFFC7CE"/>
        </patternFill>
      </fill>
    </dxf>
    <dxf>
      <fill>
        <patternFill>
          <bgColor rgb="FF00FF00"/>
        </patternFill>
      </fill>
    </dxf>
    <dxf>
      <fill>
        <patternFill>
          <bgColor rgb="FF00E6FF"/>
        </patternFill>
      </fill>
    </dxf>
    <dxf>
      <fill>
        <patternFill>
          <bgColor rgb="FFD1D1D1"/>
        </patternFill>
      </fill>
    </dxf>
    <dxf>
      <fill>
        <patternFill>
          <bgColor rgb="FFD1D1D1"/>
        </patternFill>
      </fill>
    </dxf>
    <dxf>
      <fill>
        <patternFill>
          <bgColor rgb="FF00E6FF"/>
        </patternFill>
      </fill>
    </dxf>
    <dxf>
      <fill>
        <patternFill>
          <bgColor rgb="FF00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FF00"/>
        </patternFill>
      </fill>
    </dxf>
    <dxf>
      <fill>
        <patternFill>
          <bgColor rgb="FF00E6FF"/>
        </patternFill>
      </fill>
    </dxf>
    <dxf>
      <fill>
        <patternFill>
          <bgColor rgb="FFD1D1D1"/>
        </patternFill>
      </fill>
    </dxf>
  </dxfs>
  <tableStyles count="0" defaultTableStyle="TableStyleMedium2" defaultPivotStyle="PivotStyleLight16"/>
  <colors>
    <mruColors>
      <color rgb="FF4169FF"/>
      <color rgb="FF00FF00"/>
      <color rgb="FFD1D1D1"/>
      <color rgb="FF00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Parent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of Campaigns per Category based on Country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A-6445-8A64-2A900B798D8E}"/>
            </c:ext>
          </c:extLst>
        </c:ser>
        <c:ser>
          <c:idx val="1"/>
          <c:order val="1"/>
          <c:tx>
            <c:strRef>
              <c:f>'Outcomes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2D-7B4F-8B1F-C00B4942320D}"/>
            </c:ext>
          </c:extLst>
        </c:ser>
        <c:ser>
          <c:idx val="2"/>
          <c:order val="2"/>
          <c:tx>
            <c:strRef>
              <c:f>'Outcomes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2D-7B4F-8B1F-C00B4942320D}"/>
            </c:ext>
          </c:extLst>
        </c:ser>
        <c:ser>
          <c:idx val="3"/>
          <c:order val="3"/>
          <c:tx>
            <c:strRef>
              <c:f>'Outcomes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32D-7B4F-8B1F-C00B49423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528112"/>
        <c:axId val="2097554015"/>
      </c:barChart>
      <c:catAx>
        <c:axId val="7452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554015"/>
        <c:crosses val="autoZero"/>
        <c:auto val="1"/>
        <c:lblAlgn val="ctr"/>
        <c:lblOffset val="100"/>
        <c:noMultiLvlLbl val="0"/>
      </c:catAx>
      <c:valAx>
        <c:axId val="209755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 Campaign Outcomes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Sub-Category!PivotTable2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Number</a:t>
            </a:r>
            <a:r>
              <a:rPr lang="en-US" baseline="0"/>
              <a:t> of </a:t>
            </a:r>
            <a:r>
              <a:rPr lang="en-US"/>
              <a:t>Campaign Outcomes</a:t>
            </a:r>
            <a:r>
              <a:rPr lang="en-US" baseline="0"/>
              <a:t> based on Subcategories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C-2944-94BB-3E327AFA4FD1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C-2944-94BB-3E327AFA4FD1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5C-2944-94BB-3E327AFA4FD1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5C-2944-94BB-3E327AFA4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1745135"/>
        <c:axId val="67793824"/>
      </c:barChart>
      <c:catAx>
        <c:axId val="205174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3824"/>
        <c:crosses val="autoZero"/>
        <c:auto val="1"/>
        <c:lblAlgn val="ctr"/>
        <c:lblOffset val="100"/>
        <c:noMultiLvlLbl val="0"/>
      </c:catAx>
      <c:valAx>
        <c:axId val="677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</a:t>
                </a:r>
                <a:r>
                  <a:rPr lang="en-US" baseline="0"/>
                  <a:t> Outcomes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4513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per Month!PivotTable3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Number </a:t>
            </a:r>
            <a:r>
              <a:rPr lang="en-US" baseline="0"/>
              <a:t>of Campaign Outcomes By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'Outcomes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6-C044-80A7-80EB744AF836}"/>
            </c:ext>
          </c:extLst>
        </c:ser>
        <c:ser>
          <c:idx val="1"/>
          <c:order val="1"/>
          <c:tx>
            <c:strRef>
              <c:f>'Outcomes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'Outcomes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F2-394E-9DF5-F4EADBEF60AF}"/>
            </c:ext>
          </c:extLst>
        </c:ser>
        <c:ser>
          <c:idx val="2"/>
          <c:order val="2"/>
          <c:tx>
            <c:strRef>
              <c:f>'Outcomes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'Outcomes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F2-394E-9DF5-F4EADBEF6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00479"/>
        <c:axId val="562947695"/>
      </c:lineChart>
      <c:catAx>
        <c:axId val="464400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47695"/>
        <c:crosses val="autoZero"/>
        <c:auto val="1"/>
        <c:lblAlgn val="ctr"/>
        <c:lblOffset val="100"/>
        <c:noMultiLvlLbl val="0"/>
      </c:catAx>
      <c:valAx>
        <c:axId val="56294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  <a:r>
                  <a:rPr lang="en-US" baseline="0"/>
                  <a:t> Of Campaign Outcomes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Outcome Percentages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7-8F40-A209-4B8B31A539E0}"/>
            </c:ext>
          </c:extLst>
        </c:ser>
        <c:ser>
          <c:idx val="1"/>
          <c:order val="1"/>
          <c:tx>
            <c:strRef>
              <c:f>'Outcomes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F7-8F40-A209-4B8B31A539E0}"/>
            </c:ext>
          </c:extLst>
        </c:ser>
        <c:ser>
          <c:idx val="2"/>
          <c:order val="2"/>
          <c:tx>
            <c:strRef>
              <c:f>'Outcomes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F7-8F40-A209-4B8B31A5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5769823"/>
        <c:axId val="1465434383"/>
      </c:lineChart>
      <c:catAx>
        <c:axId val="131576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4383"/>
        <c:crosses val="autoZero"/>
        <c:auto val="1"/>
        <c:lblAlgn val="ctr"/>
        <c:lblOffset val="100"/>
        <c:noMultiLvlLbl val="0"/>
      </c:catAx>
      <c:valAx>
        <c:axId val="14654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6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4</xdr:row>
      <xdr:rowOff>114300</xdr:rowOff>
    </xdr:from>
    <xdr:to>
      <xdr:col>18</xdr:col>
      <xdr:colOff>469900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B3D6C-D9C8-FB3D-A983-40575FF79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19</xdr:row>
      <xdr:rowOff>12700</xdr:rowOff>
    </xdr:from>
    <xdr:to>
      <xdr:col>18</xdr:col>
      <xdr:colOff>622300</xdr:colOff>
      <xdr:row>43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2B8BAB-1189-684F-CD23-11647D054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5</xdr:row>
      <xdr:rowOff>190500</xdr:rowOff>
    </xdr:from>
    <xdr:to>
      <xdr:col>16</xdr:col>
      <xdr:colOff>647700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1042C4-C0D8-0167-AC10-243D934EC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1473200</xdr:colOff>
      <xdr:row>19</xdr:row>
      <xdr:rowOff>63500</xdr:rowOff>
    </xdr:from>
    <xdr:to>
      <xdr:col>15</xdr:col>
      <xdr:colOff>63500</xdr:colOff>
      <xdr:row>54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94154E-B257-2475-8194-94A086CFA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 Malcolm" refreshedDate="45228.654923958333" createdVersion="8" refreshedVersion="8" minRefreshableVersion="3" recordCount="1000" xr:uid="{6E1C9F4A-A1F1-F545-8A9F-079C2FD5159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AE5AF-5C97-614D-AD22-2AB26346DB2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4E7B1B-3ECA-C146-B271-CA88ED694A9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C93F1-5563-7B47-83A4-FCE9EC71CD7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144" workbookViewId="0">
      <selection activeCell="F1" sqref="F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4" width="21.83203125" bestFit="1" customWidth="1"/>
    <col min="15" max="15" width="20.3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2032</v>
      </c>
      <c r="G1" s="1" t="s">
        <v>4</v>
      </c>
      <c r="H1" s="1" t="s">
        <v>5</v>
      </c>
      <c r="I1" s="1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(E2/D2)*100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(((L2/60)/60)/24+DATE(1970,1,1))</f>
        <v>42336.25</v>
      </c>
      <c r="O2" s="8">
        <f>(((M2/60)/60)/24+DATE(1970,1,1))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13" si="2">(((L3/60)/60)/24+DATE(1970,1,1))</f>
        <v>41870.208333333336</v>
      </c>
      <c r="O3" s="8">
        <f t="shared" ref="O3:O13" si="3">(((M3/60)/60)/24+DATE(1970,1,1))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ref="N14:N77" si="4">(((L14/60)/60)/24+DATE(1970,1,1))</f>
        <v>43760.208333333328</v>
      </c>
      <c r="O14" s="8">
        <f t="shared" ref="O14:O77" si="5">(((M14/60)/60)/24+DATE(1970,1,1))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4"/>
        <v>42532.208333333328</v>
      </c>
      <c r="O15" s="8">
        <f t="shared" si="5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4"/>
        <v>40974.25</v>
      </c>
      <c r="O16" s="8">
        <f t="shared" si="5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4"/>
        <v>43809.25</v>
      </c>
      <c r="O17" s="8">
        <f t="shared" si="5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4"/>
        <v>41661.25</v>
      </c>
      <c r="O18" s="8">
        <f t="shared" si="5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4"/>
        <v>40555.25</v>
      </c>
      <c r="O19" s="8">
        <f t="shared" si="5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4"/>
        <v>43351.208333333328</v>
      </c>
      <c r="O20" s="8">
        <f t="shared" si="5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4"/>
        <v>43528.25</v>
      </c>
      <c r="O21" s="8">
        <f t="shared" si="5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4"/>
        <v>41848.208333333336</v>
      </c>
      <c r="O22" s="8">
        <f t="shared" si="5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4"/>
        <v>40770.208333333336</v>
      </c>
      <c r="O23" s="8">
        <f t="shared" si="5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4"/>
        <v>43193.208333333328</v>
      </c>
      <c r="O24" s="8">
        <f t="shared" si="5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4"/>
        <v>43510.25</v>
      </c>
      <c r="O25" s="8">
        <f t="shared" si="5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4"/>
        <v>41811.208333333336</v>
      </c>
      <c r="O26" s="8">
        <f t="shared" si="5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4"/>
        <v>40681.208333333336</v>
      </c>
      <c r="O27" s="8">
        <f t="shared" si="5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4"/>
        <v>43312.208333333328</v>
      </c>
      <c r="O28" s="8">
        <f t="shared" si="5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4"/>
        <v>42280.208333333328</v>
      </c>
      <c r="O29" s="8">
        <f t="shared" si="5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4"/>
        <v>40218.25</v>
      </c>
      <c r="O30" s="8">
        <f t="shared" si="5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4"/>
        <v>43301.208333333328</v>
      </c>
      <c r="O31" s="8">
        <f t="shared" si="5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4"/>
        <v>43609.208333333328</v>
      </c>
      <c r="O32" s="8">
        <f t="shared" si="5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4"/>
        <v>42374.25</v>
      </c>
      <c r="O33" s="8">
        <f t="shared" si="5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4"/>
        <v>43110.25</v>
      </c>
      <c r="O34" s="8">
        <f t="shared" si="5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4"/>
        <v>41917.208333333336</v>
      </c>
      <c r="O35" s="8">
        <f t="shared" si="5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4"/>
        <v>42817.208333333328</v>
      </c>
      <c r="O36" s="8">
        <f t="shared" si="5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4"/>
        <v>43484.25</v>
      </c>
      <c r="O37" s="8">
        <f t="shared" si="5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4"/>
        <v>40600.25</v>
      </c>
      <c r="O38" s="8">
        <f t="shared" si="5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4"/>
        <v>43744.208333333328</v>
      </c>
      <c r="O39" s="8">
        <f t="shared" si="5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4"/>
        <v>40469.208333333336</v>
      </c>
      <c r="O40" s="8">
        <f t="shared" si="5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4"/>
        <v>41330.25</v>
      </c>
      <c r="O41" s="8">
        <f t="shared" si="5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4"/>
        <v>40334.208333333336</v>
      </c>
      <c r="O42" s="8">
        <f t="shared" si="5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4"/>
        <v>41156.208333333336</v>
      </c>
      <c r="O43" s="8">
        <f t="shared" si="5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4"/>
        <v>40728.208333333336</v>
      </c>
      <c r="O44" s="8">
        <f t="shared" si="5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4"/>
        <v>41844.208333333336</v>
      </c>
      <c r="O45" s="8">
        <f t="shared" si="5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4"/>
        <v>43541.208333333328</v>
      </c>
      <c r="O46" s="8">
        <f t="shared" si="5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4"/>
        <v>42676.208333333328</v>
      </c>
      <c r="O47" s="8">
        <f t="shared" si="5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4"/>
        <v>40367.208333333336</v>
      </c>
      <c r="O48" s="8">
        <f t="shared" si="5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4"/>
        <v>41727.208333333336</v>
      </c>
      <c r="O49" s="8">
        <f t="shared" si="5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4"/>
        <v>42180.208333333328</v>
      </c>
      <c r="O50" s="8">
        <f t="shared" si="5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4"/>
        <v>43758.208333333328</v>
      </c>
      <c r="O51" s="8">
        <f t="shared" si="5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4"/>
        <v>41487.208333333336</v>
      </c>
      <c r="O52" s="8">
        <f t="shared" si="5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4"/>
        <v>40995.208333333336</v>
      </c>
      <c r="O53" s="8">
        <f t="shared" si="5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4"/>
        <v>40436.208333333336</v>
      </c>
      <c r="O54" s="8">
        <f t="shared" si="5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4"/>
        <v>41779.208333333336</v>
      </c>
      <c r="O55" s="8">
        <f t="shared" si="5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4"/>
        <v>43170.25</v>
      </c>
      <c r="O56" s="8">
        <f t="shared" si="5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4"/>
        <v>43311.208333333328</v>
      </c>
      <c r="O57" s="8">
        <f t="shared" si="5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4"/>
        <v>42014.25</v>
      </c>
      <c r="O58" s="8">
        <f t="shared" si="5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4"/>
        <v>42979.208333333328</v>
      </c>
      <c r="O59" s="8">
        <f t="shared" si="5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4"/>
        <v>42268.208333333328</v>
      </c>
      <c r="O60" s="8">
        <f t="shared" si="5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4"/>
        <v>42898.208333333328</v>
      </c>
      <c r="O61" s="8">
        <f t="shared" si="5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4"/>
        <v>41107.208333333336</v>
      </c>
      <c r="O62" s="8">
        <f t="shared" si="5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4"/>
        <v>40595.25</v>
      </c>
      <c r="O63" s="8">
        <f t="shared" si="5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4"/>
        <v>42160.208333333328</v>
      </c>
      <c r="O64" s="8">
        <f t="shared" si="5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4"/>
        <v>42853.208333333328</v>
      </c>
      <c r="O65" s="8">
        <f t="shared" si="5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6">(E66/D66)*100</f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4"/>
        <v>43283.208333333328</v>
      </c>
      <c r="O66" s="8">
        <f t="shared" si="5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6"/>
        <v>236.14754098360655</v>
      </c>
      <c r="G67" t="s">
        <v>20</v>
      </c>
      <c r="H67">
        <v>236</v>
      </c>
      <c r="I67" s="5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si="4"/>
        <v>40570.25</v>
      </c>
      <c r="O67" s="8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4"/>
        <v>42102.208333333328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4"/>
        <v>40203.25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4"/>
        <v>42943.208333333328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4"/>
        <v>40531.25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4"/>
        <v>40484.208333333336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4"/>
        <v>43799.25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4"/>
        <v>42186.208333333328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4"/>
        <v>42701.25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4"/>
        <v>42456.208333333328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4"/>
        <v>43296.208333333328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ref="N78:N141" si="8">(((L78/60)/60)/24+DATE(1970,1,1))</f>
        <v>42027.25</v>
      </c>
      <c r="O78" s="8">
        <f t="shared" ref="O78:O141" si="9">(((M78/60)/60)/24+DATE(1970,1,1))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8"/>
        <v>40448.208333333336</v>
      </c>
      <c r="O79" s="8">
        <f t="shared" si="9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8"/>
        <v>43206.208333333328</v>
      </c>
      <c r="O80" s="8">
        <f t="shared" si="9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8"/>
        <v>43267.208333333328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8"/>
        <v>42976.208333333328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8"/>
        <v>43062.25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8"/>
        <v>43482.25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8"/>
        <v>42579.208333333328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8"/>
        <v>41118.208333333336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8"/>
        <v>40797.208333333336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8"/>
        <v>42128.208333333328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8"/>
        <v>40610.25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8"/>
        <v>42110.208333333328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8"/>
        <v>40283.208333333336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8"/>
        <v>42425.25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8"/>
        <v>42588.208333333328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8"/>
        <v>40352.208333333336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8"/>
        <v>41202.208333333336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8"/>
        <v>43562.208333333328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8"/>
        <v>43752.208333333328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8"/>
        <v>40612.25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8"/>
        <v>42180.208333333328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8"/>
        <v>42212.208333333328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8"/>
        <v>41968.25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8"/>
        <v>40835.208333333336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8"/>
        <v>42056.25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8"/>
        <v>43234.208333333328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8"/>
        <v>40475.208333333336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8"/>
        <v>42878.208333333328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8"/>
        <v>41366.208333333336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8"/>
        <v>43716.208333333328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8"/>
        <v>43213.208333333328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8"/>
        <v>41005.208333333336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8"/>
        <v>41651.25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8"/>
        <v>43354.208333333328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8"/>
        <v>41174.208333333336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8"/>
        <v>41875.208333333336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8"/>
        <v>42990.208333333328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8"/>
        <v>43564.208333333328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8"/>
        <v>43056.25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8"/>
        <v>42265.208333333328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8"/>
        <v>40808.208333333336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8"/>
        <v>41665.25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8"/>
        <v>41806.208333333336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8"/>
        <v>42111.208333333328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8"/>
        <v>41917.208333333336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8"/>
        <v>41970.25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8"/>
        <v>42332.25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8"/>
        <v>43598.208333333328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8"/>
        <v>43362.208333333328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8"/>
        <v>42596.208333333328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8"/>
        <v>40310.208333333336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10">(E130/D130)*100</f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8"/>
        <v>40417.208333333336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0"/>
        <v>3.202693602693603</v>
      </c>
      <c r="G131" t="s">
        <v>74</v>
      </c>
      <c r="H131">
        <v>55</v>
      </c>
      <c r="I131" s="5">
        <f t="shared" ref="I131:I194" si="11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si="8"/>
        <v>42038.25</v>
      </c>
      <c r="O131" s="8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0"/>
        <v>155.46875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8"/>
        <v>40842.208333333336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0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8"/>
        <v>41607.25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0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8"/>
        <v>43112.25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0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8"/>
        <v>40767.208333333336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0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8"/>
        <v>40713.208333333336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0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8"/>
        <v>41340.25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0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8"/>
        <v>41797.208333333336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0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8"/>
        <v>40457.208333333336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0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8"/>
        <v>41180.208333333336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0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8"/>
        <v>42115.208333333328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0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ref="N142:N205" si="12">(((L142/60)/60)/24+DATE(1970,1,1))</f>
        <v>43156.25</v>
      </c>
      <c r="O142" s="8">
        <f t="shared" ref="O142:O205" si="13">(((M142/60)/60)/24+DATE(1970,1,1))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0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2"/>
        <v>42167.208333333328</v>
      </c>
      <c r="O143" s="8">
        <f t="shared" si="13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0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2"/>
        <v>41005.208333333336</v>
      </c>
      <c r="O144" s="8">
        <f t="shared" si="13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0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2"/>
        <v>40357.208333333336</v>
      </c>
      <c r="O145" s="8">
        <f t="shared" si="13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0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2"/>
        <v>43633.208333333328</v>
      </c>
      <c r="O146" s="8">
        <f t="shared" si="13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0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2"/>
        <v>41889.208333333336</v>
      </c>
      <c r="O147" s="8">
        <f t="shared" si="13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0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2"/>
        <v>40855.25</v>
      </c>
      <c r="O148" s="8">
        <f t="shared" si="13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0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2"/>
        <v>42534.208333333328</v>
      </c>
      <c r="O149" s="8">
        <f t="shared" si="13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0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2"/>
        <v>42941.208333333328</v>
      </c>
      <c r="O150" s="8">
        <f t="shared" si="13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0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2"/>
        <v>41275.25</v>
      </c>
      <c r="O151" s="8">
        <f t="shared" si="13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0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2"/>
        <v>43450.25</v>
      </c>
      <c r="O152" s="8">
        <f t="shared" si="13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0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2"/>
        <v>41799.208333333336</v>
      </c>
      <c r="O153" s="8">
        <f t="shared" si="13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0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2"/>
        <v>42783.25</v>
      </c>
      <c r="O154" s="8">
        <f t="shared" si="13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0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2"/>
        <v>41201.208333333336</v>
      </c>
      <c r="O155" s="8">
        <f t="shared" si="13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0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2"/>
        <v>42502.208333333328</v>
      </c>
      <c r="O156" s="8">
        <f t="shared" si="13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0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2"/>
        <v>40262.208333333336</v>
      </c>
      <c r="O157" s="8">
        <f t="shared" si="13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0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2"/>
        <v>43743.208333333328</v>
      </c>
      <c r="O158" s="8">
        <f t="shared" si="13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0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2"/>
        <v>41638.25</v>
      </c>
      <c r="O159" s="8">
        <f t="shared" si="13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0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2"/>
        <v>42346.25</v>
      </c>
      <c r="O160" s="8">
        <f t="shared" si="13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0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2"/>
        <v>43551.208333333328</v>
      </c>
      <c r="O161" s="8">
        <f t="shared" si="13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0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2"/>
        <v>43582.208333333328</v>
      </c>
      <c r="O162" s="8">
        <f t="shared" si="13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0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2"/>
        <v>42270.208333333328</v>
      </c>
      <c r="O163" s="8">
        <f t="shared" si="13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0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2"/>
        <v>43442.25</v>
      </c>
      <c r="O164" s="8">
        <f t="shared" si="13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0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2"/>
        <v>43028.208333333328</v>
      </c>
      <c r="O165" s="8">
        <f t="shared" si="13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0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2"/>
        <v>43016.208333333328</v>
      </c>
      <c r="O166" s="8">
        <f t="shared" si="13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0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2"/>
        <v>42948.208333333328</v>
      </c>
      <c r="O167" s="8">
        <f t="shared" si="13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0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2"/>
        <v>40534.25</v>
      </c>
      <c r="O168" s="8">
        <f t="shared" si="13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0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2"/>
        <v>41435.208333333336</v>
      </c>
      <c r="O169" s="8">
        <f t="shared" si="13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0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2"/>
        <v>43518.25</v>
      </c>
      <c r="O170" s="8">
        <f t="shared" si="13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0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2"/>
        <v>41077.208333333336</v>
      </c>
      <c r="O171" s="8">
        <f t="shared" si="13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0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2"/>
        <v>42950.208333333328</v>
      </c>
      <c r="O172" s="8">
        <f t="shared" si="13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0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2"/>
        <v>41718.208333333336</v>
      </c>
      <c r="O173" s="8">
        <f t="shared" si="13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0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2"/>
        <v>41839.208333333336</v>
      </c>
      <c r="O174" s="8">
        <f t="shared" si="13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0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2"/>
        <v>41412.208333333336</v>
      </c>
      <c r="O175" s="8">
        <f t="shared" si="13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0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2"/>
        <v>42282.208333333328</v>
      </c>
      <c r="O176" s="8">
        <f t="shared" si="13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0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2"/>
        <v>42613.208333333328</v>
      </c>
      <c r="O177" s="8">
        <f t="shared" si="13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0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2"/>
        <v>42616.208333333328</v>
      </c>
      <c r="O178" s="8">
        <f t="shared" si="13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0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2"/>
        <v>40497.25</v>
      </c>
      <c r="O179" s="8">
        <f t="shared" si="13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0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2"/>
        <v>42999.208333333328</v>
      </c>
      <c r="O180" s="8">
        <f t="shared" si="13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0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2"/>
        <v>41350.208333333336</v>
      </c>
      <c r="O181" s="8">
        <f t="shared" si="13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0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2"/>
        <v>40259.208333333336</v>
      </c>
      <c r="O182" s="8">
        <f t="shared" si="13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0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2"/>
        <v>43012.208333333328</v>
      </c>
      <c r="O183" s="8">
        <f t="shared" si="13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0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2"/>
        <v>43631.208333333328</v>
      </c>
      <c r="O184" s="8">
        <f t="shared" si="13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0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2"/>
        <v>40430.208333333336</v>
      </c>
      <c r="O185" s="8">
        <f t="shared" si="13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0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2"/>
        <v>43588.208333333328</v>
      </c>
      <c r="O186" s="8">
        <f t="shared" si="13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0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2"/>
        <v>43233.208333333328</v>
      </c>
      <c r="O187" s="8">
        <f t="shared" si="13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0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2"/>
        <v>41782.208333333336</v>
      </c>
      <c r="O188" s="8">
        <f t="shared" si="13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0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2"/>
        <v>41328.25</v>
      </c>
      <c r="O189" s="8">
        <f t="shared" si="13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0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2"/>
        <v>41975.25</v>
      </c>
      <c r="O190" s="8">
        <f t="shared" si="13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0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2"/>
        <v>42433.25</v>
      </c>
      <c r="O191" s="8">
        <f t="shared" si="13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0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2"/>
        <v>41429.208333333336</v>
      </c>
      <c r="O192" s="8">
        <f t="shared" si="13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0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2"/>
        <v>43536.208333333328</v>
      </c>
      <c r="O193" s="8">
        <f t="shared" si="13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4">(E194/D194)*100</f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2"/>
        <v>41817.208333333336</v>
      </c>
      <c r="O194" s="8">
        <f t="shared" si="13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4"/>
        <v>45.636363636363633</v>
      </c>
      <c r="G195" t="s">
        <v>14</v>
      </c>
      <c r="H195">
        <v>65</v>
      </c>
      <c r="I195" s="5">
        <f t="shared" ref="I195:I258" si="15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si="12"/>
        <v>43198.208333333328</v>
      </c>
      <c r="O195" s="8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4"/>
        <v>122.7605633802817</v>
      </c>
      <c r="G196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2"/>
        <v>42261.208333333328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4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2"/>
        <v>43310.208333333328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4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2"/>
        <v>42616.208333333328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4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2"/>
        <v>42909.208333333328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4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2"/>
        <v>40396.208333333336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4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2"/>
        <v>42192.208333333328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4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2"/>
        <v>40262.208333333336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4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2"/>
        <v>41845.208333333336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4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2"/>
        <v>40818.208333333336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4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2"/>
        <v>42752.25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4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ref="N206:N269" si="16">(((L206/60)/60)/24+DATE(1970,1,1))</f>
        <v>40636.208333333336</v>
      </c>
      <c r="O206" s="8">
        <f t="shared" ref="O206:O269" si="17">(((M206/60)/60)/24+DATE(1970,1,1))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4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6"/>
        <v>43390.208333333328</v>
      </c>
      <c r="O207" s="8">
        <f t="shared" si="17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4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6"/>
        <v>40236.25</v>
      </c>
      <c r="O208" s="8">
        <f t="shared" si="17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4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6"/>
        <v>43340.208333333328</v>
      </c>
      <c r="O209" s="8">
        <f t="shared" si="17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4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6"/>
        <v>43048.25</v>
      </c>
      <c r="O210" s="8">
        <f t="shared" si="17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4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6"/>
        <v>42496.208333333328</v>
      </c>
      <c r="O211" s="8">
        <f t="shared" si="17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4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6"/>
        <v>42797.25</v>
      </c>
      <c r="O212" s="8">
        <f t="shared" si="17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4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6"/>
        <v>41513.208333333336</v>
      </c>
      <c r="O213" s="8">
        <f t="shared" si="17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4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6"/>
        <v>43814.25</v>
      </c>
      <c r="O214" s="8">
        <f t="shared" si="17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4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6"/>
        <v>40488.208333333336</v>
      </c>
      <c r="O215" s="8">
        <f t="shared" si="17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4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6"/>
        <v>40409.208333333336</v>
      </c>
      <c r="O216" s="8">
        <f t="shared" si="17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4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6"/>
        <v>43509.25</v>
      </c>
      <c r="O217" s="8">
        <f t="shared" si="17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4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6"/>
        <v>40869.25</v>
      </c>
      <c r="O218" s="8">
        <f t="shared" si="17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4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6"/>
        <v>43583.208333333328</v>
      </c>
      <c r="O219" s="8">
        <f t="shared" si="17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4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6"/>
        <v>40858.25</v>
      </c>
      <c r="O220" s="8">
        <f t="shared" si="17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4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6"/>
        <v>41137.208333333336</v>
      </c>
      <c r="O221" s="8">
        <f t="shared" si="17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4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6"/>
        <v>40725.208333333336</v>
      </c>
      <c r="O222" s="8">
        <f t="shared" si="17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4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6"/>
        <v>41081.208333333336</v>
      </c>
      <c r="O223" s="8">
        <f t="shared" si="17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4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6"/>
        <v>41914.208333333336</v>
      </c>
      <c r="O224" s="8">
        <f t="shared" si="17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4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6"/>
        <v>42445.208333333328</v>
      </c>
      <c r="O225" s="8">
        <f t="shared" si="17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4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6"/>
        <v>41906.208333333336</v>
      </c>
      <c r="O226" s="8">
        <f t="shared" si="17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4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6"/>
        <v>41762.208333333336</v>
      </c>
      <c r="O227" s="8">
        <f t="shared" si="17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4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6"/>
        <v>40276.208333333336</v>
      </c>
      <c r="O228" s="8">
        <f t="shared" si="17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4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6"/>
        <v>42139.208333333328</v>
      </c>
      <c r="O229" s="8">
        <f t="shared" si="17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4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6"/>
        <v>42613.208333333328</v>
      </c>
      <c r="O230" s="8">
        <f t="shared" si="17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4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6"/>
        <v>42887.208333333328</v>
      </c>
      <c r="O231" s="8">
        <f t="shared" si="17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4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6"/>
        <v>43805.25</v>
      </c>
      <c r="O232" s="8">
        <f t="shared" si="17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4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6"/>
        <v>41415.208333333336</v>
      </c>
      <c r="O233" s="8">
        <f t="shared" si="17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4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6"/>
        <v>42576.208333333328</v>
      </c>
      <c r="O234" s="8">
        <f t="shared" si="17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4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6"/>
        <v>40706.208333333336</v>
      </c>
      <c r="O235" s="8">
        <f t="shared" si="17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4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6"/>
        <v>42969.208333333328</v>
      </c>
      <c r="O236" s="8">
        <f t="shared" si="17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4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6"/>
        <v>42779.25</v>
      </c>
      <c r="O237" s="8">
        <f t="shared" si="17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4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6"/>
        <v>43641.208333333328</v>
      </c>
      <c r="O238" s="8">
        <f t="shared" si="17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4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6"/>
        <v>41754.208333333336</v>
      </c>
      <c r="O239" s="8">
        <f t="shared" si="17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4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6"/>
        <v>43083.25</v>
      </c>
      <c r="O240" s="8">
        <f t="shared" si="17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4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6"/>
        <v>42245.208333333328</v>
      </c>
      <c r="O241" s="8">
        <f t="shared" si="17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4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6"/>
        <v>40396.208333333336</v>
      </c>
      <c r="O242" s="8">
        <f t="shared" si="17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4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6"/>
        <v>41742.208333333336</v>
      </c>
      <c r="O243" s="8">
        <f t="shared" si="17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4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6"/>
        <v>42865.208333333328</v>
      </c>
      <c r="O244" s="8">
        <f t="shared" si="17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4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6"/>
        <v>43163.25</v>
      </c>
      <c r="O245" s="8">
        <f t="shared" si="17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4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6"/>
        <v>41834.208333333336</v>
      </c>
      <c r="O246" s="8">
        <f t="shared" si="17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4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6"/>
        <v>41736.208333333336</v>
      </c>
      <c r="O247" s="8">
        <f t="shared" si="17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4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6"/>
        <v>41491.208333333336</v>
      </c>
      <c r="O248" s="8">
        <f t="shared" si="17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4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6"/>
        <v>42726.25</v>
      </c>
      <c r="O249" s="8">
        <f t="shared" si="17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4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6"/>
        <v>42004.25</v>
      </c>
      <c r="O250" s="8">
        <f t="shared" si="17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4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6"/>
        <v>42006.25</v>
      </c>
      <c r="O251" s="8">
        <f t="shared" si="17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4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6"/>
        <v>40203.25</v>
      </c>
      <c r="O252" s="8">
        <f t="shared" si="17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4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6"/>
        <v>41252.25</v>
      </c>
      <c r="O253" s="8">
        <f t="shared" si="17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4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6"/>
        <v>41572.208333333336</v>
      </c>
      <c r="O254" s="8">
        <f t="shared" si="17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4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6"/>
        <v>40641.208333333336</v>
      </c>
      <c r="O255" s="8">
        <f t="shared" si="17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4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6"/>
        <v>42787.25</v>
      </c>
      <c r="O256" s="8">
        <f t="shared" si="17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4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6"/>
        <v>40590.25</v>
      </c>
      <c r="O257" s="8">
        <f t="shared" si="17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8">(E258/D258)*100</f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6"/>
        <v>42393.25</v>
      </c>
      <c r="O258" s="8">
        <f t="shared" si="17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8"/>
        <v>146</v>
      </c>
      <c r="G259" t="s">
        <v>20</v>
      </c>
      <c r="H259">
        <v>92</v>
      </c>
      <c r="I259" s="5">
        <f t="shared" ref="I259:I322" si="19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si="16"/>
        <v>41338.25</v>
      </c>
      <c r="O259" s="8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8"/>
        <v>268.48</v>
      </c>
      <c r="G260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6"/>
        <v>42712.25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8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6"/>
        <v>41251.25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8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6"/>
        <v>41180.208333333336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8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6"/>
        <v>40415.208333333336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8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6"/>
        <v>40638.208333333336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8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6"/>
        <v>40187.25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8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6"/>
        <v>41317.25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8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6"/>
        <v>42372.25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8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6"/>
        <v>41950.25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8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6"/>
        <v>41206.208333333336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8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ref="N270:N333" si="20">(((L270/60)/60)/24+DATE(1970,1,1))</f>
        <v>41186.208333333336</v>
      </c>
      <c r="O270" s="8">
        <f t="shared" ref="O270:O333" si="21">(((M270/60)/60)/24+DATE(1970,1,1))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8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0"/>
        <v>43496.25</v>
      </c>
      <c r="O271" s="8">
        <f t="shared" si="21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8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0"/>
        <v>40514.25</v>
      </c>
      <c r="O272" s="8">
        <f t="shared" si="21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8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0"/>
        <v>42345.25</v>
      </c>
      <c r="O273" s="8">
        <f t="shared" si="21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8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0"/>
        <v>43656.208333333328</v>
      </c>
      <c r="O274" s="8">
        <f t="shared" si="21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8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0"/>
        <v>42995.208333333328</v>
      </c>
      <c r="O275" s="8">
        <f t="shared" si="21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8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0"/>
        <v>43045.25</v>
      </c>
      <c r="O276" s="8">
        <f t="shared" si="21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8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0"/>
        <v>43561.208333333328</v>
      </c>
      <c r="O277" s="8">
        <f t="shared" si="21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8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0"/>
        <v>41018.208333333336</v>
      </c>
      <c r="O278" s="8">
        <f t="shared" si="21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8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0"/>
        <v>40378.208333333336</v>
      </c>
      <c r="O279" s="8">
        <f t="shared" si="21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8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0"/>
        <v>41239.25</v>
      </c>
      <c r="O280" s="8">
        <f t="shared" si="21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8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0"/>
        <v>43346.208333333328</v>
      </c>
      <c r="O281" s="8">
        <f t="shared" si="21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8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0"/>
        <v>43060.25</v>
      </c>
      <c r="O282" s="8">
        <f t="shared" si="21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8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0"/>
        <v>40979.25</v>
      </c>
      <c r="O283" s="8">
        <f t="shared" si="21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8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0"/>
        <v>42701.25</v>
      </c>
      <c r="O284" s="8">
        <f t="shared" si="21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8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0"/>
        <v>42520.208333333328</v>
      </c>
      <c r="O285" s="8">
        <f t="shared" si="21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8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0"/>
        <v>41030.208333333336</v>
      </c>
      <c r="O286" s="8">
        <f t="shared" si="21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8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0"/>
        <v>42623.208333333328</v>
      </c>
      <c r="O287" s="8">
        <f t="shared" si="21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8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0"/>
        <v>42697.25</v>
      </c>
      <c r="O288" s="8">
        <f t="shared" si="21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8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0"/>
        <v>42122.208333333328</v>
      </c>
      <c r="O289" s="8">
        <f t="shared" si="21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8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0"/>
        <v>40982.208333333336</v>
      </c>
      <c r="O290" s="8">
        <f t="shared" si="21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8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0"/>
        <v>42219.208333333328</v>
      </c>
      <c r="O291" s="8">
        <f t="shared" si="21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8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0"/>
        <v>41404.208333333336</v>
      </c>
      <c r="O292" s="8">
        <f t="shared" si="21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8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0"/>
        <v>40831.208333333336</v>
      </c>
      <c r="O293" s="8">
        <f t="shared" si="21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8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0"/>
        <v>40984.208333333336</v>
      </c>
      <c r="O294" s="8">
        <f t="shared" si="21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8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0"/>
        <v>40456.208333333336</v>
      </c>
      <c r="O295" s="8">
        <f t="shared" si="21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8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0"/>
        <v>43399.208333333328</v>
      </c>
      <c r="O296" s="8">
        <f t="shared" si="21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8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0"/>
        <v>41562.208333333336</v>
      </c>
      <c r="O297" s="8">
        <f t="shared" si="21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8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0"/>
        <v>43493.25</v>
      </c>
      <c r="O298" s="8">
        <f t="shared" si="21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8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0"/>
        <v>41653.25</v>
      </c>
      <c r="O299" s="8">
        <f t="shared" si="21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8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0"/>
        <v>42426.25</v>
      </c>
      <c r="O300" s="8">
        <f t="shared" si="21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8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0"/>
        <v>42432.25</v>
      </c>
      <c r="O301" s="8">
        <f t="shared" si="21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8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0"/>
        <v>42977.208333333328</v>
      </c>
      <c r="O302" s="8">
        <f t="shared" si="21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8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0"/>
        <v>42061.25</v>
      </c>
      <c r="O303" s="8">
        <f t="shared" si="21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8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0"/>
        <v>43345.208333333328</v>
      </c>
      <c r="O304" s="8">
        <f t="shared" si="21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8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0"/>
        <v>42376.25</v>
      </c>
      <c r="O305" s="8">
        <f t="shared" si="21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8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0"/>
        <v>42589.208333333328</v>
      </c>
      <c r="O306" s="8">
        <f t="shared" si="21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8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0"/>
        <v>42448.208333333328</v>
      </c>
      <c r="O307" s="8">
        <f t="shared" si="21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8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0"/>
        <v>42930.208333333328</v>
      </c>
      <c r="O308" s="8">
        <f t="shared" si="21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8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0"/>
        <v>41066.208333333336</v>
      </c>
      <c r="O309" s="8">
        <f t="shared" si="21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8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0"/>
        <v>40651.208333333336</v>
      </c>
      <c r="O310" s="8">
        <f t="shared" si="21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8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0"/>
        <v>40807.208333333336</v>
      </c>
      <c r="O311" s="8">
        <f t="shared" si="21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8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0"/>
        <v>40277.208333333336</v>
      </c>
      <c r="O312" s="8">
        <f t="shared" si="21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8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0"/>
        <v>40590.25</v>
      </c>
      <c r="O313" s="8">
        <f t="shared" si="21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8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0"/>
        <v>41572.208333333336</v>
      </c>
      <c r="O314" s="8">
        <f t="shared" si="21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8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0"/>
        <v>40966.25</v>
      </c>
      <c r="O315" s="8">
        <f t="shared" si="21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8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0"/>
        <v>43536.208333333328</v>
      </c>
      <c r="O316" s="8">
        <f t="shared" si="21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8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0"/>
        <v>41783.208333333336</v>
      </c>
      <c r="O317" s="8">
        <f t="shared" si="21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8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0"/>
        <v>43788.25</v>
      </c>
      <c r="O318" s="8">
        <f t="shared" si="21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8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0"/>
        <v>42869.208333333328</v>
      </c>
      <c r="O319" s="8">
        <f t="shared" si="21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8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0"/>
        <v>41684.25</v>
      </c>
      <c r="O320" s="8">
        <f t="shared" si="21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8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0"/>
        <v>40402.208333333336</v>
      </c>
      <c r="O321" s="8">
        <f t="shared" si="21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2">(E322/D322)*100</f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0"/>
        <v>40673.208333333336</v>
      </c>
      <c r="O322" s="8">
        <f t="shared" si="21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2"/>
        <v>94.144366197183089</v>
      </c>
      <c r="G323" t="s">
        <v>14</v>
      </c>
      <c r="H323">
        <v>2468</v>
      </c>
      <c r="I323" s="5">
        <f t="shared" ref="I323:I386" si="23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si="20"/>
        <v>40634.208333333336</v>
      </c>
      <c r="O323" s="8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2"/>
        <v>166.56234096692114</v>
      </c>
      <c r="G324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0"/>
        <v>40507.25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2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0"/>
        <v>41725.208333333336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2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0"/>
        <v>42176.208333333328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2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0"/>
        <v>43267.208333333328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2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0"/>
        <v>42364.25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2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0"/>
        <v>43705.208333333328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2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0"/>
        <v>43434.25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2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0"/>
        <v>42716.25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2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0"/>
        <v>43077.25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2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0"/>
        <v>40896.25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2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ref="N334:N397" si="24">(((L334/60)/60)/24+DATE(1970,1,1))</f>
        <v>41361.208333333336</v>
      </c>
      <c r="O334" s="8">
        <f t="shared" ref="O334:O397" si="25">(((M334/60)/60)/24+DATE(1970,1,1))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2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4"/>
        <v>43424.25</v>
      </c>
      <c r="O335" s="8">
        <f t="shared" si="25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2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4"/>
        <v>43110.25</v>
      </c>
      <c r="O336" s="8">
        <f t="shared" si="25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2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4"/>
        <v>43784.25</v>
      </c>
      <c r="O337" s="8">
        <f t="shared" si="25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2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4"/>
        <v>40527.25</v>
      </c>
      <c r="O338" s="8">
        <f t="shared" si="25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2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4"/>
        <v>43780.25</v>
      </c>
      <c r="O339" s="8">
        <f t="shared" si="25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2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4"/>
        <v>40821.208333333336</v>
      </c>
      <c r="O340" s="8">
        <f t="shared" si="25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2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4"/>
        <v>42949.208333333328</v>
      </c>
      <c r="O341" s="8">
        <f t="shared" si="25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2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4"/>
        <v>40889.25</v>
      </c>
      <c r="O342" s="8">
        <f t="shared" si="25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2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4"/>
        <v>42244.208333333328</v>
      </c>
      <c r="O343" s="8">
        <f t="shared" si="25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2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4"/>
        <v>41475.208333333336</v>
      </c>
      <c r="O344" s="8">
        <f t="shared" si="25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2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4"/>
        <v>41597.25</v>
      </c>
      <c r="O345" s="8">
        <f t="shared" si="25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2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4"/>
        <v>43122.25</v>
      </c>
      <c r="O346" s="8">
        <f t="shared" si="25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2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4"/>
        <v>42194.208333333328</v>
      </c>
      <c r="O347" s="8">
        <f t="shared" si="25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2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4"/>
        <v>42971.208333333328</v>
      </c>
      <c r="O348" s="8">
        <f t="shared" si="25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2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4"/>
        <v>42046.25</v>
      </c>
      <c r="O349" s="8">
        <f t="shared" si="25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2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4"/>
        <v>42782.25</v>
      </c>
      <c r="O350" s="8">
        <f t="shared" si="25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2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4"/>
        <v>42930.208333333328</v>
      </c>
      <c r="O351" s="8">
        <f t="shared" si="25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2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4"/>
        <v>42144.208333333328</v>
      </c>
      <c r="O352" s="8">
        <f t="shared" si="25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2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4"/>
        <v>42240.208333333328</v>
      </c>
      <c r="O353" s="8">
        <f t="shared" si="25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2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4"/>
        <v>42315.25</v>
      </c>
      <c r="O354" s="8">
        <f t="shared" si="25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2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4"/>
        <v>43651.208333333328</v>
      </c>
      <c r="O355" s="8">
        <f t="shared" si="25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2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4"/>
        <v>41520.208333333336</v>
      </c>
      <c r="O356" s="8">
        <f t="shared" si="25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2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4"/>
        <v>42757.25</v>
      </c>
      <c r="O357" s="8">
        <f t="shared" si="25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2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4"/>
        <v>40922.25</v>
      </c>
      <c r="O358" s="8">
        <f t="shared" si="25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2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4"/>
        <v>42250.208333333328</v>
      </c>
      <c r="O359" s="8">
        <f t="shared" si="25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2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4"/>
        <v>43322.208333333328</v>
      </c>
      <c r="O360" s="8">
        <f t="shared" si="25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2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4"/>
        <v>40782.208333333336</v>
      </c>
      <c r="O361" s="8">
        <f t="shared" si="25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2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4"/>
        <v>40544.25</v>
      </c>
      <c r="O362" s="8">
        <f t="shared" si="25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2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4"/>
        <v>43015.208333333328</v>
      </c>
      <c r="O363" s="8">
        <f t="shared" si="25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2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4"/>
        <v>40570.25</v>
      </c>
      <c r="O364" s="8">
        <f t="shared" si="25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2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4"/>
        <v>40904.25</v>
      </c>
      <c r="O365" s="8">
        <f t="shared" si="25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2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4"/>
        <v>43164.25</v>
      </c>
      <c r="O366" s="8">
        <f t="shared" si="25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2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4"/>
        <v>42733.25</v>
      </c>
      <c r="O367" s="8">
        <f t="shared" si="25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2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4"/>
        <v>40546.25</v>
      </c>
      <c r="O368" s="8">
        <f t="shared" si="25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2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4"/>
        <v>41930.208333333336</v>
      </c>
      <c r="O369" s="8">
        <f t="shared" si="25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2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4"/>
        <v>40464.208333333336</v>
      </c>
      <c r="O370" s="8">
        <f t="shared" si="25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2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4"/>
        <v>41308.25</v>
      </c>
      <c r="O371" s="8">
        <f t="shared" si="25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2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4"/>
        <v>43570.208333333328</v>
      </c>
      <c r="O372" s="8">
        <f t="shared" si="25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2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4"/>
        <v>42043.25</v>
      </c>
      <c r="O373" s="8">
        <f t="shared" si="25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2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4"/>
        <v>42012.25</v>
      </c>
      <c r="O374" s="8">
        <f t="shared" si="25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2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4"/>
        <v>42964.208333333328</v>
      </c>
      <c r="O375" s="8">
        <f t="shared" si="25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2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4"/>
        <v>43476.25</v>
      </c>
      <c r="O376" s="8">
        <f t="shared" si="25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2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4"/>
        <v>42293.208333333328</v>
      </c>
      <c r="O377" s="8">
        <f t="shared" si="25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2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4"/>
        <v>41826.208333333336</v>
      </c>
      <c r="O378" s="8">
        <f t="shared" si="25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2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4"/>
        <v>43760.208333333328</v>
      </c>
      <c r="O379" s="8">
        <f t="shared" si="25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2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4"/>
        <v>43241.208333333328</v>
      </c>
      <c r="O380" s="8">
        <f t="shared" si="25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2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4"/>
        <v>40843.208333333336</v>
      </c>
      <c r="O381" s="8">
        <f t="shared" si="25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2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4"/>
        <v>41448.208333333336</v>
      </c>
      <c r="O382" s="8">
        <f t="shared" si="25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2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4"/>
        <v>42163.208333333328</v>
      </c>
      <c r="O383" s="8">
        <f t="shared" si="25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2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4"/>
        <v>43024.208333333328</v>
      </c>
      <c r="O384" s="8">
        <f t="shared" si="25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2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4"/>
        <v>43509.25</v>
      </c>
      <c r="O385" s="8">
        <f t="shared" si="25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6">(E386/D386)*100</f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4"/>
        <v>42776.25</v>
      </c>
      <c r="O386" s="8">
        <f t="shared" si="25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6"/>
        <v>146.16709511568124</v>
      </c>
      <c r="G387" t="s">
        <v>20</v>
      </c>
      <c r="H387">
        <v>1137</v>
      </c>
      <c r="I387" s="5">
        <f t="shared" ref="I387:I450" si="2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si="24"/>
        <v>43553.208333333328</v>
      </c>
      <c r="O387" s="8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6"/>
        <v>76.42361623616236</v>
      </c>
      <c r="G388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4"/>
        <v>40355.208333333336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6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4"/>
        <v>41072.208333333336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6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4"/>
        <v>40912.25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6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4"/>
        <v>40479.208333333336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6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4"/>
        <v>41530.208333333336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6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4"/>
        <v>41653.25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6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4"/>
        <v>40549.25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6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4"/>
        <v>42933.208333333328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6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4"/>
        <v>41484.208333333336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6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4"/>
        <v>40885.25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6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ref="N398:N461" si="28">(((L398/60)/60)/24+DATE(1970,1,1))</f>
        <v>43378.208333333328</v>
      </c>
      <c r="O398" s="8">
        <f t="shared" ref="O398:O461" si="29">(((M398/60)/60)/24+DATE(1970,1,1))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6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8"/>
        <v>41417.208333333336</v>
      </c>
      <c r="O399" s="8">
        <f t="shared" si="29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6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8"/>
        <v>43228.208333333328</v>
      </c>
      <c r="O400" s="8">
        <f t="shared" si="29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6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8"/>
        <v>40576.25</v>
      </c>
      <c r="O401" s="8">
        <f t="shared" si="29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6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8"/>
        <v>41502.208333333336</v>
      </c>
      <c r="O402" s="8">
        <f t="shared" si="29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6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8"/>
        <v>43765.208333333328</v>
      </c>
      <c r="O403" s="8">
        <f t="shared" si="29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6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8"/>
        <v>40914.25</v>
      </c>
      <c r="O404" s="8">
        <f t="shared" si="29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6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8"/>
        <v>40310.208333333336</v>
      </c>
      <c r="O405" s="8">
        <f t="shared" si="29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6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8"/>
        <v>43053.25</v>
      </c>
      <c r="O406" s="8">
        <f t="shared" si="29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6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8"/>
        <v>43255.208333333328</v>
      </c>
      <c r="O407" s="8">
        <f t="shared" si="29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6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8"/>
        <v>41304.25</v>
      </c>
      <c r="O408" s="8">
        <f t="shared" si="29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6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8"/>
        <v>43751.208333333328</v>
      </c>
      <c r="O409" s="8">
        <f t="shared" si="29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6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8"/>
        <v>42541.208333333328</v>
      </c>
      <c r="O410" s="8">
        <f t="shared" si="29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6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8"/>
        <v>42843.208333333328</v>
      </c>
      <c r="O411" s="8">
        <f t="shared" si="29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6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8"/>
        <v>42122.208333333328</v>
      </c>
      <c r="O412" s="8">
        <f t="shared" si="29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6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8"/>
        <v>42884.208333333328</v>
      </c>
      <c r="O413" s="8">
        <f t="shared" si="29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6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8"/>
        <v>41642.25</v>
      </c>
      <c r="O414" s="8">
        <f t="shared" si="29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6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8"/>
        <v>43431.25</v>
      </c>
      <c r="O415" s="8">
        <f t="shared" si="29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6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8"/>
        <v>40288.208333333336</v>
      </c>
      <c r="O416" s="8">
        <f t="shared" si="29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6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8"/>
        <v>40921.25</v>
      </c>
      <c r="O417" s="8">
        <f t="shared" si="29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6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8"/>
        <v>40560.25</v>
      </c>
      <c r="O418" s="8">
        <f t="shared" si="29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6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8"/>
        <v>43407.208333333328</v>
      </c>
      <c r="O419" s="8">
        <f t="shared" si="29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6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8"/>
        <v>41035.208333333336</v>
      </c>
      <c r="O420" s="8">
        <f t="shared" si="29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6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8"/>
        <v>40899.25</v>
      </c>
      <c r="O421" s="8">
        <f t="shared" si="29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6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8"/>
        <v>42911.208333333328</v>
      </c>
      <c r="O422" s="8">
        <f t="shared" si="29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6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8"/>
        <v>42915.208333333328</v>
      </c>
      <c r="O423" s="8">
        <f t="shared" si="29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6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8"/>
        <v>40285.208333333336</v>
      </c>
      <c r="O424" s="8">
        <f t="shared" si="29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6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8"/>
        <v>40808.208333333336</v>
      </c>
      <c r="O425" s="8">
        <f t="shared" si="29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6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8"/>
        <v>43208.208333333328</v>
      </c>
      <c r="O426" s="8">
        <f t="shared" si="29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6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8"/>
        <v>42213.208333333328</v>
      </c>
      <c r="O427" s="8">
        <f t="shared" si="29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6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8"/>
        <v>41332.25</v>
      </c>
      <c r="O428" s="8">
        <f t="shared" si="29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6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8"/>
        <v>41895.208333333336</v>
      </c>
      <c r="O429" s="8">
        <f t="shared" si="29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6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8"/>
        <v>40585.25</v>
      </c>
      <c r="O430" s="8">
        <f t="shared" si="29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6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8"/>
        <v>41680.25</v>
      </c>
      <c r="O431" s="8">
        <f t="shared" si="29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6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8"/>
        <v>43737.208333333328</v>
      </c>
      <c r="O432" s="8">
        <f t="shared" si="29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6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8"/>
        <v>43273.208333333328</v>
      </c>
      <c r="O433" s="8">
        <f t="shared" si="29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6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8"/>
        <v>41761.208333333336</v>
      </c>
      <c r="O434" s="8">
        <f t="shared" si="29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6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8"/>
        <v>41603.25</v>
      </c>
      <c r="O435" s="8">
        <f t="shared" si="29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6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8"/>
        <v>42705.25</v>
      </c>
      <c r="O436" s="8">
        <f t="shared" si="29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6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8"/>
        <v>41988.25</v>
      </c>
      <c r="O437" s="8">
        <f t="shared" si="29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6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8"/>
        <v>43575.208333333328</v>
      </c>
      <c r="O438" s="8">
        <f t="shared" si="29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6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8"/>
        <v>42260.208333333328</v>
      </c>
      <c r="O439" s="8">
        <f t="shared" si="29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6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8"/>
        <v>41337.25</v>
      </c>
      <c r="O440" s="8">
        <f t="shared" si="29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6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8"/>
        <v>42680.208333333328</v>
      </c>
      <c r="O441" s="8">
        <f t="shared" si="29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6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8"/>
        <v>42916.208333333328</v>
      </c>
      <c r="O442" s="8">
        <f t="shared" si="29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6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8"/>
        <v>41025.208333333336</v>
      </c>
      <c r="O443" s="8">
        <f t="shared" si="29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6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8"/>
        <v>42980.208333333328</v>
      </c>
      <c r="O444" s="8">
        <f t="shared" si="29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6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8"/>
        <v>40451.208333333336</v>
      </c>
      <c r="O445" s="8">
        <f t="shared" si="29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6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8"/>
        <v>40748.208333333336</v>
      </c>
      <c r="O446" s="8">
        <f t="shared" si="29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6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8"/>
        <v>40515.25</v>
      </c>
      <c r="O447" s="8">
        <f t="shared" si="29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6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8"/>
        <v>41261.25</v>
      </c>
      <c r="O448" s="8">
        <f t="shared" si="29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6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8"/>
        <v>43088.25</v>
      </c>
      <c r="O449" s="8">
        <f t="shared" si="29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30">(E450/D450)*100</f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8"/>
        <v>41378.208333333336</v>
      </c>
      <c r="O450" s="8">
        <f t="shared" si="29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30"/>
        <v>967</v>
      </c>
      <c r="G451" t="s">
        <v>20</v>
      </c>
      <c r="H451">
        <v>86</v>
      </c>
      <c r="I451" s="5">
        <f t="shared" ref="I451:I514" si="31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si="28"/>
        <v>43530.25</v>
      </c>
      <c r="O451" s="8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30"/>
        <v>4</v>
      </c>
      <c r="G452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8"/>
        <v>43394.208333333328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0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8"/>
        <v>42935.208333333328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0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8"/>
        <v>40365.208333333336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0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8"/>
        <v>42705.25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0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8"/>
        <v>41568.208333333336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0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8"/>
        <v>40809.208333333336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0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8"/>
        <v>43141.25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0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8"/>
        <v>42657.208333333328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0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8"/>
        <v>40265.208333333336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0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8"/>
        <v>42001.25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0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ref="N462:N525" si="32">(((L462/60)/60)/24+DATE(1970,1,1))</f>
        <v>40399.208333333336</v>
      </c>
      <c r="O462" s="8">
        <f t="shared" ref="O462:O525" si="33">(((M462/60)/60)/24+DATE(1970,1,1))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0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2"/>
        <v>41757.208333333336</v>
      </c>
      <c r="O463" s="8">
        <f t="shared" si="3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0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2"/>
        <v>41304.25</v>
      </c>
      <c r="O464" s="8">
        <f t="shared" si="3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0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2"/>
        <v>41639.25</v>
      </c>
      <c r="O465" s="8">
        <f t="shared" si="3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0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2"/>
        <v>43142.25</v>
      </c>
      <c r="O466" s="8">
        <f t="shared" si="3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0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2"/>
        <v>43127.25</v>
      </c>
      <c r="O467" s="8">
        <f t="shared" si="3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0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2"/>
        <v>41409.208333333336</v>
      </c>
      <c r="O468" s="8">
        <f t="shared" si="3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0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2"/>
        <v>42331.25</v>
      </c>
      <c r="O469" s="8">
        <f t="shared" si="3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0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2"/>
        <v>43569.208333333328</v>
      </c>
      <c r="O470" s="8">
        <f t="shared" si="3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0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2"/>
        <v>42142.208333333328</v>
      </c>
      <c r="O471" s="8">
        <f t="shared" si="3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0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2"/>
        <v>42716.25</v>
      </c>
      <c r="O472" s="8">
        <f t="shared" si="3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0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2"/>
        <v>41031.208333333336</v>
      </c>
      <c r="O473" s="8">
        <f t="shared" si="3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0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2"/>
        <v>43535.208333333328</v>
      </c>
      <c r="O474" s="8">
        <f t="shared" si="3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0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2"/>
        <v>43277.208333333328</v>
      </c>
      <c r="O475" s="8">
        <f t="shared" si="3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0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2"/>
        <v>41989.25</v>
      </c>
      <c r="O476" s="8">
        <f t="shared" si="3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0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2"/>
        <v>41450.208333333336</v>
      </c>
      <c r="O477" s="8">
        <f t="shared" si="3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0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2"/>
        <v>43322.208333333328</v>
      </c>
      <c r="O478" s="8">
        <f t="shared" si="3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0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2"/>
        <v>40720.208333333336</v>
      </c>
      <c r="O479" s="8">
        <f t="shared" si="3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0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2"/>
        <v>42072.208333333328</v>
      </c>
      <c r="O480" s="8">
        <f t="shared" si="3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0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2"/>
        <v>42945.208333333328</v>
      </c>
      <c r="O481" s="8">
        <f t="shared" si="3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0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2"/>
        <v>40248.25</v>
      </c>
      <c r="O482" s="8">
        <f t="shared" si="3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0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2"/>
        <v>41913.208333333336</v>
      </c>
      <c r="O483" s="8">
        <f t="shared" si="3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0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2"/>
        <v>40963.25</v>
      </c>
      <c r="O484" s="8">
        <f t="shared" si="3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0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2"/>
        <v>43811.25</v>
      </c>
      <c r="O485" s="8">
        <f t="shared" si="3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0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2"/>
        <v>41855.208333333336</v>
      </c>
      <c r="O486" s="8">
        <f t="shared" si="3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0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2"/>
        <v>43626.208333333328</v>
      </c>
      <c r="O487" s="8">
        <f t="shared" si="3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0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2"/>
        <v>43168.25</v>
      </c>
      <c r="O488" s="8">
        <f t="shared" si="3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0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2"/>
        <v>42845.208333333328</v>
      </c>
      <c r="O489" s="8">
        <f t="shared" si="3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0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2"/>
        <v>42403.25</v>
      </c>
      <c r="O490" s="8">
        <f t="shared" si="3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0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2"/>
        <v>40406.208333333336</v>
      </c>
      <c r="O491" s="8">
        <f t="shared" si="3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0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2"/>
        <v>43786.25</v>
      </c>
      <c r="O492" s="8">
        <f t="shared" si="3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0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2"/>
        <v>41456.208333333336</v>
      </c>
      <c r="O493" s="8">
        <f t="shared" si="3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0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2"/>
        <v>40336.208333333336</v>
      </c>
      <c r="O494" s="8">
        <f t="shared" si="3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0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2"/>
        <v>43645.208333333328</v>
      </c>
      <c r="O495" s="8">
        <f t="shared" si="3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0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2"/>
        <v>40990.208333333336</v>
      </c>
      <c r="O496" s="8">
        <f t="shared" si="3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0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2"/>
        <v>41800.208333333336</v>
      </c>
      <c r="O497" s="8">
        <f t="shared" si="3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0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2"/>
        <v>42876.208333333328</v>
      </c>
      <c r="O498" s="8">
        <f t="shared" si="3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0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2"/>
        <v>42724.25</v>
      </c>
      <c r="O499" s="8">
        <f t="shared" si="3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0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2"/>
        <v>42005.25</v>
      </c>
      <c r="O500" s="8">
        <f t="shared" si="3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0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2"/>
        <v>42444.208333333328</v>
      </c>
      <c r="O501" s="8">
        <f t="shared" si="3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0"/>
        <v>0</v>
      </c>
      <c r="G502" t="s">
        <v>14</v>
      </c>
      <c r="H502">
        <v>0</v>
      </c>
      <c r="I502" s="5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2"/>
        <v>41395.208333333336</v>
      </c>
      <c r="O502" s="8">
        <f t="shared" si="3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0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2"/>
        <v>41345.208333333336</v>
      </c>
      <c r="O503" s="8">
        <f t="shared" si="3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0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2"/>
        <v>41117.208333333336</v>
      </c>
      <c r="O504" s="8">
        <f t="shared" si="3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0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2"/>
        <v>42186.208333333328</v>
      </c>
      <c r="O505" s="8">
        <f t="shared" si="3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0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2"/>
        <v>42142.208333333328</v>
      </c>
      <c r="O506" s="8">
        <f t="shared" si="3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0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2"/>
        <v>41341.25</v>
      </c>
      <c r="O507" s="8">
        <f t="shared" si="3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0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2"/>
        <v>43062.25</v>
      </c>
      <c r="O508" s="8">
        <f t="shared" si="3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0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2"/>
        <v>41373.208333333336</v>
      </c>
      <c r="O509" s="8">
        <f t="shared" si="3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0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2"/>
        <v>43310.208333333328</v>
      </c>
      <c r="O510" s="8">
        <f t="shared" si="3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0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2"/>
        <v>41034.208333333336</v>
      </c>
      <c r="O511" s="8">
        <f t="shared" si="3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0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2"/>
        <v>43251.208333333328</v>
      </c>
      <c r="O512" s="8">
        <f t="shared" si="3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0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2"/>
        <v>43671.208333333328</v>
      </c>
      <c r="O513" s="8">
        <f t="shared" si="3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4">(E514/D514)*100</f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2"/>
        <v>41825.208333333336</v>
      </c>
      <c r="O514" s="8">
        <f t="shared" si="3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4"/>
        <v>39.277108433734945</v>
      </c>
      <c r="G515" t="s">
        <v>74</v>
      </c>
      <c r="H515">
        <v>35</v>
      </c>
      <c r="I515" s="5">
        <f t="shared" ref="I515:I578" si="35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si="32"/>
        <v>40430.208333333336</v>
      </c>
      <c r="O515" s="8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4"/>
        <v>22.439077144917089</v>
      </c>
      <c r="G516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2"/>
        <v>41614.25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4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2"/>
        <v>40900.25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4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2"/>
        <v>40396.208333333336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4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2"/>
        <v>42860.208333333328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4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2"/>
        <v>43154.25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4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2"/>
        <v>42012.25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4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2"/>
        <v>43574.208333333328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4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2"/>
        <v>42605.208333333328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4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2"/>
        <v>41093.208333333336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4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2"/>
        <v>40241.25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4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ref="N526:N589" si="36">(((L526/60)/60)/24+DATE(1970,1,1))</f>
        <v>40294.208333333336</v>
      </c>
      <c r="O526" s="8">
        <f t="shared" ref="O526:O589" si="37">(((M526/60)/60)/24+DATE(1970,1,1))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4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6"/>
        <v>40505.25</v>
      </c>
      <c r="O527" s="8">
        <f t="shared" si="37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4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6"/>
        <v>42364.25</v>
      </c>
      <c r="O528" s="8">
        <f t="shared" si="37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4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6"/>
        <v>42405.25</v>
      </c>
      <c r="O529" s="8">
        <f t="shared" si="37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4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6"/>
        <v>41601.25</v>
      </c>
      <c r="O530" s="8">
        <f t="shared" si="37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4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6"/>
        <v>41769.208333333336</v>
      </c>
      <c r="O531" s="8">
        <f t="shared" si="37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4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6"/>
        <v>40421.208333333336</v>
      </c>
      <c r="O532" s="8">
        <f t="shared" si="37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4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6"/>
        <v>41589.25</v>
      </c>
      <c r="O533" s="8">
        <f t="shared" si="37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4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6"/>
        <v>43125.25</v>
      </c>
      <c r="O534" s="8">
        <f t="shared" si="37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4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6"/>
        <v>41479.208333333336</v>
      </c>
      <c r="O535" s="8">
        <f t="shared" si="37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4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6"/>
        <v>43329.208333333328</v>
      </c>
      <c r="O536" s="8">
        <f t="shared" si="37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4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6"/>
        <v>43259.208333333328</v>
      </c>
      <c r="O537" s="8">
        <f t="shared" si="37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4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6"/>
        <v>40414.208333333336</v>
      </c>
      <c r="O538" s="8">
        <f t="shared" si="37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4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6"/>
        <v>43342.208333333328</v>
      </c>
      <c r="O539" s="8">
        <f t="shared" si="37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4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6"/>
        <v>41539.208333333336</v>
      </c>
      <c r="O540" s="8">
        <f t="shared" si="37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4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6"/>
        <v>43647.208333333328</v>
      </c>
      <c r="O541" s="8">
        <f t="shared" si="37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4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6"/>
        <v>43225.208333333328</v>
      </c>
      <c r="O542" s="8">
        <f t="shared" si="37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4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6"/>
        <v>42165.208333333328</v>
      </c>
      <c r="O543" s="8">
        <f t="shared" si="37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4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6"/>
        <v>42391.25</v>
      </c>
      <c r="O544" s="8">
        <f t="shared" si="37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4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6"/>
        <v>41528.208333333336</v>
      </c>
      <c r="O545" s="8">
        <f t="shared" si="37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4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6"/>
        <v>42377.25</v>
      </c>
      <c r="O546" s="8">
        <f t="shared" si="37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4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6"/>
        <v>43824.25</v>
      </c>
      <c r="O547" s="8">
        <f t="shared" si="37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4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6"/>
        <v>43360.208333333328</v>
      </c>
      <c r="O548" s="8">
        <f t="shared" si="37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4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6"/>
        <v>42029.25</v>
      </c>
      <c r="O549" s="8">
        <f t="shared" si="37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4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6"/>
        <v>42461.208333333328</v>
      </c>
      <c r="O550" s="8">
        <f t="shared" si="37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4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6"/>
        <v>41422.208333333336</v>
      </c>
      <c r="O551" s="8">
        <f t="shared" si="37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4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6"/>
        <v>40968.25</v>
      </c>
      <c r="O552" s="8">
        <f t="shared" si="37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4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6"/>
        <v>41993.25</v>
      </c>
      <c r="O553" s="8">
        <f t="shared" si="37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4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6"/>
        <v>42700.25</v>
      </c>
      <c r="O554" s="8">
        <f t="shared" si="37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4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6"/>
        <v>40545.25</v>
      </c>
      <c r="O555" s="8">
        <f t="shared" si="37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4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6"/>
        <v>42723.25</v>
      </c>
      <c r="O556" s="8">
        <f t="shared" si="37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4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6"/>
        <v>41731.208333333336</v>
      </c>
      <c r="O557" s="8">
        <f t="shared" si="37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4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6"/>
        <v>40792.208333333336</v>
      </c>
      <c r="O558" s="8">
        <f t="shared" si="37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4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6"/>
        <v>42279.208333333328</v>
      </c>
      <c r="O559" s="8">
        <f t="shared" si="37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4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6"/>
        <v>42424.25</v>
      </c>
      <c r="O560" s="8">
        <f t="shared" si="37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4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6"/>
        <v>42584.208333333328</v>
      </c>
      <c r="O561" s="8">
        <f t="shared" si="37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4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6"/>
        <v>40865.25</v>
      </c>
      <c r="O562" s="8">
        <f t="shared" si="37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4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6"/>
        <v>40833.208333333336</v>
      </c>
      <c r="O563" s="8">
        <f t="shared" si="37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4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6"/>
        <v>43536.208333333328</v>
      </c>
      <c r="O564" s="8">
        <f t="shared" si="37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4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6"/>
        <v>43417.25</v>
      </c>
      <c r="O565" s="8">
        <f t="shared" si="37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4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6"/>
        <v>42078.208333333328</v>
      </c>
      <c r="O566" s="8">
        <f t="shared" si="37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4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6"/>
        <v>40862.25</v>
      </c>
      <c r="O567" s="8">
        <f t="shared" si="37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4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6"/>
        <v>42424.25</v>
      </c>
      <c r="O568" s="8">
        <f t="shared" si="37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4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6"/>
        <v>41830.208333333336</v>
      </c>
      <c r="O569" s="8">
        <f t="shared" si="37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4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6"/>
        <v>40374.208333333336</v>
      </c>
      <c r="O570" s="8">
        <f t="shared" si="37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4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6"/>
        <v>40554.25</v>
      </c>
      <c r="O571" s="8">
        <f t="shared" si="37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4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6"/>
        <v>41993.25</v>
      </c>
      <c r="O572" s="8">
        <f t="shared" si="37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4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6"/>
        <v>42174.208333333328</v>
      </c>
      <c r="O573" s="8">
        <f t="shared" si="37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4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6"/>
        <v>42275.208333333328</v>
      </c>
      <c r="O574" s="8">
        <f t="shared" si="37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4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6"/>
        <v>41761.208333333336</v>
      </c>
      <c r="O575" s="8">
        <f t="shared" si="37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4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6"/>
        <v>43806.25</v>
      </c>
      <c r="O576" s="8">
        <f t="shared" si="37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4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6"/>
        <v>41779.208333333336</v>
      </c>
      <c r="O577" s="8">
        <f t="shared" si="37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8">(E578/D578)*100</f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6"/>
        <v>43040.208333333328</v>
      </c>
      <c r="O578" s="8">
        <f t="shared" si="37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8"/>
        <v>18.853658536585368</v>
      </c>
      <c r="G579" t="s">
        <v>74</v>
      </c>
      <c r="H579">
        <v>37</v>
      </c>
      <c r="I579" s="5">
        <f t="shared" ref="I579:I642" si="39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si="36"/>
        <v>40613.25</v>
      </c>
      <c r="O579" s="8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8"/>
        <v>16.754404145077721</v>
      </c>
      <c r="G580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6"/>
        <v>40878.25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8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6"/>
        <v>40762.208333333336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8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6"/>
        <v>41696.25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8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6"/>
        <v>40662.208333333336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8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6"/>
        <v>42165.208333333328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8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6"/>
        <v>40959.25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8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6"/>
        <v>41024.208333333336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8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6"/>
        <v>40255.208333333336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8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6"/>
        <v>40499.25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8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6"/>
        <v>43484.25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8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ref="N590:N653" si="40">(((L590/60)/60)/24+DATE(1970,1,1))</f>
        <v>40262.208333333336</v>
      </c>
      <c r="O590" s="8">
        <f t="shared" ref="O590:O653" si="41">(((M590/60)/60)/24+DATE(1970,1,1))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8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40"/>
        <v>42190.208333333328</v>
      </c>
      <c r="O591" s="8">
        <f t="shared" si="41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8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40"/>
        <v>41994.25</v>
      </c>
      <c r="O592" s="8">
        <f t="shared" si="41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8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40"/>
        <v>40373.208333333336</v>
      </c>
      <c r="O593" s="8">
        <f t="shared" si="41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8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40"/>
        <v>41789.208333333336</v>
      </c>
      <c r="O594" s="8">
        <f t="shared" si="41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8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40"/>
        <v>41724.208333333336</v>
      </c>
      <c r="O595" s="8">
        <f t="shared" si="41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8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40"/>
        <v>42548.208333333328</v>
      </c>
      <c r="O596" s="8">
        <f t="shared" si="41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8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40"/>
        <v>40253.208333333336</v>
      </c>
      <c r="O597" s="8">
        <f t="shared" si="41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8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40"/>
        <v>42434.25</v>
      </c>
      <c r="O598" s="8">
        <f t="shared" si="41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8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40"/>
        <v>43786.25</v>
      </c>
      <c r="O599" s="8">
        <f t="shared" si="41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8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40"/>
        <v>40344.208333333336</v>
      </c>
      <c r="O600" s="8">
        <f t="shared" si="41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8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40"/>
        <v>42047.25</v>
      </c>
      <c r="O601" s="8">
        <f t="shared" si="41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8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40"/>
        <v>41485.208333333336</v>
      </c>
      <c r="O602" s="8">
        <f t="shared" si="41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8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40"/>
        <v>41789.208333333336</v>
      </c>
      <c r="O603" s="8">
        <f t="shared" si="41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8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40"/>
        <v>42160.208333333328</v>
      </c>
      <c r="O604" s="8">
        <f t="shared" si="41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8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40"/>
        <v>43573.208333333328</v>
      </c>
      <c r="O605" s="8">
        <f t="shared" si="41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8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40"/>
        <v>40565.25</v>
      </c>
      <c r="O606" s="8">
        <f t="shared" si="41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8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40"/>
        <v>42280.208333333328</v>
      </c>
      <c r="O607" s="8">
        <f t="shared" si="41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8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40"/>
        <v>42436.25</v>
      </c>
      <c r="O608" s="8">
        <f t="shared" si="41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8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40"/>
        <v>41721.208333333336</v>
      </c>
      <c r="O609" s="8">
        <f t="shared" si="41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8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40"/>
        <v>43530.25</v>
      </c>
      <c r="O610" s="8">
        <f t="shared" si="41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8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40"/>
        <v>43481.25</v>
      </c>
      <c r="O611" s="8">
        <f t="shared" si="41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8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40"/>
        <v>41259.25</v>
      </c>
      <c r="O612" s="8">
        <f t="shared" si="41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8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40"/>
        <v>41480.208333333336</v>
      </c>
      <c r="O613" s="8">
        <f t="shared" si="41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8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40"/>
        <v>40474.208333333336</v>
      </c>
      <c r="O614" s="8">
        <f t="shared" si="41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8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40"/>
        <v>42973.208333333328</v>
      </c>
      <c r="O615" s="8">
        <f t="shared" si="41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8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40"/>
        <v>42746.25</v>
      </c>
      <c r="O616" s="8">
        <f t="shared" si="41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8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40"/>
        <v>42489.208333333328</v>
      </c>
      <c r="O617" s="8">
        <f t="shared" si="41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8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40"/>
        <v>41537.208333333336</v>
      </c>
      <c r="O618" s="8">
        <f t="shared" si="41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8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40"/>
        <v>41794.208333333336</v>
      </c>
      <c r="O619" s="8">
        <f t="shared" si="41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8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40"/>
        <v>41396.208333333336</v>
      </c>
      <c r="O620" s="8">
        <f t="shared" si="41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8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40"/>
        <v>40669.208333333336</v>
      </c>
      <c r="O621" s="8">
        <f t="shared" si="41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8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40"/>
        <v>42559.208333333328</v>
      </c>
      <c r="O622" s="8">
        <f t="shared" si="41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8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40"/>
        <v>42626.208333333328</v>
      </c>
      <c r="O623" s="8">
        <f t="shared" si="41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8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40"/>
        <v>43205.208333333328</v>
      </c>
      <c r="O624" s="8">
        <f t="shared" si="41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8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40"/>
        <v>42201.208333333328</v>
      </c>
      <c r="O625" s="8">
        <f t="shared" si="41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8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40"/>
        <v>42029.25</v>
      </c>
      <c r="O626" s="8">
        <f t="shared" si="41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8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40"/>
        <v>43857.25</v>
      </c>
      <c r="O627" s="8">
        <f t="shared" si="41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8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40"/>
        <v>40449.208333333336</v>
      </c>
      <c r="O628" s="8">
        <f t="shared" si="41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8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40"/>
        <v>40345.208333333336</v>
      </c>
      <c r="O629" s="8">
        <f t="shared" si="41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8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40"/>
        <v>40455.208333333336</v>
      </c>
      <c r="O630" s="8">
        <f t="shared" si="41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8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40"/>
        <v>42557.208333333328</v>
      </c>
      <c r="O631" s="8">
        <f t="shared" si="41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8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40"/>
        <v>43586.208333333328</v>
      </c>
      <c r="O632" s="8">
        <f t="shared" si="41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8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40"/>
        <v>43550.208333333328</v>
      </c>
      <c r="O633" s="8">
        <f t="shared" si="41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8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40"/>
        <v>41945.208333333336</v>
      </c>
      <c r="O634" s="8">
        <f t="shared" si="41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8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40"/>
        <v>42315.25</v>
      </c>
      <c r="O635" s="8">
        <f t="shared" si="41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8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40"/>
        <v>42819.208333333328</v>
      </c>
      <c r="O636" s="8">
        <f t="shared" si="41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8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40"/>
        <v>41314.25</v>
      </c>
      <c r="O637" s="8">
        <f t="shared" si="41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8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40"/>
        <v>40926.25</v>
      </c>
      <c r="O638" s="8">
        <f t="shared" si="41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8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40"/>
        <v>42688.25</v>
      </c>
      <c r="O639" s="8">
        <f t="shared" si="41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8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40"/>
        <v>40386.208333333336</v>
      </c>
      <c r="O640" s="8">
        <f t="shared" si="41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8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40"/>
        <v>43309.208333333328</v>
      </c>
      <c r="O641" s="8">
        <f t="shared" si="41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2">(E642/D642)*100</f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40"/>
        <v>42387.25</v>
      </c>
      <c r="O642" s="8">
        <f t="shared" si="41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2"/>
        <v>119.96808510638297</v>
      </c>
      <c r="G643" t="s">
        <v>20</v>
      </c>
      <c r="H643">
        <v>194</v>
      </c>
      <c r="I643" s="5">
        <f t="shared" ref="I643:I706" si="43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si="40"/>
        <v>42786.25</v>
      </c>
      <c r="O643" s="8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2"/>
        <v>145.45652173913044</v>
      </c>
      <c r="G644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0"/>
        <v>43451.25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2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0"/>
        <v>42795.25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2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0"/>
        <v>43452.25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2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0"/>
        <v>43369.208333333328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2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0"/>
        <v>41346.208333333336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2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0"/>
        <v>43199.208333333328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2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0"/>
        <v>42922.208333333328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2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0"/>
        <v>40471.208333333336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2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0"/>
        <v>41828.208333333336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2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0"/>
        <v>41692.25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2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ref="N654:N717" si="44">(((L654/60)/60)/24+DATE(1970,1,1))</f>
        <v>42587.208333333328</v>
      </c>
      <c r="O654" s="8">
        <f t="shared" ref="O654:O717" si="45">(((M654/60)/60)/24+DATE(1970,1,1))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2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4"/>
        <v>42468.208333333328</v>
      </c>
      <c r="O655" s="8">
        <f t="shared" si="45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2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4"/>
        <v>42240.208333333328</v>
      </c>
      <c r="O656" s="8">
        <f t="shared" si="45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2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4"/>
        <v>42796.25</v>
      </c>
      <c r="O657" s="8">
        <f t="shared" si="45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2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4"/>
        <v>43097.25</v>
      </c>
      <c r="O658" s="8">
        <f t="shared" si="45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2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4"/>
        <v>43096.25</v>
      </c>
      <c r="O659" s="8">
        <f t="shared" si="45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2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4"/>
        <v>42246.208333333328</v>
      </c>
      <c r="O660" s="8">
        <f t="shared" si="45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2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4"/>
        <v>40570.25</v>
      </c>
      <c r="O661" s="8">
        <f t="shared" si="45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2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4"/>
        <v>42237.208333333328</v>
      </c>
      <c r="O662" s="8">
        <f t="shared" si="45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2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4"/>
        <v>40996.208333333336</v>
      </c>
      <c r="O663" s="8">
        <f t="shared" si="45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2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4"/>
        <v>43443.25</v>
      </c>
      <c r="O664" s="8">
        <f t="shared" si="45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2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4"/>
        <v>40458.208333333336</v>
      </c>
      <c r="O665" s="8">
        <f t="shared" si="45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2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4"/>
        <v>40959.25</v>
      </c>
      <c r="O666" s="8">
        <f t="shared" si="45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2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4"/>
        <v>40733.208333333336</v>
      </c>
      <c r="O667" s="8">
        <f t="shared" si="45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2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4"/>
        <v>41516.208333333336</v>
      </c>
      <c r="O668" s="8">
        <f t="shared" si="45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2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4"/>
        <v>41892.208333333336</v>
      </c>
      <c r="O669" s="8">
        <f t="shared" si="45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2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4"/>
        <v>41122.208333333336</v>
      </c>
      <c r="O670" s="8">
        <f t="shared" si="45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2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4"/>
        <v>42912.208333333328</v>
      </c>
      <c r="O671" s="8">
        <f t="shared" si="45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2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4"/>
        <v>42425.25</v>
      </c>
      <c r="O672" s="8">
        <f t="shared" si="45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2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4"/>
        <v>40390.208333333336</v>
      </c>
      <c r="O673" s="8">
        <f t="shared" si="45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2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4"/>
        <v>43180.208333333328</v>
      </c>
      <c r="O674" s="8">
        <f t="shared" si="45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2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4"/>
        <v>42475.208333333328</v>
      </c>
      <c r="O675" s="8">
        <f t="shared" si="45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2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4"/>
        <v>40774.208333333336</v>
      </c>
      <c r="O676" s="8">
        <f t="shared" si="45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2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4"/>
        <v>43719.208333333328</v>
      </c>
      <c r="O677" s="8">
        <f t="shared" si="45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2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4"/>
        <v>41178.208333333336</v>
      </c>
      <c r="O678" s="8">
        <f t="shared" si="45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2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4"/>
        <v>42561.208333333328</v>
      </c>
      <c r="O679" s="8">
        <f t="shared" si="45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2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4"/>
        <v>43484.25</v>
      </c>
      <c r="O680" s="8">
        <f t="shared" si="45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2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4"/>
        <v>43756.208333333328</v>
      </c>
      <c r="O681" s="8">
        <f t="shared" si="45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2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4"/>
        <v>43813.25</v>
      </c>
      <c r="O682" s="8">
        <f t="shared" si="45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2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4"/>
        <v>40898.25</v>
      </c>
      <c r="O683" s="8">
        <f t="shared" si="45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2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4"/>
        <v>41619.25</v>
      </c>
      <c r="O684" s="8">
        <f t="shared" si="45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2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4"/>
        <v>43359.208333333328</v>
      </c>
      <c r="O685" s="8">
        <f t="shared" si="45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2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4"/>
        <v>40358.208333333336</v>
      </c>
      <c r="O686" s="8">
        <f t="shared" si="45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2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4"/>
        <v>42239.208333333328</v>
      </c>
      <c r="O687" s="8">
        <f t="shared" si="45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2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4"/>
        <v>43186.208333333328</v>
      </c>
      <c r="O688" s="8">
        <f t="shared" si="45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2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4"/>
        <v>42806.25</v>
      </c>
      <c r="O689" s="8">
        <f t="shared" si="45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2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4"/>
        <v>43475.25</v>
      </c>
      <c r="O690" s="8">
        <f t="shared" si="45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2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4"/>
        <v>41576.208333333336</v>
      </c>
      <c r="O691" s="8">
        <f t="shared" si="45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2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4"/>
        <v>40874.25</v>
      </c>
      <c r="O692" s="8">
        <f t="shared" si="45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2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4"/>
        <v>41185.208333333336</v>
      </c>
      <c r="O693" s="8">
        <f t="shared" si="45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2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4"/>
        <v>43655.208333333328</v>
      </c>
      <c r="O694" s="8">
        <f t="shared" si="45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2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4"/>
        <v>43025.208333333328</v>
      </c>
      <c r="O695" s="8">
        <f t="shared" si="45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2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4"/>
        <v>43066.25</v>
      </c>
      <c r="O696" s="8">
        <f t="shared" si="45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2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4"/>
        <v>42322.25</v>
      </c>
      <c r="O697" s="8">
        <f t="shared" si="45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2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4"/>
        <v>42114.208333333328</v>
      </c>
      <c r="O698" s="8">
        <f t="shared" si="45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2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4"/>
        <v>43190.208333333328</v>
      </c>
      <c r="O699" s="8">
        <f t="shared" si="45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2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4"/>
        <v>40871.25</v>
      </c>
      <c r="O700" s="8">
        <f t="shared" si="45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2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4"/>
        <v>43641.208333333328</v>
      </c>
      <c r="O701" s="8">
        <f t="shared" si="45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2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4"/>
        <v>40203.25</v>
      </c>
      <c r="O702" s="8">
        <f t="shared" si="45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2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4"/>
        <v>40629.208333333336</v>
      </c>
      <c r="O703" s="8">
        <f t="shared" si="45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2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4"/>
        <v>41477.208333333336</v>
      </c>
      <c r="O704" s="8">
        <f t="shared" si="45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2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4"/>
        <v>41020.208333333336</v>
      </c>
      <c r="O705" s="8">
        <f t="shared" si="45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6">(E706/D706)*100</f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4"/>
        <v>42555.208333333328</v>
      </c>
      <c r="O706" s="8">
        <f t="shared" si="45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6"/>
        <v>99.026517383618156</v>
      </c>
      <c r="G707" t="s">
        <v>14</v>
      </c>
      <c r="H707">
        <v>2025</v>
      </c>
      <c r="I707" s="5">
        <f t="shared" ref="I707:I770" si="4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si="44"/>
        <v>41619.25</v>
      </c>
      <c r="O707" s="8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6"/>
        <v>127.84686346863469</v>
      </c>
      <c r="G708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4"/>
        <v>43471.25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6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4"/>
        <v>43442.25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6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4"/>
        <v>42877.208333333328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6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4"/>
        <v>41018.208333333336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6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4"/>
        <v>43295.208333333328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6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4"/>
        <v>42393.25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6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4"/>
        <v>42559.208333333328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6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4"/>
        <v>42604.208333333328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6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4"/>
        <v>41870.208333333336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6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4"/>
        <v>40397.208333333336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6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ref="N718:N781" si="48">(((L718/60)/60)/24+DATE(1970,1,1))</f>
        <v>41465.208333333336</v>
      </c>
      <c r="O718" s="8">
        <f t="shared" ref="O718:O781" si="49">(((M718/60)/60)/24+DATE(1970,1,1))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6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8"/>
        <v>40777.208333333336</v>
      </c>
      <c r="O719" s="8">
        <f t="shared" si="49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6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8"/>
        <v>41442.208333333336</v>
      </c>
      <c r="O720" s="8">
        <f t="shared" si="49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6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8"/>
        <v>41058.208333333336</v>
      </c>
      <c r="O721" s="8">
        <f t="shared" si="49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6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8"/>
        <v>43152.25</v>
      </c>
      <c r="O722" s="8">
        <f t="shared" si="49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6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8"/>
        <v>43194.208333333328</v>
      </c>
      <c r="O723" s="8">
        <f t="shared" si="49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6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8"/>
        <v>43045.25</v>
      </c>
      <c r="O724" s="8">
        <f t="shared" si="49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6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8"/>
        <v>42431.25</v>
      </c>
      <c r="O725" s="8">
        <f t="shared" si="49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6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8"/>
        <v>41934.208333333336</v>
      </c>
      <c r="O726" s="8">
        <f t="shared" si="49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6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8"/>
        <v>41958.25</v>
      </c>
      <c r="O727" s="8">
        <f t="shared" si="49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6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8"/>
        <v>40476.208333333336</v>
      </c>
      <c r="O728" s="8">
        <f t="shared" si="49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6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8"/>
        <v>43485.25</v>
      </c>
      <c r="O729" s="8">
        <f t="shared" si="49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6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8"/>
        <v>42515.208333333328</v>
      </c>
      <c r="O730" s="8">
        <f t="shared" si="49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6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8"/>
        <v>41309.25</v>
      </c>
      <c r="O731" s="8">
        <f t="shared" si="49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6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8"/>
        <v>42147.208333333328</v>
      </c>
      <c r="O732" s="8">
        <f t="shared" si="49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6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8"/>
        <v>42939.208333333328</v>
      </c>
      <c r="O733" s="8">
        <f t="shared" si="49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6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8"/>
        <v>42816.208333333328</v>
      </c>
      <c r="O734" s="8">
        <f t="shared" si="49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6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8"/>
        <v>41844.208333333336</v>
      </c>
      <c r="O735" s="8">
        <f t="shared" si="49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6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8"/>
        <v>42763.25</v>
      </c>
      <c r="O736" s="8">
        <f t="shared" si="49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6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8"/>
        <v>42459.208333333328</v>
      </c>
      <c r="O737" s="8">
        <f t="shared" si="49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6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8"/>
        <v>42055.25</v>
      </c>
      <c r="O738" s="8">
        <f t="shared" si="49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6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8"/>
        <v>42685.25</v>
      </c>
      <c r="O739" s="8">
        <f t="shared" si="49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6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8"/>
        <v>41959.25</v>
      </c>
      <c r="O740" s="8">
        <f t="shared" si="49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6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8"/>
        <v>41089.208333333336</v>
      </c>
      <c r="O741" s="8">
        <f t="shared" si="49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6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8"/>
        <v>42769.25</v>
      </c>
      <c r="O742" s="8">
        <f t="shared" si="49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6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8"/>
        <v>40321.208333333336</v>
      </c>
      <c r="O743" s="8">
        <f t="shared" si="49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6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8"/>
        <v>40197.25</v>
      </c>
      <c r="O744" s="8">
        <f t="shared" si="49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6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8"/>
        <v>42298.208333333328</v>
      </c>
      <c r="O745" s="8">
        <f t="shared" si="49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6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8"/>
        <v>43322.208333333328</v>
      </c>
      <c r="O746" s="8">
        <f t="shared" si="49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6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8"/>
        <v>40328.208333333336</v>
      </c>
      <c r="O747" s="8">
        <f t="shared" si="49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6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8"/>
        <v>40825.208333333336</v>
      </c>
      <c r="O748" s="8">
        <f t="shared" si="49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6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8"/>
        <v>40423.208333333336</v>
      </c>
      <c r="O749" s="8">
        <f t="shared" si="49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6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8"/>
        <v>40238.25</v>
      </c>
      <c r="O750" s="8">
        <f t="shared" si="49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6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8"/>
        <v>41920.208333333336</v>
      </c>
      <c r="O751" s="8">
        <f t="shared" si="49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6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8"/>
        <v>40360.208333333336</v>
      </c>
      <c r="O752" s="8">
        <f t="shared" si="49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6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8"/>
        <v>42446.208333333328</v>
      </c>
      <c r="O753" s="8">
        <f t="shared" si="49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6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8"/>
        <v>40395.208333333336</v>
      </c>
      <c r="O754" s="8">
        <f t="shared" si="49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6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8"/>
        <v>40321.208333333336</v>
      </c>
      <c r="O755" s="8">
        <f t="shared" si="49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6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8"/>
        <v>41210.208333333336</v>
      </c>
      <c r="O756" s="8">
        <f t="shared" si="49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6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8"/>
        <v>43096.25</v>
      </c>
      <c r="O757" s="8">
        <f t="shared" si="49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6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8"/>
        <v>42024.25</v>
      </c>
      <c r="O758" s="8">
        <f t="shared" si="49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6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8"/>
        <v>40675.208333333336</v>
      </c>
      <c r="O759" s="8">
        <f t="shared" si="49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6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8"/>
        <v>41936.208333333336</v>
      </c>
      <c r="O760" s="8">
        <f t="shared" si="49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6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8"/>
        <v>43136.25</v>
      </c>
      <c r="O761" s="8">
        <f t="shared" si="49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6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8"/>
        <v>43678.208333333328</v>
      </c>
      <c r="O762" s="8">
        <f t="shared" si="49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6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8"/>
        <v>42938.208333333328</v>
      </c>
      <c r="O763" s="8">
        <f t="shared" si="49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6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8"/>
        <v>41241.25</v>
      </c>
      <c r="O764" s="8">
        <f t="shared" si="49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6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8"/>
        <v>41037.208333333336</v>
      </c>
      <c r="O765" s="8">
        <f t="shared" si="49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6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8"/>
        <v>40676.208333333336</v>
      </c>
      <c r="O766" s="8">
        <f t="shared" si="49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6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8"/>
        <v>42840.208333333328</v>
      </c>
      <c r="O767" s="8">
        <f t="shared" si="49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6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8"/>
        <v>43362.208333333328</v>
      </c>
      <c r="O768" s="8">
        <f t="shared" si="49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6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8"/>
        <v>42283.208333333328</v>
      </c>
      <c r="O769" s="8">
        <f t="shared" si="49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50">(E770/D770)*100</f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8"/>
        <v>41619.25</v>
      </c>
      <c r="O770" s="8">
        <f t="shared" si="49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50"/>
        <v>86.867834394904463</v>
      </c>
      <c r="G771" t="s">
        <v>14</v>
      </c>
      <c r="H771">
        <v>3410</v>
      </c>
      <c r="I771" s="5">
        <f t="shared" ref="I771:I834" si="51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si="48"/>
        <v>41501.208333333336</v>
      </c>
      <c r="O771" s="8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50"/>
        <v>270.74418604651163</v>
      </c>
      <c r="G772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8"/>
        <v>41743.208333333336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0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8"/>
        <v>43491.25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0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8"/>
        <v>43505.25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0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8"/>
        <v>42838.208333333328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0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8"/>
        <v>42513.208333333328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0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8"/>
        <v>41949.25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0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8"/>
        <v>43650.208333333328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0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8"/>
        <v>40809.208333333336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0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8"/>
        <v>40768.208333333336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0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8"/>
        <v>42230.208333333328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0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ref="N782:N845" si="52">(((L782/60)/60)/24+DATE(1970,1,1))</f>
        <v>42573.208333333328</v>
      </c>
      <c r="O782" s="8">
        <f t="shared" ref="O782:O845" si="53">(((M782/60)/60)/24+DATE(1970,1,1))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0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2"/>
        <v>40482.208333333336</v>
      </c>
      <c r="O783" s="8">
        <f t="shared" si="53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0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2"/>
        <v>40603.25</v>
      </c>
      <c r="O784" s="8">
        <f t="shared" si="53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0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2"/>
        <v>41625.25</v>
      </c>
      <c r="O785" s="8">
        <f t="shared" si="53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0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2"/>
        <v>42435.25</v>
      </c>
      <c r="O786" s="8">
        <f t="shared" si="53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0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2"/>
        <v>43582.208333333328</v>
      </c>
      <c r="O787" s="8">
        <f t="shared" si="53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0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2"/>
        <v>43186.208333333328</v>
      </c>
      <c r="O788" s="8">
        <f t="shared" si="53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0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2"/>
        <v>40684.208333333336</v>
      </c>
      <c r="O789" s="8">
        <f t="shared" si="53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0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2"/>
        <v>41202.208333333336</v>
      </c>
      <c r="O790" s="8">
        <f t="shared" si="53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0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2"/>
        <v>41786.208333333336</v>
      </c>
      <c r="O791" s="8">
        <f t="shared" si="53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0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2"/>
        <v>40223.25</v>
      </c>
      <c r="O792" s="8">
        <f t="shared" si="53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0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2"/>
        <v>42715.25</v>
      </c>
      <c r="O793" s="8">
        <f t="shared" si="53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0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2"/>
        <v>41451.208333333336</v>
      </c>
      <c r="O794" s="8">
        <f t="shared" si="53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0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2"/>
        <v>41450.208333333336</v>
      </c>
      <c r="O795" s="8">
        <f t="shared" si="53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0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2"/>
        <v>43091.25</v>
      </c>
      <c r="O796" s="8">
        <f t="shared" si="53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0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2"/>
        <v>42675.208333333328</v>
      </c>
      <c r="O797" s="8">
        <f t="shared" si="53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0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2"/>
        <v>41859.208333333336</v>
      </c>
      <c r="O798" s="8">
        <f t="shared" si="53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0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2"/>
        <v>43464.25</v>
      </c>
      <c r="O799" s="8">
        <f t="shared" si="53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0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2"/>
        <v>41060.208333333336</v>
      </c>
      <c r="O800" s="8">
        <f t="shared" si="53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0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2"/>
        <v>42399.25</v>
      </c>
      <c r="O801" s="8">
        <f t="shared" si="53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0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2"/>
        <v>42167.208333333328</v>
      </c>
      <c r="O802" s="8">
        <f t="shared" si="53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0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2"/>
        <v>43830.25</v>
      </c>
      <c r="O803" s="8">
        <f t="shared" si="53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0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2"/>
        <v>43650.208333333328</v>
      </c>
      <c r="O804" s="8">
        <f t="shared" si="53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0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2"/>
        <v>43492.25</v>
      </c>
      <c r="O805" s="8">
        <f t="shared" si="53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0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2"/>
        <v>43102.25</v>
      </c>
      <c r="O806" s="8">
        <f t="shared" si="53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0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2"/>
        <v>41958.25</v>
      </c>
      <c r="O807" s="8">
        <f t="shared" si="53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0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2"/>
        <v>40973.25</v>
      </c>
      <c r="O808" s="8">
        <f t="shared" si="53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0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2"/>
        <v>43753.208333333328</v>
      </c>
      <c r="O809" s="8">
        <f t="shared" si="53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0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2"/>
        <v>42507.208333333328</v>
      </c>
      <c r="O810" s="8">
        <f t="shared" si="53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0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2"/>
        <v>41135.208333333336</v>
      </c>
      <c r="O811" s="8">
        <f t="shared" si="53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0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2"/>
        <v>43067.25</v>
      </c>
      <c r="O812" s="8">
        <f t="shared" si="53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0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2"/>
        <v>42378.25</v>
      </c>
      <c r="O813" s="8">
        <f t="shared" si="53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0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2"/>
        <v>43206.208333333328</v>
      </c>
      <c r="O814" s="8">
        <f t="shared" si="53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0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2"/>
        <v>41148.208333333336</v>
      </c>
      <c r="O815" s="8">
        <f t="shared" si="53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0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2"/>
        <v>42517.208333333328</v>
      </c>
      <c r="O816" s="8">
        <f t="shared" si="53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0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2"/>
        <v>43068.25</v>
      </c>
      <c r="O817" s="8">
        <f t="shared" si="53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0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2"/>
        <v>41680.25</v>
      </c>
      <c r="O818" s="8">
        <f t="shared" si="53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0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2"/>
        <v>43589.208333333328</v>
      </c>
      <c r="O819" s="8">
        <f t="shared" si="53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0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2"/>
        <v>43486.25</v>
      </c>
      <c r="O820" s="8">
        <f t="shared" si="53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0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2"/>
        <v>41237.25</v>
      </c>
      <c r="O821" s="8">
        <f t="shared" si="53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0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2"/>
        <v>43310.208333333328</v>
      </c>
      <c r="O822" s="8">
        <f t="shared" si="53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0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2"/>
        <v>42794.25</v>
      </c>
      <c r="O823" s="8">
        <f t="shared" si="53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0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2"/>
        <v>41698.25</v>
      </c>
      <c r="O824" s="8">
        <f t="shared" si="53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0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2"/>
        <v>41892.208333333336</v>
      </c>
      <c r="O825" s="8">
        <f t="shared" si="53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0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2"/>
        <v>40348.208333333336</v>
      </c>
      <c r="O826" s="8">
        <f t="shared" si="53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0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2"/>
        <v>42941.208333333328</v>
      </c>
      <c r="O827" s="8">
        <f t="shared" si="53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0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2"/>
        <v>40525.25</v>
      </c>
      <c r="O828" s="8">
        <f t="shared" si="53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0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2"/>
        <v>40666.208333333336</v>
      </c>
      <c r="O829" s="8">
        <f t="shared" si="53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0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2"/>
        <v>43340.208333333328</v>
      </c>
      <c r="O830" s="8">
        <f t="shared" si="53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0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2"/>
        <v>42164.208333333328</v>
      </c>
      <c r="O831" s="8">
        <f t="shared" si="53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0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2"/>
        <v>43103.25</v>
      </c>
      <c r="O832" s="8">
        <f t="shared" si="53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0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2"/>
        <v>40994.208333333336</v>
      </c>
      <c r="O833" s="8">
        <f t="shared" si="53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4">(E834/D834)*100</f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2"/>
        <v>42299.208333333328</v>
      </c>
      <c r="O834" s="8">
        <f t="shared" si="53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4"/>
        <v>157.69117647058823</v>
      </c>
      <c r="G835" t="s">
        <v>20</v>
      </c>
      <c r="H835">
        <v>165</v>
      </c>
      <c r="I835" s="5">
        <f t="shared" ref="I835:I898" si="55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si="52"/>
        <v>40588.25</v>
      </c>
      <c r="O835" s="8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4"/>
        <v>153.8082191780822</v>
      </c>
      <c r="G836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2"/>
        <v>41448.208333333336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4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2"/>
        <v>42063.25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4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2"/>
        <v>40214.25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4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2"/>
        <v>40629.208333333336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4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2"/>
        <v>43370.208333333328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4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2"/>
        <v>41715.208333333336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4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2"/>
        <v>41836.208333333336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4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2"/>
        <v>42419.25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4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2"/>
        <v>43266.208333333328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4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2"/>
        <v>43338.208333333328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4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ref="N846:N909" si="56">(((L846/60)/60)/24+DATE(1970,1,1))</f>
        <v>40930.25</v>
      </c>
      <c r="O846" s="8">
        <f t="shared" ref="O846:O909" si="57">(((M846/60)/60)/24+DATE(1970,1,1))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4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6"/>
        <v>43235.208333333328</v>
      </c>
      <c r="O847" s="8">
        <f t="shared" si="57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4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6"/>
        <v>43302.208333333328</v>
      </c>
      <c r="O848" s="8">
        <f t="shared" si="57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4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6"/>
        <v>43107.25</v>
      </c>
      <c r="O849" s="8">
        <f t="shared" si="57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4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6"/>
        <v>40341.208333333336</v>
      </c>
      <c r="O850" s="8">
        <f t="shared" si="57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4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6"/>
        <v>40948.25</v>
      </c>
      <c r="O851" s="8">
        <f t="shared" si="57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4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6"/>
        <v>40866.25</v>
      </c>
      <c r="O852" s="8">
        <f t="shared" si="57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4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6"/>
        <v>41031.208333333336</v>
      </c>
      <c r="O853" s="8">
        <f t="shared" si="57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4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6"/>
        <v>40740.208333333336</v>
      </c>
      <c r="O854" s="8">
        <f t="shared" si="57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4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6"/>
        <v>40714.208333333336</v>
      </c>
      <c r="O855" s="8">
        <f t="shared" si="57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4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6"/>
        <v>43787.25</v>
      </c>
      <c r="O856" s="8">
        <f t="shared" si="57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4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6"/>
        <v>40712.208333333336</v>
      </c>
      <c r="O857" s="8">
        <f t="shared" si="57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4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6"/>
        <v>41023.208333333336</v>
      </c>
      <c r="O858" s="8">
        <f t="shared" si="57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4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6"/>
        <v>40944.25</v>
      </c>
      <c r="O859" s="8">
        <f t="shared" si="57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4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6"/>
        <v>43211.208333333328</v>
      </c>
      <c r="O860" s="8">
        <f t="shared" si="57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4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6"/>
        <v>41334.25</v>
      </c>
      <c r="O861" s="8">
        <f t="shared" si="57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4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6"/>
        <v>43515.25</v>
      </c>
      <c r="O862" s="8">
        <f t="shared" si="57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4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6"/>
        <v>40258.208333333336</v>
      </c>
      <c r="O863" s="8">
        <f t="shared" si="57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4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6"/>
        <v>40756.208333333336</v>
      </c>
      <c r="O864" s="8">
        <f t="shared" si="57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4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6"/>
        <v>42172.208333333328</v>
      </c>
      <c r="O865" s="8">
        <f t="shared" si="57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4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6"/>
        <v>42601.208333333328</v>
      </c>
      <c r="O866" s="8">
        <f t="shared" si="57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4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6"/>
        <v>41897.208333333336</v>
      </c>
      <c r="O867" s="8">
        <f t="shared" si="57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4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6"/>
        <v>40671.208333333336</v>
      </c>
      <c r="O868" s="8">
        <f t="shared" si="57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4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6"/>
        <v>43382.208333333328</v>
      </c>
      <c r="O869" s="8">
        <f t="shared" si="57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4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6"/>
        <v>41559.208333333336</v>
      </c>
      <c r="O870" s="8">
        <f t="shared" si="57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4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6"/>
        <v>40350.208333333336</v>
      </c>
      <c r="O871" s="8">
        <f t="shared" si="57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4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6"/>
        <v>42240.208333333328</v>
      </c>
      <c r="O872" s="8">
        <f t="shared" si="57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4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6"/>
        <v>43040.208333333328</v>
      </c>
      <c r="O873" s="8">
        <f t="shared" si="57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4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6"/>
        <v>43346.208333333328</v>
      </c>
      <c r="O874" s="8">
        <f t="shared" si="57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4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6"/>
        <v>41647.25</v>
      </c>
      <c r="O875" s="8">
        <f t="shared" si="57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4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6"/>
        <v>40291.208333333336</v>
      </c>
      <c r="O876" s="8">
        <f t="shared" si="57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4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6"/>
        <v>40556.25</v>
      </c>
      <c r="O877" s="8">
        <f t="shared" si="57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4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6"/>
        <v>43624.208333333328</v>
      </c>
      <c r="O878" s="8">
        <f t="shared" si="57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4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6"/>
        <v>42577.208333333328</v>
      </c>
      <c r="O879" s="8">
        <f t="shared" si="57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4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6"/>
        <v>43845.25</v>
      </c>
      <c r="O880" s="8">
        <f t="shared" si="57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4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6"/>
        <v>42788.25</v>
      </c>
      <c r="O881" s="8">
        <f t="shared" si="57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4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6"/>
        <v>43667.208333333328</v>
      </c>
      <c r="O882" s="8">
        <f t="shared" si="57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4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6"/>
        <v>42194.208333333328</v>
      </c>
      <c r="O883" s="8">
        <f t="shared" si="57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4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6"/>
        <v>42025.25</v>
      </c>
      <c r="O884" s="8">
        <f t="shared" si="57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4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6"/>
        <v>40323.208333333336</v>
      </c>
      <c r="O885" s="8">
        <f t="shared" si="57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4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6"/>
        <v>41763.208333333336</v>
      </c>
      <c r="O886" s="8">
        <f t="shared" si="57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4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6"/>
        <v>40335.208333333336</v>
      </c>
      <c r="O887" s="8">
        <f t="shared" si="57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4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6"/>
        <v>40416.208333333336</v>
      </c>
      <c r="O888" s="8">
        <f t="shared" si="57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4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6"/>
        <v>42202.208333333328</v>
      </c>
      <c r="O889" s="8">
        <f t="shared" si="57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4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6"/>
        <v>42836.208333333328</v>
      </c>
      <c r="O890" s="8">
        <f t="shared" si="57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4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6"/>
        <v>41710.208333333336</v>
      </c>
      <c r="O891" s="8">
        <f t="shared" si="57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4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6"/>
        <v>43640.208333333328</v>
      </c>
      <c r="O892" s="8">
        <f t="shared" si="57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4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6"/>
        <v>40880.25</v>
      </c>
      <c r="O893" s="8">
        <f t="shared" si="57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4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6"/>
        <v>40319.208333333336</v>
      </c>
      <c r="O894" s="8">
        <f t="shared" si="57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4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6"/>
        <v>42170.208333333328</v>
      </c>
      <c r="O895" s="8">
        <f t="shared" si="57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4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6"/>
        <v>41466.208333333336</v>
      </c>
      <c r="O896" s="8">
        <f t="shared" si="57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4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6"/>
        <v>43134.25</v>
      </c>
      <c r="O897" s="8">
        <f t="shared" si="57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8">(E898/D898)*100</f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6"/>
        <v>40738.208333333336</v>
      </c>
      <c r="O898" s="8">
        <f t="shared" si="57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8"/>
        <v>27.693181818181817</v>
      </c>
      <c r="G899" t="s">
        <v>14</v>
      </c>
      <c r="H899">
        <v>27</v>
      </c>
      <c r="I899" s="5">
        <f t="shared" ref="I899:I962" si="59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si="56"/>
        <v>43583.208333333328</v>
      </c>
      <c r="O899" s="8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8"/>
        <v>52.479620323841424</v>
      </c>
      <c r="G900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6"/>
        <v>43815.25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8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6"/>
        <v>41554.208333333336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8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6"/>
        <v>41901.208333333336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8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6"/>
        <v>43298.208333333328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8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6"/>
        <v>42399.25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8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6"/>
        <v>41034.208333333336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8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6"/>
        <v>41186.208333333336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8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6"/>
        <v>41536.208333333336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8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6"/>
        <v>42868.208333333328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8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6"/>
        <v>40660.208333333336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8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ref="N910:N973" si="60">(((L910/60)/60)/24+DATE(1970,1,1))</f>
        <v>41031.208333333336</v>
      </c>
      <c r="O910" s="8">
        <f t="shared" ref="O910:O973" si="61">(((M910/60)/60)/24+DATE(1970,1,1))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8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60"/>
        <v>43255.208333333328</v>
      </c>
      <c r="O911" s="8">
        <f t="shared" si="61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8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60"/>
        <v>42026.25</v>
      </c>
      <c r="O912" s="8">
        <f t="shared" si="61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8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60"/>
        <v>43717.208333333328</v>
      </c>
      <c r="O913" s="8">
        <f t="shared" si="61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8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60"/>
        <v>41157.208333333336</v>
      </c>
      <c r="O914" s="8">
        <f t="shared" si="61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8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60"/>
        <v>43597.208333333328</v>
      </c>
      <c r="O915" s="8">
        <f t="shared" si="61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8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60"/>
        <v>41490.208333333336</v>
      </c>
      <c r="O916" s="8">
        <f t="shared" si="61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8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60"/>
        <v>42976.208333333328</v>
      </c>
      <c r="O917" s="8">
        <f t="shared" si="61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8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60"/>
        <v>41991.25</v>
      </c>
      <c r="O918" s="8">
        <f t="shared" si="61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8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60"/>
        <v>40722.208333333336</v>
      </c>
      <c r="O919" s="8">
        <f t="shared" si="61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8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60"/>
        <v>41117.208333333336</v>
      </c>
      <c r="O920" s="8">
        <f t="shared" si="61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8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60"/>
        <v>43022.208333333328</v>
      </c>
      <c r="O921" s="8">
        <f t="shared" si="61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8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60"/>
        <v>43503.25</v>
      </c>
      <c r="O922" s="8">
        <f t="shared" si="61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8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60"/>
        <v>40951.25</v>
      </c>
      <c r="O923" s="8">
        <f t="shared" si="61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8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60"/>
        <v>43443.25</v>
      </c>
      <c r="O924" s="8">
        <f t="shared" si="61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8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60"/>
        <v>40373.208333333336</v>
      </c>
      <c r="O925" s="8">
        <f t="shared" si="61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8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60"/>
        <v>43769.208333333328</v>
      </c>
      <c r="O926" s="8">
        <f t="shared" si="61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8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60"/>
        <v>43000.208333333328</v>
      </c>
      <c r="O927" s="8">
        <f t="shared" si="61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8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60"/>
        <v>42502.208333333328</v>
      </c>
      <c r="O928" s="8">
        <f t="shared" si="61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8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60"/>
        <v>41102.208333333336</v>
      </c>
      <c r="O929" s="8">
        <f t="shared" si="61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8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60"/>
        <v>41637.25</v>
      </c>
      <c r="O930" s="8">
        <f t="shared" si="61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8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60"/>
        <v>42858.208333333328</v>
      </c>
      <c r="O931" s="8">
        <f t="shared" si="61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8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60"/>
        <v>42060.25</v>
      </c>
      <c r="O932" s="8">
        <f t="shared" si="61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8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60"/>
        <v>41818.208333333336</v>
      </c>
      <c r="O933" s="8">
        <f t="shared" si="61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8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60"/>
        <v>41709.208333333336</v>
      </c>
      <c r="O934" s="8">
        <f t="shared" si="61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8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60"/>
        <v>41372.208333333336</v>
      </c>
      <c r="O935" s="8">
        <f t="shared" si="61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8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60"/>
        <v>42422.25</v>
      </c>
      <c r="O936" s="8">
        <f t="shared" si="61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8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60"/>
        <v>42209.208333333328</v>
      </c>
      <c r="O937" s="8">
        <f t="shared" si="61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8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60"/>
        <v>43668.208333333328</v>
      </c>
      <c r="O938" s="8">
        <f t="shared" si="61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8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60"/>
        <v>42334.25</v>
      </c>
      <c r="O939" s="8">
        <f t="shared" si="61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8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60"/>
        <v>43263.208333333328</v>
      </c>
      <c r="O940" s="8">
        <f t="shared" si="61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8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60"/>
        <v>40670.208333333336</v>
      </c>
      <c r="O941" s="8">
        <f t="shared" si="61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8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60"/>
        <v>41244.25</v>
      </c>
      <c r="O942" s="8">
        <f t="shared" si="61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8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60"/>
        <v>40552.25</v>
      </c>
      <c r="O943" s="8">
        <f t="shared" si="61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8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60"/>
        <v>40568.25</v>
      </c>
      <c r="O944" s="8">
        <f t="shared" si="61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8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60"/>
        <v>41906.208333333336</v>
      </c>
      <c r="O945" s="8">
        <f t="shared" si="61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8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60"/>
        <v>42776.25</v>
      </c>
      <c r="O946" s="8">
        <f t="shared" si="61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8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60"/>
        <v>41004.208333333336</v>
      </c>
      <c r="O947" s="8">
        <f t="shared" si="61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8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60"/>
        <v>40710.208333333336</v>
      </c>
      <c r="O948" s="8">
        <f t="shared" si="61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8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60"/>
        <v>41908.208333333336</v>
      </c>
      <c r="O949" s="8">
        <f t="shared" si="61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8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60"/>
        <v>41985.25</v>
      </c>
      <c r="O950" s="8">
        <f t="shared" si="61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8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60"/>
        <v>42112.208333333328</v>
      </c>
      <c r="O951" s="8">
        <f t="shared" si="61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8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60"/>
        <v>43571.208333333328</v>
      </c>
      <c r="O952" s="8">
        <f t="shared" si="61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8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60"/>
        <v>42730.25</v>
      </c>
      <c r="O953" s="8">
        <f t="shared" si="61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8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60"/>
        <v>42591.208333333328</v>
      </c>
      <c r="O954" s="8">
        <f t="shared" si="61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8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60"/>
        <v>42358.25</v>
      </c>
      <c r="O955" s="8">
        <f t="shared" si="61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8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60"/>
        <v>41174.208333333336</v>
      </c>
      <c r="O956" s="8">
        <f t="shared" si="61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8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60"/>
        <v>41238.25</v>
      </c>
      <c r="O957" s="8">
        <f t="shared" si="61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8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60"/>
        <v>42360.25</v>
      </c>
      <c r="O958" s="8">
        <f t="shared" si="61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8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60"/>
        <v>40955.25</v>
      </c>
      <c r="O959" s="8">
        <f t="shared" si="61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8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60"/>
        <v>40350.208333333336</v>
      </c>
      <c r="O960" s="8">
        <f t="shared" si="61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8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60"/>
        <v>40357.208333333336</v>
      </c>
      <c r="O961" s="8">
        <f t="shared" si="61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62">(E962/D962)*100</f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60"/>
        <v>42408.25</v>
      </c>
      <c r="O962" s="8">
        <f t="shared" si="61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2"/>
        <v>119.29824561403508</v>
      </c>
      <c r="G963" t="s">
        <v>20</v>
      </c>
      <c r="H963">
        <v>155</v>
      </c>
      <c r="I963" s="5">
        <f t="shared" ref="I963:I1001" si="63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si="60"/>
        <v>40591.25</v>
      </c>
      <c r="O963" s="8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2"/>
        <v>296.02777777777777</v>
      </c>
      <c r="G964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0"/>
        <v>41592.25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2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0"/>
        <v>40607.25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2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0"/>
        <v>42135.208333333328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2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0"/>
        <v>40203.25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2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0"/>
        <v>42901.208333333328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2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0"/>
        <v>41005.208333333336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2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0"/>
        <v>40544.25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2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0"/>
        <v>43821.25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2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0"/>
        <v>40672.208333333336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2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0"/>
        <v>41555.208333333336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2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ref="N974:N1001" si="64">(((L974/60)/60)/24+DATE(1970,1,1))</f>
        <v>41792.208333333336</v>
      </c>
      <c r="O974" s="8">
        <f t="shared" ref="O974:O1001" si="65">(((M974/60)/60)/24+DATE(1970,1,1))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2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4"/>
        <v>40522.25</v>
      </c>
      <c r="O975" s="8">
        <f t="shared" si="65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2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4"/>
        <v>41412.208333333336</v>
      </c>
      <c r="O976" s="8">
        <f t="shared" si="65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2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4"/>
        <v>42337.25</v>
      </c>
      <c r="O977" s="8">
        <f t="shared" si="65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2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4"/>
        <v>40571.25</v>
      </c>
      <c r="O978" s="8">
        <f t="shared" si="65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2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4"/>
        <v>43138.25</v>
      </c>
      <c r="O979" s="8">
        <f t="shared" si="65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2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4"/>
        <v>42686.25</v>
      </c>
      <c r="O980" s="8">
        <f t="shared" si="65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2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4"/>
        <v>42078.208333333328</v>
      </c>
      <c r="O981" s="8">
        <f t="shared" si="65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2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4"/>
        <v>42307.208333333328</v>
      </c>
      <c r="O982" s="8">
        <f t="shared" si="65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2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4"/>
        <v>43094.25</v>
      </c>
      <c r="O983" s="8">
        <f t="shared" si="65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2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4"/>
        <v>40743.208333333336</v>
      </c>
      <c r="O984" s="8">
        <f t="shared" si="65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2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4"/>
        <v>43681.208333333328</v>
      </c>
      <c r="O985" s="8">
        <f t="shared" si="65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2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4"/>
        <v>43716.208333333328</v>
      </c>
      <c r="O986" s="8">
        <f t="shared" si="65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2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4"/>
        <v>41614.25</v>
      </c>
      <c r="O987" s="8">
        <f t="shared" si="65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2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4"/>
        <v>40638.208333333336</v>
      </c>
      <c r="O988" s="8">
        <f t="shared" si="65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2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4"/>
        <v>42852.208333333328</v>
      </c>
      <c r="O989" s="8">
        <f t="shared" si="65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2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4"/>
        <v>42686.25</v>
      </c>
      <c r="O990" s="8">
        <f t="shared" si="65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2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4"/>
        <v>43571.208333333328</v>
      </c>
      <c r="O991" s="8">
        <f t="shared" si="65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2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4"/>
        <v>42432.25</v>
      </c>
      <c r="O992" s="8">
        <f t="shared" si="65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2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4"/>
        <v>41907.208333333336</v>
      </c>
      <c r="O993" s="8">
        <f t="shared" si="65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2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4"/>
        <v>43227.208333333328</v>
      </c>
      <c r="O994" s="8">
        <f t="shared" si="65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2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4"/>
        <v>42362.25</v>
      </c>
      <c r="O995" s="8">
        <f t="shared" si="65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2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4"/>
        <v>41929.208333333336</v>
      </c>
      <c r="O996" s="8">
        <f t="shared" si="65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2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4"/>
        <v>43408.208333333328</v>
      </c>
      <c r="O997" s="8">
        <f t="shared" si="65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2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4"/>
        <v>41276.25</v>
      </c>
      <c r="O998" s="8">
        <f t="shared" si="65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2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4"/>
        <v>41659.25</v>
      </c>
      <c r="O999" s="8">
        <f t="shared" si="65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2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4"/>
        <v>40220.25</v>
      </c>
      <c r="O1000" s="8">
        <f t="shared" si="65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2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4"/>
        <v>42550.208333333328</v>
      </c>
      <c r="O1001" s="8">
        <f t="shared" si="65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FF00"/>
        <color rgb="FF4169FF"/>
      </colorScale>
    </cfRule>
  </conditionalFormatting>
  <conditionalFormatting sqref="G1:G1048576">
    <cfRule type="containsText" dxfId="19" priority="2" operator="containsText" text="canceled">
      <formula>NOT(ISERROR(SEARCH("canceled",G1)))</formula>
    </cfRule>
    <cfRule type="containsText" dxfId="18" priority="3" operator="containsText" text="live">
      <formula>NOT(ISERROR(SEARCH("live",G1)))</formula>
    </cfRule>
    <cfRule type="containsText" dxfId="17" priority="4" operator="containsText" text="successful">
      <formula>NOT(ISERROR(SEARCH("successful",G1)))</formula>
    </cfRule>
    <cfRule type="containsText" dxfId="16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C924-1D0B-0347-88BC-3CEA1D2D6892}">
  <dimension ref="A1:F14"/>
  <sheetViews>
    <sheetView workbookViewId="0">
      <selection activeCell="B13" sqref="B1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2037</v>
      </c>
    </row>
    <row r="3" spans="1:6" x14ac:dyDescent="0.2">
      <c r="A3" s="6" t="s">
        <v>2033</v>
      </c>
      <c r="B3" s="6" t="s">
        <v>2036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7" t="s">
        <v>2038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">
      <c r="A6" s="7" t="s">
        <v>2039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">
      <c r="A7" s="7" t="s">
        <v>2040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">
      <c r="A8" s="7" t="s">
        <v>2041</v>
      </c>
      <c r="B8" s="12"/>
      <c r="C8" s="12"/>
      <c r="D8" s="12"/>
      <c r="E8" s="12">
        <v>4</v>
      </c>
      <c r="F8" s="12">
        <v>4</v>
      </c>
    </row>
    <row r="9" spans="1:6" x14ac:dyDescent="0.2">
      <c r="A9" s="7" t="s">
        <v>2042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">
      <c r="A10" s="7" t="s">
        <v>2043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">
      <c r="A11" s="7" t="s">
        <v>2044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">
      <c r="A12" s="7" t="s">
        <v>2045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">
      <c r="A13" s="7" t="s">
        <v>2046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">
      <c r="A14" s="7" t="s">
        <v>2035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E61E-64D2-E946-87EC-03BF0A5D56D8}">
  <dimension ref="A1:F30"/>
  <sheetViews>
    <sheetView workbookViewId="0">
      <selection activeCell="F19" sqref="F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2037</v>
      </c>
    </row>
    <row r="2" spans="1:6" x14ac:dyDescent="0.2">
      <c r="A2" s="6" t="s">
        <v>2029</v>
      </c>
      <c r="B2" t="s">
        <v>2037</v>
      </c>
    </row>
    <row r="4" spans="1:6" x14ac:dyDescent="0.2">
      <c r="A4" s="6" t="s">
        <v>2033</v>
      </c>
      <c r="B4" s="6" t="s">
        <v>2036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CCBE-9DAF-8C42-8241-EFA1934985B7}">
  <dimension ref="A1:E18"/>
  <sheetViews>
    <sheetView workbookViewId="0">
      <selection activeCell="G14" sqref="G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2029</v>
      </c>
      <c r="B1" t="s">
        <v>2037</v>
      </c>
    </row>
    <row r="2" spans="1:5" x14ac:dyDescent="0.2">
      <c r="A2" s="6" t="s">
        <v>2085</v>
      </c>
      <c r="B2" t="s">
        <v>2037</v>
      </c>
    </row>
    <row r="4" spans="1:5" x14ac:dyDescent="0.2">
      <c r="A4" s="6" t="s">
        <v>2033</v>
      </c>
      <c r="B4" s="6" t="s">
        <v>2036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9" t="s">
        <v>2073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2">
      <c r="A7" s="9" t="s">
        <v>2074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2">
      <c r="A8" s="9" t="s">
        <v>2075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2">
      <c r="A9" s="9" t="s">
        <v>2076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2">
      <c r="A10" s="9" t="s">
        <v>2077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2">
      <c r="A11" s="9" t="s">
        <v>2078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2">
      <c r="A12" s="9" t="s">
        <v>2079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2">
      <c r="A13" s="9" t="s">
        <v>2080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2">
      <c r="A14" s="9" t="s">
        <v>2081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2">
      <c r="A15" s="9" t="s">
        <v>2082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2">
      <c r="A16" s="9" t="s">
        <v>2083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2">
      <c r="A17" s="9" t="s">
        <v>2084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2">
      <c r="A18" s="9" t="s">
        <v>2035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BF50-FAC3-7248-824E-A71F6200F807}">
  <dimension ref="A1:H14"/>
  <sheetViews>
    <sheetView workbookViewId="0">
      <selection activeCell="H9" sqref="H9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COUNTIFS(Crowdfunding!$D$2:$D$1001,"&gt;=1000",Crowdfunding!$G$2:$G$1001,"successful",Crowdfunding!$D$2:$D$1001,"&lt;=4999")</f>
        <v>191</v>
      </c>
      <c r="C3">
        <f>COUNTIFS(Crowdfunding!$D$2:$D$1001,"&gt;=1000",Crowdfunding!$G$2:$G$1001,"failed",Crowdfunding!$D$2:$D$1001,"&lt;=4999")</f>
        <v>38</v>
      </c>
      <c r="D3">
        <f>COUNTIFS(Crowdfunding!$D$2:$D$1001,"&gt;=1000",Crowdfunding!$G$2:$G$1001,"canceled",Crowdfunding!$D$2:$D$1001,"&lt;=4999")</f>
        <v>2</v>
      </c>
      <c r="E3">
        <f t="shared" ref="E3:E13" si="0">SUM(B3:D3)</f>
        <v>231</v>
      </c>
      <c r="F3" s="10">
        <f t="shared" ref="F3:F14" si="1">B3/E3</f>
        <v>0.82683982683982682</v>
      </c>
      <c r="G3" s="10">
        <f t="shared" ref="G3:G14" si="2">C3/E3</f>
        <v>0.16450216450216451</v>
      </c>
      <c r="H3" s="10">
        <f t="shared" ref="H3:H14" si="3">D3/E3</f>
        <v>8.658008658008658E-3</v>
      </c>
    </row>
    <row r="4" spans="1:8" x14ac:dyDescent="0.2">
      <c r="A4" t="s">
        <v>2096</v>
      </c>
      <c r="B4">
        <f>COUNTIFS(Crowdfunding!$D$2:$D$1001,"&gt;=5000",Crowdfunding!$G$2:$G$1001,"successful",Crowdfunding!$D$2:$D$1001,"&lt;=9999")</f>
        <v>164</v>
      </c>
      <c r="C4">
        <f>COUNTIFS(Crowdfunding!$D$2:$D$1001,"&gt;=5000",Crowdfunding!$G$2:$G$1001,"failed",Crowdfunding!$D$2:$D$1001,"&lt;=9999")</f>
        <v>126</v>
      </c>
      <c r="D4">
        <f>COUNTIFS(Crowdfunding!$D$2:$D$1001,"&gt;=5000",Crowdfunding!$G$2:$G$1001,"canceled",Crowdfunding!$D$2:$D$1001,"&lt;=9999")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COUNTIFS(Crowdfunding!$D$2:$D$1001,"&gt;=10000",Crowdfunding!$G$2:$G$1001,"successful",Crowdfunding!$D$2:$D$1001,"&lt;=14999")</f>
        <v>4</v>
      </c>
      <c r="C5">
        <f>COUNTIFS(Crowdfunding!$D$2:$D$1001,"&gt;=10000",Crowdfunding!$G$2:$G$1001,"failed",Crowdfunding!$D$2:$D$1001,"&lt;=14999")</f>
        <v>5</v>
      </c>
      <c r="D5">
        <f>COUNTIFS(Crowdfunding!$D$2:$D$1001,"&gt;=10000",Crowdfunding!$G$2:$G$1001,"canceled",Crowdfunding!$D$2:$D$1001,"&lt;=14999")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COUNTIFS(Crowdfunding!$D$2:$D$1001,"&gt;=15000",Crowdfunding!$G$2:$G$1001,"successful",Crowdfunding!$D$2:$D$1001,"&lt;=19999")</f>
        <v>10</v>
      </c>
      <c r="C6">
        <f>COUNTIFS(Crowdfunding!$D$2:$D$1001,"&gt;=15000",Crowdfunding!$G$2:$G$1001,"failed",Crowdfunding!$D$2:$D$1001,"&lt;=19999")</f>
        <v>0</v>
      </c>
      <c r="D6">
        <f>COUNTIFS(Crowdfunding!$D$2:$D$1001,"&gt;=15000",Crowdfunding!$G$2:$G$1001,"canceled",Crowdfunding!$D$2:$D$1001,"&lt;=19999")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COUNTIFS(Crowdfunding!$D$2:$D$1001,"&gt;=20000",Crowdfunding!$G$2:$G$1001,"successful",Crowdfunding!$D$2:$D$1001,"&lt;=24999")</f>
        <v>7</v>
      </c>
      <c r="C7">
        <f>COUNTIFS(Crowdfunding!$D$2:$D$1001,"&gt;=20000",Crowdfunding!$G$2:$G$1001,"failed",Crowdfunding!$D$2:$D$1001,"&lt;=24999")</f>
        <v>0</v>
      </c>
      <c r="D7">
        <f>COUNTIFS(Crowdfunding!$D$2:$D$1001,"&gt;=20000",Crowdfunding!$G$2:$G$1001,"canceled",Crowdfunding!$D$2:$D$1001,"&lt;=24999")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COUNTIFS(Crowdfunding!$D$2:$D$1001,"&gt;=25000",Crowdfunding!$G$2:$G$1001,"successful",Crowdfunding!$D$2:$D$1001,"&lt;=29999")</f>
        <v>11</v>
      </c>
      <c r="C8">
        <f>COUNTIFS(Crowdfunding!$D$2:$D$1001,"&gt;=25000",Crowdfunding!$G$2:$G$1001,"failed",Crowdfunding!$D$2:$D$1001,"&lt;=29999")</f>
        <v>3</v>
      </c>
      <c r="D8">
        <f>COUNTIFS(Crowdfunding!$D$2:$D$1001,"&gt;=25000",Crowdfunding!$G$2:$G$1001,"canceled",Crowdfunding!$D$2:$D$1001,"&lt;=29999")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COUNTIFS(Crowdfunding!$D$2:$D$1001,"&gt;=30000",Crowdfunding!$G$2:$G$1001,"successful",Crowdfunding!$D$2:$D$1001,"&lt;=34999")</f>
        <v>7</v>
      </c>
      <c r="C9">
        <f>COUNTIFS(Crowdfunding!$D$2:$D$1001,"&gt;=30000",Crowdfunding!$G$2:$G$1001,"failed",Crowdfunding!$D$2:$D$1001,"&lt;=34999")</f>
        <v>0</v>
      </c>
      <c r="D9">
        <f>COUNTIFS(Crowdfunding!$D$2:$D$1001,"&gt;=30000",Crowdfunding!$G$2:$G$1001,"canceled",Crowdfunding!$D$2:$D$1001,"&lt;=34999")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2102</v>
      </c>
      <c r="B10">
        <f>COUNTIFS(Crowdfunding!$D$2:$D$1001,"&gt;=35000",Crowdfunding!$G$2:$G$1001,"successful",Crowdfunding!$D$2:$D$1001,"&lt;=39999")</f>
        <v>8</v>
      </c>
      <c r="C10">
        <f>COUNTIFS(Crowdfunding!$D$2:$D$1001,"&gt;=35000",Crowdfunding!$G$2:$G$1001,"failed",Crowdfunding!$D$2:$D$1001,"&lt;=39999")</f>
        <v>3</v>
      </c>
      <c r="D10">
        <f>COUNTIFS(Crowdfunding!$D$2:$D$1001,"&gt;=35000",Crowdfunding!$G$2:$G$1001,"canceled",Crowdfunding!$D$2:$D$1001,"&lt;=39999")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2103</v>
      </c>
      <c r="B11">
        <f>COUNTIFS(Crowdfunding!$D$2:$D$1001,"&gt;=40000",Crowdfunding!$G$2:$G$1001,"successful",Crowdfunding!$D$2:$D$1001,"&lt;=44999")</f>
        <v>11</v>
      </c>
      <c r="C11">
        <f>COUNTIFS(Crowdfunding!$D$2:$D$1001,"&gt;=40000",Crowdfunding!$G$2:$G$1001,"failed",Crowdfunding!$D$2:$D$1001,"&lt;=44999")</f>
        <v>3</v>
      </c>
      <c r="D11">
        <f>COUNTIFS(Crowdfunding!$D$2:$D$1001,"&gt;=40000",Crowdfunding!$G$2:$G$1001,"canceled",Crowdfunding!$D$2:$D$1001,"&lt;=44999")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2104</v>
      </c>
      <c r="B12">
        <f>COUNTIFS(Crowdfunding!$D$2:$D$1001,"&gt;=45000",Crowdfunding!$G$2:$G$1001,"successful",Crowdfunding!$D$2:$D$1001,"&lt;=49999")</f>
        <v>8</v>
      </c>
      <c r="C12">
        <f>COUNTIFS(Crowdfunding!$D$2:$D$1001,"&gt;=45000",Crowdfunding!$G$2:$G$1001,"failed",Crowdfunding!$D$2:$D$1001,"&lt;=49999")</f>
        <v>3</v>
      </c>
      <c r="D12">
        <f>COUNTIFS(Crowdfunding!$D$2:$D$1001,"&gt;=45000",Crowdfunding!$G$2:$G$1001,"canceled",Crowdfunding!$D$2:$D$1001,"&lt;=49999")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2105</v>
      </c>
      <c r="B13">
        <f>COUNTIFS(Crowdfunding!$D$2:$D$1001,"&gt;50000",Crowdfunding!$G$2:$G$1001,"successful")</f>
        <v>114</v>
      </c>
      <c r="C13">
        <f>COUNTIFS(Crowdfunding!$D$2:$D$1001,"&gt;50000",Crowdfunding!$G$2:$G$1001,"failed")</f>
        <v>163</v>
      </c>
      <c r="D13">
        <f>COUNTIFS(Crowdfunding!$D$2:$D$1001,"&gt;50000",Crowdfunding!$G$2:$G$1001,"canceled")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  <row r="14" spans="1:8" x14ac:dyDescent="0.2">
      <c r="F14" s="10"/>
      <c r="G14" s="10"/>
      <c r="H14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88AA-655F-6343-96F2-08D2DBF7FF39}">
  <dimension ref="A1:T1001"/>
  <sheetViews>
    <sheetView tabSelected="1" workbookViewId="0">
      <selection activeCell="P6" sqref="P6"/>
    </sheetView>
  </sheetViews>
  <sheetFormatPr baseColWidth="10" defaultRowHeight="16" x14ac:dyDescent="0.2"/>
  <cols>
    <col min="2" max="2" width="13" bestFit="1" customWidth="1"/>
    <col min="15" max="15" width="19.33203125" bestFit="1" customWidth="1"/>
    <col min="19" max="19" width="19.33203125" bestFit="1" customWidth="1"/>
  </cols>
  <sheetData>
    <row r="1" spans="1:20" s="1" customFormat="1" x14ac:dyDescent="0.2">
      <c r="A1" s="1" t="s">
        <v>4</v>
      </c>
      <c r="B1" s="1" t="s">
        <v>5</v>
      </c>
      <c r="D1" s="1" t="s">
        <v>4</v>
      </c>
      <c r="F1" s="1" t="s">
        <v>4</v>
      </c>
      <c r="G1" s="1" t="s">
        <v>5</v>
      </c>
      <c r="I1" s="1" t="s">
        <v>4</v>
      </c>
      <c r="K1" s="1" t="s">
        <v>4</v>
      </c>
      <c r="L1" s="1" t="s">
        <v>5</v>
      </c>
      <c r="O1" s="11" t="s">
        <v>2106</v>
      </c>
      <c r="S1" s="1" t="s">
        <v>2109</v>
      </c>
    </row>
    <row r="2" spans="1:20" x14ac:dyDescent="0.2">
      <c r="A2" t="s">
        <v>14</v>
      </c>
      <c r="B2">
        <v>0</v>
      </c>
      <c r="D2" t="s">
        <v>20</v>
      </c>
      <c r="F2" t="s">
        <v>20</v>
      </c>
      <c r="G2">
        <v>158</v>
      </c>
      <c r="I2" t="s">
        <v>14</v>
      </c>
      <c r="K2" t="s">
        <v>14</v>
      </c>
      <c r="L2">
        <v>0</v>
      </c>
      <c r="O2" t="s">
        <v>2110</v>
      </c>
      <c r="P2" s="4">
        <f>AVERAGE(success)</f>
        <v>851.14690265486729</v>
      </c>
      <c r="S2" t="s">
        <v>2110</v>
      </c>
      <c r="T2" s="4">
        <f>AVERAGE(fail)</f>
        <v>585.61538461538464</v>
      </c>
    </row>
    <row r="3" spans="1:20" x14ac:dyDescent="0.2">
      <c r="A3" t="s">
        <v>20</v>
      </c>
      <c r="B3">
        <v>158</v>
      </c>
      <c r="F3" t="s">
        <v>20</v>
      </c>
      <c r="G3">
        <v>1425</v>
      </c>
      <c r="K3" t="s">
        <v>14</v>
      </c>
      <c r="L3">
        <v>24</v>
      </c>
      <c r="O3" t="s">
        <v>2111</v>
      </c>
      <c r="P3" s="4">
        <f>MEDIAN(success)</f>
        <v>201</v>
      </c>
      <c r="S3" t="s">
        <v>2111</v>
      </c>
      <c r="T3" s="4">
        <f>MEDIAN(fail)</f>
        <v>114.5</v>
      </c>
    </row>
    <row r="4" spans="1:20" x14ac:dyDescent="0.2">
      <c r="A4" t="s">
        <v>20</v>
      </c>
      <c r="B4">
        <v>1425</v>
      </c>
      <c r="F4" t="s">
        <v>20</v>
      </c>
      <c r="G4">
        <v>174</v>
      </c>
      <c r="K4" t="s">
        <v>14</v>
      </c>
      <c r="L4">
        <v>53</v>
      </c>
      <c r="O4" t="s">
        <v>2112</v>
      </c>
      <c r="P4" s="4">
        <f>MIN(success)</f>
        <v>16</v>
      </c>
      <c r="S4" t="s">
        <v>2112</v>
      </c>
      <c r="T4" s="4">
        <f>MIN(fail)</f>
        <v>0</v>
      </c>
    </row>
    <row r="5" spans="1:20" x14ac:dyDescent="0.2">
      <c r="A5" t="s">
        <v>14</v>
      </c>
      <c r="B5">
        <v>24</v>
      </c>
      <c r="F5" t="s">
        <v>20</v>
      </c>
      <c r="G5">
        <v>227</v>
      </c>
      <c r="K5" t="s">
        <v>14</v>
      </c>
      <c r="L5">
        <v>18</v>
      </c>
      <c r="O5" t="s">
        <v>2113</v>
      </c>
      <c r="P5" s="4">
        <f>MAX(success)</f>
        <v>7295</v>
      </c>
      <c r="S5" t="s">
        <v>2113</v>
      </c>
      <c r="T5" s="4">
        <f>MAX(fail)</f>
        <v>6080</v>
      </c>
    </row>
    <row r="6" spans="1:20" x14ac:dyDescent="0.2">
      <c r="A6" t="s">
        <v>14</v>
      </c>
      <c r="B6">
        <v>53</v>
      </c>
      <c r="F6" t="s">
        <v>20</v>
      </c>
      <c r="G6">
        <v>220</v>
      </c>
      <c r="K6" t="s">
        <v>14</v>
      </c>
      <c r="L6">
        <v>44</v>
      </c>
      <c r="O6" t="s">
        <v>2108</v>
      </c>
      <c r="P6">
        <f>_xlfn.VAR.P(success)</f>
        <v>1603373.7324019109</v>
      </c>
      <c r="S6" t="s">
        <v>2108</v>
      </c>
      <c r="T6" s="5">
        <f>_xlfn.VAR.P(fail)</f>
        <v>921574.68174133555</v>
      </c>
    </row>
    <row r="7" spans="1:20" x14ac:dyDescent="0.2">
      <c r="A7" t="s">
        <v>20</v>
      </c>
      <c r="B7">
        <v>174</v>
      </c>
      <c r="F7" t="s">
        <v>20</v>
      </c>
      <c r="G7">
        <v>98</v>
      </c>
      <c r="K7" t="s">
        <v>14</v>
      </c>
      <c r="L7">
        <v>27</v>
      </c>
      <c r="O7" t="s">
        <v>2107</v>
      </c>
      <c r="P7" s="5">
        <f>_xlfn.STDEV.P(success)</f>
        <v>1266.2439466397898</v>
      </c>
      <c r="S7" t="s">
        <v>2107</v>
      </c>
      <c r="T7" s="5">
        <f>_xlfn.STDEV.P(fail)</f>
        <v>959.98681331637863</v>
      </c>
    </row>
    <row r="8" spans="1:20" x14ac:dyDescent="0.2">
      <c r="A8" t="s">
        <v>14</v>
      </c>
      <c r="B8">
        <v>18</v>
      </c>
      <c r="F8" t="s">
        <v>20</v>
      </c>
      <c r="G8">
        <v>100</v>
      </c>
      <c r="K8" t="s">
        <v>14</v>
      </c>
      <c r="L8">
        <v>55</v>
      </c>
    </row>
    <row r="9" spans="1:20" x14ac:dyDescent="0.2">
      <c r="A9" t="s">
        <v>20</v>
      </c>
      <c r="B9">
        <v>227</v>
      </c>
      <c r="F9" t="s">
        <v>20</v>
      </c>
      <c r="G9">
        <v>1249</v>
      </c>
      <c r="K9" t="s">
        <v>14</v>
      </c>
      <c r="L9">
        <v>200</v>
      </c>
    </row>
    <row r="10" spans="1:20" x14ac:dyDescent="0.2">
      <c r="A10" t="s">
        <v>47</v>
      </c>
      <c r="B10">
        <v>708</v>
      </c>
      <c r="F10" t="s">
        <v>20</v>
      </c>
      <c r="G10">
        <v>1396</v>
      </c>
      <c r="K10" t="s">
        <v>14</v>
      </c>
      <c r="L10">
        <v>452</v>
      </c>
    </row>
    <row r="11" spans="1:20" x14ac:dyDescent="0.2">
      <c r="A11" t="s">
        <v>14</v>
      </c>
      <c r="B11">
        <v>44</v>
      </c>
      <c r="F11" t="s">
        <v>20</v>
      </c>
      <c r="G11">
        <v>890</v>
      </c>
      <c r="K11" t="s">
        <v>14</v>
      </c>
      <c r="L11">
        <v>674</v>
      </c>
    </row>
    <row r="12" spans="1:20" x14ac:dyDescent="0.2">
      <c r="A12" t="s">
        <v>20</v>
      </c>
      <c r="B12">
        <v>220</v>
      </c>
      <c r="F12" t="s">
        <v>20</v>
      </c>
      <c r="G12">
        <v>142</v>
      </c>
      <c r="K12" t="s">
        <v>14</v>
      </c>
      <c r="L12">
        <v>558</v>
      </c>
    </row>
    <row r="13" spans="1:20" x14ac:dyDescent="0.2">
      <c r="A13" t="s">
        <v>14</v>
      </c>
      <c r="B13">
        <v>27</v>
      </c>
      <c r="F13" t="s">
        <v>20</v>
      </c>
      <c r="G13">
        <v>2673</v>
      </c>
      <c r="K13" t="s">
        <v>14</v>
      </c>
      <c r="L13">
        <v>15</v>
      </c>
    </row>
    <row r="14" spans="1:20" x14ac:dyDescent="0.2">
      <c r="A14" t="s">
        <v>14</v>
      </c>
      <c r="B14">
        <v>55</v>
      </c>
      <c r="F14" t="s">
        <v>20</v>
      </c>
      <c r="G14">
        <v>163</v>
      </c>
      <c r="K14" t="s">
        <v>14</v>
      </c>
      <c r="L14">
        <v>2307</v>
      </c>
    </row>
    <row r="15" spans="1:20" x14ac:dyDescent="0.2">
      <c r="A15" t="s">
        <v>20</v>
      </c>
      <c r="B15">
        <v>98</v>
      </c>
      <c r="F15" t="s">
        <v>20</v>
      </c>
      <c r="G15">
        <v>2220</v>
      </c>
      <c r="K15" t="s">
        <v>14</v>
      </c>
      <c r="L15">
        <v>88</v>
      </c>
    </row>
    <row r="16" spans="1:20" x14ac:dyDescent="0.2">
      <c r="A16" t="s">
        <v>14</v>
      </c>
      <c r="B16">
        <v>200</v>
      </c>
      <c r="F16" t="s">
        <v>20</v>
      </c>
      <c r="G16">
        <v>1606</v>
      </c>
      <c r="K16" t="s">
        <v>14</v>
      </c>
      <c r="L16">
        <v>48</v>
      </c>
    </row>
    <row r="17" spans="1:12" x14ac:dyDescent="0.2">
      <c r="A17" t="s">
        <v>14</v>
      </c>
      <c r="B17">
        <v>452</v>
      </c>
      <c r="F17" t="s">
        <v>20</v>
      </c>
      <c r="G17">
        <v>129</v>
      </c>
      <c r="K17" t="s">
        <v>14</v>
      </c>
      <c r="L17">
        <v>1</v>
      </c>
    </row>
    <row r="18" spans="1:12" x14ac:dyDescent="0.2">
      <c r="A18" t="s">
        <v>20</v>
      </c>
      <c r="B18">
        <v>100</v>
      </c>
      <c r="F18" t="s">
        <v>20</v>
      </c>
      <c r="G18">
        <v>226</v>
      </c>
      <c r="K18" t="s">
        <v>14</v>
      </c>
      <c r="L18">
        <v>1467</v>
      </c>
    </row>
    <row r="19" spans="1:12" x14ac:dyDescent="0.2">
      <c r="A19" t="s">
        <v>20</v>
      </c>
      <c r="B19">
        <v>1249</v>
      </c>
      <c r="F19" t="s">
        <v>20</v>
      </c>
      <c r="G19">
        <v>5419</v>
      </c>
      <c r="K19" t="s">
        <v>14</v>
      </c>
      <c r="L19">
        <v>75</v>
      </c>
    </row>
    <row r="20" spans="1:12" x14ac:dyDescent="0.2">
      <c r="A20" t="s">
        <v>74</v>
      </c>
      <c r="B20">
        <v>135</v>
      </c>
      <c r="F20" t="s">
        <v>20</v>
      </c>
      <c r="G20">
        <v>165</v>
      </c>
      <c r="K20" t="s">
        <v>14</v>
      </c>
      <c r="L20">
        <v>120</v>
      </c>
    </row>
    <row r="21" spans="1:12" x14ac:dyDescent="0.2">
      <c r="A21" t="s">
        <v>14</v>
      </c>
      <c r="B21">
        <v>674</v>
      </c>
      <c r="F21" t="s">
        <v>20</v>
      </c>
      <c r="G21">
        <v>1965</v>
      </c>
      <c r="K21" t="s">
        <v>14</v>
      </c>
      <c r="L21">
        <v>2253</v>
      </c>
    </row>
    <row r="22" spans="1:12" x14ac:dyDescent="0.2">
      <c r="A22" t="s">
        <v>20</v>
      </c>
      <c r="B22">
        <v>1396</v>
      </c>
      <c r="F22" t="s">
        <v>20</v>
      </c>
      <c r="G22">
        <v>16</v>
      </c>
      <c r="K22" t="s">
        <v>14</v>
      </c>
      <c r="L22">
        <v>5</v>
      </c>
    </row>
    <row r="23" spans="1:12" x14ac:dyDescent="0.2">
      <c r="A23" t="s">
        <v>14</v>
      </c>
      <c r="B23">
        <v>558</v>
      </c>
      <c r="F23" t="s">
        <v>20</v>
      </c>
      <c r="G23">
        <v>107</v>
      </c>
      <c r="K23" t="s">
        <v>14</v>
      </c>
      <c r="L23">
        <v>38</v>
      </c>
    </row>
    <row r="24" spans="1:12" x14ac:dyDescent="0.2">
      <c r="A24" t="s">
        <v>20</v>
      </c>
      <c r="B24">
        <v>890</v>
      </c>
      <c r="F24" t="s">
        <v>20</v>
      </c>
      <c r="G24">
        <v>134</v>
      </c>
      <c r="K24" t="s">
        <v>14</v>
      </c>
      <c r="L24">
        <v>12</v>
      </c>
    </row>
    <row r="25" spans="1:12" x14ac:dyDescent="0.2">
      <c r="A25" t="s">
        <v>20</v>
      </c>
      <c r="B25">
        <v>142</v>
      </c>
      <c r="F25" t="s">
        <v>20</v>
      </c>
      <c r="G25">
        <v>198</v>
      </c>
      <c r="K25" t="s">
        <v>14</v>
      </c>
      <c r="L25">
        <v>1684</v>
      </c>
    </row>
    <row r="26" spans="1:12" x14ac:dyDescent="0.2">
      <c r="A26" t="s">
        <v>20</v>
      </c>
      <c r="B26">
        <v>2673</v>
      </c>
      <c r="F26" t="s">
        <v>20</v>
      </c>
      <c r="G26">
        <v>111</v>
      </c>
      <c r="K26" t="s">
        <v>14</v>
      </c>
      <c r="L26">
        <v>56</v>
      </c>
    </row>
    <row r="27" spans="1:12" x14ac:dyDescent="0.2">
      <c r="A27" t="s">
        <v>20</v>
      </c>
      <c r="B27">
        <v>163</v>
      </c>
      <c r="F27" t="s">
        <v>20</v>
      </c>
      <c r="G27">
        <v>222</v>
      </c>
      <c r="K27" t="s">
        <v>14</v>
      </c>
      <c r="L27">
        <v>838</v>
      </c>
    </row>
    <row r="28" spans="1:12" x14ac:dyDescent="0.2">
      <c r="A28" t="s">
        <v>74</v>
      </c>
      <c r="B28">
        <v>1480</v>
      </c>
      <c r="F28" t="s">
        <v>20</v>
      </c>
      <c r="G28">
        <v>6212</v>
      </c>
      <c r="K28" t="s">
        <v>14</v>
      </c>
      <c r="L28">
        <v>1000</v>
      </c>
    </row>
    <row r="29" spans="1:12" x14ac:dyDescent="0.2">
      <c r="A29" t="s">
        <v>14</v>
      </c>
      <c r="B29">
        <v>15</v>
      </c>
      <c r="F29" t="s">
        <v>20</v>
      </c>
      <c r="G29">
        <v>98</v>
      </c>
      <c r="K29" t="s">
        <v>14</v>
      </c>
      <c r="L29">
        <v>1482</v>
      </c>
    </row>
    <row r="30" spans="1:12" x14ac:dyDescent="0.2">
      <c r="A30" t="s">
        <v>20</v>
      </c>
      <c r="B30">
        <v>2220</v>
      </c>
      <c r="F30" t="s">
        <v>20</v>
      </c>
      <c r="G30">
        <v>92</v>
      </c>
      <c r="K30" t="s">
        <v>14</v>
      </c>
      <c r="L30">
        <v>106</v>
      </c>
    </row>
    <row r="31" spans="1:12" x14ac:dyDescent="0.2">
      <c r="A31" t="s">
        <v>20</v>
      </c>
      <c r="B31">
        <v>1606</v>
      </c>
      <c r="F31" t="s">
        <v>20</v>
      </c>
      <c r="G31">
        <v>149</v>
      </c>
      <c r="K31" t="s">
        <v>14</v>
      </c>
      <c r="L31">
        <v>679</v>
      </c>
    </row>
    <row r="32" spans="1:12" x14ac:dyDescent="0.2">
      <c r="A32" t="s">
        <v>20</v>
      </c>
      <c r="B32">
        <v>129</v>
      </c>
      <c r="F32" t="s">
        <v>20</v>
      </c>
      <c r="G32">
        <v>2431</v>
      </c>
      <c r="K32" t="s">
        <v>14</v>
      </c>
      <c r="L32">
        <v>1220</v>
      </c>
    </row>
    <row r="33" spans="1:12" x14ac:dyDescent="0.2">
      <c r="A33" t="s">
        <v>20</v>
      </c>
      <c r="B33">
        <v>226</v>
      </c>
      <c r="F33" t="s">
        <v>20</v>
      </c>
      <c r="G33">
        <v>303</v>
      </c>
      <c r="K33" t="s">
        <v>14</v>
      </c>
      <c r="L33">
        <v>1</v>
      </c>
    </row>
    <row r="34" spans="1:12" x14ac:dyDescent="0.2">
      <c r="A34" t="s">
        <v>14</v>
      </c>
      <c r="B34">
        <v>2307</v>
      </c>
      <c r="F34" t="s">
        <v>20</v>
      </c>
      <c r="G34">
        <v>209</v>
      </c>
      <c r="K34" t="s">
        <v>14</v>
      </c>
      <c r="L34">
        <v>37</v>
      </c>
    </row>
    <row r="35" spans="1:12" x14ac:dyDescent="0.2">
      <c r="A35" t="s">
        <v>20</v>
      </c>
      <c r="B35">
        <v>5419</v>
      </c>
      <c r="F35" t="s">
        <v>20</v>
      </c>
      <c r="G35">
        <v>131</v>
      </c>
      <c r="K35" t="s">
        <v>14</v>
      </c>
      <c r="L35">
        <v>60</v>
      </c>
    </row>
    <row r="36" spans="1:12" x14ac:dyDescent="0.2">
      <c r="A36" t="s">
        <v>20</v>
      </c>
      <c r="B36">
        <v>165</v>
      </c>
      <c r="F36" t="s">
        <v>20</v>
      </c>
      <c r="G36">
        <v>164</v>
      </c>
      <c r="K36" t="s">
        <v>14</v>
      </c>
      <c r="L36">
        <v>296</v>
      </c>
    </row>
    <row r="37" spans="1:12" x14ac:dyDescent="0.2">
      <c r="A37" t="s">
        <v>20</v>
      </c>
      <c r="B37">
        <v>1965</v>
      </c>
      <c r="F37" t="s">
        <v>20</v>
      </c>
      <c r="G37">
        <v>201</v>
      </c>
      <c r="K37" t="s">
        <v>14</v>
      </c>
      <c r="L37">
        <v>3304</v>
      </c>
    </row>
    <row r="38" spans="1:12" x14ac:dyDescent="0.2">
      <c r="A38" t="s">
        <v>20</v>
      </c>
      <c r="B38">
        <v>16</v>
      </c>
      <c r="F38" t="s">
        <v>20</v>
      </c>
      <c r="G38">
        <v>211</v>
      </c>
      <c r="K38" t="s">
        <v>14</v>
      </c>
      <c r="L38">
        <v>73</v>
      </c>
    </row>
    <row r="39" spans="1:12" x14ac:dyDescent="0.2">
      <c r="A39" t="s">
        <v>20</v>
      </c>
      <c r="B39">
        <v>107</v>
      </c>
      <c r="F39" t="s">
        <v>20</v>
      </c>
      <c r="G39">
        <v>128</v>
      </c>
      <c r="K39" t="s">
        <v>14</v>
      </c>
      <c r="L39">
        <v>3387</v>
      </c>
    </row>
    <row r="40" spans="1:12" x14ac:dyDescent="0.2">
      <c r="A40" t="s">
        <v>20</v>
      </c>
      <c r="B40">
        <v>134</v>
      </c>
      <c r="F40" t="s">
        <v>20</v>
      </c>
      <c r="G40">
        <v>1600</v>
      </c>
      <c r="K40" t="s">
        <v>14</v>
      </c>
      <c r="L40">
        <v>662</v>
      </c>
    </row>
    <row r="41" spans="1:12" x14ac:dyDescent="0.2">
      <c r="A41" t="s">
        <v>14</v>
      </c>
      <c r="B41">
        <v>88</v>
      </c>
      <c r="F41" t="s">
        <v>20</v>
      </c>
      <c r="G41">
        <v>249</v>
      </c>
      <c r="K41" t="s">
        <v>14</v>
      </c>
      <c r="L41">
        <v>774</v>
      </c>
    </row>
    <row r="42" spans="1:12" x14ac:dyDescent="0.2">
      <c r="A42" t="s">
        <v>20</v>
      </c>
      <c r="B42">
        <v>198</v>
      </c>
      <c r="F42" t="s">
        <v>20</v>
      </c>
      <c r="G42">
        <v>236</v>
      </c>
      <c r="K42" t="s">
        <v>14</v>
      </c>
      <c r="L42">
        <v>672</v>
      </c>
    </row>
    <row r="43" spans="1:12" x14ac:dyDescent="0.2">
      <c r="A43" t="s">
        <v>20</v>
      </c>
      <c r="B43">
        <v>111</v>
      </c>
      <c r="F43" t="s">
        <v>20</v>
      </c>
      <c r="G43">
        <v>4065</v>
      </c>
      <c r="K43" t="s">
        <v>14</v>
      </c>
      <c r="L43">
        <v>940</v>
      </c>
    </row>
    <row r="44" spans="1:12" x14ac:dyDescent="0.2">
      <c r="A44" t="s">
        <v>20</v>
      </c>
      <c r="B44">
        <v>222</v>
      </c>
      <c r="F44" t="s">
        <v>20</v>
      </c>
      <c r="G44">
        <v>246</v>
      </c>
      <c r="K44" t="s">
        <v>14</v>
      </c>
      <c r="L44">
        <v>117</v>
      </c>
    </row>
    <row r="45" spans="1:12" x14ac:dyDescent="0.2">
      <c r="A45" t="s">
        <v>20</v>
      </c>
      <c r="B45">
        <v>6212</v>
      </c>
      <c r="F45" t="s">
        <v>20</v>
      </c>
      <c r="G45">
        <v>2475</v>
      </c>
      <c r="K45" t="s">
        <v>14</v>
      </c>
      <c r="L45">
        <v>115</v>
      </c>
    </row>
    <row r="46" spans="1:12" x14ac:dyDescent="0.2">
      <c r="A46" t="s">
        <v>20</v>
      </c>
      <c r="B46">
        <v>98</v>
      </c>
      <c r="F46" t="s">
        <v>20</v>
      </c>
      <c r="G46">
        <v>76</v>
      </c>
      <c r="K46" t="s">
        <v>14</v>
      </c>
      <c r="L46">
        <v>326</v>
      </c>
    </row>
    <row r="47" spans="1:12" x14ac:dyDescent="0.2">
      <c r="A47" t="s">
        <v>14</v>
      </c>
      <c r="B47">
        <v>48</v>
      </c>
      <c r="F47" t="s">
        <v>20</v>
      </c>
      <c r="G47">
        <v>54</v>
      </c>
      <c r="K47" t="s">
        <v>14</v>
      </c>
      <c r="L47">
        <v>1</v>
      </c>
    </row>
    <row r="48" spans="1:12" x14ac:dyDescent="0.2">
      <c r="A48" t="s">
        <v>20</v>
      </c>
      <c r="B48">
        <v>92</v>
      </c>
      <c r="F48" t="s">
        <v>20</v>
      </c>
      <c r="G48">
        <v>88</v>
      </c>
      <c r="K48" t="s">
        <v>14</v>
      </c>
      <c r="L48">
        <v>1467</v>
      </c>
    </row>
    <row r="49" spans="1:12" x14ac:dyDescent="0.2">
      <c r="A49" t="s">
        <v>20</v>
      </c>
      <c r="B49">
        <v>149</v>
      </c>
      <c r="F49" t="s">
        <v>20</v>
      </c>
      <c r="G49">
        <v>85</v>
      </c>
      <c r="K49" t="s">
        <v>14</v>
      </c>
      <c r="L49">
        <v>5681</v>
      </c>
    </row>
    <row r="50" spans="1:12" x14ac:dyDescent="0.2">
      <c r="A50" t="s">
        <v>20</v>
      </c>
      <c r="B50">
        <v>2431</v>
      </c>
      <c r="F50" t="s">
        <v>20</v>
      </c>
      <c r="G50">
        <v>170</v>
      </c>
      <c r="K50" t="s">
        <v>14</v>
      </c>
      <c r="L50">
        <v>1059</v>
      </c>
    </row>
    <row r="51" spans="1:12" x14ac:dyDescent="0.2">
      <c r="A51" t="s">
        <v>20</v>
      </c>
      <c r="B51">
        <v>303</v>
      </c>
      <c r="F51" t="s">
        <v>20</v>
      </c>
      <c r="G51">
        <v>330</v>
      </c>
      <c r="K51" t="s">
        <v>14</v>
      </c>
      <c r="L51">
        <v>1194</v>
      </c>
    </row>
    <row r="52" spans="1:12" x14ac:dyDescent="0.2">
      <c r="A52" t="s">
        <v>14</v>
      </c>
      <c r="B52">
        <v>1</v>
      </c>
      <c r="F52" t="s">
        <v>20</v>
      </c>
      <c r="G52">
        <v>127</v>
      </c>
      <c r="K52" t="s">
        <v>14</v>
      </c>
      <c r="L52">
        <v>30</v>
      </c>
    </row>
    <row r="53" spans="1:12" x14ac:dyDescent="0.2">
      <c r="A53" t="s">
        <v>14</v>
      </c>
      <c r="B53">
        <v>1467</v>
      </c>
      <c r="F53" t="s">
        <v>20</v>
      </c>
      <c r="G53">
        <v>411</v>
      </c>
      <c r="K53" t="s">
        <v>14</v>
      </c>
      <c r="L53">
        <v>75</v>
      </c>
    </row>
    <row r="54" spans="1:12" x14ac:dyDescent="0.2">
      <c r="A54" t="s">
        <v>14</v>
      </c>
      <c r="B54">
        <v>75</v>
      </c>
      <c r="F54" t="s">
        <v>20</v>
      </c>
      <c r="G54">
        <v>180</v>
      </c>
      <c r="K54" t="s">
        <v>14</v>
      </c>
      <c r="L54">
        <v>955</v>
      </c>
    </row>
    <row r="55" spans="1:12" x14ac:dyDescent="0.2">
      <c r="A55" t="s">
        <v>20</v>
      </c>
      <c r="B55">
        <v>209</v>
      </c>
      <c r="F55" t="s">
        <v>20</v>
      </c>
      <c r="G55">
        <v>374</v>
      </c>
      <c r="K55" t="s">
        <v>14</v>
      </c>
      <c r="L55">
        <v>67</v>
      </c>
    </row>
    <row r="56" spans="1:12" x14ac:dyDescent="0.2">
      <c r="A56" t="s">
        <v>14</v>
      </c>
      <c r="B56">
        <v>120</v>
      </c>
      <c r="F56" t="s">
        <v>20</v>
      </c>
      <c r="G56">
        <v>71</v>
      </c>
      <c r="K56" t="s">
        <v>14</v>
      </c>
      <c r="L56">
        <v>5</v>
      </c>
    </row>
    <row r="57" spans="1:12" x14ac:dyDescent="0.2">
      <c r="A57" t="s">
        <v>20</v>
      </c>
      <c r="B57">
        <v>131</v>
      </c>
      <c r="F57" t="s">
        <v>20</v>
      </c>
      <c r="G57">
        <v>203</v>
      </c>
      <c r="K57" t="s">
        <v>14</v>
      </c>
      <c r="L57">
        <v>26</v>
      </c>
    </row>
    <row r="58" spans="1:12" x14ac:dyDescent="0.2">
      <c r="A58" t="s">
        <v>20</v>
      </c>
      <c r="B58">
        <v>164</v>
      </c>
      <c r="F58" t="s">
        <v>20</v>
      </c>
      <c r="G58">
        <v>113</v>
      </c>
      <c r="K58" t="s">
        <v>14</v>
      </c>
      <c r="L58">
        <v>1130</v>
      </c>
    </row>
    <row r="59" spans="1:12" x14ac:dyDescent="0.2">
      <c r="A59" t="s">
        <v>20</v>
      </c>
      <c r="B59">
        <v>201</v>
      </c>
      <c r="F59" t="s">
        <v>20</v>
      </c>
      <c r="G59">
        <v>96</v>
      </c>
      <c r="K59" t="s">
        <v>14</v>
      </c>
      <c r="L59">
        <v>782</v>
      </c>
    </row>
    <row r="60" spans="1:12" x14ac:dyDescent="0.2">
      <c r="A60" t="s">
        <v>20</v>
      </c>
      <c r="B60">
        <v>211</v>
      </c>
      <c r="F60" t="s">
        <v>20</v>
      </c>
      <c r="G60">
        <v>498</v>
      </c>
      <c r="K60" t="s">
        <v>14</v>
      </c>
      <c r="L60">
        <v>210</v>
      </c>
    </row>
    <row r="61" spans="1:12" x14ac:dyDescent="0.2">
      <c r="A61" t="s">
        <v>20</v>
      </c>
      <c r="B61">
        <v>128</v>
      </c>
      <c r="F61" t="s">
        <v>20</v>
      </c>
      <c r="G61">
        <v>180</v>
      </c>
      <c r="K61" t="s">
        <v>14</v>
      </c>
      <c r="L61">
        <v>136</v>
      </c>
    </row>
    <row r="62" spans="1:12" x14ac:dyDescent="0.2">
      <c r="A62" t="s">
        <v>20</v>
      </c>
      <c r="B62">
        <v>1600</v>
      </c>
      <c r="F62" t="s">
        <v>20</v>
      </c>
      <c r="G62">
        <v>27</v>
      </c>
      <c r="K62" t="s">
        <v>14</v>
      </c>
      <c r="L62">
        <v>86</v>
      </c>
    </row>
    <row r="63" spans="1:12" x14ac:dyDescent="0.2">
      <c r="A63" t="s">
        <v>14</v>
      </c>
      <c r="B63">
        <v>2253</v>
      </c>
      <c r="F63" t="s">
        <v>20</v>
      </c>
      <c r="G63">
        <v>2331</v>
      </c>
      <c r="K63" t="s">
        <v>14</v>
      </c>
      <c r="L63">
        <v>19</v>
      </c>
    </row>
    <row r="64" spans="1:12" x14ac:dyDescent="0.2">
      <c r="A64" t="s">
        <v>20</v>
      </c>
      <c r="B64">
        <v>249</v>
      </c>
      <c r="F64" t="s">
        <v>20</v>
      </c>
      <c r="G64">
        <v>113</v>
      </c>
      <c r="K64" t="s">
        <v>14</v>
      </c>
      <c r="L64">
        <v>886</v>
      </c>
    </row>
    <row r="65" spans="1:12" x14ac:dyDescent="0.2">
      <c r="A65" t="s">
        <v>14</v>
      </c>
      <c r="B65">
        <v>5</v>
      </c>
      <c r="F65" t="s">
        <v>20</v>
      </c>
      <c r="G65">
        <v>164</v>
      </c>
      <c r="K65" t="s">
        <v>14</v>
      </c>
      <c r="L65">
        <v>35</v>
      </c>
    </row>
    <row r="66" spans="1:12" x14ac:dyDescent="0.2">
      <c r="A66" t="s">
        <v>14</v>
      </c>
      <c r="B66">
        <v>38</v>
      </c>
      <c r="F66" t="s">
        <v>20</v>
      </c>
      <c r="G66">
        <v>164</v>
      </c>
      <c r="K66" t="s">
        <v>14</v>
      </c>
      <c r="L66">
        <v>24</v>
      </c>
    </row>
    <row r="67" spans="1:12" x14ac:dyDescent="0.2">
      <c r="A67" t="s">
        <v>20</v>
      </c>
      <c r="B67">
        <v>236</v>
      </c>
      <c r="F67" t="s">
        <v>20</v>
      </c>
      <c r="G67">
        <v>336</v>
      </c>
      <c r="K67" t="s">
        <v>14</v>
      </c>
      <c r="L67">
        <v>86</v>
      </c>
    </row>
    <row r="68" spans="1:12" x14ac:dyDescent="0.2">
      <c r="A68" t="s">
        <v>14</v>
      </c>
      <c r="B68">
        <v>12</v>
      </c>
      <c r="F68" t="s">
        <v>20</v>
      </c>
      <c r="G68">
        <v>1917</v>
      </c>
      <c r="K68" t="s">
        <v>14</v>
      </c>
      <c r="L68">
        <v>243</v>
      </c>
    </row>
    <row r="69" spans="1:12" x14ac:dyDescent="0.2">
      <c r="A69" t="s">
        <v>20</v>
      </c>
      <c r="B69">
        <v>4065</v>
      </c>
      <c r="F69" t="s">
        <v>20</v>
      </c>
      <c r="G69">
        <v>95</v>
      </c>
      <c r="K69" t="s">
        <v>14</v>
      </c>
      <c r="L69">
        <v>65</v>
      </c>
    </row>
    <row r="70" spans="1:12" x14ac:dyDescent="0.2">
      <c r="A70" t="s">
        <v>20</v>
      </c>
      <c r="B70">
        <v>246</v>
      </c>
      <c r="F70" t="s">
        <v>20</v>
      </c>
      <c r="G70">
        <v>147</v>
      </c>
      <c r="K70" t="s">
        <v>14</v>
      </c>
      <c r="L70">
        <v>100</v>
      </c>
    </row>
    <row r="71" spans="1:12" x14ac:dyDescent="0.2">
      <c r="A71" t="s">
        <v>74</v>
      </c>
      <c r="B71">
        <v>17</v>
      </c>
      <c r="F71" t="s">
        <v>20</v>
      </c>
      <c r="G71">
        <v>86</v>
      </c>
      <c r="K71" t="s">
        <v>14</v>
      </c>
      <c r="L71">
        <v>168</v>
      </c>
    </row>
    <row r="72" spans="1:12" x14ac:dyDescent="0.2">
      <c r="A72" t="s">
        <v>20</v>
      </c>
      <c r="B72">
        <v>2475</v>
      </c>
      <c r="F72" t="s">
        <v>20</v>
      </c>
      <c r="G72">
        <v>83</v>
      </c>
      <c r="K72" t="s">
        <v>14</v>
      </c>
      <c r="L72">
        <v>13</v>
      </c>
    </row>
    <row r="73" spans="1:12" x14ac:dyDescent="0.2">
      <c r="A73" t="s">
        <v>20</v>
      </c>
      <c r="B73">
        <v>76</v>
      </c>
      <c r="F73" t="s">
        <v>20</v>
      </c>
      <c r="G73">
        <v>676</v>
      </c>
      <c r="K73" t="s">
        <v>14</v>
      </c>
      <c r="L73">
        <v>1</v>
      </c>
    </row>
    <row r="74" spans="1:12" x14ac:dyDescent="0.2">
      <c r="A74" t="s">
        <v>20</v>
      </c>
      <c r="B74">
        <v>54</v>
      </c>
      <c r="F74" t="s">
        <v>20</v>
      </c>
      <c r="G74">
        <v>361</v>
      </c>
      <c r="K74" t="s">
        <v>14</v>
      </c>
      <c r="L74">
        <v>40</v>
      </c>
    </row>
    <row r="75" spans="1:12" x14ac:dyDescent="0.2">
      <c r="A75" t="s">
        <v>20</v>
      </c>
      <c r="B75">
        <v>88</v>
      </c>
      <c r="F75" t="s">
        <v>20</v>
      </c>
      <c r="G75">
        <v>131</v>
      </c>
      <c r="K75" t="s">
        <v>14</v>
      </c>
      <c r="L75">
        <v>226</v>
      </c>
    </row>
    <row r="76" spans="1:12" x14ac:dyDescent="0.2">
      <c r="A76" t="s">
        <v>20</v>
      </c>
      <c r="B76">
        <v>85</v>
      </c>
      <c r="F76" t="s">
        <v>20</v>
      </c>
      <c r="G76">
        <v>126</v>
      </c>
      <c r="K76" t="s">
        <v>14</v>
      </c>
      <c r="L76">
        <v>1625</v>
      </c>
    </row>
    <row r="77" spans="1:12" x14ac:dyDescent="0.2">
      <c r="A77" t="s">
        <v>20</v>
      </c>
      <c r="B77">
        <v>170</v>
      </c>
      <c r="F77" t="s">
        <v>20</v>
      </c>
      <c r="G77">
        <v>275</v>
      </c>
      <c r="K77" t="s">
        <v>14</v>
      </c>
      <c r="L77">
        <v>143</v>
      </c>
    </row>
    <row r="78" spans="1:12" x14ac:dyDescent="0.2">
      <c r="A78" t="s">
        <v>14</v>
      </c>
      <c r="B78">
        <v>1684</v>
      </c>
      <c r="F78" t="s">
        <v>20</v>
      </c>
      <c r="G78">
        <v>67</v>
      </c>
      <c r="K78" t="s">
        <v>14</v>
      </c>
      <c r="L78">
        <v>934</v>
      </c>
    </row>
    <row r="79" spans="1:12" x14ac:dyDescent="0.2">
      <c r="A79" t="s">
        <v>14</v>
      </c>
      <c r="B79">
        <v>56</v>
      </c>
      <c r="F79" t="s">
        <v>20</v>
      </c>
      <c r="G79">
        <v>154</v>
      </c>
      <c r="K79" t="s">
        <v>14</v>
      </c>
      <c r="L79">
        <v>17</v>
      </c>
    </row>
    <row r="80" spans="1:12" x14ac:dyDescent="0.2">
      <c r="A80" t="s">
        <v>20</v>
      </c>
      <c r="B80">
        <v>330</v>
      </c>
      <c r="F80" t="s">
        <v>20</v>
      </c>
      <c r="G80">
        <v>1782</v>
      </c>
      <c r="K80" t="s">
        <v>14</v>
      </c>
      <c r="L80">
        <v>2179</v>
      </c>
    </row>
    <row r="81" spans="1:12" x14ac:dyDescent="0.2">
      <c r="A81" t="s">
        <v>14</v>
      </c>
      <c r="B81">
        <v>838</v>
      </c>
      <c r="F81" t="s">
        <v>20</v>
      </c>
      <c r="G81">
        <v>903</v>
      </c>
      <c r="K81" t="s">
        <v>14</v>
      </c>
      <c r="L81">
        <v>931</v>
      </c>
    </row>
    <row r="82" spans="1:12" x14ac:dyDescent="0.2">
      <c r="A82" t="s">
        <v>20</v>
      </c>
      <c r="B82">
        <v>127</v>
      </c>
      <c r="F82" t="s">
        <v>20</v>
      </c>
      <c r="G82">
        <v>94</v>
      </c>
      <c r="K82" t="s">
        <v>14</v>
      </c>
      <c r="L82">
        <v>92</v>
      </c>
    </row>
    <row r="83" spans="1:12" x14ac:dyDescent="0.2">
      <c r="A83" t="s">
        <v>20</v>
      </c>
      <c r="B83">
        <v>411</v>
      </c>
      <c r="F83" t="s">
        <v>20</v>
      </c>
      <c r="G83">
        <v>180</v>
      </c>
      <c r="K83" t="s">
        <v>14</v>
      </c>
      <c r="L83">
        <v>57</v>
      </c>
    </row>
    <row r="84" spans="1:12" x14ac:dyDescent="0.2">
      <c r="A84" t="s">
        <v>20</v>
      </c>
      <c r="B84">
        <v>180</v>
      </c>
      <c r="F84" t="s">
        <v>20</v>
      </c>
      <c r="G84">
        <v>533</v>
      </c>
      <c r="K84" t="s">
        <v>14</v>
      </c>
      <c r="L84">
        <v>41</v>
      </c>
    </row>
    <row r="85" spans="1:12" x14ac:dyDescent="0.2">
      <c r="A85" t="s">
        <v>14</v>
      </c>
      <c r="B85">
        <v>1000</v>
      </c>
      <c r="F85" t="s">
        <v>20</v>
      </c>
      <c r="G85">
        <v>2443</v>
      </c>
      <c r="K85" t="s">
        <v>14</v>
      </c>
      <c r="L85">
        <v>1</v>
      </c>
    </row>
    <row r="86" spans="1:12" x14ac:dyDescent="0.2">
      <c r="A86" t="s">
        <v>20</v>
      </c>
      <c r="B86">
        <v>374</v>
      </c>
      <c r="F86" t="s">
        <v>20</v>
      </c>
      <c r="G86">
        <v>89</v>
      </c>
      <c r="K86" t="s">
        <v>14</v>
      </c>
      <c r="L86">
        <v>101</v>
      </c>
    </row>
    <row r="87" spans="1:12" x14ac:dyDescent="0.2">
      <c r="A87" t="s">
        <v>20</v>
      </c>
      <c r="B87">
        <v>71</v>
      </c>
      <c r="F87" t="s">
        <v>20</v>
      </c>
      <c r="G87">
        <v>159</v>
      </c>
      <c r="K87" t="s">
        <v>14</v>
      </c>
      <c r="L87">
        <v>1335</v>
      </c>
    </row>
    <row r="88" spans="1:12" x14ac:dyDescent="0.2">
      <c r="A88" t="s">
        <v>20</v>
      </c>
      <c r="B88">
        <v>203</v>
      </c>
      <c r="F88" t="s">
        <v>20</v>
      </c>
      <c r="G88">
        <v>50</v>
      </c>
      <c r="K88" t="s">
        <v>14</v>
      </c>
      <c r="L88">
        <v>15</v>
      </c>
    </row>
    <row r="89" spans="1:12" x14ac:dyDescent="0.2">
      <c r="A89" t="s">
        <v>14</v>
      </c>
      <c r="B89">
        <v>1482</v>
      </c>
      <c r="F89" t="s">
        <v>20</v>
      </c>
      <c r="G89">
        <v>186</v>
      </c>
      <c r="K89" t="s">
        <v>14</v>
      </c>
      <c r="L89">
        <v>454</v>
      </c>
    </row>
    <row r="90" spans="1:12" x14ac:dyDescent="0.2">
      <c r="A90" t="s">
        <v>20</v>
      </c>
      <c r="B90">
        <v>113</v>
      </c>
      <c r="F90" t="s">
        <v>20</v>
      </c>
      <c r="G90">
        <v>1071</v>
      </c>
      <c r="K90" t="s">
        <v>14</v>
      </c>
      <c r="L90">
        <v>3182</v>
      </c>
    </row>
    <row r="91" spans="1:12" x14ac:dyDescent="0.2">
      <c r="A91" t="s">
        <v>20</v>
      </c>
      <c r="B91">
        <v>96</v>
      </c>
      <c r="F91" t="s">
        <v>20</v>
      </c>
      <c r="G91">
        <v>117</v>
      </c>
      <c r="K91" t="s">
        <v>14</v>
      </c>
      <c r="L91">
        <v>15</v>
      </c>
    </row>
    <row r="92" spans="1:12" x14ac:dyDescent="0.2">
      <c r="A92" t="s">
        <v>14</v>
      </c>
      <c r="B92">
        <v>106</v>
      </c>
      <c r="F92" t="s">
        <v>20</v>
      </c>
      <c r="G92">
        <v>70</v>
      </c>
      <c r="K92" t="s">
        <v>14</v>
      </c>
      <c r="L92">
        <v>133</v>
      </c>
    </row>
    <row r="93" spans="1:12" x14ac:dyDescent="0.2">
      <c r="A93" t="s">
        <v>14</v>
      </c>
      <c r="B93">
        <v>679</v>
      </c>
      <c r="F93" t="s">
        <v>20</v>
      </c>
      <c r="G93">
        <v>135</v>
      </c>
      <c r="K93" t="s">
        <v>14</v>
      </c>
      <c r="L93">
        <v>2062</v>
      </c>
    </row>
    <row r="94" spans="1:12" x14ac:dyDescent="0.2">
      <c r="A94" t="s">
        <v>20</v>
      </c>
      <c r="B94">
        <v>498</v>
      </c>
      <c r="F94" t="s">
        <v>20</v>
      </c>
      <c r="G94">
        <v>768</v>
      </c>
      <c r="K94" t="s">
        <v>14</v>
      </c>
      <c r="L94">
        <v>29</v>
      </c>
    </row>
    <row r="95" spans="1:12" x14ac:dyDescent="0.2">
      <c r="A95" t="s">
        <v>74</v>
      </c>
      <c r="B95">
        <v>610</v>
      </c>
      <c r="F95" t="s">
        <v>20</v>
      </c>
      <c r="G95">
        <v>199</v>
      </c>
      <c r="K95" t="s">
        <v>14</v>
      </c>
      <c r="L95">
        <v>132</v>
      </c>
    </row>
    <row r="96" spans="1:12" x14ac:dyDescent="0.2">
      <c r="A96" t="s">
        <v>20</v>
      </c>
      <c r="B96">
        <v>180</v>
      </c>
      <c r="F96" t="s">
        <v>20</v>
      </c>
      <c r="G96">
        <v>107</v>
      </c>
      <c r="K96" t="s">
        <v>14</v>
      </c>
      <c r="L96">
        <v>137</v>
      </c>
    </row>
    <row r="97" spans="1:12" x14ac:dyDescent="0.2">
      <c r="A97" t="s">
        <v>20</v>
      </c>
      <c r="B97">
        <v>27</v>
      </c>
      <c r="F97" t="s">
        <v>20</v>
      </c>
      <c r="G97">
        <v>195</v>
      </c>
      <c r="K97" t="s">
        <v>14</v>
      </c>
      <c r="L97">
        <v>908</v>
      </c>
    </row>
    <row r="98" spans="1:12" x14ac:dyDescent="0.2">
      <c r="A98" t="s">
        <v>20</v>
      </c>
      <c r="B98">
        <v>2331</v>
      </c>
      <c r="F98" t="s">
        <v>20</v>
      </c>
      <c r="G98">
        <v>3376</v>
      </c>
      <c r="K98" t="s">
        <v>14</v>
      </c>
      <c r="L98">
        <v>10</v>
      </c>
    </row>
    <row r="99" spans="1:12" x14ac:dyDescent="0.2">
      <c r="A99" t="s">
        <v>20</v>
      </c>
      <c r="B99">
        <v>113</v>
      </c>
      <c r="F99" t="s">
        <v>20</v>
      </c>
      <c r="G99">
        <v>41</v>
      </c>
      <c r="K99" t="s">
        <v>14</v>
      </c>
      <c r="L99">
        <v>1910</v>
      </c>
    </row>
    <row r="100" spans="1:12" x14ac:dyDescent="0.2">
      <c r="A100" t="s">
        <v>14</v>
      </c>
      <c r="B100">
        <v>1220</v>
      </c>
      <c r="F100" t="s">
        <v>20</v>
      </c>
      <c r="G100">
        <v>1821</v>
      </c>
      <c r="K100" t="s">
        <v>14</v>
      </c>
      <c r="L100">
        <v>38</v>
      </c>
    </row>
    <row r="101" spans="1:12" x14ac:dyDescent="0.2">
      <c r="A101" t="s">
        <v>20</v>
      </c>
      <c r="B101">
        <v>164</v>
      </c>
      <c r="F101" t="s">
        <v>20</v>
      </c>
      <c r="G101">
        <v>164</v>
      </c>
      <c r="K101" t="s">
        <v>14</v>
      </c>
      <c r="L101">
        <v>104</v>
      </c>
    </row>
    <row r="102" spans="1:12" x14ac:dyDescent="0.2">
      <c r="A102" t="s">
        <v>14</v>
      </c>
      <c r="B102">
        <v>1</v>
      </c>
      <c r="F102" t="s">
        <v>20</v>
      </c>
      <c r="G102">
        <v>157</v>
      </c>
      <c r="K102" t="s">
        <v>14</v>
      </c>
      <c r="L102">
        <v>49</v>
      </c>
    </row>
    <row r="103" spans="1:12" x14ac:dyDescent="0.2">
      <c r="A103" t="s">
        <v>20</v>
      </c>
      <c r="B103">
        <v>164</v>
      </c>
      <c r="F103" t="s">
        <v>20</v>
      </c>
      <c r="G103">
        <v>246</v>
      </c>
      <c r="K103" t="s">
        <v>14</v>
      </c>
      <c r="L103">
        <v>1</v>
      </c>
    </row>
    <row r="104" spans="1:12" x14ac:dyDescent="0.2">
      <c r="A104" t="s">
        <v>20</v>
      </c>
      <c r="B104">
        <v>336</v>
      </c>
      <c r="F104" t="s">
        <v>20</v>
      </c>
      <c r="G104">
        <v>1396</v>
      </c>
      <c r="K104" t="s">
        <v>14</v>
      </c>
      <c r="L104">
        <v>245</v>
      </c>
    </row>
    <row r="105" spans="1:12" x14ac:dyDescent="0.2">
      <c r="A105" t="s">
        <v>14</v>
      </c>
      <c r="B105">
        <v>37</v>
      </c>
      <c r="F105" t="s">
        <v>20</v>
      </c>
      <c r="G105">
        <v>2506</v>
      </c>
      <c r="K105" t="s">
        <v>14</v>
      </c>
      <c r="L105">
        <v>32</v>
      </c>
    </row>
    <row r="106" spans="1:12" x14ac:dyDescent="0.2">
      <c r="A106" t="s">
        <v>20</v>
      </c>
      <c r="B106">
        <v>1917</v>
      </c>
      <c r="F106" t="s">
        <v>20</v>
      </c>
      <c r="G106">
        <v>244</v>
      </c>
      <c r="K106" t="s">
        <v>14</v>
      </c>
      <c r="L106">
        <v>7</v>
      </c>
    </row>
    <row r="107" spans="1:12" x14ac:dyDescent="0.2">
      <c r="A107" t="s">
        <v>20</v>
      </c>
      <c r="B107">
        <v>95</v>
      </c>
      <c r="F107" t="s">
        <v>20</v>
      </c>
      <c r="G107">
        <v>146</v>
      </c>
      <c r="K107" t="s">
        <v>14</v>
      </c>
      <c r="L107">
        <v>803</v>
      </c>
    </row>
    <row r="108" spans="1:12" x14ac:dyDescent="0.2">
      <c r="A108" t="s">
        <v>20</v>
      </c>
      <c r="B108">
        <v>147</v>
      </c>
      <c r="F108" t="s">
        <v>20</v>
      </c>
      <c r="G108">
        <v>1267</v>
      </c>
      <c r="K108" t="s">
        <v>14</v>
      </c>
      <c r="L108">
        <v>16</v>
      </c>
    </row>
    <row r="109" spans="1:12" x14ac:dyDescent="0.2">
      <c r="A109" t="s">
        <v>20</v>
      </c>
      <c r="B109">
        <v>86</v>
      </c>
      <c r="F109" t="s">
        <v>20</v>
      </c>
      <c r="G109">
        <v>1561</v>
      </c>
      <c r="K109" t="s">
        <v>14</v>
      </c>
      <c r="L109">
        <v>31</v>
      </c>
    </row>
    <row r="110" spans="1:12" x14ac:dyDescent="0.2">
      <c r="A110" t="s">
        <v>20</v>
      </c>
      <c r="B110">
        <v>83</v>
      </c>
      <c r="F110" t="s">
        <v>20</v>
      </c>
      <c r="G110">
        <v>48</v>
      </c>
      <c r="K110" t="s">
        <v>14</v>
      </c>
      <c r="L110">
        <v>108</v>
      </c>
    </row>
    <row r="111" spans="1:12" x14ac:dyDescent="0.2">
      <c r="A111" t="s">
        <v>14</v>
      </c>
      <c r="B111">
        <v>60</v>
      </c>
      <c r="F111" t="s">
        <v>20</v>
      </c>
      <c r="G111">
        <v>2739</v>
      </c>
      <c r="K111" t="s">
        <v>14</v>
      </c>
      <c r="L111">
        <v>30</v>
      </c>
    </row>
    <row r="112" spans="1:12" x14ac:dyDescent="0.2">
      <c r="A112" t="s">
        <v>14</v>
      </c>
      <c r="B112">
        <v>296</v>
      </c>
      <c r="F112" t="s">
        <v>20</v>
      </c>
      <c r="G112">
        <v>3537</v>
      </c>
      <c r="K112" t="s">
        <v>14</v>
      </c>
      <c r="L112">
        <v>17</v>
      </c>
    </row>
    <row r="113" spans="1:12" x14ac:dyDescent="0.2">
      <c r="A113" t="s">
        <v>20</v>
      </c>
      <c r="B113">
        <v>676</v>
      </c>
      <c r="F113" t="s">
        <v>20</v>
      </c>
      <c r="G113">
        <v>2107</v>
      </c>
      <c r="K113" t="s">
        <v>14</v>
      </c>
      <c r="L113">
        <v>80</v>
      </c>
    </row>
    <row r="114" spans="1:12" x14ac:dyDescent="0.2">
      <c r="A114" t="s">
        <v>20</v>
      </c>
      <c r="B114">
        <v>361</v>
      </c>
      <c r="F114" t="s">
        <v>20</v>
      </c>
      <c r="G114">
        <v>3318</v>
      </c>
      <c r="K114" t="s">
        <v>14</v>
      </c>
      <c r="L114">
        <v>2468</v>
      </c>
    </row>
    <row r="115" spans="1:12" x14ac:dyDescent="0.2">
      <c r="A115" t="s">
        <v>20</v>
      </c>
      <c r="B115">
        <v>131</v>
      </c>
      <c r="F115" t="s">
        <v>20</v>
      </c>
      <c r="G115">
        <v>340</v>
      </c>
      <c r="K115" t="s">
        <v>14</v>
      </c>
      <c r="L115">
        <v>26</v>
      </c>
    </row>
    <row r="116" spans="1:12" x14ac:dyDescent="0.2">
      <c r="A116" t="s">
        <v>20</v>
      </c>
      <c r="B116">
        <v>126</v>
      </c>
      <c r="F116" t="s">
        <v>20</v>
      </c>
      <c r="G116">
        <v>1442</v>
      </c>
      <c r="K116" t="s">
        <v>14</v>
      </c>
      <c r="L116">
        <v>73</v>
      </c>
    </row>
    <row r="117" spans="1:12" x14ac:dyDescent="0.2">
      <c r="A117" t="s">
        <v>14</v>
      </c>
      <c r="B117">
        <v>3304</v>
      </c>
      <c r="F117" t="s">
        <v>20</v>
      </c>
      <c r="G117">
        <v>126</v>
      </c>
      <c r="K117" t="s">
        <v>14</v>
      </c>
      <c r="L117">
        <v>128</v>
      </c>
    </row>
    <row r="118" spans="1:12" x14ac:dyDescent="0.2">
      <c r="A118" t="s">
        <v>14</v>
      </c>
      <c r="B118">
        <v>73</v>
      </c>
      <c r="F118" t="s">
        <v>20</v>
      </c>
      <c r="G118">
        <v>524</v>
      </c>
      <c r="K118" t="s">
        <v>14</v>
      </c>
      <c r="L118">
        <v>33</v>
      </c>
    </row>
    <row r="119" spans="1:12" x14ac:dyDescent="0.2">
      <c r="A119" t="s">
        <v>20</v>
      </c>
      <c r="B119">
        <v>275</v>
      </c>
      <c r="F119" t="s">
        <v>20</v>
      </c>
      <c r="G119">
        <v>1989</v>
      </c>
      <c r="K119" t="s">
        <v>14</v>
      </c>
      <c r="L119">
        <v>1072</v>
      </c>
    </row>
    <row r="120" spans="1:12" x14ac:dyDescent="0.2">
      <c r="A120" t="s">
        <v>20</v>
      </c>
      <c r="B120">
        <v>67</v>
      </c>
      <c r="F120" t="s">
        <v>20</v>
      </c>
      <c r="G120">
        <v>157</v>
      </c>
      <c r="K120" t="s">
        <v>14</v>
      </c>
      <c r="L120">
        <v>393</v>
      </c>
    </row>
    <row r="121" spans="1:12" x14ac:dyDescent="0.2">
      <c r="A121" t="s">
        <v>20</v>
      </c>
      <c r="B121">
        <v>154</v>
      </c>
      <c r="F121" t="s">
        <v>20</v>
      </c>
      <c r="G121">
        <v>4498</v>
      </c>
      <c r="K121" t="s">
        <v>14</v>
      </c>
      <c r="L121">
        <v>1257</v>
      </c>
    </row>
    <row r="122" spans="1:12" x14ac:dyDescent="0.2">
      <c r="A122" t="s">
        <v>20</v>
      </c>
      <c r="B122">
        <v>1782</v>
      </c>
      <c r="F122" t="s">
        <v>20</v>
      </c>
      <c r="G122">
        <v>80</v>
      </c>
      <c r="K122" t="s">
        <v>14</v>
      </c>
      <c r="L122">
        <v>328</v>
      </c>
    </row>
    <row r="123" spans="1:12" x14ac:dyDescent="0.2">
      <c r="A123" t="s">
        <v>20</v>
      </c>
      <c r="B123">
        <v>903</v>
      </c>
      <c r="F123" t="s">
        <v>20</v>
      </c>
      <c r="G123">
        <v>43</v>
      </c>
      <c r="K123" t="s">
        <v>14</v>
      </c>
      <c r="L123">
        <v>147</v>
      </c>
    </row>
    <row r="124" spans="1:12" x14ac:dyDescent="0.2">
      <c r="A124" t="s">
        <v>14</v>
      </c>
      <c r="B124">
        <v>3387</v>
      </c>
      <c r="F124" t="s">
        <v>20</v>
      </c>
      <c r="G124">
        <v>2053</v>
      </c>
      <c r="K124" t="s">
        <v>14</v>
      </c>
      <c r="L124">
        <v>830</v>
      </c>
    </row>
    <row r="125" spans="1:12" x14ac:dyDescent="0.2">
      <c r="A125" t="s">
        <v>14</v>
      </c>
      <c r="B125">
        <v>662</v>
      </c>
      <c r="F125" t="s">
        <v>20</v>
      </c>
      <c r="G125">
        <v>168</v>
      </c>
      <c r="K125" t="s">
        <v>14</v>
      </c>
      <c r="L125">
        <v>331</v>
      </c>
    </row>
    <row r="126" spans="1:12" x14ac:dyDescent="0.2">
      <c r="A126" t="s">
        <v>20</v>
      </c>
      <c r="B126">
        <v>94</v>
      </c>
      <c r="F126" t="s">
        <v>20</v>
      </c>
      <c r="G126">
        <v>4289</v>
      </c>
      <c r="K126" t="s">
        <v>14</v>
      </c>
      <c r="L126">
        <v>25</v>
      </c>
    </row>
    <row r="127" spans="1:12" x14ac:dyDescent="0.2">
      <c r="A127" t="s">
        <v>20</v>
      </c>
      <c r="B127">
        <v>180</v>
      </c>
      <c r="F127" t="s">
        <v>20</v>
      </c>
      <c r="G127">
        <v>165</v>
      </c>
      <c r="K127" t="s">
        <v>14</v>
      </c>
      <c r="L127">
        <v>3483</v>
      </c>
    </row>
    <row r="128" spans="1:12" x14ac:dyDescent="0.2">
      <c r="A128" t="s">
        <v>14</v>
      </c>
      <c r="B128">
        <v>774</v>
      </c>
      <c r="F128" t="s">
        <v>20</v>
      </c>
      <c r="G128">
        <v>1815</v>
      </c>
      <c r="K128" t="s">
        <v>14</v>
      </c>
      <c r="L128">
        <v>923</v>
      </c>
    </row>
    <row r="129" spans="1:12" x14ac:dyDescent="0.2">
      <c r="A129" t="s">
        <v>14</v>
      </c>
      <c r="B129">
        <v>672</v>
      </c>
      <c r="F129" t="s">
        <v>20</v>
      </c>
      <c r="G129">
        <v>397</v>
      </c>
      <c r="K129" t="s">
        <v>14</v>
      </c>
      <c r="L129">
        <v>1</v>
      </c>
    </row>
    <row r="130" spans="1:12" x14ac:dyDescent="0.2">
      <c r="A130" t="s">
        <v>74</v>
      </c>
      <c r="B130">
        <v>532</v>
      </c>
      <c r="F130" t="s">
        <v>20</v>
      </c>
      <c r="G130">
        <v>1539</v>
      </c>
      <c r="K130" t="s">
        <v>14</v>
      </c>
      <c r="L130">
        <v>33</v>
      </c>
    </row>
    <row r="131" spans="1:12" x14ac:dyDescent="0.2">
      <c r="A131" t="s">
        <v>74</v>
      </c>
      <c r="B131">
        <v>55</v>
      </c>
      <c r="F131" t="s">
        <v>20</v>
      </c>
      <c r="G131">
        <v>138</v>
      </c>
      <c r="K131" t="s">
        <v>14</v>
      </c>
      <c r="L131">
        <v>40</v>
      </c>
    </row>
    <row r="132" spans="1:12" x14ac:dyDescent="0.2">
      <c r="A132" t="s">
        <v>20</v>
      </c>
      <c r="B132">
        <v>533</v>
      </c>
      <c r="F132" t="s">
        <v>20</v>
      </c>
      <c r="G132">
        <v>3594</v>
      </c>
      <c r="K132" t="s">
        <v>14</v>
      </c>
      <c r="L132">
        <v>23</v>
      </c>
    </row>
    <row r="133" spans="1:12" x14ac:dyDescent="0.2">
      <c r="A133" t="s">
        <v>20</v>
      </c>
      <c r="B133">
        <v>2443</v>
      </c>
      <c r="F133" t="s">
        <v>20</v>
      </c>
      <c r="G133">
        <v>5880</v>
      </c>
      <c r="K133" t="s">
        <v>14</v>
      </c>
      <c r="L133">
        <v>75</v>
      </c>
    </row>
    <row r="134" spans="1:12" x14ac:dyDescent="0.2">
      <c r="A134" t="s">
        <v>20</v>
      </c>
      <c r="B134">
        <v>89</v>
      </c>
      <c r="F134" t="s">
        <v>20</v>
      </c>
      <c r="G134">
        <v>112</v>
      </c>
      <c r="K134" t="s">
        <v>14</v>
      </c>
      <c r="L134">
        <v>2176</v>
      </c>
    </row>
    <row r="135" spans="1:12" x14ac:dyDescent="0.2">
      <c r="A135" t="s">
        <v>20</v>
      </c>
      <c r="B135">
        <v>159</v>
      </c>
      <c r="F135" t="s">
        <v>20</v>
      </c>
      <c r="G135">
        <v>943</v>
      </c>
      <c r="K135" t="s">
        <v>14</v>
      </c>
      <c r="L135">
        <v>441</v>
      </c>
    </row>
    <row r="136" spans="1:12" x14ac:dyDescent="0.2">
      <c r="A136" t="s">
        <v>14</v>
      </c>
      <c r="B136">
        <v>940</v>
      </c>
      <c r="F136" t="s">
        <v>20</v>
      </c>
      <c r="G136">
        <v>2468</v>
      </c>
      <c r="K136" t="s">
        <v>14</v>
      </c>
      <c r="L136">
        <v>25</v>
      </c>
    </row>
    <row r="137" spans="1:12" x14ac:dyDescent="0.2">
      <c r="A137" t="s">
        <v>14</v>
      </c>
      <c r="B137">
        <v>117</v>
      </c>
      <c r="F137" t="s">
        <v>20</v>
      </c>
      <c r="G137">
        <v>2551</v>
      </c>
      <c r="K137" t="s">
        <v>14</v>
      </c>
      <c r="L137">
        <v>127</v>
      </c>
    </row>
    <row r="138" spans="1:12" x14ac:dyDescent="0.2">
      <c r="A138" t="s">
        <v>74</v>
      </c>
      <c r="B138">
        <v>58</v>
      </c>
      <c r="F138" t="s">
        <v>20</v>
      </c>
      <c r="G138">
        <v>101</v>
      </c>
      <c r="K138" t="s">
        <v>14</v>
      </c>
      <c r="L138">
        <v>355</v>
      </c>
    </row>
    <row r="139" spans="1:12" x14ac:dyDescent="0.2">
      <c r="A139" t="s">
        <v>20</v>
      </c>
      <c r="B139">
        <v>50</v>
      </c>
      <c r="F139" t="s">
        <v>20</v>
      </c>
      <c r="G139">
        <v>92</v>
      </c>
      <c r="K139" t="s">
        <v>14</v>
      </c>
      <c r="L139">
        <v>44</v>
      </c>
    </row>
    <row r="140" spans="1:12" x14ac:dyDescent="0.2">
      <c r="A140" t="s">
        <v>14</v>
      </c>
      <c r="B140">
        <v>115</v>
      </c>
      <c r="F140" t="s">
        <v>20</v>
      </c>
      <c r="G140">
        <v>62</v>
      </c>
      <c r="K140" t="s">
        <v>14</v>
      </c>
      <c r="L140">
        <v>67</v>
      </c>
    </row>
    <row r="141" spans="1:12" x14ac:dyDescent="0.2">
      <c r="A141" t="s">
        <v>14</v>
      </c>
      <c r="B141">
        <v>326</v>
      </c>
      <c r="F141" t="s">
        <v>20</v>
      </c>
      <c r="G141">
        <v>149</v>
      </c>
      <c r="K141" t="s">
        <v>14</v>
      </c>
      <c r="L141">
        <v>1068</v>
      </c>
    </row>
    <row r="142" spans="1:12" x14ac:dyDescent="0.2">
      <c r="A142" t="s">
        <v>20</v>
      </c>
      <c r="B142">
        <v>186</v>
      </c>
      <c r="F142" t="s">
        <v>20</v>
      </c>
      <c r="G142">
        <v>329</v>
      </c>
      <c r="K142" t="s">
        <v>14</v>
      </c>
      <c r="L142">
        <v>424</v>
      </c>
    </row>
    <row r="143" spans="1:12" x14ac:dyDescent="0.2">
      <c r="A143" t="s">
        <v>20</v>
      </c>
      <c r="B143">
        <v>1071</v>
      </c>
      <c r="F143" t="s">
        <v>20</v>
      </c>
      <c r="G143">
        <v>97</v>
      </c>
      <c r="K143" t="s">
        <v>14</v>
      </c>
      <c r="L143">
        <v>151</v>
      </c>
    </row>
    <row r="144" spans="1:12" x14ac:dyDescent="0.2">
      <c r="A144" t="s">
        <v>20</v>
      </c>
      <c r="B144">
        <v>117</v>
      </c>
      <c r="F144" t="s">
        <v>20</v>
      </c>
      <c r="G144">
        <v>1784</v>
      </c>
      <c r="K144" t="s">
        <v>14</v>
      </c>
      <c r="L144">
        <v>1608</v>
      </c>
    </row>
    <row r="145" spans="1:12" x14ac:dyDescent="0.2">
      <c r="A145" t="s">
        <v>20</v>
      </c>
      <c r="B145">
        <v>70</v>
      </c>
      <c r="F145" t="s">
        <v>20</v>
      </c>
      <c r="G145">
        <v>1684</v>
      </c>
      <c r="K145" t="s">
        <v>14</v>
      </c>
      <c r="L145">
        <v>941</v>
      </c>
    </row>
    <row r="146" spans="1:12" x14ac:dyDescent="0.2">
      <c r="A146" t="s">
        <v>20</v>
      </c>
      <c r="B146">
        <v>135</v>
      </c>
      <c r="F146" t="s">
        <v>20</v>
      </c>
      <c r="G146">
        <v>250</v>
      </c>
      <c r="K146" t="s">
        <v>14</v>
      </c>
      <c r="L146">
        <v>1</v>
      </c>
    </row>
    <row r="147" spans="1:12" x14ac:dyDescent="0.2">
      <c r="A147" t="s">
        <v>20</v>
      </c>
      <c r="B147">
        <v>768</v>
      </c>
      <c r="F147" t="s">
        <v>20</v>
      </c>
      <c r="G147">
        <v>238</v>
      </c>
      <c r="K147" t="s">
        <v>14</v>
      </c>
      <c r="L147">
        <v>40</v>
      </c>
    </row>
    <row r="148" spans="1:12" x14ac:dyDescent="0.2">
      <c r="A148" t="s">
        <v>74</v>
      </c>
      <c r="B148">
        <v>51</v>
      </c>
      <c r="F148" t="s">
        <v>20</v>
      </c>
      <c r="G148">
        <v>53</v>
      </c>
      <c r="K148" t="s">
        <v>14</v>
      </c>
      <c r="L148">
        <v>3015</v>
      </c>
    </row>
    <row r="149" spans="1:12" x14ac:dyDescent="0.2">
      <c r="A149" t="s">
        <v>20</v>
      </c>
      <c r="B149">
        <v>199</v>
      </c>
      <c r="F149" t="s">
        <v>20</v>
      </c>
      <c r="G149">
        <v>214</v>
      </c>
      <c r="K149" t="s">
        <v>14</v>
      </c>
      <c r="L149">
        <v>435</v>
      </c>
    </row>
    <row r="150" spans="1:12" x14ac:dyDescent="0.2">
      <c r="A150" t="s">
        <v>20</v>
      </c>
      <c r="B150">
        <v>107</v>
      </c>
      <c r="F150" t="s">
        <v>20</v>
      </c>
      <c r="G150">
        <v>222</v>
      </c>
      <c r="K150" t="s">
        <v>14</v>
      </c>
      <c r="L150">
        <v>714</v>
      </c>
    </row>
    <row r="151" spans="1:12" x14ac:dyDescent="0.2">
      <c r="A151" t="s">
        <v>20</v>
      </c>
      <c r="B151">
        <v>195</v>
      </c>
      <c r="F151" t="s">
        <v>20</v>
      </c>
      <c r="G151">
        <v>1884</v>
      </c>
      <c r="K151" t="s">
        <v>14</v>
      </c>
      <c r="L151">
        <v>5497</v>
      </c>
    </row>
    <row r="152" spans="1:12" x14ac:dyDescent="0.2">
      <c r="A152" t="s">
        <v>14</v>
      </c>
      <c r="B152">
        <v>1</v>
      </c>
      <c r="F152" t="s">
        <v>20</v>
      </c>
      <c r="G152">
        <v>218</v>
      </c>
      <c r="K152" t="s">
        <v>14</v>
      </c>
      <c r="L152">
        <v>418</v>
      </c>
    </row>
    <row r="153" spans="1:12" x14ac:dyDescent="0.2">
      <c r="A153" t="s">
        <v>14</v>
      </c>
      <c r="B153">
        <v>1467</v>
      </c>
      <c r="F153" t="s">
        <v>20</v>
      </c>
      <c r="G153">
        <v>6465</v>
      </c>
      <c r="K153" t="s">
        <v>14</v>
      </c>
      <c r="L153">
        <v>1439</v>
      </c>
    </row>
    <row r="154" spans="1:12" x14ac:dyDescent="0.2">
      <c r="A154" t="s">
        <v>20</v>
      </c>
      <c r="B154">
        <v>3376</v>
      </c>
      <c r="F154" t="s">
        <v>20</v>
      </c>
      <c r="G154">
        <v>59</v>
      </c>
      <c r="K154" t="s">
        <v>14</v>
      </c>
      <c r="L154">
        <v>15</v>
      </c>
    </row>
    <row r="155" spans="1:12" x14ac:dyDescent="0.2">
      <c r="A155" t="s">
        <v>14</v>
      </c>
      <c r="B155">
        <v>5681</v>
      </c>
      <c r="F155" t="s">
        <v>20</v>
      </c>
      <c r="G155">
        <v>88</v>
      </c>
      <c r="K155" t="s">
        <v>14</v>
      </c>
      <c r="L155">
        <v>1999</v>
      </c>
    </row>
    <row r="156" spans="1:12" x14ac:dyDescent="0.2">
      <c r="A156" t="s">
        <v>14</v>
      </c>
      <c r="B156">
        <v>1059</v>
      </c>
      <c r="F156" t="s">
        <v>20</v>
      </c>
      <c r="G156">
        <v>1697</v>
      </c>
      <c r="K156" t="s">
        <v>14</v>
      </c>
      <c r="L156">
        <v>118</v>
      </c>
    </row>
    <row r="157" spans="1:12" x14ac:dyDescent="0.2">
      <c r="A157" t="s">
        <v>14</v>
      </c>
      <c r="B157">
        <v>1194</v>
      </c>
      <c r="F157" t="s">
        <v>20</v>
      </c>
      <c r="G157">
        <v>92</v>
      </c>
      <c r="K157" t="s">
        <v>14</v>
      </c>
      <c r="L157">
        <v>162</v>
      </c>
    </row>
    <row r="158" spans="1:12" x14ac:dyDescent="0.2">
      <c r="A158" t="s">
        <v>74</v>
      </c>
      <c r="B158">
        <v>379</v>
      </c>
      <c r="F158" t="s">
        <v>20</v>
      </c>
      <c r="G158">
        <v>186</v>
      </c>
      <c r="K158" t="s">
        <v>14</v>
      </c>
      <c r="L158">
        <v>83</v>
      </c>
    </row>
    <row r="159" spans="1:12" x14ac:dyDescent="0.2">
      <c r="A159" t="s">
        <v>14</v>
      </c>
      <c r="B159">
        <v>30</v>
      </c>
      <c r="F159" t="s">
        <v>20</v>
      </c>
      <c r="G159">
        <v>138</v>
      </c>
      <c r="K159" t="s">
        <v>14</v>
      </c>
      <c r="L159">
        <v>747</v>
      </c>
    </row>
    <row r="160" spans="1:12" x14ac:dyDescent="0.2">
      <c r="A160" t="s">
        <v>20</v>
      </c>
      <c r="B160">
        <v>41</v>
      </c>
      <c r="F160" t="s">
        <v>20</v>
      </c>
      <c r="G160">
        <v>261</v>
      </c>
      <c r="K160" t="s">
        <v>14</v>
      </c>
      <c r="L160">
        <v>84</v>
      </c>
    </row>
    <row r="161" spans="1:12" x14ac:dyDescent="0.2">
      <c r="A161" t="s">
        <v>20</v>
      </c>
      <c r="B161">
        <v>1821</v>
      </c>
      <c r="F161" t="s">
        <v>20</v>
      </c>
      <c r="G161">
        <v>107</v>
      </c>
      <c r="K161" t="s">
        <v>14</v>
      </c>
      <c r="L161">
        <v>91</v>
      </c>
    </row>
    <row r="162" spans="1:12" x14ac:dyDescent="0.2">
      <c r="A162" t="s">
        <v>20</v>
      </c>
      <c r="B162">
        <v>164</v>
      </c>
      <c r="F162" t="s">
        <v>20</v>
      </c>
      <c r="G162">
        <v>199</v>
      </c>
      <c r="K162" t="s">
        <v>14</v>
      </c>
      <c r="L162">
        <v>792</v>
      </c>
    </row>
    <row r="163" spans="1:12" x14ac:dyDescent="0.2">
      <c r="A163" t="s">
        <v>14</v>
      </c>
      <c r="B163">
        <v>75</v>
      </c>
      <c r="F163" t="s">
        <v>20</v>
      </c>
      <c r="G163">
        <v>5512</v>
      </c>
      <c r="K163" t="s">
        <v>14</v>
      </c>
      <c r="L163">
        <v>32</v>
      </c>
    </row>
    <row r="164" spans="1:12" x14ac:dyDescent="0.2">
      <c r="A164" t="s">
        <v>20</v>
      </c>
      <c r="B164">
        <v>157</v>
      </c>
      <c r="F164" t="s">
        <v>20</v>
      </c>
      <c r="G164">
        <v>86</v>
      </c>
      <c r="K164" t="s">
        <v>14</v>
      </c>
      <c r="L164">
        <v>186</v>
      </c>
    </row>
    <row r="165" spans="1:12" x14ac:dyDescent="0.2">
      <c r="A165" t="s">
        <v>20</v>
      </c>
      <c r="B165">
        <v>246</v>
      </c>
      <c r="F165" t="s">
        <v>20</v>
      </c>
      <c r="G165">
        <v>2768</v>
      </c>
      <c r="K165" t="s">
        <v>14</v>
      </c>
      <c r="L165">
        <v>605</v>
      </c>
    </row>
    <row r="166" spans="1:12" x14ac:dyDescent="0.2">
      <c r="A166" t="s">
        <v>20</v>
      </c>
      <c r="B166">
        <v>1396</v>
      </c>
      <c r="F166" t="s">
        <v>20</v>
      </c>
      <c r="G166">
        <v>48</v>
      </c>
      <c r="K166" t="s">
        <v>14</v>
      </c>
      <c r="L166">
        <v>1</v>
      </c>
    </row>
    <row r="167" spans="1:12" x14ac:dyDescent="0.2">
      <c r="A167" t="s">
        <v>20</v>
      </c>
      <c r="B167">
        <v>2506</v>
      </c>
      <c r="F167" t="s">
        <v>20</v>
      </c>
      <c r="G167">
        <v>87</v>
      </c>
      <c r="K167" t="s">
        <v>14</v>
      </c>
      <c r="L167">
        <v>31</v>
      </c>
    </row>
    <row r="168" spans="1:12" x14ac:dyDescent="0.2">
      <c r="A168" t="s">
        <v>20</v>
      </c>
      <c r="B168">
        <v>244</v>
      </c>
      <c r="F168" t="s">
        <v>20</v>
      </c>
      <c r="G168">
        <v>1894</v>
      </c>
      <c r="K168" t="s">
        <v>14</v>
      </c>
      <c r="L168">
        <v>1181</v>
      </c>
    </row>
    <row r="169" spans="1:12" x14ac:dyDescent="0.2">
      <c r="A169" t="s">
        <v>20</v>
      </c>
      <c r="B169">
        <v>146</v>
      </c>
      <c r="F169" t="s">
        <v>20</v>
      </c>
      <c r="G169">
        <v>282</v>
      </c>
      <c r="K169" t="s">
        <v>14</v>
      </c>
      <c r="L169">
        <v>39</v>
      </c>
    </row>
    <row r="170" spans="1:12" x14ac:dyDescent="0.2">
      <c r="A170" t="s">
        <v>14</v>
      </c>
      <c r="B170">
        <v>955</v>
      </c>
      <c r="F170" t="s">
        <v>20</v>
      </c>
      <c r="G170">
        <v>116</v>
      </c>
      <c r="K170" t="s">
        <v>14</v>
      </c>
      <c r="L170">
        <v>46</v>
      </c>
    </row>
    <row r="171" spans="1:12" x14ac:dyDescent="0.2">
      <c r="A171" t="s">
        <v>20</v>
      </c>
      <c r="B171">
        <v>1267</v>
      </c>
      <c r="F171" t="s">
        <v>20</v>
      </c>
      <c r="G171">
        <v>83</v>
      </c>
      <c r="K171" t="s">
        <v>14</v>
      </c>
      <c r="L171">
        <v>105</v>
      </c>
    </row>
    <row r="172" spans="1:12" x14ac:dyDescent="0.2">
      <c r="A172" t="s">
        <v>14</v>
      </c>
      <c r="B172">
        <v>67</v>
      </c>
      <c r="F172" t="s">
        <v>20</v>
      </c>
      <c r="G172">
        <v>91</v>
      </c>
      <c r="K172" t="s">
        <v>14</v>
      </c>
      <c r="L172">
        <v>535</v>
      </c>
    </row>
    <row r="173" spans="1:12" x14ac:dyDescent="0.2">
      <c r="A173" t="s">
        <v>14</v>
      </c>
      <c r="B173">
        <v>5</v>
      </c>
      <c r="F173" t="s">
        <v>20</v>
      </c>
      <c r="G173">
        <v>546</v>
      </c>
      <c r="K173" t="s">
        <v>14</v>
      </c>
      <c r="L173">
        <v>16</v>
      </c>
    </row>
    <row r="174" spans="1:12" x14ac:dyDescent="0.2">
      <c r="A174" t="s">
        <v>14</v>
      </c>
      <c r="B174">
        <v>26</v>
      </c>
      <c r="F174" t="s">
        <v>20</v>
      </c>
      <c r="G174">
        <v>393</v>
      </c>
      <c r="K174" t="s">
        <v>14</v>
      </c>
      <c r="L174">
        <v>575</v>
      </c>
    </row>
    <row r="175" spans="1:12" x14ac:dyDescent="0.2">
      <c r="A175" t="s">
        <v>20</v>
      </c>
      <c r="B175">
        <v>1561</v>
      </c>
      <c r="F175" t="s">
        <v>20</v>
      </c>
      <c r="G175">
        <v>133</v>
      </c>
      <c r="K175" t="s">
        <v>14</v>
      </c>
      <c r="L175">
        <v>1120</v>
      </c>
    </row>
    <row r="176" spans="1:12" x14ac:dyDescent="0.2">
      <c r="A176" t="s">
        <v>20</v>
      </c>
      <c r="B176">
        <v>48</v>
      </c>
      <c r="F176" t="s">
        <v>20</v>
      </c>
      <c r="G176">
        <v>254</v>
      </c>
      <c r="K176" t="s">
        <v>14</v>
      </c>
      <c r="L176">
        <v>113</v>
      </c>
    </row>
    <row r="177" spans="1:12" x14ac:dyDescent="0.2">
      <c r="A177" t="s">
        <v>14</v>
      </c>
      <c r="B177">
        <v>1130</v>
      </c>
      <c r="F177" t="s">
        <v>20</v>
      </c>
      <c r="G177">
        <v>176</v>
      </c>
      <c r="K177" t="s">
        <v>14</v>
      </c>
      <c r="L177">
        <v>1538</v>
      </c>
    </row>
    <row r="178" spans="1:12" x14ac:dyDescent="0.2">
      <c r="A178" t="s">
        <v>14</v>
      </c>
      <c r="B178">
        <v>782</v>
      </c>
      <c r="F178" t="s">
        <v>20</v>
      </c>
      <c r="G178">
        <v>337</v>
      </c>
      <c r="K178" t="s">
        <v>14</v>
      </c>
      <c r="L178">
        <v>9</v>
      </c>
    </row>
    <row r="179" spans="1:12" x14ac:dyDescent="0.2">
      <c r="A179" t="s">
        <v>20</v>
      </c>
      <c r="B179">
        <v>2739</v>
      </c>
      <c r="F179" t="s">
        <v>20</v>
      </c>
      <c r="G179">
        <v>107</v>
      </c>
      <c r="K179" t="s">
        <v>14</v>
      </c>
      <c r="L179">
        <v>554</v>
      </c>
    </row>
    <row r="180" spans="1:12" x14ac:dyDescent="0.2">
      <c r="A180" t="s">
        <v>14</v>
      </c>
      <c r="B180">
        <v>210</v>
      </c>
      <c r="F180" t="s">
        <v>20</v>
      </c>
      <c r="G180">
        <v>183</v>
      </c>
      <c r="K180" t="s">
        <v>14</v>
      </c>
      <c r="L180">
        <v>648</v>
      </c>
    </row>
    <row r="181" spans="1:12" x14ac:dyDescent="0.2">
      <c r="A181" t="s">
        <v>20</v>
      </c>
      <c r="B181">
        <v>3537</v>
      </c>
      <c r="F181" t="s">
        <v>20</v>
      </c>
      <c r="G181">
        <v>72</v>
      </c>
      <c r="K181" t="s">
        <v>14</v>
      </c>
      <c r="L181">
        <v>21</v>
      </c>
    </row>
    <row r="182" spans="1:12" x14ac:dyDescent="0.2">
      <c r="A182" t="s">
        <v>20</v>
      </c>
      <c r="B182">
        <v>2107</v>
      </c>
      <c r="F182" t="s">
        <v>20</v>
      </c>
      <c r="G182">
        <v>295</v>
      </c>
      <c r="K182" t="s">
        <v>14</v>
      </c>
      <c r="L182">
        <v>54</v>
      </c>
    </row>
    <row r="183" spans="1:12" x14ac:dyDescent="0.2">
      <c r="A183" t="s">
        <v>14</v>
      </c>
      <c r="B183">
        <v>136</v>
      </c>
      <c r="F183" t="s">
        <v>20</v>
      </c>
      <c r="G183">
        <v>142</v>
      </c>
      <c r="K183" t="s">
        <v>14</v>
      </c>
      <c r="L183">
        <v>120</v>
      </c>
    </row>
    <row r="184" spans="1:12" x14ac:dyDescent="0.2">
      <c r="A184" t="s">
        <v>20</v>
      </c>
      <c r="B184">
        <v>3318</v>
      </c>
      <c r="F184" t="s">
        <v>20</v>
      </c>
      <c r="G184">
        <v>85</v>
      </c>
      <c r="K184" t="s">
        <v>14</v>
      </c>
      <c r="L184">
        <v>579</v>
      </c>
    </row>
    <row r="185" spans="1:12" x14ac:dyDescent="0.2">
      <c r="A185" t="s">
        <v>14</v>
      </c>
      <c r="B185">
        <v>86</v>
      </c>
      <c r="F185" t="s">
        <v>20</v>
      </c>
      <c r="G185">
        <v>659</v>
      </c>
      <c r="K185" t="s">
        <v>14</v>
      </c>
      <c r="L185">
        <v>2072</v>
      </c>
    </row>
    <row r="186" spans="1:12" x14ac:dyDescent="0.2">
      <c r="A186" t="s">
        <v>20</v>
      </c>
      <c r="B186">
        <v>340</v>
      </c>
      <c r="F186" t="s">
        <v>20</v>
      </c>
      <c r="G186">
        <v>121</v>
      </c>
      <c r="K186" t="s">
        <v>14</v>
      </c>
      <c r="L186">
        <v>0</v>
      </c>
    </row>
    <row r="187" spans="1:12" x14ac:dyDescent="0.2">
      <c r="A187" t="s">
        <v>14</v>
      </c>
      <c r="B187">
        <v>19</v>
      </c>
      <c r="F187" t="s">
        <v>20</v>
      </c>
      <c r="G187">
        <v>3742</v>
      </c>
      <c r="K187" t="s">
        <v>14</v>
      </c>
      <c r="L187">
        <v>1796</v>
      </c>
    </row>
    <row r="188" spans="1:12" x14ac:dyDescent="0.2">
      <c r="A188" t="s">
        <v>14</v>
      </c>
      <c r="B188">
        <v>886</v>
      </c>
      <c r="F188" t="s">
        <v>20</v>
      </c>
      <c r="G188">
        <v>223</v>
      </c>
      <c r="K188" t="s">
        <v>14</v>
      </c>
      <c r="L188">
        <v>62</v>
      </c>
    </row>
    <row r="189" spans="1:12" x14ac:dyDescent="0.2">
      <c r="A189" t="s">
        <v>20</v>
      </c>
      <c r="B189">
        <v>1442</v>
      </c>
      <c r="F189" t="s">
        <v>20</v>
      </c>
      <c r="G189">
        <v>133</v>
      </c>
      <c r="K189" t="s">
        <v>14</v>
      </c>
      <c r="L189">
        <v>347</v>
      </c>
    </row>
    <row r="190" spans="1:12" x14ac:dyDescent="0.2">
      <c r="A190" t="s">
        <v>14</v>
      </c>
      <c r="B190">
        <v>35</v>
      </c>
      <c r="F190" t="s">
        <v>20</v>
      </c>
      <c r="G190">
        <v>5168</v>
      </c>
      <c r="K190" t="s">
        <v>14</v>
      </c>
      <c r="L190">
        <v>19</v>
      </c>
    </row>
    <row r="191" spans="1:12" x14ac:dyDescent="0.2">
      <c r="A191" t="s">
        <v>74</v>
      </c>
      <c r="B191">
        <v>441</v>
      </c>
      <c r="F191" t="s">
        <v>20</v>
      </c>
      <c r="G191">
        <v>307</v>
      </c>
      <c r="K191" t="s">
        <v>14</v>
      </c>
      <c r="L191">
        <v>1258</v>
      </c>
    </row>
    <row r="192" spans="1:12" x14ac:dyDescent="0.2">
      <c r="A192" t="s">
        <v>14</v>
      </c>
      <c r="B192">
        <v>24</v>
      </c>
      <c r="F192" t="s">
        <v>20</v>
      </c>
      <c r="G192">
        <v>2441</v>
      </c>
      <c r="K192" t="s">
        <v>14</v>
      </c>
      <c r="L192">
        <v>362</v>
      </c>
    </row>
    <row r="193" spans="1:12" x14ac:dyDescent="0.2">
      <c r="A193" t="s">
        <v>14</v>
      </c>
      <c r="B193">
        <v>86</v>
      </c>
      <c r="F193" t="s">
        <v>20</v>
      </c>
      <c r="G193">
        <v>1385</v>
      </c>
      <c r="K193" t="s">
        <v>14</v>
      </c>
      <c r="L193">
        <v>133</v>
      </c>
    </row>
    <row r="194" spans="1:12" x14ac:dyDescent="0.2">
      <c r="A194" t="s">
        <v>14</v>
      </c>
      <c r="B194">
        <v>243</v>
      </c>
      <c r="F194" t="s">
        <v>20</v>
      </c>
      <c r="G194">
        <v>190</v>
      </c>
      <c r="K194" t="s">
        <v>14</v>
      </c>
      <c r="L194">
        <v>846</v>
      </c>
    </row>
    <row r="195" spans="1:12" x14ac:dyDescent="0.2">
      <c r="A195" t="s">
        <v>14</v>
      </c>
      <c r="B195">
        <v>65</v>
      </c>
      <c r="F195" t="s">
        <v>20</v>
      </c>
      <c r="G195">
        <v>470</v>
      </c>
      <c r="K195" t="s">
        <v>14</v>
      </c>
      <c r="L195">
        <v>10</v>
      </c>
    </row>
    <row r="196" spans="1:12" x14ac:dyDescent="0.2">
      <c r="A196" t="s">
        <v>20</v>
      </c>
      <c r="B196">
        <v>126</v>
      </c>
      <c r="F196" t="s">
        <v>20</v>
      </c>
      <c r="G196">
        <v>253</v>
      </c>
      <c r="K196" t="s">
        <v>14</v>
      </c>
      <c r="L196">
        <v>191</v>
      </c>
    </row>
    <row r="197" spans="1:12" x14ac:dyDescent="0.2">
      <c r="A197" t="s">
        <v>20</v>
      </c>
      <c r="B197">
        <v>524</v>
      </c>
      <c r="F197" t="s">
        <v>20</v>
      </c>
      <c r="G197">
        <v>1113</v>
      </c>
      <c r="K197" t="s">
        <v>14</v>
      </c>
      <c r="L197">
        <v>1979</v>
      </c>
    </row>
    <row r="198" spans="1:12" x14ac:dyDescent="0.2">
      <c r="A198" t="s">
        <v>14</v>
      </c>
      <c r="B198">
        <v>100</v>
      </c>
      <c r="F198" t="s">
        <v>20</v>
      </c>
      <c r="G198">
        <v>2283</v>
      </c>
      <c r="K198" t="s">
        <v>14</v>
      </c>
      <c r="L198">
        <v>63</v>
      </c>
    </row>
    <row r="199" spans="1:12" x14ac:dyDescent="0.2">
      <c r="A199" t="s">
        <v>20</v>
      </c>
      <c r="B199">
        <v>1989</v>
      </c>
      <c r="F199" t="s">
        <v>20</v>
      </c>
      <c r="G199">
        <v>1095</v>
      </c>
      <c r="K199" t="s">
        <v>14</v>
      </c>
      <c r="L199">
        <v>6080</v>
      </c>
    </row>
    <row r="200" spans="1:12" x14ac:dyDescent="0.2">
      <c r="A200" t="s">
        <v>14</v>
      </c>
      <c r="B200">
        <v>168</v>
      </c>
      <c r="F200" t="s">
        <v>20</v>
      </c>
      <c r="G200">
        <v>1690</v>
      </c>
      <c r="K200" t="s">
        <v>14</v>
      </c>
      <c r="L200">
        <v>80</v>
      </c>
    </row>
    <row r="201" spans="1:12" x14ac:dyDescent="0.2">
      <c r="A201" t="s">
        <v>14</v>
      </c>
      <c r="B201">
        <v>13</v>
      </c>
      <c r="F201" t="s">
        <v>20</v>
      </c>
      <c r="G201">
        <v>191</v>
      </c>
      <c r="K201" t="s">
        <v>14</v>
      </c>
      <c r="L201">
        <v>9</v>
      </c>
    </row>
    <row r="202" spans="1:12" x14ac:dyDescent="0.2">
      <c r="A202" t="s">
        <v>14</v>
      </c>
      <c r="B202">
        <v>1</v>
      </c>
      <c r="F202" t="s">
        <v>20</v>
      </c>
      <c r="G202">
        <v>2013</v>
      </c>
      <c r="K202" t="s">
        <v>14</v>
      </c>
      <c r="L202">
        <v>1784</v>
      </c>
    </row>
    <row r="203" spans="1:12" x14ac:dyDescent="0.2">
      <c r="A203" t="s">
        <v>20</v>
      </c>
      <c r="B203">
        <v>157</v>
      </c>
      <c r="F203" t="s">
        <v>20</v>
      </c>
      <c r="G203">
        <v>1703</v>
      </c>
      <c r="K203" t="s">
        <v>14</v>
      </c>
      <c r="L203">
        <v>243</v>
      </c>
    </row>
    <row r="204" spans="1:12" x14ac:dyDescent="0.2">
      <c r="A204" t="s">
        <v>74</v>
      </c>
      <c r="B204">
        <v>82</v>
      </c>
      <c r="F204" t="s">
        <v>20</v>
      </c>
      <c r="G204">
        <v>80</v>
      </c>
      <c r="K204" t="s">
        <v>14</v>
      </c>
      <c r="L204">
        <v>1296</v>
      </c>
    </row>
    <row r="205" spans="1:12" x14ac:dyDescent="0.2">
      <c r="A205" t="s">
        <v>20</v>
      </c>
      <c r="B205">
        <v>4498</v>
      </c>
      <c r="F205" t="s">
        <v>20</v>
      </c>
      <c r="G205">
        <v>41</v>
      </c>
      <c r="K205" t="s">
        <v>14</v>
      </c>
      <c r="L205">
        <v>77</v>
      </c>
    </row>
    <row r="206" spans="1:12" x14ac:dyDescent="0.2">
      <c r="A206" t="s">
        <v>14</v>
      </c>
      <c r="B206">
        <v>40</v>
      </c>
      <c r="F206" t="s">
        <v>20</v>
      </c>
      <c r="G206">
        <v>187</v>
      </c>
      <c r="K206" t="s">
        <v>14</v>
      </c>
      <c r="L206">
        <v>395</v>
      </c>
    </row>
    <row r="207" spans="1:12" x14ac:dyDescent="0.2">
      <c r="A207" t="s">
        <v>20</v>
      </c>
      <c r="B207">
        <v>80</v>
      </c>
      <c r="F207" t="s">
        <v>20</v>
      </c>
      <c r="G207">
        <v>2875</v>
      </c>
      <c r="K207" t="s">
        <v>14</v>
      </c>
      <c r="L207">
        <v>49</v>
      </c>
    </row>
    <row r="208" spans="1:12" x14ac:dyDescent="0.2">
      <c r="A208" t="s">
        <v>74</v>
      </c>
      <c r="B208">
        <v>57</v>
      </c>
      <c r="F208" t="s">
        <v>20</v>
      </c>
      <c r="G208">
        <v>88</v>
      </c>
      <c r="K208" t="s">
        <v>14</v>
      </c>
      <c r="L208">
        <v>180</v>
      </c>
    </row>
    <row r="209" spans="1:12" x14ac:dyDescent="0.2">
      <c r="A209" t="s">
        <v>20</v>
      </c>
      <c r="B209">
        <v>43</v>
      </c>
      <c r="F209" t="s">
        <v>20</v>
      </c>
      <c r="G209">
        <v>191</v>
      </c>
      <c r="K209" t="s">
        <v>14</v>
      </c>
      <c r="L209">
        <v>2690</v>
      </c>
    </row>
    <row r="210" spans="1:12" x14ac:dyDescent="0.2">
      <c r="A210" t="s">
        <v>20</v>
      </c>
      <c r="B210">
        <v>2053</v>
      </c>
      <c r="F210" t="s">
        <v>20</v>
      </c>
      <c r="G210">
        <v>139</v>
      </c>
      <c r="K210" t="s">
        <v>14</v>
      </c>
      <c r="L210">
        <v>2779</v>
      </c>
    </row>
    <row r="211" spans="1:12" x14ac:dyDescent="0.2">
      <c r="A211" t="s">
        <v>47</v>
      </c>
      <c r="B211">
        <v>808</v>
      </c>
      <c r="F211" t="s">
        <v>20</v>
      </c>
      <c r="G211">
        <v>186</v>
      </c>
      <c r="K211" t="s">
        <v>14</v>
      </c>
      <c r="L211">
        <v>92</v>
      </c>
    </row>
    <row r="212" spans="1:12" x14ac:dyDescent="0.2">
      <c r="A212" t="s">
        <v>14</v>
      </c>
      <c r="B212">
        <v>226</v>
      </c>
      <c r="F212" t="s">
        <v>20</v>
      </c>
      <c r="G212">
        <v>112</v>
      </c>
      <c r="K212" t="s">
        <v>14</v>
      </c>
      <c r="L212">
        <v>1028</v>
      </c>
    </row>
    <row r="213" spans="1:12" x14ac:dyDescent="0.2">
      <c r="A213" t="s">
        <v>14</v>
      </c>
      <c r="B213">
        <v>1625</v>
      </c>
      <c r="F213" t="s">
        <v>20</v>
      </c>
      <c r="G213">
        <v>101</v>
      </c>
      <c r="K213" t="s">
        <v>14</v>
      </c>
      <c r="L213">
        <v>26</v>
      </c>
    </row>
    <row r="214" spans="1:12" x14ac:dyDescent="0.2">
      <c r="A214" t="s">
        <v>20</v>
      </c>
      <c r="B214">
        <v>168</v>
      </c>
      <c r="F214" t="s">
        <v>20</v>
      </c>
      <c r="G214">
        <v>206</v>
      </c>
      <c r="K214" t="s">
        <v>14</v>
      </c>
      <c r="L214">
        <v>1790</v>
      </c>
    </row>
    <row r="215" spans="1:12" x14ac:dyDescent="0.2">
      <c r="A215" t="s">
        <v>20</v>
      </c>
      <c r="B215">
        <v>4289</v>
      </c>
      <c r="F215" t="s">
        <v>20</v>
      </c>
      <c r="G215">
        <v>154</v>
      </c>
      <c r="K215" t="s">
        <v>14</v>
      </c>
      <c r="L215">
        <v>37</v>
      </c>
    </row>
    <row r="216" spans="1:12" x14ac:dyDescent="0.2">
      <c r="A216" t="s">
        <v>20</v>
      </c>
      <c r="B216">
        <v>165</v>
      </c>
      <c r="F216" t="s">
        <v>20</v>
      </c>
      <c r="G216">
        <v>5966</v>
      </c>
      <c r="K216" t="s">
        <v>14</v>
      </c>
      <c r="L216">
        <v>35</v>
      </c>
    </row>
    <row r="217" spans="1:12" x14ac:dyDescent="0.2">
      <c r="A217" t="s">
        <v>14</v>
      </c>
      <c r="B217">
        <v>143</v>
      </c>
      <c r="F217" t="s">
        <v>20</v>
      </c>
      <c r="G217">
        <v>169</v>
      </c>
      <c r="K217" t="s">
        <v>14</v>
      </c>
      <c r="L217">
        <v>558</v>
      </c>
    </row>
    <row r="218" spans="1:12" x14ac:dyDescent="0.2">
      <c r="A218" t="s">
        <v>20</v>
      </c>
      <c r="B218">
        <v>1815</v>
      </c>
      <c r="F218" t="s">
        <v>20</v>
      </c>
      <c r="G218">
        <v>2106</v>
      </c>
      <c r="K218" t="s">
        <v>14</v>
      </c>
      <c r="L218">
        <v>64</v>
      </c>
    </row>
    <row r="219" spans="1:12" x14ac:dyDescent="0.2">
      <c r="A219" t="s">
        <v>14</v>
      </c>
      <c r="B219">
        <v>934</v>
      </c>
      <c r="F219" t="s">
        <v>20</v>
      </c>
      <c r="G219">
        <v>131</v>
      </c>
      <c r="K219" t="s">
        <v>14</v>
      </c>
      <c r="L219">
        <v>245</v>
      </c>
    </row>
    <row r="220" spans="1:12" x14ac:dyDescent="0.2">
      <c r="A220" t="s">
        <v>20</v>
      </c>
      <c r="B220">
        <v>397</v>
      </c>
      <c r="F220" t="s">
        <v>20</v>
      </c>
      <c r="G220">
        <v>84</v>
      </c>
      <c r="K220" t="s">
        <v>14</v>
      </c>
      <c r="L220">
        <v>71</v>
      </c>
    </row>
    <row r="221" spans="1:12" x14ac:dyDescent="0.2">
      <c r="A221" t="s">
        <v>20</v>
      </c>
      <c r="B221">
        <v>1539</v>
      </c>
      <c r="F221" t="s">
        <v>20</v>
      </c>
      <c r="G221">
        <v>155</v>
      </c>
      <c r="K221" t="s">
        <v>14</v>
      </c>
      <c r="L221">
        <v>42</v>
      </c>
    </row>
    <row r="222" spans="1:12" x14ac:dyDescent="0.2">
      <c r="A222" t="s">
        <v>14</v>
      </c>
      <c r="B222">
        <v>17</v>
      </c>
      <c r="F222" t="s">
        <v>20</v>
      </c>
      <c r="G222">
        <v>189</v>
      </c>
      <c r="K222" t="s">
        <v>14</v>
      </c>
      <c r="L222">
        <v>156</v>
      </c>
    </row>
    <row r="223" spans="1:12" x14ac:dyDescent="0.2">
      <c r="A223" t="s">
        <v>14</v>
      </c>
      <c r="B223">
        <v>2179</v>
      </c>
      <c r="F223" t="s">
        <v>20</v>
      </c>
      <c r="G223">
        <v>4799</v>
      </c>
      <c r="K223" t="s">
        <v>14</v>
      </c>
      <c r="L223">
        <v>1368</v>
      </c>
    </row>
    <row r="224" spans="1:12" x14ac:dyDescent="0.2">
      <c r="A224" t="s">
        <v>20</v>
      </c>
      <c r="B224">
        <v>138</v>
      </c>
      <c r="F224" t="s">
        <v>20</v>
      </c>
      <c r="G224">
        <v>1137</v>
      </c>
      <c r="K224" t="s">
        <v>14</v>
      </c>
      <c r="L224">
        <v>102</v>
      </c>
    </row>
    <row r="225" spans="1:12" x14ac:dyDescent="0.2">
      <c r="A225" t="s">
        <v>14</v>
      </c>
      <c r="B225">
        <v>931</v>
      </c>
      <c r="F225" t="s">
        <v>20</v>
      </c>
      <c r="G225">
        <v>1152</v>
      </c>
      <c r="K225" t="s">
        <v>14</v>
      </c>
      <c r="L225">
        <v>86</v>
      </c>
    </row>
    <row r="226" spans="1:12" x14ac:dyDescent="0.2">
      <c r="A226" t="s">
        <v>20</v>
      </c>
      <c r="B226">
        <v>3594</v>
      </c>
      <c r="F226" t="s">
        <v>20</v>
      </c>
      <c r="G226">
        <v>50</v>
      </c>
      <c r="K226" t="s">
        <v>14</v>
      </c>
      <c r="L226">
        <v>253</v>
      </c>
    </row>
    <row r="227" spans="1:12" x14ac:dyDescent="0.2">
      <c r="A227" t="s">
        <v>20</v>
      </c>
      <c r="B227">
        <v>5880</v>
      </c>
      <c r="F227" t="s">
        <v>20</v>
      </c>
      <c r="G227">
        <v>3059</v>
      </c>
      <c r="K227" t="s">
        <v>14</v>
      </c>
      <c r="L227">
        <v>157</v>
      </c>
    </row>
    <row r="228" spans="1:12" x14ac:dyDescent="0.2">
      <c r="A228" t="s">
        <v>20</v>
      </c>
      <c r="B228">
        <v>112</v>
      </c>
      <c r="F228" t="s">
        <v>20</v>
      </c>
      <c r="G228">
        <v>34</v>
      </c>
      <c r="K228" t="s">
        <v>14</v>
      </c>
      <c r="L228">
        <v>183</v>
      </c>
    </row>
    <row r="229" spans="1:12" x14ac:dyDescent="0.2">
      <c r="A229" t="s">
        <v>20</v>
      </c>
      <c r="B229">
        <v>943</v>
      </c>
      <c r="F229" t="s">
        <v>20</v>
      </c>
      <c r="G229">
        <v>220</v>
      </c>
      <c r="K229" t="s">
        <v>14</v>
      </c>
      <c r="L229">
        <v>82</v>
      </c>
    </row>
    <row r="230" spans="1:12" x14ac:dyDescent="0.2">
      <c r="A230" t="s">
        <v>20</v>
      </c>
      <c r="B230">
        <v>2468</v>
      </c>
      <c r="F230" t="s">
        <v>20</v>
      </c>
      <c r="G230">
        <v>1604</v>
      </c>
      <c r="K230" t="s">
        <v>14</v>
      </c>
      <c r="L230">
        <v>1</v>
      </c>
    </row>
    <row r="231" spans="1:12" x14ac:dyDescent="0.2">
      <c r="A231" t="s">
        <v>20</v>
      </c>
      <c r="B231">
        <v>2551</v>
      </c>
      <c r="F231" t="s">
        <v>20</v>
      </c>
      <c r="G231">
        <v>454</v>
      </c>
      <c r="K231" t="s">
        <v>14</v>
      </c>
      <c r="L231">
        <v>1198</v>
      </c>
    </row>
    <row r="232" spans="1:12" x14ac:dyDescent="0.2">
      <c r="A232" t="s">
        <v>20</v>
      </c>
      <c r="B232">
        <v>101</v>
      </c>
      <c r="F232" t="s">
        <v>20</v>
      </c>
      <c r="G232">
        <v>123</v>
      </c>
      <c r="K232" t="s">
        <v>14</v>
      </c>
      <c r="L232">
        <v>648</v>
      </c>
    </row>
    <row r="233" spans="1:12" x14ac:dyDescent="0.2">
      <c r="A233" t="s">
        <v>74</v>
      </c>
      <c r="B233">
        <v>67</v>
      </c>
      <c r="F233" t="s">
        <v>20</v>
      </c>
      <c r="G233">
        <v>299</v>
      </c>
      <c r="K233" t="s">
        <v>14</v>
      </c>
      <c r="L233">
        <v>64</v>
      </c>
    </row>
    <row r="234" spans="1:12" x14ac:dyDescent="0.2">
      <c r="A234" t="s">
        <v>20</v>
      </c>
      <c r="B234">
        <v>92</v>
      </c>
      <c r="F234" t="s">
        <v>20</v>
      </c>
      <c r="G234">
        <v>2237</v>
      </c>
      <c r="K234" t="s">
        <v>14</v>
      </c>
      <c r="L234">
        <v>62</v>
      </c>
    </row>
    <row r="235" spans="1:12" x14ac:dyDescent="0.2">
      <c r="A235" t="s">
        <v>20</v>
      </c>
      <c r="B235">
        <v>62</v>
      </c>
      <c r="F235" t="s">
        <v>20</v>
      </c>
      <c r="G235">
        <v>645</v>
      </c>
      <c r="K235" t="s">
        <v>14</v>
      </c>
      <c r="L235">
        <v>750</v>
      </c>
    </row>
    <row r="236" spans="1:12" x14ac:dyDescent="0.2">
      <c r="A236" t="s">
        <v>20</v>
      </c>
      <c r="B236">
        <v>149</v>
      </c>
      <c r="F236" t="s">
        <v>20</v>
      </c>
      <c r="G236">
        <v>484</v>
      </c>
      <c r="K236" t="s">
        <v>14</v>
      </c>
      <c r="L236">
        <v>105</v>
      </c>
    </row>
    <row r="237" spans="1:12" x14ac:dyDescent="0.2">
      <c r="A237" t="s">
        <v>14</v>
      </c>
      <c r="B237">
        <v>92</v>
      </c>
      <c r="F237" t="s">
        <v>20</v>
      </c>
      <c r="G237">
        <v>154</v>
      </c>
      <c r="K237" t="s">
        <v>14</v>
      </c>
      <c r="L237">
        <v>2604</v>
      </c>
    </row>
    <row r="238" spans="1:12" x14ac:dyDescent="0.2">
      <c r="A238" t="s">
        <v>14</v>
      </c>
      <c r="B238">
        <v>57</v>
      </c>
      <c r="F238" t="s">
        <v>20</v>
      </c>
      <c r="G238">
        <v>82</v>
      </c>
      <c r="K238" t="s">
        <v>14</v>
      </c>
      <c r="L238">
        <v>65</v>
      </c>
    </row>
    <row r="239" spans="1:12" x14ac:dyDescent="0.2">
      <c r="A239" t="s">
        <v>20</v>
      </c>
      <c r="B239">
        <v>329</v>
      </c>
      <c r="F239" t="s">
        <v>20</v>
      </c>
      <c r="G239">
        <v>134</v>
      </c>
      <c r="K239" t="s">
        <v>14</v>
      </c>
      <c r="L239">
        <v>94</v>
      </c>
    </row>
    <row r="240" spans="1:12" x14ac:dyDescent="0.2">
      <c r="A240" t="s">
        <v>20</v>
      </c>
      <c r="B240">
        <v>97</v>
      </c>
      <c r="F240" t="s">
        <v>20</v>
      </c>
      <c r="G240">
        <v>5203</v>
      </c>
      <c r="K240" t="s">
        <v>14</v>
      </c>
      <c r="L240">
        <v>257</v>
      </c>
    </row>
    <row r="241" spans="1:12" x14ac:dyDescent="0.2">
      <c r="A241" t="s">
        <v>14</v>
      </c>
      <c r="B241">
        <v>41</v>
      </c>
      <c r="F241" t="s">
        <v>20</v>
      </c>
      <c r="G241">
        <v>94</v>
      </c>
      <c r="K241" t="s">
        <v>14</v>
      </c>
      <c r="L241">
        <v>2928</v>
      </c>
    </row>
    <row r="242" spans="1:12" x14ac:dyDescent="0.2">
      <c r="A242" t="s">
        <v>20</v>
      </c>
      <c r="B242">
        <v>1784</v>
      </c>
      <c r="F242" t="s">
        <v>20</v>
      </c>
      <c r="G242">
        <v>205</v>
      </c>
      <c r="K242" t="s">
        <v>14</v>
      </c>
      <c r="L242">
        <v>4697</v>
      </c>
    </row>
    <row r="243" spans="1:12" x14ac:dyDescent="0.2">
      <c r="A243" t="s">
        <v>20</v>
      </c>
      <c r="B243">
        <v>1684</v>
      </c>
      <c r="F243" t="s">
        <v>20</v>
      </c>
      <c r="G243">
        <v>92</v>
      </c>
      <c r="K243" t="s">
        <v>14</v>
      </c>
      <c r="L243">
        <v>2915</v>
      </c>
    </row>
    <row r="244" spans="1:12" x14ac:dyDescent="0.2">
      <c r="A244" t="s">
        <v>20</v>
      </c>
      <c r="B244">
        <v>250</v>
      </c>
      <c r="F244" t="s">
        <v>20</v>
      </c>
      <c r="G244">
        <v>219</v>
      </c>
      <c r="K244" t="s">
        <v>14</v>
      </c>
      <c r="L244">
        <v>18</v>
      </c>
    </row>
    <row r="245" spans="1:12" x14ac:dyDescent="0.2">
      <c r="A245" t="s">
        <v>20</v>
      </c>
      <c r="B245">
        <v>238</v>
      </c>
      <c r="F245" t="s">
        <v>20</v>
      </c>
      <c r="G245">
        <v>2526</v>
      </c>
      <c r="K245" t="s">
        <v>14</v>
      </c>
      <c r="L245">
        <v>602</v>
      </c>
    </row>
    <row r="246" spans="1:12" x14ac:dyDescent="0.2">
      <c r="A246" t="s">
        <v>20</v>
      </c>
      <c r="B246">
        <v>53</v>
      </c>
      <c r="F246" t="s">
        <v>20</v>
      </c>
      <c r="G246">
        <v>94</v>
      </c>
      <c r="K246" t="s">
        <v>14</v>
      </c>
      <c r="L246">
        <v>1</v>
      </c>
    </row>
    <row r="247" spans="1:12" x14ac:dyDescent="0.2">
      <c r="A247" t="s">
        <v>20</v>
      </c>
      <c r="B247">
        <v>214</v>
      </c>
      <c r="F247" t="s">
        <v>20</v>
      </c>
      <c r="G247">
        <v>1713</v>
      </c>
      <c r="K247" t="s">
        <v>14</v>
      </c>
      <c r="L247">
        <v>3868</v>
      </c>
    </row>
    <row r="248" spans="1:12" x14ac:dyDescent="0.2">
      <c r="A248" t="s">
        <v>20</v>
      </c>
      <c r="B248">
        <v>222</v>
      </c>
      <c r="F248" t="s">
        <v>20</v>
      </c>
      <c r="G248">
        <v>249</v>
      </c>
      <c r="K248" t="s">
        <v>14</v>
      </c>
      <c r="L248">
        <v>504</v>
      </c>
    </row>
    <row r="249" spans="1:12" x14ac:dyDescent="0.2">
      <c r="A249" t="s">
        <v>20</v>
      </c>
      <c r="B249">
        <v>1884</v>
      </c>
      <c r="F249" t="s">
        <v>20</v>
      </c>
      <c r="G249">
        <v>192</v>
      </c>
      <c r="K249" t="s">
        <v>14</v>
      </c>
      <c r="L249">
        <v>14</v>
      </c>
    </row>
    <row r="250" spans="1:12" x14ac:dyDescent="0.2">
      <c r="A250" t="s">
        <v>20</v>
      </c>
      <c r="B250">
        <v>218</v>
      </c>
      <c r="F250" t="s">
        <v>20</v>
      </c>
      <c r="G250">
        <v>247</v>
      </c>
      <c r="K250" t="s">
        <v>14</v>
      </c>
      <c r="L250">
        <v>750</v>
      </c>
    </row>
    <row r="251" spans="1:12" x14ac:dyDescent="0.2">
      <c r="A251" t="s">
        <v>20</v>
      </c>
      <c r="B251">
        <v>6465</v>
      </c>
      <c r="F251" t="s">
        <v>20</v>
      </c>
      <c r="G251">
        <v>2293</v>
      </c>
      <c r="K251" t="s">
        <v>14</v>
      </c>
      <c r="L251">
        <v>77</v>
      </c>
    </row>
    <row r="252" spans="1:12" x14ac:dyDescent="0.2">
      <c r="A252" t="s">
        <v>14</v>
      </c>
      <c r="B252">
        <v>1</v>
      </c>
      <c r="F252" t="s">
        <v>20</v>
      </c>
      <c r="G252">
        <v>3131</v>
      </c>
      <c r="K252" t="s">
        <v>14</v>
      </c>
      <c r="L252">
        <v>752</v>
      </c>
    </row>
    <row r="253" spans="1:12" x14ac:dyDescent="0.2">
      <c r="A253" t="s">
        <v>14</v>
      </c>
      <c r="B253">
        <v>101</v>
      </c>
      <c r="F253" t="s">
        <v>20</v>
      </c>
      <c r="G253">
        <v>143</v>
      </c>
      <c r="K253" t="s">
        <v>14</v>
      </c>
      <c r="L253">
        <v>131</v>
      </c>
    </row>
    <row r="254" spans="1:12" x14ac:dyDescent="0.2">
      <c r="A254" t="s">
        <v>20</v>
      </c>
      <c r="B254">
        <v>59</v>
      </c>
      <c r="F254" t="s">
        <v>20</v>
      </c>
      <c r="G254">
        <v>296</v>
      </c>
      <c r="K254" t="s">
        <v>14</v>
      </c>
      <c r="L254">
        <v>87</v>
      </c>
    </row>
    <row r="255" spans="1:12" x14ac:dyDescent="0.2">
      <c r="A255" t="s">
        <v>14</v>
      </c>
      <c r="B255">
        <v>1335</v>
      </c>
      <c r="F255" t="s">
        <v>20</v>
      </c>
      <c r="G255">
        <v>170</v>
      </c>
      <c r="K255" t="s">
        <v>14</v>
      </c>
      <c r="L255">
        <v>1063</v>
      </c>
    </row>
    <row r="256" spans="1:12" x14ac:dyDescent="0.2">
      <c r="A256" t="s">
        <v>20</v>
      </c>
      <c r="B256">
        <v>88</v>
      </c>
      <c r="F256" t="s">
        <v>20</v>
      </c>
      <c r="G256">
        <v>86</v>
      </c>
      <c r="K256" t="s">
        <v>14</v>
      </c>
      <c r="L256">
        <v>76</v>
      </c>
    </row>
    <row r="257" spans="1:12" x14ac:dyDescent="0.2">
      <c r="A257" t="s">
        <v>20</v>
      </c>
      <c r="B257">
        <v>1697</v>
      </c>
      <c r="F257" t="s">
        <v>20</v>
      </c>
      <c r="G257">
        <v>6286</v>
      </c>
      <c r="K257" t="s">
        <v>14</v>
      </c>
      <c r="L257">
        <v>4428</v>
      </c>
    </row>
    <row r="258" spans="1:12" x14ac:dyDescent="0.2">
      <c r="A258" t="s">
        <v>14</v>
      </c>
      <c r="B258">
        <v>15</v>
      </c>
      <c r="F258" t="s">
        <v>20</v>
      </c>
      <c r="G258">
        <v>3727</v>
      </c>
      <c r="K258" t="s">
        <v>14</v>
      </c>
      <c r="L258">
        <v>58</v>
      </c>
    </row>
    <row r="259" spans="1:12" x14ac:dyDescent="0.2">
      <c r="A259" t="s">
        <v>20</v>
      </c>
      <c r="B259">
        <v>92</v>
      </c>
      <c r="F259" t="s">
        <v>20</v>
      </c>
      <c r="G259">
        <v>1605</v>
      </c>
      <c r="K259" t="s">
        <v>14</v>
      </c>
      <c r="L259">
        <v>111</v>
      </c>
    </row>
    <row r="260" spans="1:12" x14ac:dyDescent="0.2">
      <c r="A260" t="s">
        <v>20</v>
      </c>
      <c r="B260">
        <v>186</v>
      </c>
      <c r="F260" t="s">
        <v>20</v>
      </c>
      <c r="G260">
        <v>2120</v>
      </c>
      <c r="K260" t="s">
        <v>14</v>
      </c>
      <c r="L260">
        <v>2955</v>
      </c>
    </row>
    <row r="261" spans="1:12" x14ac:dyDescent="0.2">
      <c r="A261" t="s">
        <v>20</v>
      </c>
      <c r="B261">
        <v>138</v>
      </c>
      <c r="F261" t="s">
        <v>20</v>
      </c>
      <c r="G261">
        <v>50</v>
      </c>
      <c r="K261" t="s">
        <v>14</v>
      </c>
      <c r="L261">
        <v>1657</v>
      </c>
    </row>
    <row r="262" spans="1:12" x14ac:dyDescent="0.2">
      <c r="A262" t="s">
        <v>20</v>
      </c>
      <c r="B262">
        <v>261</v>
      </c>
      <c r="F262" t="s">
        <v>20</v>
      </c>
      <c r="G262">
        <v>2080</v>
      </c>
      <c r="K262" t="s">
        <v>14</v>
      </c>
      <c r="L262">
        <v>926</v>
      </c>
    </row>
    <row r="263" spans="1:12" x14ac:dyDescent="0.2">
      <c r="A263" t="s">
        <v>14</v>
      </c>
      <c r="B263">
        <v>454</v>
      </c>
      <c r="F263" t="s">
        <v>20</v>
      </c>
      <c r="G263">
        <v>2105</v>
      </c>
      <c r="K263" t="s">
        <v>14</v>
      </c>
      <c r="L263">
        <v>77</v>
      </c>
    </row>
    <row r="264" spans="1:12" x14ac:dyDescent="0.2">
      <c r="A264" t="s">
        <v>20</v>
      </c>
      <c r="B264">
        <v>107</v>
      </c>
      <c r="F264" t="s">
        <v>20</v>
      </c>
      <c r="G264">
        <v>2436</v>
      </c>
      <c r="K264" t="s">
        <v>14</v>
      </c>
      <c r="L264">
        <v>1748</v>
      </c>
    </row>
    <row r="265" spans="1:12" x14ac:dyDescent="0.2">
      <c r="A265" t="s">
        <v>20</v>
      </c>
      <c r="B265">
        <v>199</v>
      </c>
      <c r="F265" t="s">
        <v>20</v>
      </c>
      <c r="G265">
        <v>80</v>
      </c>
      <c r="K265" t="s">
        <v>14</v>
      </c>
      <c r="L265">
        <v>79</v>
      </c>
    </row>
    <row r="266" spans="1:12" x14ac:dyDescent="0.2">
      <c r="A266" t="s">
        <v>20</v>
      </c>
      <c r="B266">
        <v>5512</v>
      </c>
      <c r="F266" t="s">
        <v>20</v>
      </c>
      <c r="G266">
        <v>42</v>
      </c>
      <c r="K266" t="s">
        <v>14</v>
      </c>
      <c r="L266">
        <v>889</v>
      </c>
    </row>
    <row r="267" spans="1:12" x14ac:dyDescent="0.2">
      <c r="A267" t="s">
        <v>20</v>
      </c>
      <c r="B267">
        <v>86</v>
      </c>
      <c r="F267" t="s">
        <v>20</v>
      </c>
      <c r="G267">
        <v>139</v>
      </c>
      <c r="K267" t="s">
        <v>14</v>
      </c>
      <c r="L267">
        <v>56</v>
      </c>
    </row>
    <row r="268" spans="1:12" x14ac:dyDescent="0.2">
      <c r="A268" t="s">
        <v>14</v>
      </c>
      <c r="B268">
        <v>3182</v>
      </c>
      <c r="F268" t="s">
        <v>20</v>
      </c>
      <c r="G268">
        <v>159</v>
      </c>
      <c r="K268" t="s">
        <v>14</v>
      </c>
      <c r="L268">
        <v>1</v>
      </c>
    </row>
    <row r="269" spans="1:12" x14ac:dyDescent="0.2">
      <c r="A269" t="s">
        <v>20</v>
      </c>
      <c r="B269">
        <v>2768</v>
      </c>
      <c r="F269" t="s">
        <v>20</v>
      </c>
      <c r="G269">
        <v>381</v>
      </c>
      <c r="K269" t="s">
        <v>14</v>
      </c>
      <c r="L269">
        <v>83</v>
      </c>
    </row>
    <row r="270" spans="1:12" x14ac:dyDescent="0.2">
      <c r="A270" t="s">
        <v>20</v>
      </c>
      <c r="B270">
        <v>48</v>
      </c>
      <c r="F270" t="s">
        <v>20</v>
      </c>
      <c r="G270">
        <v>194</v>
      </c>
      <c r="K270" t="s">
        <v>14</v>
      </c>
      <c r="L270">
        <v>2025</v>
      </c>
    </row>
    <row r="271" spans="1:12" x14ac:dyDescent="0.2">
      <c r="A271" t="s">
        <v>20</v>
      </c>
      <c r="B271">
        <v>87</v>
      </c>
      <c r="F271" t="s">
        <v>20</v>
      </c>
      <c r="G271">
        <v>106</v>
      </c>
      <c r="K271" t="s">
        <v>14</v>
      </c>
      <c r="L271">
        <v>14</v>
      </c>
    </row>
    <row r="272" spans="1:12" x14ac:dyDescent="0.2">
      <c r="A272" t="s">
        <v>74</v>
      </c>
      <c r="B272">
        <v>1890</v>
      </c>
      <c r="F272" t="s">
        <v>20</v>
      </c>
      <c r="G272">
        <v>142</v>
      </c>
      <c r="K272" t="s">
        <v>14</v>
      </c>
      <c r="L272">
        <v>656</v>
      </c>
    </row>
    <row r="273" spans="1:12" x14ac:dyDescent="0.2">
      <c r="A273" t="s">
        <v>47</v>
      </c>
      <c r="B273">
        <v>61</v>
      </c>
      <c r="F273" t="s">
        <v>20</v>
      </c>
      <c r="G273">
        <v>211</v>
      </c>
      <c r="K273" t="s">
        <v>14</v>
      </c>
      <c r="L273">
        <v>1596</v>
      </c>
    </row>
    <row r="274" spans="1:12" x14ac:dyDescent="0.2">
      <c r="A274" t="s">
        <v>20</v>
      </c>
      <c r="B274">
        <v>1894</v>
      </c>
      <c r="F274" t="s">
        <v>20</v>
      </c>
      <c r="G274">
        <v>2756</v>
      </c>
      <c r="K274" t="s">
        <v>14</v>
      </c>
      <c r="L274">
        <v>10</v>
      </c>
    </row>
    <row r="275" spans="1:12" x14ac:dyDescent="0.2">
      <c r="A275" t="s">
        <v>20</v>
      </c>
      <c r="B275">
        <v>282</v>
      </c>
      <c r="F275" t="s">
        <v>20</v>
      </c>
      <c r="G275">
        <v>173</v>
      </c>
      <c r="K275" t="s">
        <v>14</v>
      </c>
      <c r="L275">
        <v>1121</v>
      </c>
    </row>
    <row r="276" spans="1:12" x14ac:dyDescent="0.2">
      <c r="A276" t="s">
        <v>14</v>
      </c>
      <c r="B276">
        <v>15</v>
      </c>
      <c r="F276" t="s">
        <v>20</v>
      </c>
      <c r="G276">
        <v>87</v>
      </c>
      <c r="K276" t="s">
        <v>14</v>
      </c>
      <c r="L276">
        <v>15</v>
      </c>
    </row>
    <row r="277" spans="1:12" x14ac:dyDescent="0.2">
      <c r="A277" t="s">
        <v>20</v>
      </c>
      <c r="B277">
        <v>116</v>
      </c>
      <c r="F277" t="s">
        <v>20</v>
      </c>
      <c r="G277">
        <v>1572</v>
      </c>
      <c r="K277" t="s">
        <v>14</v>
      </c>
      <c r="L277">
        <v>191</v>
      </c>
    </row>
    <row r="278" spans="1:12" x14ac:dyDescent="0.2">
      <c r="A278" t="s">
        <v>14</v>
      </c>
      <c r="B278">
        <v>133</v>
      </c>
      <c r="F278" t="s">
        <v>20</v>
      </c>
      <c r="G278">
        <v>2346</v>
      </c>
      <c r="K278" t="s">
        <v>14</v>
      </c>
      <c r="L278">
        <v>16</v>
      </c>
    </row>
    <row r="279" spans="1:12" x14ac:dyDescent="0.2">
      <c r="A279" t="s">
        <v>20</v>
      </c>
      <c r="B279">
        <v>83</v>
      </c>
      <c r="F279" t="s">
        <v>20</v>
      </c>
      <c r="G279">
        <v>115</v>
      </c>
      <c r="K279" t="s">
        <v>14</v>
      </c>
      <c r="L279">
        <v>17</v>
      </c>
    </row>
    <row r="280" spans="1:12" x14ac:dyDescent="0.2">
      <c r="A280" t="s">
        <v>20</v>
      </c>
      <c r="B280">
        <v>91</v>
      </c>
      <c r="F280" t="s">
        <v>20</v>
      </c>
      <c r="G280">
        <v>85</v>
      </c>
      <c r="K280" t="s">
        <v>14</v>
      </c>
      <c r="L280">
        <v>34</v>
      </c>
    </row>
    <row r="281" spans="1:12" x14ac:dyDescent="0.2">
      <c r="A281" t="s">
        <v>20</v>
      </c>
      <c r="B281">
        <v>546</v>
      </c>
      <c r="F281" t="s">
        <v>20</v>
      </c>
      <c r="G281">
        <v>144</v>
      </c>
      <c r="K281" t="s">
        <v>14</v>
      </c>
      <c r="L281">
        <v>1</v>
      </c>
    </row>
    <row r="282" spans="1:12" x14ac:dyDescent="0.2">
      <c r="A282" t="s">
        <v>20</v>
      </c>
      <c r="B282">
        <v>393</v>
      </c>
      <c r="F282" t="s">
        <v>20</v>
      </c>
      <c r="G282">
        <v>2443</v>
      </c>
      <c r="K282" t="s">
        <v>14</v>
      </c>
      <c r="L282">
        <v>1274</v>
      </c>
    </row>
    <row r="283" spans="1:12" x14ac:dyDescent="0.2">
      <c r="A283" t="s">
        <v>14</v>
      </c>
      <c r="B283">
        <v>2062</v>
      </c>
      <c r="F283" t="s">
        <v>20</v>
      </c>
      <c r="G283">
        <v>64</v>
      </c>
      <c r="K283" t="s">
        <v>14</v>
      </c>
      <c r="L283">
        <v>210</v>
      </c>
    </row>
    <row r="284" spans="1:12" x14ac:dyDescent="0.2">
      <c r="A284" t="s">
        <v>20</v>
      </c>
      <c r="B284">
        <v>133</v>
      </c>
      <c r="F284" t="s">
        <v>20</v>
      </c>
      <c r="G284">
        <v>268</v>
      </c>
      <c r="K284" t="s">
        <v>14</v>
      </c>
      <c r="L284">
        <v>248</v>
      </c>
    </row>
    <row r="285" spans="1:12" x14ac:dyDescent="0.2">
      <c r="A285" t="s">
        <v>14</v>
      </c>
      <c r="B285">
        <v>29</v>
      </c>
      <c r="F285" t="s">
        <v>20</v>
      </c>
      <c r="G285">
        <v>195</v>
      </c>
      <c r="K285" t="s">
        <v>14</v>
      </c>
      <c r="L285">
        <v>513</v>
      </c>
    </row>
    <row r="286" spans="1:12" x14ac:dyDescent="0.2">
      <c r="A286" t="s">
        <v>14</v>
      </c>
      <c r="B286">
        <v>132</v>
      </c>
      <c r="F286" t="s">
        <v>20</v>
      </c>
      <c r="G286">
        <v>186</v>
      </c>
      <c r="K286" t="s">
        <v>14</v>
      </c>
      <c r="L286">
        <v>3410</v>
      </c>
    </row>
    <row r="287" spans="1:12" x14ac:dyDescent="0.2">
      <c r="A287" t="s">
        <v>20</v>
      </c>
      <c r="B287">
        <v>254</v>
      </c>
      <c r="F287" t="s">
        <v>20</v>
      </c>
      <c r="G287">
        <v>460</v>
      </c>
      <c r="K287" t="s">
        <v>14</v>
      </c>
      <c r="L287">
        <v>10</v>
      </c>
    </row>
    <row r="288" spans="1:12" x14ac:dyDescent="0.2">
      <c r="A288" t="s">
        <v>74</v>
      </c>
      <c r="B288">
        <v>184</v>
      </c>
      <c r="F288" t="s">
        <v>20</v>
      </c>
      <c r="G288">
        <v>2528</v>
      </c>
      <c r="K288" t="s">
        <v>14</v>
      </c>
      <c r="L288">
        <v>2201</v>
      </c>
    </row>
    <row r="289" spans="1:12" x14ac:dyDescent="0.2">
      <c r="A289" t="s">
        <v>20</v>
      </c>
      <c r="B289">
        <v>176</v>
      </c>
      <c r="F289" t="s">
        <v>20</v>
      </c>
      <c r="G289">
        <v>3657</v>
      </c>
      <c r="K289" t="s">
        <v>14</v>
      </c>
      <c r="L289">
        <v>676</v>
      </c>
    </row>
    <row r="290" spans="1:12" x14ac:dyDescent="0.2">
      <c r="A290" t="s">
        <v>14</v>
      </c>
      <c r="B290">
        <v>137</v>
      </c>
      <c r="F290" t="s">
        <v>20</v>
      </c>
      <c r="G290">
        <v>131</v>
      </c>
      <c r="K290" t="s">
        <v>14</v>
      </c>
      <c r="L290">
        <v>831</v>
      </c>
    </row>
    <row r="291" spans="1:12" x14ac:dyDescent="0.2">
      <c r="A291" t="s">
        <v>20</v>
      </c>
      <c r="B291">
        <v>337</v>
      </c>
      <c r="F291" t="s">
        <v>20</v>
      </c>
      <c r="G291">
        <v>239</v>
      </c>
      <c r="K291" t="s">
        <v>14</v>
      </c>
      <c r="L291">
        <v>859</v>
      </c>
    </row>
    <row r="292" spans="1:12" x14ac:dyDescent="0.2">
      <c r="A292" t="s">
        <v>14</v>
      </c>
      <c r="B292">
        <v>908</v>
      </c>
      <c r="F292" t="s">
        <v>20</v>
      </c>
      <c r="G292">
        <v>78</v>
      </c>
      <c r="K292" t="s">
        <v>14</v>
      </c>
      <c r="L292">
        <v>45</v>
      </c>
    </row>
    <row r="293" spans="1:12" x14ac:dyDescent="0.2">
      <c r="A293" t="s">
        <v>20</v>
      </c>
      <c r="B293">
        <v>107</v>
      </c>
      <c r="F293" t="s">
        <v>20</v>
      </c>
      <c r="G293">
        <v>1773</v>
      </c>
      <c r="K293" t="s">
        <v>14</v>
      </c>
      <c r="L293">
        <v>6</v>
      </c>
    </row>
    <row r="294" spans="1:12" x14ac:dyDescent="0.2">
      <c r="A294" t="s">
        <v>14</v>
      </c>
      <c r="B294">
        <v>10</v>
      </c>
      <c r="F294" t="s">
        <v>20</v>
      </c>
      <c r="G294">
        <v>32</v>
      </c>
      <c r="K294" t="s">
        <v>14</v>
      </c>
      <c r="L294">
        <v>7</v>
      </c>
    </row>
    <row r="295" spans="1:12" x14ac:dyDescent="0.2">
      <c r="A295" t="s">
        <v>74</v>
      </c>
      <c r="B295">
        <v>32</v>
      </c>
      <c r="F295" t="s">
        <v>20</v>
      </c>
      <c r="G295">
        <v>369</v>
      </c>
      <c r="K295" t="s">
        <v>14</v>
      </c>
      <c r="L295">
        <v>31</v>
      </c>
    </row>
    <row r="296" spans="1:12" x14ac:dyDescent="0.2">
      <c r="A296" t="s">
        <v>20</v>
      </c>
      <c r="B296">
        <v>183</v>
      </c>
      <c r="F296" t="s">
        <v>20</v>
      </c>
      <c r="G296">
        <v>89</v>
      </c>
      <c r="K296" t="s">
        <v>14</v>
      </c>
      <c r="L296">
        <v>78</v>
      </c>
    </row>
    <row r="297" spans="1:12" x14ac:dyDescent="0.2">
      <c r="A297" t="s">
        <v>14</v>
      </c>
      <c r="B297">
        <v>1910</v>
      </c>
      <c r="F297" t="s">
        <v>20</v>
      </c>
      <c r="G297">
        <v>147</v>
      </c>
      <c r="K297" t="s">
        <v>14</v>
      </c>
      <c r="L297">
        <v>1225</v>
      </c>
    </row>
    <row r="298" spans="1:12" x14ac:dyDescent="0.2">
      <c r="A298" t="s">
        <v>14</v>
      </c>
      <c r="B298">
        <v>38</v>
      </c>
      <c r="F298" t="s">
        <v>20</v>
      </c>
      <c r="G298">
        <v>126</v>
      </c>
      <c r="K298" t="s">
        <v>14</v>
      </c>
      <c r="L298">
        <v>1</v>
      </c>
    </row>
    <row r="299" spans="1:12" x14ac:dyDescent="0.2">
      <c r="A299" t="s">
        <v>14</v>
      </c>
      <c r="B299">
        <v>104</v>
      </c>
      <c r="F299" t="s">
        <v>20</v>
      </c>
      <c r="G299">
        <v>2218</v>
      </c>
      <c r="K299" t="s">
        <v>14</v>
      </c>
      <c r="L299">
        <v>67</v>
      </c>
    </row>
    <row r="300" spans="1:12" x14ac:dyDescent="0.2">
      <c r="A300" t="s">
        <v>20</v>
      </c>
      <c r="B300">
        <v>72</v>
      </c>
      <c r="F300" t="s">
        <v>20</v>
      </c>
      <c r="G300">
        <v>202</v>
      </c>
      <c r="K300" t="s">
        <v>14</v>
      </c>
      <c r="L300">
        <v>19</v>
      </c>
    </row>
    <row r="301" spans="1:12" x14ac:dyDescent="0.2">
      <c r="A301" t="s">
        <v>14</v>
      </c>
      <c r="B301">
        <v>49</v>
      </c>
      <c r="F301" t="s">
        <v>20</v>
      </c>
      <c r="G301">
        <v>140</v>
      </c>
      <c r="K301" t="s">
        <v>14</v>
      </c>
      <c r="L301">
        <v>2108</v>
      </c>
    </row>
    <row r="302" spans="1:12" x14ac:dyDescent="0.2">
      <c r="A302" t="s">
        <v>14</v>
      </c>
      <c r="B302">
        <v>1</v>
      </c>
      <c r="F302" t="s">
        <v>20</v>
      </c>
      <c r="G302">
        <v>1052</v>
      </c>
      <c r="K302" t="s">
        <v>14</v>
      </c>
      <c r="L302">
        <v>679</v>
      </c>
    </row>
    <row r="303" spans="1:12" x14ac:dyDescent="0.2">
      <c r="A303" t="s">
        <v>20</v>
      </c>
      <c r="B303">
        <v>295</v>
      </c>
      <c r="F303" t="s">
        <v>20</v>
      </c>
      <c r="G303">
        <v>247</v>
      </c>
      <c r="K303" t="s">
        <v>14</v>
      </c>
      <c r="L303">
        <v>36</v>
      </c>
    </row>
    <row r="304" spans="1:12" x14ac:dyDescent="0.2">
      <c r="A304" t="s">
        <v>14</v>
      </c>
      <c r="B304">
        <v>245</v>
      </c>
      <c r="F304" t="s">
        <v>20</v>
      </c>
      <c r="G304">
        <v>84</v>
      </c>
      <c r="K304" t="s">
        <v>14</v>
      </c>
      <c r="L304">
        <v>47</v>
      </c>
    </row>
    <row r="305" spans="1:12" x14ac:dyDescent="0.2">
      <c r="A305" t="s">
        <v>14</v>
      </c>
      <c r="B305">
        <v>32</v>
      </c>
      <c r="F305" t="s">
        <v>20</v>
      </c>
      <c r="G305">
        <v>88</v>
      </c>
      <c r="K305" t="s">
        <v>14</v>
      </c>
      <c r="L305">
        <v>70</v>
      </c>
    </row>
    <row r="306" spans="1:12" x14ac:dyDescent="0.2">
      <c r="A306" t="s">
        <v>20</v>
      </c>
      <c r="B306">
        <v>142</v>
      </c>
      <c r="F306" t="s">
        <v>20</v>
      </c>
      <c r="G306">
        <v>156</v>
      </c>
      <c r="K306" t="s">
        <v>14</v>
      </c>
      <c r="L306">
        <v>154</v>
      </c>
    </row>
    <row r="307" spans="1:12" x14ac:dyDescent="0.2">
      <c r="A307" t="s">
        <v>20</v>
      </c>
      <c r="B307">
        <v>85</v>
      </c>
      <c r="F307" t="s">
        <v>20</v>
      </c>
      <c r="G307">
        <v>2985</v>
      </c>
      <c r="K307" t="s">
        <v>14</v>
      </c>
      <c r="L307">
        <v>22</v>
      </c>
    </row>
    <row r="308" spans="1:12" x14ac:dyDescent="0.2">
      <c r="A308" t="s">
        <v>14</v>
      </c>
      <c r="B308">
        <v>7</v>
      </c>
      <c r="F308" t="s">
        <v>20</v>
      </c>
      <c r="G308">
        <v>762</v>
      </c>
      <c r="K308" t="s">
        <v>14</v>
      </c>
      <c r="L308">
        <v>1758</v>
      </c>
    </row>
    <row r="309" spans="1:12" x14ac:dyDescent="0.2">
      <c r="A309" t="s">
        <v>20</v>
      </c>
      <c r="B309">
        <v>659</v>
      </c>
      <c r="F309" t="s">
        <v>20</v>
      </c>
      <c r="G309">
        <v>554</v>
      </c>
      <c r="K309" t="s">
        <v>14</v>
      </c>
      <c r="L309">
        <v>94</v>
      </c>
    </row>
    <row r="310" spans="1:12" x14ac:dyDescent="0.2">
      <c r="A310" t="s">
        <v>14</v>
      </c>
      <c r="B310">
        <v>803</v>
      </c>
      <c r="F310" t="s">
        <v>20</v>
      </c>
      <c r="G310">
        <v>135</v>
      </c>
      <c r="K310" t="s">
        <v>14</v>
      </c>
      <c r="L310">
        <v>33</v>
      </c>
    </row>
    <row r="311" spans="1:12" x14ac:dyDescent="0.2">
      <c r="A311" t="s">
        <v>74</v>
      </c>
      <c r="B311">
        <v>75</v>
      </c>
      <c r="F311" t="s">
        <v>20</v>
      </c>
      <c r="G311">
        <v>122</v>
      </c>
      <c r="K311" t="s">
        <v>14</v>
      </c>
      <c r="L311">
        <v>1</v>
      </c>
    </row>
    <row r="312" spans="1:12" x14ac:dyDescent="0.2">
      <c r="A312" t="s">
        <v>14</v>
      </c>
      <c r="B312">
        <v>16</v>
      </c>
      <c r="F312" t="s">
        <v>20</v>
      </c>
      <c r="G312">
        <v>221</v>
      </c>
      <c r="K312" t="s">
        <v>14</v>
      </c>
      <c r="L312">
        <v>31</v>
      </c>
    </row>
    <row r="313" spans="1:12" x14ac:dyDescent="0.2">
      <c r="A313" t="s">
        <v>20</v>
      </c>
      <c r="B313">
        <v>121</v>
      </c>
      <c r="F313" t="s">
        <v>20</v>
      </c>
      <c r="G313">
        <v>126</v>
      </c>
      <c r="K313" t="s">
        <v>14</v>
      </c>
      <c r="L313">
        <v>35</v>
      </c>
    </row>
    <row r="314" spans="1:12" x14ac:dyDescent="0.2">
      <c r="A314" t="s">
        <v>20</v>
      </c>
      <c r="B314">
        <v>3742</v>
      </c>
      <c r="F314" t="s">
        <v>20</v>
      </c>
      <c r="G314">
        <v>1022</v>
      </c>
      <c r="K314" t="s">
        <v>14</v>
      </c>
      <c r="L314">
        <v>63</v>
      </c>
    </row>
    <row r="315" spans="1:12" x14ac:dyDescent="0.2">
      <c r="A315" t="s">
        <v>20</v>
      </c>
      <c r="B315">
        <v>223</v>
      </c>
      <c r="F315" t="s">
        <v>20</v>
      </c>
      <c r="G315">
        <v>3177</v>
      </c>
      <c r="K315" t="s">
        <v>14</v>
      </c>
      <c r="L315">
        <v>526</v>
      </c>
    </row>
    <row r="316" spans="1:12" x14ac:dyDescent="0.2">
      <c r="A316" t="s">
        <v>20</v>
      </c>
      <c r="B316">
        <v>133</v>
      </c>
      <c r="F316" t="s">
        <v>20</v>
      </c>
      <c r="G316">
        <v>198</v>
      </c>
      <c r="K316" t="s">
        <v>14</v>
      </c>
      <c r="L316">
        <v>121</v>
      </c>
    </row>
    <row r="317" spans="1:12" x14ac:dyDescent="0.2">
      <c r="A317" t="s">
        <v>14</v>
      </c>
      <c r="B317">
        <v>31</v>
      </c>
      <c r="F317" t="s">
        <v>20</v>
      </c>
      <c r="G317">
        <v>85</v>
      </c>
      <c r="K317" t="s">
        <v>14</v>
      </c>
      <c r="L317">
        <v>67</v>
      </c>
    </row>
    <row r="318" spans="1:12" x14ac:dyDescent="0.2">
      <c r="A318" t="s">
        <v>14</v>
      </c>
      <c r="B318">
        <v>108</v>
      </c>
      <c r="F318" t="s">
        <v>20</v>
      </c>
      <c r="G318">
        <v>3596</v>
      </c>
      <c r="K318" t="s">
        <v>14</v>
      </c>
      <c r="L318">
        <v>57</v>
      </c>
    </row>
    <row r="319" spans="1:12" x14ac:dyDescent="0.2">
      <c r="A319" t="s">
        <v>14</v>
      </c>
      <c r="B319">
        <v>30</v>
      </c>
      <c r="F319" t="s">
        <v>20</v>
      </c>
      <c r="G319">
        <v>244</v>
      </c>
      <c r="K319" t="s">
        <v>14</v>
      </c>
      <c r="L319">
        <v>1229</v>
      </c>
    </row>
    <row r="320" spans="1:12" x14ac:dyDescent="0.2">
      <c r="A320" t="s">
        <v>14</v>
      </c>
      <c r="B320">
        <v>17</v>
      </c>
      <c r="F320" t="s">
        <v>20</v>
      </c>
      <c r="G320">
        <v>5180</v>
      </c>
      <c r="K320" t="s">
        <v>14</v>
      </c>
      <c r="L320">
        <v>12</v>
      </c>
    </row>
    <row r="321" spans="1:12" x14ac:dyDescent="0.2">
      <c r="A321" t="s">
        <v>74</v>
      </c>
      <c r="B321">
        <v>64</v>
      </c>
      <c r="F321" t="s">
        <v>20</v>
      </c>
      <c r="G321">
        <v>589</v>
      </c>
      <c r="K321" t="s">
        <v>14</v>
      </c>
      <c r="L321">
        <v>452</v>
      </c>
    </row>
    <row r="322" spans="1:12" x14ac:dyDescent="0.2">
      <c r="A322" t="s">
        <v>14</v>
      </c>
      <c r="B322">
        <v>80</v>
      </c>
      <c r="F322" t="s">
        <v>20</v>
      </c>
      <c r="G322">
        <v>2725</v>
      </c>
      <c r="K322" t="s">
        <v>14</v>
      </c>
      <c r="L322">
        <v>1886</v>
      </c>
    </row>
    <row r="323" spans="1:12" x14ac:dyDescent="0.2">
      <c r="A323" t="s">
        <v>14</v>
      </c>
      <c r="B323">
        <v>2468</v>
      </c>
      <c r="F323" t="s">
        <v>20</v>
      </c>
      <c r="G323">
        <v>300</v>
      </c>
      <c r="K323" t="s">
        <v>14</v>
      </c>
      <c r="L323">
        <v>1825</v>
      </c>
    </row>
    <row r="324" spans="1:12" x14ac:dyDescent="0.2">
      <c r="A324" t="s">
        <v>20</v>
      </c>
      <c r="B324">
        <v>5168</v>
      </c>
      <c r="F324" t="s">
        <v>20</v>
      </c>
      <c r="G324">
        <v>144</v>
      </c>
      <c r="K324" t="s">
        <v>14</v>
      </c>
      <c r="L324">
        <v>31</v>
      </c>
    </row>
    <row r="325" spans="1:12" x14ac:dyDescent="0.2">
      <c r="A325" t="s">
        <v>14</v>
      </c>
      <c r="B325">
        <v>26</v>
      </c>
      <c r="F325" t="s">
        <v>20</v>
      </c>
      <c r="G325">
        <v>87</v>
      </c>
      <c r="K325" t="s">
        <v>14</v>
      </c>
      <c r="L325">
        <v>107</v>
      </c>
    </row>
    <row r="326" spans="1:12" x14ac:dyDescent="0.2">
      <c r="A326" t="s">
        <v>20</v>
      </c>
      <c r="B326">
        <v>307</v>
      </c>
      <c r="F326" t="s">
        <v>20</v>
      </c>
      <c r="G326">
        <v>3116</v>
      </c>
      <c r="K326" t="s">
        <v>14</v>
      </c>
      <c r="L326">
        <v>27</v>
      </c>
    </row>
    <row r="327" spans="1:12" x14ac:dyDescent="0.2">
      <c r="A327" t="s">
        <v>14</v>
      </c>
      <c r="B327">
        <v>73</v>
      </c>
      <c r="F327" t="s">
        <v>20</v>
      </c>
      <c r="G327">
        <v>909</v>
      </c>
      <c r="K327" t="s">
        <v>14</v>
      </c>
      <c r="L327">
        <v>1221</v>
      </c>
    </row>
    <row r="328" spans="1:12" x14ac:dyDescent="0.2">
      <c r="A328" t="s">
        <v>14</v>
      </c>
      <c r="B328">
        <v>128</v>
      </c>
      <c r="F328" t="s">
        <v>20</v>
      </c>
      <c r="G328">
        <v>1613</v>
      </c>
      <c r="K328" t="s">
        <v>14</v>
      </c>
      <c r="L328">
        <v>1</v>
      </c>
    </row>
    <row r="329" spans="1:12" x14ac:dyDescent="0.2">
      <c r="A329" t="s">
        <v>14</v>
      </c>
      <c r="B329">
        <v>33</v>
      </c>
      <c r="F329" t="s">
        <v>20</v>
      </c>
      <c r="G329">
        <v>136</v>
      </c>
      <c r="K329" t="s">
        <v>14</v>
      </c>
      <c r="L329">
        <v>16</v>
      </c>
    </row>
    <row r="330" spans="1:12" x14ac:dyDescent="0.2">
      <c r="A330" t="s">
        <v>20</v>
      </c>
      <c r="B330">
        <v>2441</v>
      </c>
      <c r="F330" t="s">
        <v>20</v>
      </c>
      <c r="G330">
        <v>130</v>
      </c>
      <c r="K330" t="s">
        <v>14</v>
      </c>
      <c r="L330">
        <v>41</v>
      </c>
    </row>
    <row r="331" spans="1:12" x14ac:dyDescent="0.2">
      <c r="A331" t="s">
        <v>47</v>
      </c>
      <c r="B331">
        <v>211</v>
      </c>
      <c r="F331" t="s">
        <v>20</v>
      </c>
      <c r="G331">
        <v>102</v>
      </c>
      <c r="K331" t="s">
        <v>14</v>
      </c>
      <c r="L331">
        <v>523</v>
      </c>
    </row>
    <row r="332" spans="1:12" x14ac:dyDescent="0.2">
      <c r="A332" t="s">
        <v>20</v>
      </c>
      <c r="B332">
        <v>1385</v>
      </c>
      <c r="F332" t="s">
        <v>20</v>
      </c>
      <c r="G332">
        <v>4006</v>
      </c>
      <c r="K332" t="s">
        <v>14</v>
      </c>
      <c r="L332">
        <v>141</v>
      </c>
    </row>
    <row r="333" spans="1:12" x14ac:dyDescent="0.2">
      <c r="A333" t="s">
        <v>20</v>
      </c>
      <c r="B333">
        <v>190</v>
      </c>
      <c r="F333" t="s">
        <v>20</v>
      </c>
      <c r="G333">
        <v>1629</v>
      </c>
      <c r="K333" t="s">
        <v>14</v>
      </c>
      <c r="L333">
        <v>52</v>
      </c>
    </row>
    <row r="334" spans="1:12" x14ac:dyDescent="0.2">
      <c r="A334" t="s">
        <v>20</v>
      </c>
      <c r="B334">
        <v>470</v>
      </c>
      <c r="F334" t="s">
        <v>20</v>
      </c>
      <c r="G334">
        <v>2188</v>
      </c>
      <c r="K334" t="s">
        <v>14</v>
      </c>
      <c r="L334">
        <v>225</v>
      </c>
    </row>
    <row r="335" spans="1:12" x14ac:dyDescent="0.2">
      <c r="A335" t="s">
        <v>20</v>
      </c>
      <c r="B335">
        <v>253</v>
      </c>
      <c r="F335" t="s">
        <v>20</v>
      </c>
      <c r="G335">
        <v>2409</v>
      </c>
      <c r="K335" t="s">
        <v>14</v>
      </c>
      <c r="L335">
        <v>38</v>
      </c>
    </row>
    <row r="336" spans="1:12" x14ac:dyDescent="0.2">
      <c r="A336" t="s">
        <v>20</v>
      </c>
      <c r="B336">
        <v>1113</v>
      </c>
      <c r="F336" t="s">
        <v>20</v>
      </c>
      <c r="G336">
        <v>194</v>
      </c>
      <c r="K336" t="s">
        <v>14</v>
      </c>
      <c r="L336">
        <v>15</v>
      </c>
    </row>
    <row r="337" spans="1:12" x14ac:dyDescent="0.2">
      <c r="A337" t="s">
        <v>20</v>
      </c>
      <c r="B337">
        <v>2283</v>
      </c>
      <c r="F337" t="s">
        <v>20</v>
      </c>
      <c r="G337">
        <v>1140</v>
      </c>
      <c r="K337" t="s">
        <v>14</v>
      </c>
      <c r="L337">
        <v>37</v>
      </c>
    </row>
    <row r="338" spans="1:12" x14ac:dyDescent="0.2">
      <c r="A338" t="s">
        <v>14</v>
      </c>
      <c r="B338">
        <v>1072</v>
      </c>
      <c r="F338" t="s">
        <v>20</v>
      </c>
      <c r="G338">
        <v>102</v>
      </c>
      <c r="K338" t="s">
        <v>14</v>
      </c>
      <c r="L338">
        <v>112</v>
      </c>
    </row>
    <row r="339" spans="1:12" x14ac:dyDescent="0.2">
      <c r="A339" t="s">
        <v>20</v>
      </c>
      <c r="B339">
        <v>1095</v>
      </c>
      <c r="F339" t="s">
        <v>20</v>
      </c>
      <c r="G339">
        <v>2857</v>
      </c>
      <c r="K339" t="s">
        <v>14</v>
      </c>
      <c r="L339">
        <v>21</v>
      </c>
    </row>
    <row r="340" spans="1:12" x14ac:dyDescent="0.2">
      <c r="A340" t="s">
        <v>20</v>
      </c>
      <c r="B340">
        <v>1690</v>
      </c>
      <c r="F340" t="s">
        <v>20</v>
      </c>
      <c r="G340">
        <v>107</v>
      </c>
      <c r="K340" t="s">
        <v>14</v>
      </c>
      <c r="L340">
        <v>67</v>
      </c>
    </row>
    <row r="341" spans="1:12" x14ac:dyDescent="0.2">
      <c r="A341" t="s">
        <v>74</v>
      </c>
      <c r="B341">
        <v>1297</v>
      </c>
      <c r="F341" t="s">
        <v>20</v>
      </c>
      <c r="G341">
        <v>160</v>
      </c>
      <c r="K341" t="s">
        <v>14</v>
      </c>
      <c r="L341">
        <v>78</v>
      </c>
    </row>
    <row r="342" spans="1:12" x14ac:dyDescent="0.2">
      <c r="A342" t="s">
        <v>14</v>
      </c>
      <c r="B342">
        <v>393</v>
      </c>
      <c r="F342" t="s">
        <v>20</v>
      </c>
      <c r="G342">
        <v>2230</v>
      </c>
      <c r="K342" t="s">
        <v>14</v>
      </c>
      <c r="L342">
        <v>67</v>
      </c>
    </row>
    <row r="343" spans="1:12" x14ac:dyDescent="0.2">
      <c r="A343" t="s">
        <v>14</v>
      </c>
      <c r="B343">
        <v>1257</v>
      </c>
      <c r="F343" t="s">
        <v>20</v>
      </c>
      <c r="G343">
        <v>316</v>
      </c>
      <c r="K343" t="s">
        <v>14</v>
      </c>
      <c r="L343">
        <v>263</v>
      </c>
    </row>
    <row r="344" spans="1:12" x14ac:dyDescent="0.2">
      <c r="A344" t="s">
        <v>14</v>
      </c>
      <c r="B344">
        <v>328</v>
      </c>
      <c r="F344" t="s">
        <v>20</v>
      </c>
      <c r="G344">
        <v>117</v>
      </c>
      <c r="K344" t="s">
        <v>14</v>
      </c>
      <c r="L344">
        <v>1691</v>
      </c>
    </row>
    <row r="345" spans="1:12" x14ac:dyDescent="0.2">
      <c r="A345" t="s">
        <v>14</v>
      </c>
      <c r="B345">
        <v>147</v>
      </c>
      <c r="F345" t="s">
        <v>20</v>
      </c>
      <c r="G345">
        <v>6406</v>
      </c>
      <c r="K345" t="s">
        <v>14</v>
      </c>
      <c r="L345">
        <v>181</v>
      </c>
    </row>
    <row r="346" spans="1:12" x14ac:dyDescent="0.2">
      <c r="A346" t="s">
        <v>14</v>
      </c>
      <c r="B346">
        <v>830</v>
      </c>
      <c r="F346" t="s">
        <v>20</v>
      </c>
      <c r="G346">
        <v>192</v>
      </c>
      <c r="K346" t="s">
        <v>14</v>
      </c>
      <c r="L346">
        <v>13</v>
      </c>
    </row>
    <row r="347" spans="1:12" x14ac:dyDescent="0.2">
      <c r="A347" t="s">
        <v>14</v>
      </c>
      <c r="B347">
        <v>331</v>
      </c>
      <c r="F347" t="s">
        <v>20</v>
      </c>
      <c r="G347">
        <v>26</v>
      </c>
      <c r="K347" t="s">
        <v>14</v>
      </c>
      <c r="L347">
        <v>1</v>
      </c>
    </row>
    <row r="348" spans="1:12" x14ac:dyDescent="0.2">
      <c r="A348" t="s">
        <v>14</v>
      </c>
      <c r="B348">
        <v>25</v>
      </c>
      <c r="F348" t="s">
        <v>20</v>
      </c>
      <c r="G348">
        <v>723</v>
      </c>
      <c r="K348" t="s">
        <v>14</v>
      </c>
      <c r="L348">
        <v>21</v>
      </c>
    </row>
    <row r="349" spans="1:12" x14ac:dyDescent="0.2">
      <c r="A349" t="s">
        <v>20</v>
      </c>
      <c r="B349">
        <v>191</v>
      </c>
      <c r="F349" t="s">
        <v>20</v>
      </c>
      <c r="G349">
        <v>170</v>
      </c>
      <c r="K349" t="s">
        <v>14</v>
      </c>
      <c r="L349">
        <v>830</v>
      </c>
    </row>
    <row r="350" spans="1:12" x14ac:dyDescent="0.2">
      <c r="A350" t="s">
        <v>14</v>
      </c>
      <c r="B350">
        <v>3483</v>
      </c>
      <c r="F350" t="s">
        <v>20</v>
      </c>
      <c r="G350">
        <v>238</v>
      </c>
      <c r="K350" t="s">
        <v>14</v>
      </c>
      <c r="L350">
        <v>130</v>
      </c>
    </row>
    <row r="351" spans="1:12" x14ac:dyDescent="0.2">
      <c r="A351" t="s">
        <v>14</v>
      </c>
      <c r="B351">
        <v>923</v>
      </c>
      <c r="F351" t="s">
        <v>20</v>
      </c>
      <c r="G351">
        <v>55</v>
      </c>
      <c r="K351" t="s">
        <v>14</v>
      </c>
      <c r="L351">
        <v>55</v>
      </c>
    </row>
    <row r="352" spans="1:12" x14ac:dyDescent="0.2">
      <c r="A352" t="s">
        <v>14</v>
      </c>
      <c r="B352">
        <v>1</v>
      </c>
      <c r="F352" t="s">
        <v>20</v>
      </c>
      <c r="G352">
        <v>128</v>
      </c>
      <c r="K352" t="s">
        <v>14</v>
      </c>
      <c r="L352">
        <v>114</v>
      </c>
    </row>
    <row r="353" spans="1:12" x14ac:dyDescent="0.2">
      <c r="A353" t="s">
        <v>20</v>
      </c>
      <c r="B353">
        <v>2013</v>
      </c>
      <c r="F353" t="s">
        <v>20</v>
      </c>
      <c r="G353">
        <v>2144</v>
      </c>
      <c r="K353" t="s">
        <v>14</v>
      </c>
      <c r="L353">
        <v>594</v>
      </c>
    </row>
    <row r="354" spans="1:12" x14ac:dyDescent="0.2">
      <c r="A354" t="s">
        <v>14</v>
      </c>
      <c r="B354">
        <v>33</v>
      </c>
      <c r="F354" t="s">
        <v>20</v>
      </c>
      <c r="G354">
        <v>2693</v>
      </c>
      <c r="K354" t="s">
        <v>14</v>
      </c>
      <c r="L354">
        <v>24</v>
      </c>
    </row>
    <row r="355" spans="1:12" x14ac:dyDescent="0.2">
      <c r="A355" t="s">
        <v>20</v>
      </c>
      <c r="B355">
        <v>1703</v>
      </c>
      <c r="F355" t="s">
        <v>20</v>
      </c>
      <c r="G355">
        <v>432</v>
      </c>
      <c r="K355" t="s">
        <v>14</v>
      </c>
      <c r="L355">
        <v>252</v>
      </c>
    </row>
    <row r="356" spans="1:12" x14ac:dyDescent="0.2">
      <c r="A356" t="s">
        <v>20</v>
      </c>
      <c r="B356">
        <v>80</v>
      </c>
      <c r="F356" t="s">
        <v>20</v>
      </c>
      <c r="G356">
        <v>189</v>
      </c>
      <c r="K356" t="s">
        <v>14</v>
      </c>
      <c r="L356">
        <v>67</v>
      </c>
    </row>
    <row r="357" spans="1:12" x14ac:dyDescent="0.2">
      <c r="A357" t="s">
        <v>47</v>
      </c>
      <c r="B357">
        <v>86</v>
      </c>
      <c r="F357" t="s">
        <v>20</v>
      </c>
      <c r="G357">
        <v>154</v>
      </c>
      <c r="K357" t="s">
        <v>14</v>
      </c>
      <c r="L357">
        <v>742</v>
      </c>
    </row>
    <row r="358" spans="1:12" x14ac:dyDescent="0.2">
      <c r="A358" t="s">
        <v>14</v>
      </c>
      <c r="B358">
        <v>40</v>
      </c>
      <c r="F358" t="s">
        <v>20</v>
      </c>
      <c r="G358">
        <v>96</v>
      </c>
      <c r="K358" t="s">
        <v>14</v>
      </c>
      <c r="L358">
        <v>75</v>
      </c>
    </row>
    <row r="359" spans="1:12" x14ac:dyDescent="0.2">
      <c r="A359" t="s">
        <v>20</v>
      </c>
      <c r="B359">
        <v>41</v>
      </c>
      <c r="F359" t="s">
        <v>20</v>
      </c>
      <c r="G359">
        <v>3063</v>
      </c>
      <c r="K359" t="s">
        <v>14</v>
      </c>
      <c r="L359">
        <v>4405</v>
      </c>
    </row>
    <row r="360" spans="1:12" x14ac:dyDescent="0.2">
      <c r="A360" t="s">
        <v>14</v>
      </c>
      <c r="B360">
        <v>23</v>
      </c>
      <c r="F360" t="s">
        <v>20</v>
      </c>
      <c r="G360">
        <v>2266</v>
      </c>
      <c r="K360" t="s">
        <v>14</v>
      </c>
      <c r="L360">
        <v>92</v>
      </c>
    </row>
    <row r="361" spans="1:12" x14ac:dyDescent="0.2">
      <c r="A361" t="s">
        <v>20</v>
      </c>
      <c r="B361">
        <v>187</v>
      </c>
      <c r="F361" t="s">
        <v>20</v>
      </c>
      <c r="G361">
        <v>194</v>
      </c>
      <c r="K361" t="s">
        <v>14</v>
      </c>
      <c r="L361">
        <v>64</v>
      </c>
    </row>
    <row r="362" spans="1:12" x14ac:dyDescent="0.2">
      <c r="A362" t="s">
        <v>20</v>
      </c>
      <c r="B362">
        <v>2875</v>
      </c>
      <c r="F362" t="s">
        <v>20</v>
      </c>
      <c r="G362">
        <v>129</v>
      </c>
      <c r="K362" t="s">
        <v>14</v>
      </c>
      <c r="L362">
        <v>64</v>
      </c>
    </row>
    <row r="363" spans="1:12" x14ac:dyDescent="0.2">
      <c r="A363" t="s">
        <v>20</v>
      </c>
      <c r="B363">
        <v>88</v>
      </c>
      <c r="F363" t="s">
        <v>20</v>
      </c>
      <c r="G363">
        <v>375</v>
      </c>
      <c r="K363" t="s">
        <v>14</v>
      </c>
      <c r="L363">
        <v>842</v>
      </c>
    </row>
    <row r="364" spans="1:12" x14ac:dyDescent="0.2">
      <c r="A364" t="s">
        <v>20</v>
      </c>
      <c r="B364">
        <v>191</v>
      </c>
      <c r="F364" t="s">
        <v>20</v>
      </c>
      <c r="G364">
        <v>409</v>
      </c>
      <c r="K364" t="s">
        <v>14</v>
      </c>
      <c r="L364">
        <v>112</v>
      </c>
    </row>
    <row r="365" spans="1:12" x14ac:dyDescent="0.2">
      <c r="A365" t="s">
        <v>20</v>
      </c>
      <c r="B365">
        <v>139</v>
      </c>
      <c r="F365" t="s">
        <v>20</v>
      </c>
      <c r="G365">
        <v>234</v>
      </c>
      <c r="K365" t="s">
        <v>14</v>
      </c>
      <c r="L365">
        <v>374</v>
      </c>
    </row>
    <row r="366" spans="1:12" x14ac:dyDescent="0.2">
      <c r="A366" t="s">
        <v>20</v>
      </c>
      <c r="B366">
        <v>186</v>
      </c>
      <c r="F366" t="s">
        <v>20</v>
      </c>
      <c r="G366">
        <v>3016</v>
      </c>
    </row>
    <row r="367" spans="1:12" x14ac:dyDescent="0.2">
      <c r="A367" t="s">
        <v>20</v>
      </c>
      <c r="B367">
        <v>112</v>
      </c>
      <c r="F367" t="s">
        <v>20</v>
      </c>
      <c r="G367">
        <v>264</v>
      </c>
    </row>
    <row r="368" spans="1:12" x14ac:dyDescent="0.2">
      <c r="A368" t="s">
        <v>20</v>
      </c>
      <c r="B368">
        <v>101</v>
      </c>
      <c r="F368" t="s">
        <v>20</v>
      </c>
      <c r="G368">
        <v>272</v>
      </c>
    </row>
    <row r="369" spans="1:7" x14ac:dyDescent="0.2">
      <c r="A369" t="s">
        <v>14</v>
      </c>
      <c r="B369">
        <v>75</v>
      </c>
      <c r="F369" t="s">
        <v>20</v>
      </c>
      <c r="G369">
        <v>419</v>
      </c>
    </row>
    <row r="370" spans="1:7" x14ac:dyDescent="0.2">
      <c r="A370" t="s">
        <v>20</v>
      </c>
      <c r="B370">
        <v>206</v>
      </c>
      <c r="F370" t="s">
        <v>20</v>
      </c>
      <c r="G370">
        <v>1621</v>
      </c>
    </row>
    <row r="371" spans="1:7" x14ac:dyDescent="0.2">
      <c r="A371" t="s">
        <v>20</v>
      </c>
      <c r="B371">
        <v>154</v>
      </c>
      <c r="F371" t="s">
        <v>20</v>
      </c>
      <c r="G371">
        <v>1101</v>
      </c>
    </row>
    <row r="372" spans="1:7" x14ac:dyDescent="0.2">
      <c r="A372" t="s">
        <v>20</v>
      </c>
      <c r="B372">
        <v>5966</v>
      </c>
      <c r="F372" t="s">
        <v>20</v>
      </c>
      <c r="G372">
        <v>1073</v>
      </c>
    </row>
    <row r="373" spans="1:7" x14ac:dyDescent="0.2">
      <c r="A373" t="s">
        <v>14</v>
      </c>
      <c r="B373">
        <v>2176</v>
      </c>
      <c r="F373" t="s">
        <v>20</v>
      </c>
      <c r="G373">
        <v>331</v>
      </c>
    </row>
    <row r="374" spans="1:7" x14ac:dyDescent="0.2">
      <c r="A374" t="s">
        <v>20</v>
      </c>
      <c r="B374">
        <v>169</v>
      </c>
      <c r="F374" t="s">
        <v>20</v>
      </c>
      <c r="G374">
        <v>1170</v>
      </c>
    </row>
    <row r="375" spans="1:7" x14ac:dyDescent="0.2">
      <c r="A375" t="s">
        <v>20</v>
      </c>
      <c r="B375">
        <v>2106</v>
      </c>
      <c r="F375" t="s">
        <v>20</v>
      </c>
      <c r="G375">
        <v>363</v>
      </c>
    </row>
    <row r="376" spans="1:7" x14ac:dyDescent="0.2">
      <c r="A376" t="s">
        <v>14</v>
      </c>
      <c r="B376">
        <v>441</v>
      </c>
      <c r="F376" t="s">
        <v>20</v>
      </c>
      <c r="G376">
        <v>103</v>
      </c>
    </row>
    <row r="377" spans="1:7" x14ac:dyDescent="0.2">
      <c r="A377" t="s">
        <v>14</v>
      </c>
      <c r="B377">
        <v>25</v>
      </c>
      <c r="F377" t="s">
        <v>20</v>
      </c>
      <c r="G377">
        <v>147</v>
      </c>
    </row>
    <row r="378" spans="1:7" x14ac:dyDescent="0.2">
      <c r="A378" t="s">
        <v>20</v>
      </c>
      <c r="B378">
        <v>131</v>
      </c>
      <c r="F378" t="s">
        <v>20</v>
      </c>
      <c r="G378">
        <v>110</v>
      </c>
    </row>
    <row r="379" spans="1:7" x14ac:dyDescent="0.2">
      <c r="A379" t="s">
        <v>14</v>
      </c>
      <c r="B379">
        <v>127</v>
      </c>
      <c r="F379" t="s">
        <v>20</v>
      </c>
      <c r="G379">
        <v>134</v>
      </c>
    </row>
    <row r="380" spans="1:7" x14ac:dyDescent="0.2">
      <c r="A380" t="s">
        <v>14</v>
      </c>
      <c r="B380">
        <v>355</v>
      </c>
      <c r="F380" t="s">
        <v>20</v>
      </c>
      <c r="G380">
        <v>269</v>
      </c>
    </row>
    <row r="381" spans="1:7" x14ac:dyDescent="0.2">
      <c r="A381" t="s">
        <v>14</v>
      </c>
      <c r="B381">
        <v>44</v>
      </c>
      <c r="F381" t="s">
        <v>20</v>
      </c>
      <c r="G381">
        <v>175</v>
      </c>
    </row>
    <row r="382" spans="1:7" x14ac:dyDescent="0.2">
      <c r="A382" t="s">
        <v>20</v>
      </c>
      <c r="B382">
        <v>84</v>
      </c>
      <c r="F382" t="s">
        <v>20</v>
      </c>
      <c r="G382">
        <v>69</v>
      </c>
    </row>
    <row r="383" spans="1:7" x14ac:dyDescent="0.2">
      <c r="A383" t="s">
        <v>20</v>
      </c>
      <c r="B383">
        <v>155</v>
      </c>
      <c r="F383" t="s">
        <v>20</v>
      </c>
      <c r="G383">
        <v>190</v>
      </c>
    </row>
    <row r="384" spans="1:7" x14ac:dyDescent="0.2">
      <c r="A384" t="s">
        <v>14</v>
      </c>
      <c r="B384">
        <v>67</v>
      </c>
      <c r="F384" t="s">
        <v>20</v>
      </c>
      <c r="G384">
        <v>237</v>
      </c>
    </row>
    <row r="385" spans="1:7" x14ac:dyDescent="0.2">
      <c r="A385" t="s">
        <v>20</v>
      </c>
      <c r="B385">
        <v>189</v>
      </c>
      <c r="F385" t="s">
        <v>20</v>
      </c>
      <c r="G385">
        <v>196</v>
      </c>
    </row>
    <row r="386" spans="1:7" x14ac:dyDescent="0.2">
      <c r="A386" t="s">
        <v>20</v>
      </c>
      <c r="B386">
        <v>4799</v>
      </c>
      <c r="F386" t="s">
        <v>20</v>
      </c>
      <c r="G386">
        <v>7295</v>
      </c>
    </row>
    <row r="387" spans="1:7" x14ac:dyDescent="0.2">
      <c r="A387" t="s">
        <v>20</v>
      </c>
      <c r="B387">
        <v>1137</v>
      </c>
      <c r="F387" t="s">
        <v>20</v>
      </c>
      <c r="G387">
        <v>2893</v>
      </c>
    </row>
    <row r="388" spans="1:7" x14ac:dyDescent="0.2">
      <c r="A388" t="s">
        <v>14</v>
      </c>
      <c r="B388">
        <v>1068</v>
      </c>
      <c r="F388" t="s">
        <v>20</v>
      </c>
      <c r="G388">
        <v>820</v>
      </c>
    </row>
    <row r="389" spans="1:7" x14ac:dyDescent="0.2">
      <c r="A389" t="s">
        <v>14</v>
      </c>
      <c r="B389">
        <v>424</v>
      </c>
      <c r="F389" t="s">
        <v>20</v>
      </c>
      <c r="G389">
        <v>2038</v>
      </c>
    </row>
    <row r="390" spans="1:7" x14ac:dyDescent="0.2">
      <c r="A390" t="s">
        <v>74</v>
      </c>
      <c r="B390">
        <v>145</v>
      </c>
      <c r="F390" t="s">
        <v>20</v>
      </c>
      <c r="G390">
        <v>116</v>
      </c>
    </row>
    <row r="391" spans="1:7" x14ac:dyDescent="0.2">
      <c r="A391" t="s">
        <v>20</v>
      </c>
      <c r="B391">
        <v>1152</v>
      </c>
      <c r="F391" t="s">
        <v>20</v>
      </c>
      <c r="G391">
        <v>1345</v>
      </c>
    </row>
    <row r="392" spans="1:7" x14ac:dyDescent="0.2">
      <c r="A392" t="s">
        <v>20</v>
      </c>
      <c r="B392">
        <v>50</v>
      </c>
      <c r="F392" t="s">
        <v>20</v>
      </c>
      <c r="G392">
        <v>168</v>
      </c>
    </row>
    <row r="393" spans="1:7" x14ac:dyDescent="0.2">
      <c r="A393" t="s">
        <v>14</v>
      </c>
      <c r="B393">
        <v>151</v>
      </c>
      <c r="F393" t="s">
        <v>20</v>
      </c>
      <c r="G393">
        <v>137</v>
      </c>
    </row>
    <row r="394" spans="1:7" x14ac:dyDescent="0.2">
      <c r="A394" t="s">
        <v>14</v>
      </c>
      <c r="B394">
        <v>1608</v>
      </c>
      <c r="F394" t="s">
        <v>20</v>
      </c>
      <c r="G394">
        <v>186</v>
      </c>
    </row>
    <row r="395" spans="1:7" x14ac:dyDescent="0.2">
      <c r="A395" t="s">
        <v>20</v>
      </c>
      <c r="B395">
        <v>3059</v>
      </c>
      <c r="F395" t="s">
        <v>20</v>
      </c>
      <c r="G395">
        <v>125</v>
      </c>
    </row>
    <row r="396" spans="1:7" x14ac:dyDescent="0.2">
      <c r="A396" t="s">
        <v>20</v>
      </c>
      <c r="B396">
        <v>34</v>
      </c>
      <c r="F396" t="s">
        <v>20</v>
      </c>
      <c r="G396">
        <v>202</v>
      </c>
    </row>
    <row r="397" spans="1:7" x14ac:dyDescent="0.2">
      <c r="A397" t="s">
        <v>20</v>
      </c>
      <c r="B397">
        <v>220</v>
      </c>
      <c r="F397" t="s">
        <v>20</v>
      </c>
      <c r="G397">
        <v>103</v>
      </c>
    </row>
    <row r="398" spans="1:7" x14ac:dyDescent="0.2">
      <c r="A398" t="s">
        <v>20</v>
      </c>
      <c r="B398">
        <v>1604</v>
      </c>
      <c r="F398" t="s">
        <v>20</v>
      </c>
      <c r="G398">
        <v>1785</v>
      </c>
    </row>
    <row r="399" spans="1:7" x14ac:dyDescent="0.2">
      <c r="A399" t="s">
        <v>20</v>
      </c>
      <c r="B399">
        <v>454</v>
      </c>
      <c r="F399" t="s">
        <v>20</v>
      </c>
      <c r="G399">
        <v>157</v>
      </c>
    </row>
    <row r="400" spans="1:7" x14ac:dyDescent="0.2">
      <c r="A400" t="s">
        <v>20</v>
      </c>
      <c r="B400">
        <v>123</v>
      </c>
      <c r="F400" t="s">
        <v>20</v>
      </c>
      <c r="G400">
        <v>555</v>
      </c>
    </row>
    <row r="401" spans="1:7" x14ac:dyDescent="0.2">
      <c r="A401" t="s">
        <v>14</v>
      </c>
      <c r="B401">
        <v>941</v>
      </c>
      <c r="F401" t="s">
        <v>20</v>
      </c>
      <c r="G401">
        <v>297</v>
      </c>
    </row>
    <row r="402" spans="1:7" x14ac:dyDescent="0.2">
      <c r="A402" t="s">
        <v>14</v>
      </c>
      <c r="B402">
        <v>1</v>
      </c>
      <c r="F402" t="s">
        <v>20</v>
      </c>
      <c r="G402">
        <v>123</v>
      </c>
    </row>
    <row r="403" spans="1:7" x14ac:dyDescent="0.2">
      <c r="A403" t="s">
        <v>20</v>
      </c>
      <c r="B403">
        <v>299</v>
      </c>
      <c r="F403" t="s">
        <v>20</v>
      </c>
      <c r="G403">
        <v>3036</v>
      </c>
    </row>
    <row r="404" spans="1:7" x14ac:dyDescent="0.2">
      <c r="A404" t="s">
        <v>14</v>
      </c>
      <c r="B404">
        <v>40</v>
      </c>
      <c r="F404" t="s">
        <v>20</v>
      </c>
      <c r="G404">
        <v>144</v>
      </c>
    </row>
    <row r="405" spans="1:7" x14ac:dyDescent="0.2">
      <c r="A405" t="s">
        <v>14</v>
      </c>
      <c r="B405">
        <v>3015</v>
      </c>
      <c r="F405" t="s">
        <v>20</v>
      </c>
      <c r="G405">
        <v>121</v>
      </c>
    </row>
    <row r="406" spans="1:7" x14ac:dyDescent="0.2">
      <c r="A406" t="s">
        <v>20</v>
      </c>
      <c r="B406">
        <v>2237</v>
      </c>
      <c r="F406" t="s">
        <v>20</v>
      </c>
      <c r="G406">
        <v>181</v>
      </c>
    </row>
    <row r="407" spans="1:7" x14ac:dyDescent="0.2">
      <c r="A407" t="s">
        <v>14</v>
      </c>
      <c r="B407">
        <v>435</v>
      </c>
      <c r="F407" t="s">
        <v>20</v>
      </c>
      <c r="G407">
        <v>122</v>
      </c>
    </row>
    <row r="408" spans="1:7" x14ac:dyDescent="0.2">
      <c r="A408" t="s">
        <v>20</v>
      </c>
      <c r="B408">
        <v>645</v>
      </c>
      <c r="F408" t="s">
        <v>20</v>
      </c>
      <c r="G408">
        <v>1071</v>
      </c>
    </row>
    <row r="409" spans="1:7" x14ac:dyDescent="0.2">
      <c r="A409" t="s">
        <v>20</v>
      </c>
      <c r="B409">
        <v>484</v>
      </c>
      <c r="F409" t="s">
        <v>20</v>
      </c>
      <c r="G409">
        <v>980</v>
      </c>
    </row>
    <row r="410" spans="1:7" x14ac:dyDescent="0.2">
      <c r="A410" t="s">
        <v>20</v>
      </c>
      <c r="B410">
        <v>154</v>
      </c>
      <c r="F410" t="s">
        <v>20</v>
      </c>
      <c r="G410">
        <v>536</v>
      </c>
    </row>
    <row r="411" spans="1:7" x14ac:dyDescent="0.2">
      <c r="A411" t="s">
        <v>14</v>
      </c>
      <c r="B411">
        <v>714</v>
      </c>
      <c r="F411" t="s">
        <v>20</v>
      </c>
      <c r="G411">
        <v>1991</v>
      </c>
    </row>
    <row r="412" spans="1:7" x14ac:dyDescent="0.2">
      <c r="A412" t="s">
        <v>47</v>
      </c>
      <c r="B412">
        <v>1111</v>
      </c>
      <c r="F412" t="s">
        <v>20</v>
      </c>
      <c r="G412">
        <v>180</v>
      </c>
    </row>
    <row r="413" spans="1:7" x14ac:dyDescent="0.2">
      <c r="A413" t="s">
        <v>20</v>
      </c>
      <c r="B413">
        <v>82</v>
      </c>
      <c r="F413" t="s">
        <v>20</v>
      </c>
      <c r="G413">
        <v>130</v>
      </c>
    </row>
    <row r="414" spans="1:7" x14ac:dyDescent="0.2">
      <c r="A414" t="s">
        <v>20</v>
      </c>
      <c r="B414">
        <v>134</v>
      </c>
      <c r="F414" t="s">
        <v>20</v>
      </c>
      <c r="G414">
        <v>122</v>
      </c>
    </row>
    <row r="415" spans="1:7" x14ac:dyDescent="0.2">
      <c r="A415" t="s">
        <v>47</v>
      </c>
      <c r="B415">
        <v>1089</v>
      </c>
      <c r="F415" t="s">
        <v>20</v>
      </c>
      <c r="G415">
        <v>140</v>
      </c>
    </row>
    <row r="416" spans="1:7" x14ac:dyDescent="0.2">
      <c r="A416" t="s">
        <v>14</v>
      </c>
      <c r="B416">
        <v>5497</v>
      </c>
      <c r="F416" t="s">
        <v>20</v>
      </c>
      <c r="G416">
        <v>3388</v>
      </c>
    </row>
    <row r="417" spans="1:7" x14ac:dyDescent="0.2">
      <c r="A417" t="s">
        <v>14</v>
      </c>
      <c r="B417">
        <v>418</v>
      </c>
      <c r="F417" t="s">
        <v>20</v>
      </c>
      <c r="G417">
        <v>280</v>
      </c>
    </row>
    <row r="418" spans="1:7" x14ac:dyDescent="0.2">
      <c r="A418" t="s">
        <v>14</v>
      </c>
      <c r="B418">
        <v>1439</v>
      </c>
      <c r="F418" t="s">
        <v>20</v>
      </c>
      <c r="G418">
        <v>366</v>
      </c>
    </row>
    <row r="419" spans="1:7" x14ac:dyDescent="0.2">
      <c r="A419" t="s">
        <v>14</v>
      </c>
      <c r="B419">
        <v>15</v>
      </c>
      <c r="F419" t="s">
        <v>20</v>
      </c>
      <c r="G419">
        <v>270</v>
      </c>
    </row>
    <row r="420" spans="1:7" x14ac:dyDescent="0.2">
      <c r="A420" t="s">
        <v>14</v>
      </c>
      <c r="B420">
        <v>1999</v>
      </c>
      <c r="F420" t="s">
        <v>20</v>
      </c>
      <c r="G420">
        <v>137</v>
      </c>
    </row>
    <row r="421" spans="1:7" x14ac:dyDescent="0.2">
      <c r="A421" t="s">
        <v>20</v>
      </c>
      <c r="B421">
        <v>5203</v>
      </c>
      <c r="F421" t="s">
        <v>20</v>
      </c>
      <c r="G421">
        <v>3205</v>
      </c>
    </row>
    <row r="422" spans="1:7" x14ac:dyDescent="0.2">
      <c r="A422" t="s">
        <v>20</v>
      </c>
      <c r="B422">
        <v>94</v>
      </c>
      <c r="F422" t="s">
        <v>20</v>
      </c>
      <c r="G422">
        <v>288</v>
      </c>
    </row>
    <row r="423" spans="1:7" x14ac:dyDescent="0.2">
      <c r="A423" t="s">
        <v>14</v>
      </c>
      <c r="B423">
        <v>118</v>
      </c>
      <c r="F423" t="s">
        <v>20</v>
      </c>
      <c r="G423">
        <v>148</v>
      </c>
    </row>
    <row r="424" spans="1:7" x14ac:dyDescent="0.2">
      <c r="A424" t="s">
        <v>20</v>
      </c>
      <c r="B424">
        <v>205</v>
      </c>
      <c r="F424" t="s">
        <v>20</v>
      </c>
      <c r="G424">
        <v>114</v>
      </c>
    </row>
    <row r="425" spans="1:7" x14ac:dyDescent="0.2">
      <c r="A425" t="s">
        <v>14</v>
      </c>
      <c r="B425">
        <v>162</v>
      </c>
      <c r="F425" t="s">
        <v>20</v>
      </c>
      <c r="G425">
        <v>1518</v>
      </c>
    </row>
    <row r="426" spans="1:7" x14ac:dyDescent="0.2">
      <c r="A426" t="s">
        <v>14</v>
      </c>
      <c r="B426">
        <v>83</v>
      </c>
      <c r="F426" t="s">
        <v>20</v>
      </c>
      <c r="G426">
        <v>166</v>
      </c>
    </row>
    <row r="427" spans="1:7" x14ac:dyDescent="0.2">
      <c r="A427" t="s">
        <v>20</v>
      </c>
      <c r="B427">
        <v>92</v>
      </c>
      <c r="F427" t="s">
        <v>20</v>
      </c>
      <c r="G427">
        <v>100</v>
      </c>
    </row>
    <row r="428" spans="1:7" x14ac:dyDescent="0.2">
      <c r="A428" t="s">
        <v>20</v>
      </c>
      <c r="B428">
        <v>219</v>
      </c>
      <c r="F428" t="s">
        <v>20</v>
      </c>
      <c r="G428">
        <v>235</v>
      </c>
    </row>
    <row r="429" spans="1:7" x14ac:dyDescent="0.2">
      <c r="A429" t="s">
        <v>20</v>
      </c>
      <c r="B429">
        <v>2526</v>
      </c>
      <c r="F429" t="s">
        <v>20</v>
      </c>
      <c r="G429">
        <v>148</v>
      </c>
    </row>
    <row r="430" spans="1:7" x14ac:dyDescent="0.2">
      <c r="A430" t="s">
        <v>14</v>
      </c>
      <c r="B430">
        <v>747</v>
      </c>
      <c r="F430" t="s">
        <v>20</v>
      </c>
      <c r="G430">
        <v>198</v>
      </c>
    </row>
    <row r="431" spans="1:7" x14ac:dyDescent="0.2">
      <c r="A431" t="s">
        <v>74</v>
      </c>
      <c r="B431">
        <v>2138</v>
      </c>
      <c r="F431" t="s">
        <v>20</v>
      </c>
      <c r="G431">
        <v>150</v>
      </c>
    </row>
    <row r="432" spans="1:7" x14ac:dyDescent="0.2">
      <c r="A432" t="s">
        <v>14</v>
      </c>
      <c r="B432">
        <v>84</v>
      </c>
      <c r="F432" t="s">
        <v>20</v>
      </c>
      <c r="G432">
        <v>216</v>
      </c>
    </row>
    <row r="433" spans="1:7" x14ac:dyDescent="0.2">
      <c r="A433" t="s">
        <v>20</v>
      </c>
      <c r="B433">
        <v>94</v>
      </c>
      <c r="F433" t="s">
        <v>20</v>
      </c>
      <c r="G433">
        <v>5139</v>
      </c>
    </row>
    <row r="434" spans="1:7" x14ac:dyDescent="0.2">
      <c r="A434" t="s">
        <v>14</v>
      </c>
      <c r="B434">
        <v>91</v>
      </c>
      <c r="F434" t="s">
        <v>20</v>
      </c>
      <c r="G434">
        <v>2353</v>
      </c>
    </row>
    <row r="435" spans="1:7" x14ac:dyDescent="0.2">
      <c r="A435" t="s">
        <v>14</v>
      </c>
      <c r="B435">
        <v>792</v>
      </c>
      <c r="F435" t="s">
        <v>20</v>
      </c>
      <c r="G435">
        <v>78</v>
      </c>
    </row>
    <row r="436" spans="1:7" x14ac:dyDescent="0.2">
      <c r="A436" t="s">
        <v>74</v>
      </c>
      <c r="B436">
        <v>10</v>
      </c>
      <c r="F436" t="s">
        <v>20</v>
      </c>
      <c r="G436">
        <v>174</v>
      </c>
    </row>
    <row r="437" spans="1:7" x14ac:dyDescent="0.2">
      <c r="A437" t="s">
        <v>20</v>
      </c>
      <c r="B437">
        <v>1713</v>
      </c>
      <c r="F437" t="s">
        <v>20</v>
      </c>
      <c r="G437">
        <v>164</v>
      </c>
    </row>
    <row r="438" spans="1:7" x14ac:dyDescent="0.2">
      <c r="A438" t="s">
        <v>20</v>
      </c>
      <c r="B438">
        <v>249</v>
      </c>
      <c r="F438" t="s">
        <v>20</v>
      </c>
      <c r="G438">
        <v>161</v>
      </c>
    </row>
    <row r="439" spans="1:7" x14ac:dyDescent="0.2">
      <c r="A439" t="s">
        <v>20</v>
      </c>
      <c r="B439">
        <v>192</v>
      </c>
      <c r="F439" t="s">
        <v>20</v>
      </c>
      <c r="G439">
        <v>138</v>
      </c>
    </row>
    <row r="440" spans="1:7" x14ac:dyDescent="0.2">
      <c r="A440" t="s">
        <v>20</v>
      </c>
      <c r="B440">
        <v>247</v>
      </c>
      <c r="F440" t="s">
        <v>20</v>
      </c>
      <c r="G440">
        <v>3308</v>
      </c>
    </row>
    <row r="441" spans="1:7" x14ac:dyDescent="0.2">
      <c r="A441" t="s">
        <v>20</v>
      </c>
      <c r="B441">
        <v>2293</v>
      </c>
      <c r="F441" t="s">
        <v>20</v>
      </c>
      <c r="G441">
        <v>127</v>
      </c>
    </row>
    <row r="442" spans="1:7" x14ac:dyDescent="0.2">
      <c r="A442" t="s">
        <v>20</v>
      </c>
      <c r="B442">
        <v>3131</v>
      </c>
      <c r="F442" t="s">
        <v>20</v>
      </c>
      <c r="G442">
        <v>207</v>
      </c>
    </row>
    <row r="443" spans="1:7" x14ac:dyDescent="0.2">
      <c r="A443" t="s">
        <v>14</v>
      </c>
      <c r="B443">
        <v>32</v>
      </c>
      <c r="F443" t="s">
        <v>20</v>
      </c>
      <c r="G443">
        <v>181</v>
      </c>
    </row>
    <row r="444" spans="1:7" x14ac:dyDescent="0.2">
      <c r="A444" t="s">
        <v>20</v>
      </c>
      <c r="B444">
        <v>143</v>
      </c>
      <c r="F444" t="s">
        <v>20</v>
      </c>
      <c r="G444">
        <v>110</v>
      </c>
    </row>
    <row r="445" spans="1:7" x14ac:dyDescent="0.2">
      <c r="A445" t="s">
        <v>74</v>
      </c>
      <c r="B445">
        <v>90</v>
      </c>
      <c r="F445" t="s">
        <v>20</v>
      </c>
      <c r="G445">
        <v>185</v>
      </c>
    </row>
    <row r="446" spans="1:7" x14ac:dyDescent="0.2">
      <c r="A446" t="s">
        <v>20</v>
      </c>
      <c r="B446">
        <v>296</v>
      </c>
      <c r="F446" t="s">
        <v>20</v>
      </c>
      <c r="G446">
        <v>121</v>
      </c>
    </row>
    <row r="447" spans="1:7" x14ac:dyDescent="0.2">
      <c r="A447" t="s">
        <v>20</v>
      </c>
      <c r="B447">
        <v>170</v>
      </c>
      <c r="F447" t="s">
        <v>20</v>
      </c>
      <c r="G447">
        <v>106</v>
      </c>
    </row>
    <row r="448" spans="1:7" x14ac:dyDescent="0.2">
      <c r="A448" t="s">
        <v>14</v>
      </c>
      <c r="B448">
        <v>186</v>
      </c>
      <c r="F448" t="s">
        <v>20</v>
      </c>
      <c r="G448">
        <v>142</v>
      </c>
    </row>
    <row r="449" spans="1:7" x14ac:dyDescent="0.2">
      <c r="A449" t="s">
        <v>74</v>
      </c>
      <c r="B449">
        <v>439</v>
      </c>
      <c r="F449" t="s">
        <v>20</v>
      </c>
      <c r="G449">
        <v>233</v>
      </c>
    </row>
    <row r="450" spans="1:7" x14ac:dyDescent="0.2">
      <c r="A450" t="s">
        <v>14</v>
      </c>
      <c r="B450">
        <v>605</v>
      </c>
      <c r="F450" t="s">
        <v>20</v>
      </c>
      <c r="G450">
        <v>218</v>
      </c>
    </row>
    <row r="451" spans="1:7" x14ac:dyDescent="0.2">
      <c r="A451" t="s">
        <v>20</v>
      </c>
      <c r="B451">
        <v>86</v>
      </c>
      <c r="F451" t="s">
        <v>20</v>
      </c>
      <c r="G451">
        <v>76</v>
      </c>
    </row>
    <row r="452" spans="1:7" x14ac:dyDescent="0.2">
      <c r="A452" t="s">
        <v>14</v>
      </c>
      <c r="B452">
        <v>1</v>
      </c>
      <c r="F452" t="s">
        <v>20</v>
      </c>
      <c r="G452">
        <v>43</v>
      </c>
    </row>
    <row r="453" spans="1:7" x14ac:dyDescent="0.2">
      <c r="A453" t="s">
        <v>20</v>
      </c>
      <c r="B453">
        <v>6286</v>
      </c>
      <c r="F453" t="s">
        <v>20</v>
      </c>
      <c r="G453">
        <v>221</v>
      </c>
    </row>
    <row r="454" spans="1:7" x14ac:dyDescent="0.2">
      <c r="A454" t="s">
        <v>14</v>
      </c>
      <c r="B454">
        <v>31</v>
      </c>
      <c r="F454" t="s">
        <v>20</v>
      </c>
      <c r="G454">
        <v>2805</v>
      </c>
    </row>
    <row r="455" spans="1:7" x14ac:dyDescent="0.2">
      <c r="A455" t="s">
        <v>14</v>
      </c>
      <c r="B455">
        <v>1181</v>
      </c>
      <c r="F455" t="s">
        <v>20</v>
      </c>
      <c r="G455">
        <v>68</v>
      </c>
    </row>
    <row r="456" spans="1:7" x14ac:dyDescent="0.2">
      <c r="A456" t="s">
        <v>14</v>
      </c>
      <c r="B456">
        <v>39</v>
      </c>
      <c r="F456" t="s">
        <v>20</v>
      </c>
      <c r="G456">
        <v>183</v>
      </c>
    </row>
    <row r="457" spans="1:7" x14ac:dyDescent="0.2">
      <c r="A457" t="s">
        <v>20</v>
      </c>
      <c r="B457">
        <v>3727</v>
      </c>
      <c r="F457" t="s">
        <v>20</v>
      </c>
      <c r="G457">
        <v>133</v>
      </c>
    </row>
    <row r="458" spans="1:7" x14ac:dyDescent="0.2">
      <c r="A458" t="s">
        <v>20</v>
      </c>
      <c r="B458">
        <v>1605</v>
      </c>
      <c r="F458" t="s">
        <v>20</v>
      </c>
      <c r="G458">
        <v>2489</v>
      </c>
    </row>
    <row r="459" spans="1:7" x14ac:dyDescent="0.2">
      <c r="A459" t="s">
        <v>14</v>
      </c>
      <c r="B459">
        <v>46</v>
      </c>
      <c r="F459" t="s">
        <v>20</v>
      </c>
      <c r="G459">
        <v>69</v>
      </c>
    </row>
    <row r="460" spans="1:7" x14ac:dyDescent="0.2">
      <c r="A460" t="s">
        <v>20</v>
      </c>
      <c r="B460">
        <v>2120</v>
      </c>
      <c r="F460" t="s">
        <v>20</v>
      </c>
      <c r="G460">
        <v>279</v>
      </c>
    </row>
    <row r="461" spans="1:7" x14ac:dyDescent="0.2">
      <c r="A461" t="s">
        <v>14</v>
      </c>
      <c r="B461">
        <v>105</v>
      </c>
      <c r="F461" t="s">
        <v>20</v>
      </c>
      <c r="G461">
        <v>210</v>
      </c>
    </row>
    <row r="462" spans="1:7" x14ac:dyDescent="0.2">
      <c r="A462" t="s">
        <v>20</v>
      </c>
      <c r="B462">
        <v>50</v>
      </c>
      <c r="F462" t="s">
        <v>20</v>
      </c>
      <c r="G462">
        <v>2100</v>
      </c>
    </row>
    <row r="463" spans="1:7" x14ac:dyDescent="0.2">
      <c r="A463" t="s">
        <v>20</v>
      </c>
      <c r="B463">
        <v>2080</v>
      </c>
      <c r="F463" t="s">
        <v>20</v>
      </c>
      <c r="G463">
        <v>252</v>
      </c>
    </row>
    <row r="464" spans="1:7" x14ac:dyDescent="0.2">
      <c r="A464" t="s">
        <v>14</v>
      </c>
      <c r="B464">
        <v>535</v>
      </c>
      <c r="F464" t="s">
        <v>20</v>
      </c>
      <c r="G464">
        <v>1280</v>
      </c>
    </row>
    <row r="465" spans="1:7" x14ac:dyDescent="0.2">
      <c r="A465" t="s">
        <v>20</v>
      </c>
      <c r="B465">
        <v>2105</v>
      </c>
      <c r="F465" t="s">
        <v>20</v>
      </c>
      <c r="G465">
        <v>157</v>
      </c>
    </row>
    <row r="466" spans="1:7" x14ac:dyDescent="0.2">
      <c r="A466" t="s">
        <v>20</v>
      </c>
      <c r="B466">
        <v>2436</v>
      </c>
      <c r="F466" t="s">
        <v>20</v>
      </c>
      <c r="G466">
        <v>194</v>
      </c>
    </row>
    <row r="467" spans="1:7" x14ac:dyDescent="0.2">
      <c r="A467" t="s">
        <v>20</v>
      </c>
      <c r="B467">
        <v>80</v>
      </c>
      <c r="F467" t="s">
        <v>20</v>
      </c>
      <c r="G467">
        <v>82</v>
      </c>
    </row>
    <row r="468" spans="1:7" x14ac:dyDescent="0.2">
      <c r="A468" t="s">
        <v>20</v>
      </c>
      <c r="B468">
        <v>42</v>
      </c>
      <c r="F468" t="s">
        <v>20</v>
      </c>
      <c r="G468">
        <v>4233</v>
      </c>
    </row>
    <row r="469" spans="1:7" x14ac:dyDescent="0.2">
      <c r="A469" t="s">
        <v>20</v>
      </c>
      <c r="B469">
        <v>139</v>
      </c>
      <c r="F469" t="s">
        <v>20</v>
      </c>
      <c r="G469">
        <v>1297</v>
      </c>
    </row>
    <row r="470" spans="1:7" x14ac:dyDescent="0.2">
      <c r="A470" t="s">
        <v>14</v>
      </c>
      <c r="B470">
        <v>16</v>
      </c>
      <c r="F470" t="s">
        <v>20</v>
      </c>
      <c r="G470">
        <v>165</v>
      </c>
    </row>
    <row r="471" spans="1:7" x14ac:dyDescent="0.2">
      <c r="A471" t="s">
        <v>20</v>
      </c>
      <c r="B471">
        <v>159</v>
      </c>
      <c r="F471" t="s">
        <v>20</v>
      </c>
      <c r="G471">
        <v>119</v>
      </c>
    </row>
    <row r="472" spans="1:7" x14ac:dyDescent="0.2">
      <c r="A472" t="s">
        <v>20</v>
      </c>
      <c r="B472">
        <v>381</v>
      </c>
      <c r="F472" t="s">
        <v>20</v>
      </c>
      <c r="G472">
        <v>1797</v>
      </c>
    </row>
    <row r="473" spans="1:7" x14ac:dyDescent="0.2">
      <c r="A473" t="s">
        <v>20</v>
      </c>
      <c r="B473">
        <v>194</v>
      </c>
      <c r="F473" t="s">
        <v>20</v>
      </c>
      <c r="G473">
        <v>261</v>
      </c>
    </row>
    <row r="474" spans="1:7" x14ac:dyDescent="0.2">
      <c r="A474" t="s">
        <v>14</v>
      </c>
      <c r="B474">
        <v>575</v>
      </c>
      <c r="F474" t="s">
        <v>20</v>
      </c>
      <c r="G474">
        <v>157</v>
      </c>
    </row>
    <row r="475" spans="1:7" x14ac:dyDescent="0.2">
      <c r="A475" t="s">
        <v>20</v>
      </c>
      <c r="B475">
        <v>106</v>
      </c>
      <c r="F475" t="s">
        <v>20</v>
      </c>
      <c r="G475">
        <v>3533</v>
      </c>
    </row>
    <row r="476" spans="1:7" x14ac:dyDescent="0.2">
      <c r="A476" t="s">
        <v>20</v>
      </c>
      <c r="B476">
        <v>142</v>
      </c>
      <c r="F476" t="s">
        <v>20</v>
      </c>
      <c r="G476">
        <v>155</v>
      </c>
    </row>
    <row r="477" spans="1:7" x14ac:dyDescent="0.2">
      <c r="A477" t="s">
        <v>20</v>
      </c>
      <c r="B477">
        <v>211</v>
      </c>
      <c r="F477" t="s">
        <v>20</v>
      </c>
      <c r="G477">
        <v>132</v>
      </c>
    </row>
    <row r="478" spans="1:7" x14ac:dyDescent="0.2">
      <c r="A478" t="s">
        <v>14</v>
      </c>
      <c r="B478">
        <v>1120</v>
      </c>
      <c r="F478" t="s">
        <v>20</v>
      </c>
      <c r="G478">
        <v>1354</v>
      </c>
    </row>
    <row r="479" spans="1:7" x14ac:dyDescent="0.2">
      <c r="A479" t="s">
        <v>14</v>
      </c>
      <c r="B479">
        <v>113</v>
      </c>
      <c r="F479" t="s">
        <v>20</v>
      </c>
      <c r="G479">
        <v>48</v>
      </c>
    </row>
    <row r="480" spans="1:7" x14ac:dyDescent="0.2">
      <c r="A480" t="s">
        <v>20</v>
      </c>
      <c r="B480">
        <v>2756</v>
      </c>
      <c r="F480" t="s">
        <v>20</v>
      </c>
      <c r="G480">
        <v>110</v>
      </c>
    </row>
    <row r="481" spans="1:7" x14ac:dyDescent="0.2">
      <c r="A481" t="s">
        <v>20</v>
      </c>
      <c r="B481">
        <v>173</v>
      </c>
      <c r="F481" t="s">
        <v>20</v>
      </c>
      <c r="G481">
        <v>172</v>
      </c>
    </row>
    <row r="482" spans="1:7" x14ac:dyDescent="0.2">
      <c r="A482" t="s">
        <v>20</v>
      </c>
      <c r="B482">
        <v>87</v>
      </c>
      <c r="F482" t="s">
        <v>20</v>
      </c>
      <c r="G482">
        <v>307</v>
      </c>
    </row>
    <row r="483" spans="1:7" x14ac:dyDescent="0.2">
      <c r="A483" t="s">
        <v>14</v>
      </c>
      <c r="B483">
        <v>1538</v>
      </c>
      <c r="F483" t="s">
        <v>20</v>
      </c>
      <c r="G483">
        <v>160</v>
      </c>
    </row>
    <row r="484" spans="1:7" x14ac:dyDescent="0.2">
      <c r="A484" t="s">
        <v>14</v>
      </c>
      <c r="B484">
        <v>9</v>
      </c>
      <c r="F484" t="s">
        <v>20</v>
      </c>
      <c r="G484">
        <v>1467</v>
      </c>
    </row>
    <row r="485" spans="1:7" x14ac:dyDescent="0.2">
      <c r="A485" t="s">
        <v>14</v>
      </c>
      <c r="B485">
        <v>554</v>
      </c>
      <c r="F485" t="s">
        <v>20</v>
      </c>
      <c r="G485">
        <v>2662</v>
      </c>
    </row>
    <row r="486" spans="1:7" x14ac:dyDescent="0.2">
      <c r="A486" t="s">
        <v>20</v>
      </c>
      <c r="B486">
        <v>1572</v>
      </c>
      <c r="F486" t="s">
        <v>20</v>
      </c>
      <c r="G486">
        <v>452</v>
      </c>
    </row>
    <row r="487" spans="1:7" x14ac:dyDescent="0.2">
      <c r="A487" t="s">
        <v>14</v>
      </c>
      <c r="B487">
        <v>648</v>
      </c>
      <c r="F487" t="s">
        <v>20</v>
      </c>
      <c r="G487">
        <v>158</v>
      </c>
    </row>
    <row r="488" spans="1:7" x14ac:dyDescent="0.2">
      <c r="A488" t="s">
        <v>14</v>
      </c>
      <c r="B488">
        <v>21</v>
      </c>
      <c r="F488" t="s">
        <v>20</v>
      </c>
      <c r="G488">
        <v>225</v>
      </c>
    </row>
    <row r="489" spans="1:7" x14ac:dyDescent="0.2">
      <c r="A489" t="s">
        <v>20</v>
      </c>
      <c r="B489">
        <v>2346</v>
      </c>
      <c r="F489" t="s">
        <v>20</v>
      </c>
      <c r="G489">
        <v>65</v>
      </c>
    </row>
    <row r="490" spans="1:7" x14ac:dyDescent="0.2">
      <c r="A490" t="s">
        <v>20</v>
      </c>
      <c r="B490">
        <v>115</v>
      </c>
      <c r="F490" t="s">
        <v>20</v>
      </c>
      <c r="G490">
        <v>163</v>
      </c>
    </row>
    <row r="491" spans="1:7" x14ac:dyDescent="0.2">
      <c r="A491" t="s">
        <v>20</v>
      </c>
      <c r="B491">
        <v>85</v>
      </c>
      <c r="F491" t="s">
        <v>20</v>
      </c>
      <c r="G491">
        <v>85</v>
      </c>
    </row>
    <row r="492" spans="1:7" x14ac:dyDescent="0.2">
      <c r="A492" t="s">
        <v>20</v>
      </c>
      <c r="B492">
        <v>144</v>
      </c>
      <c r="F492" t="s">
        <v>20</v>
      </c>
      <c r="G492">
        <v>217</v>
      </c>
    </row>
    <row r="493" spans="1:7" x14ac:dyDescent="0.2">
      <c r="A493" t="s">
        <v>20</v>
      </c>
      <c r="B493">
        <v>2443</v>
      </c>
      <c r="F493" t="s">
        <v>20</v>
      </c>
      <c r="G493">
        <v>150</v>
      </c>
    </row>
    <row r="494" spans="1:7" x14ac:dyDescent="0.2">
      <c r="A494" t="s">
        <v>74</v>
      </c>
      <c r="B494">
        <v>595</v>
      </c>
      <c r="F494" t="s">
        <v>20</v>
      </c>
      <c r="G494">
        <v>3272</v>
      </c>
    </row>
    <row r="495" spans="1:7" x14ac:dyDescent="0.2">
      <c r="A495" t="s">
        <v>20</v>
      </c>
      <c r="B495">
        <v>64</v>
      </c>
      <c r="F495" t="s">
        <v>20</v>
      </c>
      <c r="G495">
        <v>300</v>
      </c>
    </row>
    <row r="496" spans="1:7" x14ac:dyDescent="0.2">
      <c r="A496" t="s">
        <v>20</v>
      </c>
      <c r="B496">
        <v>268</v>
      </c>
      <c r="F496" t="s">
        <v>20</v>
      </c>
      <c r="G496">
        <v>126</v>
      </c>
    </row>
    <row r="497" spans="1:7" x14ac:dyDescent="0.2">
      <c r="A497" t="s">
        <v>20</v>
      </c>
      <c r="B497">
        <v>195</v>
      </c>
      <c r="F497" t="s">
        <v>20</v>
      </c>
      <c r="G497">
        <v>2320</v>
      </c>
    </row>
    <row r="498" spans="1:7" x14ac:dyDescent="0.2">
      <c r="A498" t="s">
        <v>14</v>
      </c>
      <c r="B498">
        <v>54</v>
      </c>
      <c r="F498" t="s">
        <v>20</v>
      </c>
      <c r="G498">
        <v>81</v>
      </c>
    </row>
    <row r="499" spans="1:7" x14ac:dyDescent="0.2">
      <c r="A499" t="s">
        <v>14</v>
      </c>
      <c r="B499">
        <v>120</v>
      </c>
      <c r="F499" t="s">
        <v>20</v>
      </c>
      <c r="G499">
        <v>1887</v>
      </c>
    </row>
    <row r="500" spans="1:7" x14ac:dyDescent="0.2">
      <c r="A500" t="s">
        <v>14</v>
      </c>
      <c r="B500">
        <v>579</v>
      </c>
      <c r="F500" t="s">
        <v>20</v>
      </c>
      <c r="G500">
        <v>4358</v>
      </c>
    </row>
    <row r="501" spans="1:7" x14ac:dyDescent="0.2">
      <c r="A501" t="s">
        <v>14</v>
      </c>
      <c r="B501">
        <v>2072</v>
      </c>
      <c r="F501" t="s">
        <v>20</v>
      </c>
      <c r="G501">
        <v>53</v>
      </c>
    </row>
    <row r="502" spans="1:7" x14ac:dyDescent="0.2">
      <c r="A502" t="s">
        <v>14</v>
      </c>
      <c r="B502">
        <v>0</v>
      </c>
      <c r="F502" t="s">
        <v>20</v>
      </c>
      <c r="G502">
        <v>2414</v>
      </c>
    </row>
    <row r="503" spans="1:7" x14ac:dyDescent="0.2">
      <c r="A503" t="s">
        <v>14</v>
      </c>
      <c r="B503">
        <v>1796</v>
      </c>
      <c r="F503" t="s">
        <v>20</v>
      </c>
      <c r="G503">
        <v>80</v>
      </c>
    </row>
    <row r="504" spans="1:7" x14ac:dyDescent="0.2">
      <c r="A504" t="s">
        <v>20</v>
      </c>
      <c r="B504">
        <v>186</v>
      </c>
      <c r="F504" t="s">
        <v>20</v>
      </c>
      <c r="G504">
        <v>193</v>
      </c>
    </row>
    <row r="505" spans="1:7" x14ac:dyDescent="0.2">
      <c r="A505" t="s">
        <v>20</v>
      </c>
      <c r="B505">
        <v>460</v>
      </c>
      <c r="F505" t="s">
        <v>20</v>
      </c>
      <c r="G505">
        <v>52</v>
      </c>
    </row>
    <row r="506" spans="1:7" x14ac:dyDescent="0.2">
      <c r="A506" t="s">
        <v>14</v>
      </c>
      <c r="B506">
        <v>62</v>
      </c>
      <c r="F506" t="s">
        <v>20</v>
      </c>
      <c r="G506">
        <v>290</v>
      </c>
    </row>
    <row r="507" spans="1:7" x14ac:dyDescent="0.2">
      <c r="A507" t="s">
        <v>14</v>
      </c>
      <c r="B507">
        <v>347</v>
      </c>
      <c r="F507" t="s">
        <v>20</v>
      </c>
      <c r="G507">
        <v>122</v>
      </c>
    </row>
    <row r="508" spans="1:7" x14ac:dyDescent="0.2">
      <c r="A508" t="s">
        <v>20</v>
      </c>
      <c r="B508">
        <v>2528</v>
      </c>
      <c r="F508" t="s">
        <v>20</v>
      </c>
      <c r="G508">
        <v>1470</v>
      </c>
    </row>
    <row r="509" spans="1:7" x14ac:dyDescent="0.2">
      <c r="A509" t="s">
        <v>14</v>
      </c>
      <c r="B509">
        <v>19</v>
      </c>
      <c r="F509" t="s">
        <v>20</v>
      </c>
      <c r="G509">
        <v>165</v>
      </c>
    </row>
    <row r="510" spans="1:7" x14ac:dyDescent="0.2">
      <c r="A510" t="s">
        <v>20</v>
      </c>
      <c r="B510">
        <v>3657</v>
      </c>
      <c r="F510" t="s">
        <v>20</v>
      </c>
      <c r="G510">
        <v>182</v>
      </c>
    </row>
    <row r="511" spans="1:7" x14ac:dyDescent="0.2">
      <c r="A511" t="s">
        <v>14</v>
      </c>
      <c r="B511">
        <v>1258</v>
      </c>
      <c r="F511" t="s">
        <v>20</v>
      </c>
      <c r="G511">
        <v>199</v>
      </c>
    </row>
    <row r="512" spans="1:7" x14ac:dyDescent="0.2">
      <c r="A512" t="s">
        <v>20</v>
      </c>
      <c r="B512">
        <v>131</v>
      </c>
      <c r="F512" t="s">
        <v>20</v>
      </c>
      <c r="G512">
        <v>56</v>
      </c>
    </row>
    <row r="513" spans="1:7" x14ac:dyDescent="0.2">
      <c r="A513" t="s">
        <v>14</v>
      </c>
      <c r="B513">
        <v>362</v>
      </c>
      <c r="F513" t="s">
        <v>20</v>
      </c>
      <c r="G513">
        <v>1460</v>
      </c>
    </row>
    <row r="514" spans="1:7" x14ac:dyDescent="0.2">
      <c r="A514" t="s">
        <v>20</v>
      </c>
      <c r="B514">
        <v>239</v>
      </c>
      <c r="F514" t="s">
        <v>20</v>
      </c>
      <c r="G514">
        <v>123</v>
      </c>
    </row>
    <row r="515" spans="1:7" x14ac:dyDescent="0.2">
      <c r="A515" t="s">
        <v>74</v>
      </c>
      <c r="B515">
        <v>35</v>
      </c>
      <c r="F515" t="s">
        <v>20</v>
      </c>
      <c r="G515">
        <v>159</v>
      </c>
    </row>
    <row r="516" spans="1:7" x14ac:dyDescent="0.2">
      <c r="A516" t="s">
        <v>74</v>
      </c>
      <c r="B516">
        <v>528</v>
      </c>
      <c r="F516" t="s">
        <v>20</v>
      </c>
      <c r="G516">
        <v>110</v>
      </c>
    </row>
    <row r="517" spans="1:7" x14ac:dyDescent="0.2">
      <c r="A517" t="s">
        <v>14</v>
      </c>
      <c r="B517">
        <v>133</v>
      </c>
      <c r="F517" t="s">
        <v>20</v>
      </c>
      <c r="G517">
        <v>236</v>
      </c>
    </row>
    <row r="518" spans="1:7" x14ac:dyDescent="0.2">
      <c r="A518" t="s">
        <v>14</v>
      </c>
      <c r="B518">
        <v>846</v>
      </c>
      <c r="F518" t="s">
        <v>20</v>
      </c>
      <c r="G518">
        <v>191</v>
      </c>
    </row>
    <row r="519" spans="1:7" x14ac:dyDescent="0.2">
      <c r="A519" t="s">
        <v>20</v>
      </c>
      <c r="B519">
        <v>78</v>
      </c>
      <c r="F519" t="s">
        <v>20</v>
      </c>
      <c r="G519">
        <v>3934</v>
      </c>
    </row>
    <row r="520" spans="1:7" x14ac:dyDescent="0.2">
      <c r="A520" t="s">
        <v>14</v>
      </c>
      <c r="B520">
        <v>10</v>
      </c>
      <c r="F520" t="s">
        <v>20</v>
      </c>
      <c r="G520">
        <v>80</v>
      </c>
    </row>
    <row r="521" spans="1:7" x14ac:dyDescent="0.2">
      <c r="A521" t="s">
        <v>20</v>
      </c>
      <c r="B521">
        <v>1773</v>
      </c>
      <c r="F521" t="s">
        <v>20</v>
      </c>
      <c r="G521">
        <v>462</v>
      </c>
    </row>
    <row r="522" spans="1:7" x14ac:dyDescent="0.2">
      <c r="A522" t="s">
        <v>20</v>
      </c>
      <c r="B522">
        <v>32</v>
      </c>
      <c r="F522" t="s">
        <v>20</v>
      </c>
      <c r="G522">
        <v>179</v>
      </c>
    </row>
    <row r="523" spans="1:7" x14ac:dyDescent="0.2">
      <c r="A523" t="s">
        <v>20</v>
      </c>
      <c r="B523">
        <v>369</v>
      </c>
      <c r="F523" t="s">
        <v>20</v>
      </c>
      <c r="G523">
        <v>1866</v>
      </c>
    </row>
    <row r="524" spans="1:7" x14ac:dyDescent="0.2">
      <c r="A524" t="s">
        <v>14</v>
      </c>
      <c r="B524">
        <v>191</v>
      </c>
      <c r="F524" t="s">
        <v>20</v>
      </c>
      <c r="G524">
        <v>156</v>
      </c>
    </row>
    <row r="525" spans="1:7" x14ac:dyDescent="0.2">
      <c r="A525" t="s">
        <v>20</v>
      </c>
      <c r="B525">
        <v>89</v>
      </c>
      <c r="F525" t="s">
        <v>20</v>
      </c>
      <c r="G525">
        <v>255</v>
      </c>
    </row>
    <row r="526" spans="1:7" x14ac:dyDescent="0.2">
      <c r="A526" t="s">
        <v>14</v>
      </c>
      <c r="B526">
        <v>1979</v>
      </c>
      <c r="F526" t="s">
        <v>20</v>
      </c>
      <c r="G526">
        <v>2261</v>
      </c>
    </row>
    <row r="527" spans="1:7" x14ac:dyDescent="0.2">
      <c r="A527" t="s">
        <v>14</v>
      </c>
      <c r="B527">
        <v>63</v>
      </c>
      <c r="F527" t="s">
        <v>20</v>
      </c>
      <c r="G527">
        <v>40</v>
      </c>
    </row>
    <row r="528" spans="1:7" x14ac:dyDescent="0.2">
      <c r="A528" t="s">
        <v>20</v>
      </c>
      <c r="B528">
        <v>147</v>
      </c>
      <c r="F528" t="s">
        <v>20</v>
      </c>
      <c r="G528">
        <v>2289</v>
      </c>
    </row>
    <row r="529" spans="1:7" x14ac:dyDescent="0.2">
      <c r="A529" t="s">
        <v>14</v>
      </c>
      <c r="B529">
        <v>6080</v>
      </c>
      <c r="F529" t="s">
        <v>20</v>
      </c>
      <c r="G529">
        <v>65</v>
      </c>
    </row>
    <row r="530" spans="1:7" x14ac:dyDescent="0.2">
      <c r="A530" t="s">
        <v>14</v>
      </c>
      <c r="B530">
        <v>80</v>
      </c>
      <c r="F530" t="s">
        <v>20</v>
      </c>
      <c r="G530">
        <v>3777</v>
      </c>
    </row>
    <row r="531" spans="1:7" x14ac:dyDescent="0.2">
      <c r="A531" t="s">
        <v>14</v>
      </c>
      <c r="B531">
        <v>9</v>
      </c>
      <c r="F531" t="s">
        <v>20</v>
      </c>
      <c r="G531">
        <v>184</v>
      </c>
    </row>
    <row r="532" spans="1:7" x14ac:dyDescent="0.2">
      <c r="A532" t="s">
        <v>14</v>
      </c>
      <c r="B532">
        <v>1784</v>
      </c>
      <c r="F532" t="s">
        <v>20</v>
      </c>
      <c r="G532">
        <v>85</v>
      </c>
    </row>
    <row r="533" spans="1:7" x14ac:dyDescent="0.2">
      <c r="A533" t="s">
        <v>47</v>
      </c>
      <c r="B533">
        <v>3640</v>
      </c>
      <c r="F533" t="s">
        <v>20</v>
      </c>
      <c r="G533">
        <v>144</v>
      </c>
    </row>
    <row r="534" spans="1:7" x14ac:dyDescent="0.2">
      <c r="A534" t="s">
        <v>20</v>
      </c>
      <c r="B534">
        <v>126</v>
      </c>
      <c r="F534" t="s">
        <v>20</v>
      </c>
      <c r="G534">
        <v>1902</v>
      </c>
    </row>
    <row r="535" spans="1:7" x14ac:dyDescent="0.2">
      <c r="A535" t="s">
        <v>20</v>
      </c>
      <c r="B535">
        <v>2218</v>
      </c>
      <c r="F535" t="s">
        <v>20</v>
      </c>
      <c r="G535">
        <v>105</v>
      </c>
    </row>
    <row r="536" spans="1:7" x14ac:dyDescent="0.2">
      <c r="A536" t="s">
        <v>14</v>
      </c>
      <c r="B536">
        <v>243</v>
      </c>
      <c r="F536" t="s">
        <v>20</v>
      </c>
      <c r="G536">
        <v>132</v>
      </c>
    </row>
    <row r="537" spans="1:7" x14ac:dyDescent="0.2">
      <c r="A537" t="s">
        <v>20</v>
      </c>
      <c r="B537">
        <v>202</v>
      </c>
      <c r="F537" t="s">
        <v>20</v>
      </c>
      <c r="G537">
        <v>96</v>
      </c>
    </row>
    <row r="538" spans="1:7" x14ac:dyDescent="0.2">
      <c r="A538" t="s">
        <v>20</v>
      </c>
      <c r="B538">
        <v>140</v>
      </c>
      <c r="F538" t="s">
        <v>20</v>
      </c>
      <c r="G538">
        <v>114</v>
      </c>
    </row>
    <row r="539" spans="1:7" x14ac:dyDescent="0.2">
      <c r="A539" t="s">
        <v>20</v>
      </c>
      <c r="B539">
        <v>1052</v>
      </c>
      <c r="F539" t="s">
        <v>20</v>
      </c>
      <c r="G539">
        <v>203</v>
      </c>
    </row>
    <row r="540" spans="1:7" x14ac:dyDescent="0.2">
      <c r="A540" t="s">
        <v>14</v>
      </c>
      <c r="B540">
        <v>1296</v>
      </c>
      <c r="F540" t="s">
        <v>20</v>
      </c>
      <c r="G540">
        <v>1559</v>
      </c>
    </row>
    <row r="541" spans="1:7" x14ac:dyDescent="0.2">
      <c r="A541" t="s">
        <v>14</v>
      </c>
      <c r="B541">
        <v>77</v>
      </c>
      <c r="F541" t="s">
        <v>20</v>
      </c>
      <c r="G541">
        <v>1548</v>
      </c>
    </row>
    <row r="542" spans="1:7" x14ac:dyDescent="0.2">
      <c r="A542" t="s">
        <v>20</v>
      </c>
      <c r="B542">
        <v>247</v>
      </c>
      <c r="F542" t="s">
        <v>20</v>
      </c>
      <c r="G542">
        <v>80</v>
      </c>
    </row>
    <row r="543" spans="1:7" x14ac:dyDescent="0.2">
      <c r="A543" t="s">
        <v>14</v>
      </c>
      <c r="B543">
        <v>395</v>
      </c>
      <c r="F543" t="s">
        <v>20</v>
      </c>
      <c r="G543">
        <v>131</v>
      </c>
    </row>
    <row r="544" spans="1:7" x14ac:dyDescent="0.2">
      <c r="A544" t="s">
        <v>14</v>
      </c>
      <c r="B544">
        <v>49</v>
      </c>
      <c r="F544" t="s">
        <v>20</v>
      </c>
      <c r="G544">
        <v>112</v>
      </c>
    </row>
    <row r="545" spans="1:7" x14ac:dyDescent="0.2">
      <c r="A545" t="s">
        <v>14</v>
      </c>
      <c r="B545">
        <v>180</v>
      </c>
      <c r="F545" t="s">
        <v>20</v>
      </c>
      <c r="G545">
        <v>155</v>
      </c>
    </row>
    <row r="546" spans="1:7" x14ac:dyDescent="0.2">
      <c r="A546" t="s">
        <v>20</v>
      </c>
      <c r="B546">
        <v>84</v>
      </c>
      <c r="F546" t="s">
        <v>20</v>
      </c>
      <c r="G546">
        <v>266</v>
      </c>
    </row>
    <row r="547" spans="1:7" x14ac:dyDescent="0.2">
      <c r="A547" t="s">
        <v>14</v>
      </c>
      <c r="B547">
        <v>2690</v>
      </c>
      <c r="F547" t="s">
        <v>20</v>
      </c>
      <c r="G547">
        <v>155</v>
      </c>
    </row>
    <row r="548" spans="1:7" x14ac:dyDescent="0.2">
      <c r="A548" t="s">
        <v>20</v>
      </c>
      <c r="B548">
        <v>88</v>
      </c>
      <c r="F548" t="s">
        <v>20</v>
      </c>
      <c r="G548">
        <v>207</v>
      </c>
    </row>
    <row r="549" spans="1:7" x14ac:dyDescent="0.2">
      <c r="A549" t="s">
        <v>20</v>
      </c>
      <c r="B549">
        <v>156</v>
      </c>
      <c r="F549" t="s">
        <v>20</v>
      </c>
      <c r="G549">
        <v>245</v>
      </c>
    </row>
    <row r="550" spans="1:7" x14ac:dyDescent="0.2">
      <c r="A550" t="s">
        <v>20</v>
      </c>
      <c r="B550">
        <v>2985</v>
      </c>
      <c r="F550" t="s">
        <v>20</v>
      </c>
      <c r="G550">
        <v>1573</v>
      </c>
    </row>
    <row r="551" spans="1:7" x14ac:dyDescent="0.2">
      <c r="A551" t="s">
        <v>20</v>
      </c>
      <c r="B551">
        <v>762</v>
      </c>
      <c r="F551" t="s">
        <v>20</v>
      </c>
      <c r="G551">
        <v>114</v>
      </c>
    </row>
    <row r="552" spans="1:7" x14ac:dyDescent="0.2">
      <c r="A552" t="s">
        <v>74</v>
      </c>
      <c r="B552">
        <v>1</v>
      </c>
      <c r="F552" t="s">
        <v>20</v>
      </c>
      <c r="G552">
        <v>93</v>
      </c>
    </row>
    <row r="553" spans="1:7" x14ac:dyDescent="0.2">
      <c r="A553" t="s">
        <v>14</v>
      </c>
      <c r="B553">
        <v>2779</v>
      </c>
      <c r="F553" t="s">
        <v>20</v>
      </c>
      <c r="G553">
        <v>1681</v>
      </c>
    </row>
    <row r="554" spans="1:7" x14ac:dyDescent="0.2">
      <c r="A554" t="s">
        <v>14</v>
      </c>
      <c r="B554">
        <v>92</v>
      </c>
      <c r="F554" t="s">
        <v>20</v>
      </c>
      <c r="G554">
        <v>32</v>
      </c>
    </row>
    <row r="555" spans="1:7" x14ac:dyDescent="0.2">
      <c r="A555" t="s">
        <v>14</v>
      </c>
      <c r="B555">
        <v>1028</v>
      </c>
      <c r="F555" t="s">
        <v>20</v>
      </c>
      <c r="G555">
        <v>135</v>
      </c>
    </row>
    <row r="556" spans="1:7" x14ac:dyDescent="0.2">
      <c r="A556" t="s">
        <v>20</v>
      </c>
      <c r="B556">
        <v>554</v>
      </c>
      <c r="F556" t="s">
        <v>20</v>
      </c>
      <c r="G556">
        <v>140</v>
      </c>
    </row>
    <row r="557" spans="1:7" x14ac:dyDescent="0.2">
      <c r="A557" t="s">
        <v>20</v>
      </c>
      <c r="B557">
        <v>135</v>
      </c>
      <c r="F557" t="s">
        <v>20</v>
      </c>
      <c r="G557">
        <v>92</v>
      </c>
    </row>
    <row r="558" spans="1:7" x14ac:dyDescent="0.2">
      <c r="A558" t="s">
        <v>20</v>
      </c>
      <c r="B558">
        <v>122</v>
      </c>
      <c r="F558" t="s">
        <v>20</v>
      </c>
      <c r="G558">
        <v>1015</v>
      </c>
    </row>
    <row r="559" spans="1:7" x14ac:dyDescent="0.2">
      <c r="A559" t="s">
        <v>20</v>
      </c>
      <c r="B559">
        <v>221</v>
      </c>
      <c r="F559" t="s">
        <v>20</v>
      </c>
      <c r="G559">
        <v>323</v>
      </c>
    </row>
    <row r="560" spans="1:7" x14ac:dyDescent="0.2">
      <c r="A560" t="s">
        <v>20</v>
      </c>
      <c r="B560">
        <v>126</v>
      </c>
      <c r="F560" t="s">
        <v>20</v>
      </c>
      <c r="G560">
        <v>2326</v>
      </c>
    </row>
    <row r="561" spans="1:7" x14ac:dyDescent="0.2">
      <c r="A561" t="s">
        <v>20</v>
      </c>
      <c r="B561">
        <v>1022</v>
      </c>
      <c r="F561" t="s">
        <v>20</v>
      </c>
      <c r="G561">
        <v>381</v>
      </c>
    </row>
    <row r="562" spans="1:7" x14ac:dyDescent="0.2">
      <c r="A562" t="s">
        <v>20</v>
      </c>
      <c r="B562">
        <v>3177</v>
      </c>
      <c r="F562" t="s">
        <v>20</v>
      </c>
      <c r="G562">
        <v>480</v>
      </c>
    </row>
    <row r="563" spans="1:7" x14ac:dyDescent="0.2">
      <c r="A563" t="s">
        <v>20</v>
      </c>
      <c r="B563">
        <v>198</v>
      </c>
      <c r="F563" t="s">
        <v>20</v>
      </c>
      <c r="G563">
        <v>226</v>
      </c>
    </row>
    <row r="564" spans="1:7" x14ac:dyDescent="0.2">
      <c r="A564" t="s">
        <v>14</v>
      </c>
      <c r="B564">
        <v>26</v>
      </c>
      <c r="F564" t="s">
        <v>20</v>
      </c>
      <c r="G564">
        <v>241</v>
      </c>
    </row>
    <row r="565" spans="1:7" x14ac:dyDescent="0.2">
      <c r="A565" t="s">
        <v>20</v>
      </c>
      <c r="B565">
        <v>85</v>
      </c>
      <c r="F565" t="s">
        <v>20</v>
      </c>
      <c r="G565">
        <v>132</v>
      </c>
    </row>
    <row r="566" spans="1:7" x14ac:dyDescent="0.2">
      <c r="A566" t="s">
        <v>14</v>
      </c>
      <c r="B566">
        <v>1790</v>
      </c>
      <c r="F566" t="s">
        <v>20</v>
      </c>
      <c r="G566">
        <v>2043</v>
      </c>
    </row>
    <row r="567" spans="1:7" x14ac:dyDescent="0.2">
      <c r="A567" t="s">
        <v>20</v>
      </c>
      <c r="B567">
        <v>3596</v>
      </c>
    </row>
    <row r="568" spans="1:7" x14ac:dyDescent="0.2">
      <c r="A568" t="s">
        <v>14</v>
      </c>
      <c r="B568">
        <v>37</v>
      </c>
    </row>
    <row r="569" spans="1:7" x14ac:dyDescent="0.2">
      <c r="A569" t="s">
        <v>20</v>
      </c>
      <c r="B569">
        <v>244</v>
      </c>
    </row>
    <row r="570" spans="1:7" x14ac:dyDescent="0.2">
      <c r="A570" t="s">
        <v>20</v>
      </c>
      <c r="B570">
        <v>5180</v>
      </c>
    </row>
    <row r="571" spans="1:7" x14ac:dyDescent="0.2">
      <c r="A571" t="s">
        <v>20</v>
      </c>
      <c r="B571">
        <v>589</v>
      </c>
    </row>
    <row r="572" spans="1:7" x14ac:dyDescent="0.2">
      <c r="A572" t="s">
        <v>20</v>
      </c>
      <c r="B572">
        <v>2725</v>
      </c>
    </row>
    <row r="573" spans="1:7" x14ac:dyDescent="0.2">
      <c r="A573" t="s">
        <v>14</v>
      </c>
      <c r="B573">
        <v>35</v>
      </c>
    </row>
    <row r="574" spans="1:7" x14ac:dyDescent="0.2">
      <c r="A574" t="s">
        <v>74</v>
      </c>
      <c r="B574">
        <v>94</v>
      </c>
    </row>
    <row r="575" spans="1:7" x14ac:dyDescent="0.2">
      <c r="A575" t="s">
        <v>20</v>
      </c>
      <c r="B575">
        <v>300</v>
      </c>
    </row>
    <row r="576" spans="1:7" x14ac:dyDescent="0.2">
      <c r="A576" t="s">
        <v>20</v>
      </c>
      <c r="B576">
        <v>144</v>
      </c>
    </row>
    <row r="577" spans="1:2" x14ac:dyDescent="0.2">
      <c r="A577" t="s">
        <v>14</v>
      </c>
      <c r="B577">
        <v>558</v>
      </c>
    </row>
    <row r="578" spans="1:2" x14ac:dyDescent="0.2">
      <c r="A578" t="s">
        <v>14</v>
      </c>
      <c r="B578">
        <v>64</v>
      </c>
    </row>
    <row r="579" spans="1:2" x14ac:dyDescent="0.2">
      <c r="A579" t="s">
        <v>74</v>
      </c>
      <c r="B579">
        <v>37</v>
      </c>
    </row>
    <row r="580" spans="1:2" x14ac:dyDescent="0.2">
      <c r="A580" t="s">
        <v>14</v>
      </c>
      <c r="B580">
        <v>245</v>
      </c>
    </row>
    <row r="581" spans="1:2" x14ac:dyDescent="0.2">
      <c r="A581" t="s">
        <v>20</v>
      </c>
      <c r="B581">
        <v>87</v>
      </c>
    </row>
    <row r="582" spans="1:2" x14ac:dyDescent="0.2">
      <c r="A582" t="s">
        <v>20</v>
      </c>
      <c r="B582">
        <v>3116</v>
      </c>
    </row>
    <row r="583" spans="1:2" x14ac:dyDescent="0.2">
      <c r="A583" t="s">
        <v>14</v>
      </c>
      <c r="B583">
        <v>71</v>
      </c>
    </row>
    <row r="584" spans="1:2" x14ac:dyDescent="0.2">
      <c r="A584" t="s">
        <v>14</v>
      </c>
      <c r="B584">
        <v>42</v>
      </c>
    </row>
    <row r="585" spans="1:2" x14ac:dyDescent="0.2">
      <c r="A585" t="s">
        <v>20</v>
      </c>
      <c r="B585">
        <v>909</v>
      </c>
    </row>
    <row r="586" spans="1:2" x14ac:dyDescent="0.2">
      <c r="A586" t="s">
        <v>20</v>
      </c>
      <c r="B586">
        <v>1613</v>
      </c>
    </row>
    <row r="587" spans="1:2" x14ac:dyDescent="0.2">
      <c r="A587" t="s">
        <v>20</v>
      </c>
      <c r="B587">
        <v>136</v>
      </c>
    </row>
    <row r="588" spans="1:2" x14ac:dyDescent="0.2">
      <c r="A588" t="s">
        <v>20</v>
      </c>
      <c r="B588">
        <v>130</v>
      </c>
    </row>
    <row r="589" spans="1:2" x14ac:dyDescent="0.2">
      <c r="A589" t="s">
        <v>14</v>
      </c>
      <c r="B589">
        <v>156</v>
      </c>
    </row>
    <row r="590" spans="1:2" x14ac:dyDescent="0.2">
      <c r="A590" t="s">
        <v>14</v>
      </c>
      <c r="B590">
        <v>1368</v>
      </c>
    </row>
    <row r="591" spans="1:2" x14ac:dyDescent="0.2">
      <c r="A591" t="s">
        <v>14</v>
      </c>
      <c r="B591">
        <v>102</v>
      </c>
    </row>
    <row r="592" spans="1:2" x14ac:dyDescent="0.2">
      <c r="A592" t="s">
        <v>14</v>
      </c>
      <c r="B592">
        <v>86</v>
      </c>
    </row>
    <row r="593" spans="1:2" x14ac:dyDescent="0.2">
      <c r="A593" t="s">
        <v>20</v>
      </c>
      <c r="B593">
        <v>102</v>
      </c>
    </row>
    <row r="594" spans="1:2" x14ac:dyDescent="0.2">
      <c r="A594" t="s">
        <v>14</v>
      </c>
      <c r="B594">
        <v>253</v>
      </c>
    </row>
    <row r="595" spans="1:2" x14ac:dyDescent="0.2">
      <c r="A595" t="s">
        <v>20</v>
      </c>
      <c r="B595">
        <v>4006</v>
      </c>
    </row>
    <row r="596" spans="1:2" x14ac:dyDescent="0.2">
      <c r="A596" t="s">
        <v>14</v>
      </c>
      <c r="B596">
        <v>157</v>
      </c>
    </row>
    <row r="597" spans="1:2" x14ac:dyDescent="0.2">
      <c r="A597" t="s">
        <v>20</v>
      </c>
      <c r="B597">
        <v>1629</v>
      </c>
    </row>
    <row r="598" spans="1:2" x14ac:dyDescent="0.2">
      <c r="A598" t="s">
        <v>14</v>
      </c>
      <c r="B598">
        <v>183</v>
      </c>
    </row>
    <row r="599" spans="1:2" x14ac:dyDescent="0.2">
      <c r="A599" t="s">
        <v>20</v>
      </c>
      <c r="B599">
        <v>2188</v>
      </c>
    </row>
    <row r="600" spans="1:2" x14ac:dyDescent="0.2">
      <c r="A600" t="s">
        <v>20</v>
      </c>
      <c r="B600">
        <v>2409</v>
      </c>
    </row>
    <row r="601" spans="1:2" x14ac:dyDescent="0.2">
      <c r="A601" t="s">
        <v>14</v>
      </c>
      <c r="B601">
        <v>82</v>
      </c>
    </row>
    <row r="602" spans="1:2" x14ac:dyDescent="0.2">
      <c r="A602" t="s">
        <v>14</v>
      </c>
      <c r="B602">
        <v>1</v>
      </c>
    </row>
    <row r="603" spans="1:2" x14ac:dyDescent="0.2">
      <c r="A603" t="s">
        <v>20</v>
      </c>
      <c r="B603">
        <v>194</v>
      </c>
    </row>
    <row r="604" spans="1:2" x14ac:dyDescent="0.2">
      <c r="A604" t="s">
        <v>20</v>
      </c>
      <c r="B604">
        <v>1140</v>
      </c>
    </row>
    <row r="605" spans="1:2" x14ac:dyDescent="0.2">
      <c r="A605" t="s">
        <v>20</v>
      </c>
      <c r="B605">
        <v>102</v>
      </c>
    </row>
    <row r="606" spans="1:2" x14ac:dyDescent="0.2">
      <c r="A606" t="s">
        <v>20</v>
      </c>
      <c r="B606">
        <v>2857</v>
      </c>
    </row>
    <row r="607" spans="1:2" x14ac:dyDescent="0.2">
      <c r="A607" t="s">
        <v>20</v>
      </c>
      <c r="B607">
        <v>107</v>
      </c>
    </row>
    <row r="608" spans="1:2" x14ac:dyDescent="0.2">
      <c r="A608" t="s">
        <v>20</v>
      </c>
      <c r="B608">
        <v>160</v>
      </c>
    </row>
    <row r="609" spans="1:2" x14ac:dyDescent="0.2">
      <c r="A609" t="s">
        <v>20</v>
      </c>
      <c r="B609">
        <v>2230</v>
      </c>
    </row>
    <row r="610" spans="1:2" x14ac:dyDescent="0.2">
      <c r="A610" t="s">
        <v>20</v>
      </c>
      <c r="B610">
        <v>316</v>
      </c>
    </row>
    <row r="611" spans="1:2" x14ac:dyDescent="0.2">
      <c r="A611" t="s">
        <v>20</v>
      </c>
      <c r="B611">
        <v>117</v>
      </c>
    </row>
    <row r="612" spans="1:2" x14ac:dyDescent="0.2">
      <c r="A612" t="s">
        <v>20</v>
      </c>
      <c r="B612">
        <v>6406</v>
      </c>
    </row>
    <row r="613" spans="1:2" x14ac:dyDescent="0.2">
      <c r="A613" t="s">
        <v>74</v>
      </c>
      <c r="B613">
        <v>15</v>
      </c>
    </row>
    <row r="614" spans="1:2" x14ac:dyDescent="0.2">
      <c r="A614" t="s">
        <v>20</v>
      </c>
      <c r="B614">
        <v>192</v>
      </c>
    </row>
    <row r="615" spans="1:2" x14ac:dyDescent="0.2">
      <c r="A615" t="s">
        <v>20</v>
      </c>
      <c r="B615">
        <v>26</v>
      </c>
    </row>
    <row r="616" spans="1:2" x14ac:dyDescent="0.2">
      <c r="A616" t="s">
        <v>20</v>
      </c>
      <c r="B616">
        <v>723</v>
      </c>
    </row>
    <row r="617" spans="1:2" x14ac:dyDescent="0.2">
      <c r="A617" t="s">
        <v>20</v>
      </c>
      <c r="B617">
        <v>170</v>
      </c>
    </row>
    <row r="618" spans="1:2" x14ac:dyDescent="0.2">
      <c r="A618" t="s">
        <v>20</v>
      </c>
      <c r="B618">
        <v>238</v>
      </c>
    </row>
    <row r="619" spans="1:2" x14ac:dyDescent="0.2">
      <c r="A619" t="s">
        <v>20</v>
      </c>
      <c r="B619">
        <v>55</v>
      </c>
    </row>
    <row r="620" spans="1:2" x14ac:dyDescent="0.2">
      <c r="A620" t="s">
        <v>14</v>
      </c>
      <c r="B620">
        <v>1198</v>
      </c>
    </row>
    <row r="621" spans="1:2" x14ac:dyDescent="0.2">
      <c r="A621" t="s">
        <v>14</v>
      </c>
      <c r="B621">
        <v>648</v>
      </c>
    </row>
    <row r="622" spans="1:2" x14ac:dyDescent="0.2">
      <c r="A622" t="s">
        <v>20</v>
      </c>
      <c r="B622">
        <v>128</v>
      </c>
    </row>
    <row r="623" spans="1:2" x14ac:dyDescent="0.2">
      <c r="A623" t="s">
        <v>20</v>
      </c>
      <c r="B623">
        <v>2144</v>
      </c>
    </row>
    <row r="624" spans="1:2" x14ac:dyDescent="0.2">
      <c r="A624" t="s">
        <v>14</v>
      </c>
      <c r="B624">
        <v>64</v>
      </c>
    </row>
    <row r="625" spans="1:2" x14ac:dyDescent="0.2">
      <c r="A625" t="s">
        <v>20</v>
      </c>
      <c r="B625">
        <v>2693</v>
      </c>
    </row>
    <row r="626" spans="1:2" x14ac:dyDescent="0.2">
      <c r="A626" t="s">
        <v>20</v>
      </c>
      <c r="B626">
        <v>432</v>
      </c>
    </row>
    <row r="627" spans="1:2" x14ac:dyDescent="0.2">
      <c r="A627" t="s">
        <v>14</v>
      </c>
      <c r="B627">
        <v>62</v>
      </c>
    </row>
    <row r="628" spans="1:2" x14ac:dyDescent="0.2">
      <c r="A628" t="s">
        <v>20</v>
      </c>
      <c r="B628">
        <v>189</v>
      </c>
    </row>
    <row r="629" spans="1:2" x14ac:dyDescent="0.2">
      <c r="A629" t="s">
        <v>20</v>
      </c>
      <c r="B629">
        <v>154</v>
      </c>
    </row>
    <row r="630" spans="1:2" x14ac:dyDescent="0.2">
      <c r="A630" t="s">
        <v>20</v>
      </c>
      <c r="B630">
        <v>96</v>
      </c>
    </row>
    <row r="631" spans="1:2" x14ac:dyDescent="0.2">
      <c r="A631" t="s">
        <v>14</v>
      </c>
      <c r="B631">
        <v>750</v>
      </c>
    </row>
    <row r="632" spans="1:2" x14ac:dyDescent="0.2">
      <c r="A632" t="s">
        <v>74</v>
      </c>
      <c r="B632">
        <v>87</v>
      </c>
    </row>
    <row r="633" spans="1:2" x14ac:dyDescent="0.2">
      <c r="A633" t="s">
        <v>20</v>
      </c>
      <c r="B633">
        <v>3063</v>
      </c>
    </row>
    <row r="634" spans="1:2" x14ac:dyDescent="0.2">
      <c r="A634" t="s">
        <v>47</v>
      </c>
      <c r="B634">
        <v>278</v>
      </c>
    </row>
    <row r="635" spans="1:2" x14ac:dyDescent="0.2">
      <c r="A635" t="s">
        <v>14</v>
      </c>
      <c r="B635">
        <v>105</v>
      </c>
    </row>
    <row r="636" spans="1:2" x14ac:dyDescent="0.2">
      <c r="A636" t="s">
        <v>74</v>
      </c>
      <c r="B636">
        <v>1658</v>
      </c>
    </row>
    <row r="637" spans="1:2" x14ac:dyDescent="0.2">
      <c r="A637" t="s">
        <v>20</v>
      </c>
      <c r="B637">
        <v>2266</v>
      </c>
    </row>
    <row r="638" spans="1:2" x14ac:dyDescent="0.2">
      <c r="A638" t="s">
        <v>14</v>
      </c>
      <c r="B638">
        <v>2604</v>
      </c>
    </row>
    <row r="639" spans="1:2" x14ac:dyDescent="0.2">
      <c r="A639" t="s">
        <v>14</v>
      </c>
      <c r="B639">
        <v>65</v>
      </c>
    </row>
    <row r="640" spans="1:2" x14ac:dyDescent="0.2">
      <c r="A640" t="s">
        <v>14</v>
      </c>
      <c r="B640">
        <v>94</v>
      </c>
    </row>
    <row r="641" spans="1:2" x14ac:dyDescent="0.2">
      <c r="A641" t="s">
        <v>47</v>
      </c>
      <c r="B641">
        <v>45</v>
      </c>
    </row>
    <row r="642" spans="1:2" x14ac:dyDescent="0.2">
      <c r="A642" t="s">
        <v>14</v>
      </c>
      <c r="B642">
        <v>257</v>
      </c>
    </row>
    <row r="643" spans="1:2" x14ac:dyDescent="0.2">
      <c r="A643" t="s">
        <v>20</v>
      </c>
      <c r="B643">
        <v>194</v>
      </c>
    </row>
    <row r="644" spans="1:2" x14ac:dyDescent="0.2">
      <c r="A644" t="s">
        <v>20</v>
      </c>
      <c r="B644">
        <v>129</v>
      </c>
    </row>
    <row r="645" spans="1:2" x14ac:dyDescent="0.2">
      <c r="A645" t="s">
        <v>20</v>
      </c>
      <c r="B645">
        <v>375</v>
      </c>
    </row>
    <row r="646" spans="1:2" x14ac:dyDescent="0.2">
      <c r="A646" t="s">
        <v>14</v>
      </c>
      <c r="B646">
        <v>2928</v>
      </c>
    </row>
    <row r="647" spans="1:2" x14ac:dyDescent="0.2">
      <c r="A647" t="s">
        <v>14</v>
      </c>
      <c r="B647">
        <v>4697</v>
      </c>
    </row>
    <row r="648" spans="1:2" x14ac:dyDescent="0.2">
      <c r="A648" t="s">
        <v>14</v>
      </c>
      <c r="B648">
        <v>2915</v>
      </c>
    </row>
    <row r="649" spans="1:2" x14ac:dyDescent="0.2">
      <c r="A649" t="s">
        <v>14</v>
      </c>
      <c r="B649">
        <v>18</v>
      </c>
    </row>
    <row r="650" spans="1:2" x14ac:dyDescent="0.2">
      <c r="A650" t="s">
        <v>74</v>
      </c>
      <c r="B650">
        <v>723</v>
      </c>
    </row>
    <row r="651" spans="1:2" x14ac:dyDescent="0.2">
      <c r="A651" t="s">
        <v>14</v>
      </c>
      <c r="B651">
        <v>602</v>
      </c>
    </row>
    <row r="652" spans="1:2" x14ac:dyDescent="0.2">
      <c r="A652" t="s">
        <v>14</v>
      </c>
      <c r="B652">
        <v>1</v>
      </c>
    </row>
    <row r="653" spans="1:2" x14ac:dyDescent="0.2">
      <c r="A653" t="s">
        <v>14</v>
      </c>
      <c r="B653">
        <v>3868</v>
      </c>
    </row>
    <row r="654" spans="1:2" x14ac:dyDescent="0.2">
      <c r="A654" t="s">
        <v>20</v>
      </c>
      <c r="B654">
        <v>409</v>
      </c>
    </row>
    <row r="655" spans="1:2" x14ac:dyDescent="0.2">
      <c r="A655" t="s">
        <v>20</v>
      </c>
      <c r="B655">
        <v>234</v>
      </c>
    </row>
    <row r="656" spans="1:2" x14ac:dyDescent="0.2">
      <c r="A656" t="s">
        <v>20</v>
      </c>
      <c r="B656">
        <v>3016</v>
      </c>
    </row>
    <row r="657" spans="1:2" x14ac:dyDescent="0.2">
      <c r="A657" t="s">
        <v>20</v>
      </c>
      <c r="B657">
        <v>264</v>
      </c>
    </row>
    <row r="658" spans="1:2" x14ac:dyDescent="0.2">
      <c r="A658" t="s">
        <v>14</v>
      </c>
      <c r="B658">
        <v>504</v>
      </c>
    </row>
    <row r="659" spans="1:2" x14ac:dyDescent="0.2">
      <c r="A659" t="s">
        <v>14</v>
      </c>
      <c r="B659">
        <v>14</v>
      </c>
    </row>
    <row r="660" spans="1:2" x14ac:dyDescent="0.2">
      <c r="A660" t="s">
        <v>74</v>
      </c>
      <c r="B660">
        <v>390</v>
      </c>
    </row>
    <row r="661" spans="1:2" x14ac:dyDescent="0.2">
      <c r="A661" t="s">
        <v>14</v>
      </c>
      <c r="B661">
        <v>750</v>
      </c>
    </row>
    <row r="662" spans="1:2" x14ac:dyDescent="0.2">
      <c r="A662" t="s">
        <v>14</v>
      </c>
      <c r="B662">
        <v>77</v>
      </c>
    </row>
    <row r="663" spans="1:2" x14ac:dyDescent="0.2">
      <c r="A663" t="s">
        <v>14</v>
      </c>
      <c r="B663">
        <v>752</v>
      </c>
    </row>
    <row r="664" spans="1:2" x14ac:dyDescent="0.2">
      <c r="A664" t="s">
        <v>14</v>
      </c>
      <c r="B664">
        <v>131</v>
      </c>
    </row>
    <row r="665" spans="1:2" x14ac:dyDescent="0.2">
      <c r="A665" t="s">
        <v>14</v>
      </c>
      <c r="B665">
        <v>87</v>
      </c>
    </row>
    <row r="666" spans="1:2" x14ac:dyDescent="0.2">
      <c r="A666" t="s">
        <v>14</v>
      </c>
      <c r="B666">
        <v>1063</v>
      </c>
    </row>
    <row r="667" spans="1:2" x14ac:dyDescent="0.2">
      <c r="A667" t="s">
        <v>20</v>
      </c>
      <c r="B667">
        <v>272</v>
      </c>
    </row>
    <row r="668" spans="1:2" x14ac:dyDescent="0.2">
      <c r="A668" t="s">
        <v>74</v>
      </c>
      <c r="B668">
        <v>25</v>
      </c>
    </row>
    <row r="669" spans="1:2" x14ac:dyDescent="0.2">
      <c r="A669" t="s">
        <v>20</v>
      </c>
      <c r="B669">
        <v>419</v>
      </c>
    </row>
    <row r="670" spans="1:2" x14ac:dyDescent="0.2">
      <c r="A670" t="s">
        <v>14</v>
      </c>
      <c r="B670">
        <v>76</v>
      </c>
    </row>
    <row r="671" spans="1:2" x14ac:dyDescent="0.2">
      <c r="A671" t="s">
        <v>20</v>
      </c>
      <c r="B671">
        <v>1621</v>
      </c>
    </row>
    <row r="672" spans="1:2" x14ac:dyDescent="0.2">
      <c r="A672" t="s">
        <v>20</v>
      </c>
      <c r="B672">
        <v>1101</v>
      </c>
    </row>
    <row r="673" spans="1:2" x14ac:dyDescent="0.2">
      <c r="A673" t="s">
        <v>20</v>
      </c>
      <c r="B673">
        <v>1073</v>
      </c>
    </row>
    <row r="674" spans="1:2" x14ac:dyDescent="0.2">
      <c r="A674" t="s">
        <v>14</v>
      </c>
      <c r="B674">
        <v>4428</v>
      </c>
    </row>
    <row r="675" spans="1:2" x14ac:dyDescent="0.2">
      <c r="A675" t="s">
        <v>14</v>
      </c>
      <c r="B675">
        <v>58</v>
      </c>
    </row>
    <row r="676" spans="1:2" x14ac:dyDescent="0.2">
      <c r="A676" t="s">
        <v>74</v>
      </c>
      <c r="B676">
        <v>1218</v>
      </c>
    </row>
    <row r="677" spans="1:2" x14ac:dyDescent="0.2">
      <c r="A677" t="s">
        <v>20</v>
      </c>
      <c r="B677">
        <v>331</v>
      </c>
    </row>
    <row r="678" spans="1:2" x14ac:dyDescent="0.2">
      <c r="A678" t="s">
        <v>20</v>
      </c>
      <c r="B678">
        <v>1170</v>
      </c>
    </row>
    <row r="679" spans="1:2" x14ac:dyDescent="0.2">
      <c r="A679" t="s">
        <v>14</v>
      </c>
      <c r="B679">
        <v>111</v>
      </c>
    </row>
    <row r="680" spans="1:2" x14ac:dyDescent="0.2">
      <c r="A680" t="s">
        <v>74</v>
      </c>
      <c r="B680">
        <v>215</v>
      </c>
    </row>
    <row r="681" spans="1:2" x14ac:dyDescent="0.2">
      <c r="A681" t="s">
        <v>20</v>
      </c>
      <c r="B681">
        <v>363</v>
      </c>
    </row>
    <row r="682" spans="1:2" x14ac:dyDescent="0.2">
      <c r="A682" t="s">
        <v>14</v>
      </c>
      <c r="B682">
        <v>2955</v>
      </c>
    </row>
    <row r="683" spans="1:2" x14ac:dyDescent="0.2">
      <c r="A683" t="s">
        <v>14</v>
      </c>
      <c r="B683">
        <v>1657</v>
      </c>
    </row>
    <row r="684" spans="1:2" x14ac:dyDescent="0.2">
      <c r="A684" t="s">
        <v>20</v>
      </c>
      <c r="B684">
        <v>103</v>
      </c>
    </row>
    <row r="685" spans="1:2" x14ac:dyDescent="0.2">
      <c r="A685" t="s">
        <v>20</v>
      </c>
      <c r="B685">
        <v>147</v>
      </c>
    </row>
    <row r="686" spans="1:2" x14ac:dyDescent="0.2">
      <c r="A686" t="s">
        <v>20</v>
      </c>
      <c r="B686">
        <v>110</v>
      </c>
    </row>
    <row r="687" spans="1:2" x14ac:dyDescent="0.2">
      <c r="A687" t="s">
        <v>14</v>
      </c>
      <c r="B687">
        <v>926</v>
      </c>
    </row>
    <row r="688" spans="1:2" x14ac:dyDescent="0.2">
      <c r="A688" t="s">
        <v>20</v>
      </c>
      <c r="B688">
        <v>134</v>
      </c>
    </row>
    <row r="689" spans="1:2" x14ac:dyDescent="0.2">
      <c r="A689" t="s">
        <v>20</v>
      </c>
      <c r="B689">
        <v>269</v>
      </c>
    </row>
    <row r="690" spans="1:2" x14ac:dyDescent="0.2">
      <c r="A690" t="s">
        <v>20</v>
      </c>
      <c r="B690">
        <v>175</v>
      </c>
    </row>
    <row r="691" spans="1:2" x14ac:dyDescent="0.2">
      <c r="A691" t="s">
        <v>20</v>
      </c>
      <c r="B691">
        <v>69</v>
      </c>
    </row>
    <row r="692" spans="1:2" x14ac:dyDescent="0.2">
      <c r="A692" t="s">
        <v>20</v>
      </c>
      <c r="B692">
        <v>190</v>
      </c>
    </row>
    <row r="693" spans="1:2" x14ac:dyDescent="0.2">
      <c r="A693" t="s">
        <v>20</v>
      </c>
      <c r="B693">
        <v>237</v>
      </c>
    </row>
    <row r="694" spans="1:2" x14ac:dyDescent="0.2">
      <c r="A694" t="s">
        <v>14</v>
      </c>
      <c r="B694">
        <v>77</v>
      </c>
    </row>
    <row r="695" spans="1:2" x14ac:dyDescent="0.2">
      <c r="A695" t="s">
        <v>14</v>
      </c>
      <c r="B695">
        <v>1748</v>
      </c>
    </row>
    <row r="696" spans="1:2" x14ac:dyDescent="0.2">
      <c r="A696" t="s">
        <v>14</v>
      </c>
      <c r="B696">
        <v>79</v>
      </c>
    </row>
    <row r="697" spans="1:2" x14ac:dyDescent="0.2">
      <c r="A697" t="s">
        <v>20</v>
      </c>
      <c r="B697">
        <v>196</v>
      </c>
    </row>
    <row r="698" spans="1:2" x14ac:dyDescent="0.2">
      <c r="A698" t="s">
        <v>14</v>
      </c>
      <c r="B698">
        <v>889</v>
      </c>
    </row>
    <row r="699" spans="1:2" x14ac:dyDescent="0.2">
      <c r="A699" t="s">
        <v>20</v>
      </c>
      <c r="B699">
        <v>7295</v>
      </c>
    </row>
    <row r="700" spans="1:2" x14ac:dyDescent="0.2">
      <c r="A700" t="s">
        <v>20</v>
      </c>
      <c r="B700">
        <v>2893</v>
      </c>
    </row>
    <row r="701" spans="1:2" x14ac:dyDescent="0.2">
      <c r="A701" t="s">
        <v>14</v>
      </c>
      <c r="B701">
        <v>56</v>
      </c>
    </row>
    <row r="702" spans="1:2" x14ac:dyDescent="0.2">
      <c r="A702" t="s">
        <v>14</v>
      </c>
      <c r="B702">
        <v>1</v>
      </c>
    </row>
    <row r="703" spans="1:2" x14ac:dyDescent="0.2">
      <c r="A703" t="s">
        <v>20</v>
      </c>
      <c r="B703">
        <v>820</v>
      </c>
    </row>
    <row r="704" spans="1:2" x14ac:dyDescent="0.2">
      <c r="A704" t="s">
        <v>14</v>
      </c>
      <c r="B704">
        <v>83</v>
      </c>
    </row>
    <row r="705" spans="1:2" x14ac:dyDescent="0.2">
      <c r="A705" t="s">
        <v>20</v>
      </c>
      <c r="B705">
        <v>2038</v>
      </c>
    </row>
    <row r="706" spans="1:2" x14ac:dyDescent="0.2">
      <c r="A706" t="s">
        <v>20</v>
      </c>
      <c r="B706">
        <v>116</v>
      </c>
    </row>
    <row r="707" spans="1:2" x14ac:dyDescent="0.2">
      <c r="A707" t="s">
        <v>14</v>
      </c>
      <c r="B707">
        <v>2025</v>
      </c>
    </row>
    <row r="708" spans="1:2" x14ac:dyDescent="0.2">
      <c r="A708" t="s">
        <v>20</v>
      </c>
      <c r="B708">
        <v>1345</v>
      </c>
    </row>
    <row r="709" spans="1:2" x14ac:dyDescent="0.2">
      <c r="A709" t="s">
        <v>20</v>
      </c>
      <c r="B709">
        <v>168</v>
      </c>
    </row>
    <row r="710" spans="1:2" x14ac:dyDescent="0.2">
      <c r="A710" t="s">
        <v>20</v>
      </c>
      <c r="B710">
        <v>137</v>
      </c>
    </row>
    <row r="711" spans="1:2" x14ac:dyDescent="0.2">
      <c r="A711" t="s">
        <v>20</v>
      </c>
      <c r="B711">
        <v>186</v>
      </c>
    </row>
    <row r="712" spans="1:2" x14ac:dyDescent="0.2">
      <c r="A712" t="s">
        <v>20</v>
      </c>
      <c r="B712">
        <v>125</v>
      </c>
    </row>
    <row r="713" spans="1:2" x14ac:dyDescent="0.2">
      <c r="A713" t="s">
        <v>14</v>
      </c>
      <c r="B713">
        <v>14</v>
      </c>
    </row>
    <row r="714" spans="1:2" x14ac:dyDescent="0.2">
      <c r="A714" t="s">
        <v>20</v>
      </c>
      <c r="B714">
        <v>202</v>
      </c>
    </row>
    <row r="715" spans="1:2" x14ac:dyDescent="0.2">
      <c r="A715" t="s">
        <v>20</v>
      </c>
      <c r="B715">
        <v>103</v>
      </c>
    </row>
    <row r="716" spans="1:2" x14ac:dyDescent="0.2">
      <c r="A716" t="s">
        <v>20</v>
      </c>
      <c r="B716">
        <v>1785</v>
      </c>
    </row>
    <row r="717" spans="1:2" x14ac:dyDescent="0.2">
      <c r="A717" t="s">
        <v>14</v>
      </c>
      <c r="B717">
        <v>656</v>
      </c>
    </row>
    <row r="718" spans="1:2" x14ac:dyDescent="0.2">
      <c r="A718" t="s">
        <v>20</v>
      </c>
      <c r="B718">
        <v>157</v>
      </c>
    </row>
    <row r="719" spans="1:2" x14ac:dyDescent="0.2">
      <c r="A719" t="s">
        <v>20</v>
      </c>
      <c r="B719">
        <v>555</v>
      </c>
    </row>
    <row r="720" spans="1:2" x14ac:dyDescent="0.2">
      <c r="A720" t="s">
        <v>20</v>
      </c>
      <c r="B720">
        <v>297</v>
      </c>
    </row>
    <row r="721" spans="1:2" x14ac:dyDescent="0.2">
      <c r="A721" t="s">
        <v>20</v>
      </c>
      <c r="B721">
        <v>123</v>
      </c>
    </row>
    <row r="722" spans="1:2" x14ac:dyDescent="0.2">
      <c r="A722" t="s">
        <v>74</v>
      </c>
      <c r="B722">
        <v>38</v>
      </c>
    </row>
    <row r="723" spans="1:2" x14ac:dyDescent="0.2">
      <c r="A723" t="s">
        <v>74</v>
      </c>
      <c r="B723">
        <v>60</v>
      </c>
    </row>
    <row r="724" spans="1:2" x14ac:dyDescent="0.2">
      <c r="A724" t="s">
        <v>20</v>
      </c>
      <c r="B724">
        <v>3036</v>
      </c>
    </row>
    <row r="725" spans="1:2" x14ac:dyDescent="0.2">
      <c r="A725" t="s">
        <v>20</v>
      </c>
      <c r="B725">
        <v>144</v>
      </c>
    </row>
    <row r="726" spans="1:2" x14ac:dyDescent="0.2">
      <c r="A726" t="s">
        <v>20</v>
      </c>
      <c r="B726">
        <v>121</v>
      </c>
    </row>
    <row r="727" spans="1:2" x14ac:dyDescent="0.2">
      <c r="A727" t="s">
        <v>14</v>
      </c>
      <c r="B727">
        <v>1596</v>
      </c>
    </row>
    <row r="728" spans="1:2" x14ac:dyDescent="0.2">
      <c r="A728" t="s">
        <v>74</v>
      </c>
      <c r="B728">
        <v>524</v>
      </c>
    </row>
    <row r="729" spans="1:2" x14ac:dyDescent="0.2">
      <c r="A729" t="s">
        <v>20</v>
      </c>
      <c r="B729">
        <v>181</v>
      </c>
    </row>
    <row r="730" spans="1:2" x14ac:dyDescent="0.2">
      <c r="A730" t="s">
        <v>14</v>
      </c>
      <c r="B730">
        <v>10</v>
      </c>
    </row>
    <row r="731" spans="1:2" x14ac:dyDescent="0.2">
      <c r="A731" t="s">
        <v>20</v>
      </c>
      <c r="B731">
        <v>122</v>
      </c>
    </row>
    <row r="732" spans="1:2" x14ac:dyDescent="0.2">
      <c r="A732" t="s">
        <v>20</v>
      </c>
      <c r="B732">
        <v>1071</v>
      </c>
    </row>
    <row r="733" spans="1:2" x14ac:dyDescent="0.2">
      <c r="A733" t="s">
        <v>74</v>
      </c>
      <c r="B733">
        <v>219</v>
      </c>
    </row>
    <row r="734" spans="1:2" x14ac:dyDescent="0.2">
      <c r="A734" t="s">
        <v>14</v>
      </c>
      <c r="B734">
        <v>1121</v>
      </c>
    </row>
    <row r="735" spans="1:2" x14ac:dyDescent="0.2">
      <c r="A735" t="s">
        <v>20</v>
      </c>
      <c r="B735">
        <v>980</v>
      </c>
    </row>
    <row r="736" spans="1:2" x14ac:dyDescent="0.2">
      <c r="A736" t="s">
        <v>20</v>
      </c>
      <c r="B736">
        <v>536</v>
      </c>
    </row>
    <row r="737" spans="1:2" x14ac:dyDescent="0.2">
      <c r="A737" t="s">
        <v>20</v>
      </c>
      <c r="B737">
        <v>1991</v>
      </c>
    </row>
    <row r="738" spans="1:2" x14ac:dyDescent="0.2">
      <c r="A738" t="s">
        <v>74</v>
      </c>
      <c r="B738">
        <v>29</v>
      </c>
    </row>
    <row r="739" spans="1:2" x14ac:dyDescent="0.2">
      <c r="A739" t="s">
        <v>20</v>
      </c>
      <c r="B739">
        <v>180</v>
      </c>
    </row>
    <row r="740" spans="1:2" x14ac:dyDescent="0.2">
      <c r="A740" t="s">
        <v>14</v>
      </c>
      <c r="B740">
        <v>15</v>
      </c>
    </row>
    <row r="741" spans="1:2" x14ac:dyDescent="0.2">
      <c r="A741" t="s">
        <v>14</v>
      </c>
      <c r="B741">
        <v>191</v>
      </c>
    </row>
    <row r="742" spans="1:2" x14ac:dyDescent="0.2">
      <c r="A742" t="s">
        <v>14</v>
      </c>
      <c r="B742">
        <v>16</v>
      </c>
    </row>
    <row r="743" spans="1:2" x14ac:dyDescent="0.2">
      <c r="A743" t="s">
        <v>20</v>
      </c>
      <c r="B743">
        <v>130</v>
      </c>
    </row>
    <row r="744" spans="1:2" x14ac:dyDescent="0.2">
      <c r="A744" t="s">
        <v>20</v>
      </c>
      <c r="B744">
        <v>122</v>
      </c>
    </row>
    <row r="745" spans="1:2" x14ac:dyDescent="0.2">
      <c r="A745" t="s">
        <v>14</v>
      </c>
      <c r="B745">
        <v>17</v>
      </c>
    </row>
    <row r="746" spans="1:2" x14ac:dyDescent="0.2">
      <c r="A746" t="s">
        <v>20</v>
      </c>
      <c r="B746">
        <v>140</v>
      </c>
    </row>
    <row r="747" spans="1:2" x14ac:dyDescent="0.2">
      <c r="A747" t="s">
        <v>14</v>
      </c>
      <c r="B747">
        <v>34</v>
      </c>
    </row>
    <row r="748" spans="1:2" x14ac:dyDescent="0.2">
      <c r="A748" t="s">
        <v>20</v>
      </c>
      <c r="B748">
        <v>3388</v>
      </c>
    </row>
    <row r="749" spans="1:2" x14ac:dyDescent="0.2">
      <c r="A749" t="s">
        <v>20</v>
      </c>
      <c r="B749">
        <v>280</v>
      </c>
    </row>
    <row r="750" spans="1:2" x14ac:dyDescent="0.2">
      <c r="A750" t="s">
        <v>74</v>
      </c>
      <c r="B750">
        <v>614</v>
      </c>
    </row>
    <row r="751" spans="1:2" x14ac:dyDescent="0.2">
      <c r="A751" t="s">
        <v>20</v>
      </c>
      <c r="B751">
        <v>366</v>
      </c>
    </row>
    <row r="752" spans="1:2" x14ac:dyDescent="0.2">
      <c r="A752" t="s">
        <v>14</v>
      </c>
      <c r="B752">
        <v>1</v>
      </c>
    </row>
    <row r="753" spans="1:2" x14ac:dyDescent="0.2">
      <c r="A753" t="s">
        <v>20</v>
      </c>
      <c r="B753">
        <v>270</v>
      </c>
    </row>
    <row r="754" spans="1:2" x14ac:dyDescent="0.2">
      <c r="A754" t="s">
        <v>74</v>
      </c>
      <c r="B754">
        <v>114</v>
      </c>
    </row>
    <row r="755" spans="1:2" x14ac:dyDescent="0.2">
      <c r="A755" t="s">
        <v>20</v>
      </c>
      <c r="B755">
        <v>137</v>
      </c>
    </row>
    <row r="756" spans="1:2" x14ac:dyDescent="0.2">
      <c r="A756" t="s">
        <v>20</v>
      </c>
      <c r="B756">
        <v>3205</v>
      </c>
    </row>
    <row r="757" spans="1:2" x14ac:dyDescent="0.2">
      <c r="A757" t="s">
        <v>20</v>
      </c>
      <c r="B757">
        <v>288</v>
      </c>
    </row>
    <row r="758" spans="1:2" x14ac:dyDescent="0.2">
      <c r="A758" t="s">
        <v>20</v>
      </c>
      <c r="B758">
        <v>148</v>
      </c>
    </row>
    <row r="759" spans="1:2" x14ac:dyDescent="0.2">
      <c r="A759" t="s">
        <v>20</v>
      </c>
      <c r="B759">
        <v>114</v>
      </c>
    </row>
    <row r="760" spans="1:2" x14ac:dyDescent="0.2">
      <c r="A760" t="s">
        <v>20</v>
      </c>
      <c r="B760">
        <v>1518</v>
      </c>
    </row>
    <row r="761" spans="1:2" x14ac:dyDescent="0.2">
      <c r="A761" t="s">
        <v>14</v>
      </c>
      <c r="B761">
        <v>1274</v>
      </c>
    </row>
    <row r="762" spans="1:2" x14ac:dyDescent="0.2">
      <c r="A762" t="s">
        <v>14</v>
      </c>
      <c r="B762">
        <v>210</v>
      </c>
    </row>
    <row r="763" spans="1:2" x14ac:dyDescent="0.2">
      <c r="A763" t="s">
        <v>20</v>
      </c>
      <c r="B763">
        <v>166</v>
      </c>
    </row>
    <row r="764" spans="1:2" x14ac:dyDescent="0.2">
      <c r="A764" t="s">
        <v>20</v>
      </c>
      <c r="B764">
        <v>100</v>
      </c>
    </row>
    <row r="765" spans="1:2" x14ac:dyDescent="0.2">
      <c r="A765" t="s">
        <v>20</v>
      </c>
      <c r="B765">
        <v>235</v>
      </c>
    </row>
    <row r="766" spans="1:2" x14ac:dyDescent="0.2">
      <c r="A766" t="s">
        <v>20</v>
      </c>
      <c r="B766">
        <v>148</v>
      </c>
    </row>
    <row r="767" spans="1:2" x14ac:dyDescent="0.2">
      <c r="A767" t="s">
        <v>20</v>
      </c>
      <c r="B767">
        <v>198</v>
      </c>
    </row>
    <row r="768" spans="1:2" x14ac:dyDescent="0.2">
      <c r="A768" t="s">
        <v>14</v>
      </c>
      <c r="B768">
        <v>248</v>
      </c>
    </row>
    <row r="769" spans="1:2" x14ac:dyDescent="0.2">
      <c r="A769" t="s">
        <v>14</v>
      </c>
      <c r="B769">
        <v>513</v>
      </c>
    </row>
    <row r="770" spans="1:2" x14ac:dyDescent="0.2">
      <c r="A770" t="s">
        <v>20</v>
      </c>
      <c r="B770">
        <v>150</v>
      </c>
    </row>
    <row r="771" spans="1:2" x14ac:dyDescent="0.2">
      <c r="A771" t="s">
        <v>14</v>
      </c>
      <c r="B771">
        <v>3410</v>
      </c>
    </row>
    <row r="772" spans="1:2" x14ac:dyDescent="0.2">
      <c r="A772" t="s">
        <v>20</v>
      </c>
      <c r="B772">
        <v>216</v>
      </c>
    </row>
    <row r="773" spans="1:2" x14ac:dyDescent="0.2">
      <c r="A773" t="s">
        <v>74</v>
      </c>
      <c r="B773">
        <v>26</v>
      </c>
    </row>
    <row r="774" spans="1:2" x14ac:dyDescent="0.2">
      <c r="A774" t="s">
        <v>20</v>
      </c>
      <c r="B774">
        <v>5139</v>
      </c>
    </row>
    <row r="775" spans="1:2" x14ac:dyDescent="0.2">
      <c r="A775" t="s">
        <v>20</v>
      </c>
      <c r="B775">
        <v>2353</v>
      </c>
    </row>
    <row r="776" spans="1:2" x14ac:dyDescent="0.2">
      <c r="A776" t="s">
        <v>20</v>
      </c>
      <c r="B776">
        <v>78</v>
      </c>
    </row>
    <row r="777" spans="1:2" x14ac:dyDescent="0.2">
      <c r="A777" t="s">
        <v>14</v>
      </c>
      <c r="B777">
        <v>10</v>
      </c>
    </row>
    <row r="778" spans="1:2" x14ac:dyDescent="0.2">
      <c r="A778" t="s">
        <v>14</v>
      </c>
      <c r="B778">
        <v>2201</v>
      </c>
    </row>
    <row r="779" spans="1:2" x14ac:dyDescent="0.2">
      <c r="A779" t="s">
        <v>14</v>
      </c>
      <c r="B779">
        <v>676</v>
      </c>
    </row>
    <row r="780" spans="1:2" x14ac:dyDescent="0.2">
      <c r="A780" t="s">
        <v>20</v>
      </c>
      <c r="B780">
        <v>174</v>
      </c>
    </row>
    <row r="781" spans="1:2" x14ac:dyDescent="0.2">
      <c r="A781" t="s">
        <v>14</v>
      </c>
      <c r="B781">
        <v>831</v>
      </c>
    </row>
    <row r="782" spans="1:2" x14ac:dyDescent="0.2">
      <c r="A782" t="s">
        <v>20</v>
      </c>
      <c r="B782">
        <v>164</v>
      </c>
    </row>
    <row r="783" spans="1:2" x14ac:dyDescent="0.2">
      <c r="A783" t="s">
        <v>74</v>
      </c>
      <c r="B783">
        <v>56</v>
      </c>
    </row>
    <row r="784" spans="1:2" x14ac:dyDescent="0.2">
      <c r="A784" t="s">
        <v>20</v>
      </c>
      <c r="B784">
        <v>161</v>
      </c>
    </row>
    <row r="785" spans="1:2" x14ac:dyDescent="0.2">
      <c r="A785" t="s">
        <v>20</v>
      </c>
      <c r="B785">
        <v>138</v>
      </c>
    </row>
    <row r="786" spans="1:2" x14ac:dyDescent="0.2">
      <c r="A786" t="s">
        <v>20</v>
      </c>
      <c r="B786">
        <v>3308</v>
      </c>
    </row>
    <row r="787" spans="1:2" x14ac:dyDescent="0.2">
      <c r="A787" t="s">
        <v>20</v>
      </c>
      <c r="B787">
        <v>127</v>
      </c>
    </row>
    <row r="788" spans="1:2" x14ac:dyDescent="0.2">
      <c r="A788" t="s">
        <v>20</v>
      </c>
      <c r="B788">
        <v>207</v>
      </c>
    </row>
    <row r="789" spans="1:2" x14ac:dyDescent="0.2">
      <c r="A789" t="s">
        <v>14</v>
      </c>
      <c r="B789">
        <v>859</v>
      </c>
    </row>
    <row r="790" spans="1:2" x14ac:dyDescent="0.2">
      <c r="A790" t="s">
        <v>47</v>
      </c>
      <c r="B790">
        <v>31</v>
      </c>
    </row>
    <row r="791" spans="1:2" x14ac:dyDescent="0.2">
      <c r="A791" t="s">
        <v>14</v>
      </c>
      <c r="B791">
        <v>45</v>
      </c>
    </row>
    <row r="792" spans="1:2" x14ac:dyDescent="0.2">
      <c r="A792" t="s">
        <v>74</v>
      </c>
      <c r="B792">
        <v>1113</v>
      </c>
    </row>
    <row r="793" spans="1:2" x14ac:dyDescent="0.2">
      <c r="A793" t="s">
        <v>14</v>
      </c>
      <c r="B793">
        <v>6</v>
      </c>
    </row>
    <row r="794" spans="1:2" x14ac:dyDescent="0.2">
      <c r="A794" t="s">
        <v>14</v>
      </c>
      <c r="B794">
        <v>7</v>
      </c>
    </row>
    <row r="795" spans="1:2" x14ac:dyDescent="0.2">
      <c r="A795" t="s">
        <v>20</v>
      </c>
      <c r="B795">
        <v>181</v>
      </c>
    </row>
    <row r="796" spans="1:2" x14ac:dyDescent="0.2">
      <c r="A796" t="s">
        <v>20</v>
      </c>
      <c r="B796">
        <v>110</v>
      </c>
    </row>
    <row r="797" spans="1:2" x14ac:dyDescent="0.2">
      <c r="A797" t="s">
        <v>14</v>
      </c>
      <c r="B797">
        <v>31</v>
      </c>
    </row>
    <row r="798" spans="1:2" x14ac:dyDescent="0.2">
      <c r="A798" t="s">
        <v>14</v>
      </c>
      <c r="B798">
        <v>78</v>
      </c>
    </row>
    <row r="799" spans="1:2" x14ac:dyDescent="0.2">
      <c r="A799" t="s">
        <v>20</v>
      </c>
      <c r="B799">
        <v>185</v>
      </c>
    </row>
    <row r="800" spans="1:2" x14ac:dyDescent="0.2">
      <c r="A800" t="s">
        <v>20</v>
      </c>
      <c r="B800">
        <v>121</v>
      </c>
    </row>
    <row r="801" spans="1:2" x14ac:dyDescent="0.2">
      <c r="A801" t="s">
        <v>14</v>
      </c>
      <c r="B801">
        <v>1225</v>
      </c>
    </row>
    <row r="802" spans="1:2" x14ac:dyDescent="0.2">
      <c r="A802" t="s">
        <v>14</v>
      </c>
      <c r="B802">
        <v>1</v>
      </c>
    </row>
    <row r="803" spans="1:2" x14ac:dyDescent="0.2">
      <c r="A803" t="s">
        <v>20</v>
      </c>
      <c r="B803">
        <v>106</v>
      </c>
    </row>
    <row r="804" spans="1:2" x14ac:dyDescent="0.2">
      <c r="A804" t="s">
        <v>20</v>
      </c>
      <c r="B804">
        <v>142</v>
      </c>
    </row>
    <row r="805" spans="1:2" x14ac:dyDescent="0.2">
      <c r="A805" t="s">
        <v>20</v>
      </c>
      <c r="B805">
        <v>233</v>
      </c>
    </row>
    <row r="806" spans="1:2" x14ac:dyDescent="0.2">
      <c r="A806" t="s">
        <v>20</v>
      </c>
      <c r="B806">
        <v>218</v>
      </c>
    </row>
    <row r="807" spans="1:2" x14ac:dyDescent="0.2">
      <c r="A807" t="s">
        <v>14</v>
      </c>
      <c r="B807">
        <v>67</v>
      </c>
    </row>
    <row r="808" spans="1:2" x14ac:dyDescent="0.2">
      <c r="A808" t="s">
        <v>20</v>
      </c>
      <c r="B808">
        <v>76</v>
      </c>
    </row>
    <row r="809" spans="1:2" x14ac:dyDescent="0.2">
      <c r="A809" t="s">
        <v>20</v>
      </c>
      <c r="B809">
        <v>43</v>
      </c>
    </row>
    <row r="810" spans="1:2" x14ac:dyDescent="0.2">
      <c r="A810" t="s">
        <v>14</v>
      </c>
      <c r="B810">
        <v>19</v>
      </c>
    </row>
    <row r="811" spans="1:2" x14ac:dyDescent="0.2">
      <c r="A811" t="s">
        <v>14</v>
      </c>
      <c r="B811">
        <v>2108</v>
      </c>
    </row>
    <row r="812" spans="1:2" x14ac:dyDescent="0.2">
      <c r="A812" t="s">
        <v>20</v>
      </c>
      <c r="B812">
        <v>221</v>
      </c>
    </row>
    <row r="813" spans="1:2" x14ac:dyDescent="0.2">
      <c r="A813" t="s">
        <v>14</v>
      </c>
      <c r="B813">
        <v>679</v>
      </c>
    </row>
    <row r="814" spans="1:2" x14ac:dyDescent="0.2">
      <c r="A814" t="s">
        <v>20</v>
      </c>
      <c r="B814">
        <v>2805</v>
      </c>
    </row>
    <row r="815" spans="1:2" x14ac:dyDescent="0.2">
      <c r="A815" t="s">
        <v>20</v>
      </c>
      <c r="B815">
        <v>68</v>
      </c>
    </row>
    <row r="816" spans="1:2" x14ac:dyDescent="0.2">
      <c r="A816" t="s">
        <v>14</v>
      </c>
      <c r="B816">
        <v>36</v>
      </c>
    </row>
    <row r="817" spans="1:2" x14ac:dyDescent="0.2">
      <c r="A817" t="s">
        <v>20</v>
      </c>
      <c r="B817">
        <v>183</v>
      </c>
    </row>
    <row r="818" spans="1:2" x14ac:dyDescent="0.2">
      <c r="A818" t="s">
        <v>20</v>
      </c>
      <c r="B818">
        <v>133</v>
      </c>
    </row>
    <row r="819" spans="1:2" x14ac:dyDescent="0.2">
      <c r="A819" t="s">
        <v>20</v>
      </c>
      <c r="B819">
        <v>2489</v>
      </c>
    </row>
    <row r="820" spans="1:2" x14ac:dyDescent="0.2">
      <c r="A820" t="s">
        <v>20</v>
      </c>
      <c r="B820">
        <v>69</v>
      </c>
    </row>
    <row r="821" spans="1:2" x14ac:dyDescent="0.2">
      <c r="A821" t="s">
        <v>14</v>
      </c>
      <c r="B821">
        <v>47</v>
      </c>
    </row>
    <row r="822" spans="1:2" x14ac:dyDescent="0.2">
      <c r="A822" t="s">
        <v>20</v>
      </c>
      <c r="B822">
        <v>279</v>
      </c>
    </row>
    <row r="823" spans="1:2" x14ac:dyDescent="0.2">
      <c r="A823" t="s">
        <v>20</v>
      </c>
      <c r="B823">
        <v>210</v>
      </c>
    </row>
    <row r="824" spans="1:2" x14ac:dyDescent="0.2">
      <c r="A824" t="s">
        <v>20</v>
      </c>
      <c r="B824">
        <v>2100</v>
      </c>
    </row>
    <row r="825" spans="1:2" x14ac:dyDescent="0.2">
      <c r="A825" t="s">
        <v>20</v>
      </c>
      <c r="B825">
        <v>252</v>
      </c>
    </row>
    <row r="826" spans="1:2" x14ac:dyDescent="0.2">
      <c r="A826" t="s">
        <v>20</v>
      </c>
      <c r="B826">
        <v>1280</v>
      </c>
    </row>
    <row r="827" spans="1:2" x14ac:dyDescent="0.2">
      <c r="A827" t="s">
        <v>20</v>
      </c>
      <c r="B827">
        <v>157</v>
      </c>
    </row>
    <row r="828" spans="1:2" x14ac:dyDescent="0.2">
      <c r="A828" t="s">
        <v>20</v>
      </c>
      <c r="B828">
        <v>194</v>
      </c>
    </row>
    <row r="829" spans="1:2" x14ac:dyDescent="0.2">
      <c r="A829" t="s">
        <v>20</v>
      </c>
      <c r="B829">
        <v>82</v>
      </c>
    </row>
    <row r="830" spans="1:2" x14ac:dyDescent="0.2">
      <c r="A830" t="s">
        <v>14</v>
      </c>
      <c r="B830">
        <v>70</v>
      </c>
    </row>
    <row r="831" spans="1:2" x14ac:dyDescent="0.2">
      <c r="A831" t="s">
        <v>14</v>
      </c>
      <c r="B831">
        <v>154</v>
      </c>
    </row>
    <row r="832" spans="1:2" x14ac:dyDescent="0.2">
      <c r="A832" t="s">
        <v>14</v>
      </c>
      <c r="B832">
        <v>22</v>
      </c>
    </row>
    <row r="833" spans="1:2" x14ac:dyDescent="0.2">
      <c r="A833" t="s">
        <v>20</v>
      </c>
      <c r="B833">
        <v>4233</v>
      </c>
    </row>
    <row r="834" spans="1:2" x14ac:dyDescent="0.2">
      <c r="A834" t="s">
        <v>20</v>
      </c>
      <c r="B834">
        <v>1297</v>
      </c>
    </row>
    <row r="835" spans="1:2" x14ac:dyDescent="0.2">
      <c r="A835" t="s">
        <v>20</v>
      </c>
      <c r="B835">
        <v>165</v>
      </c>
    </row>
    <row r="836" spans="1:2" x14ac:dyDescent="0.2">
      <c r="A836" t="s">
        <v>20</v>
      </c>
      <c r="B836">
        <v>119</v>
      </c>
    </row>
    <row r="837" spans="1:2" x14ac:dyDescent="0.2">
      <c r="A837" t="s">
        <v>14</v>
      </c>
      <c r="B837">
        <v>1758</v>
      </c>
    </row>
    <row r="838" spans="1:2" x14ac:dyDescent="0.2">
      <c r="A838" t="s">
        <v>14</v>
      </c>
      <c r="B838">
        <v>94</v>
      </c>
    </row>
    <row r="839" spans="1:2" x14ac:dyDescent="0.2">
      <c r="A839" t="s">
        <v>20</v>
      </c>
      <c r="B839">
        <v>1797</v>
      </c>
    </row>
    <row r="840" spans="1:2" x14ac:dyDescent="0.2">
      <c r="A840" t="s">
        <v>20</v>
      </c>
      <c r="B840">
        <v>261</v>
      </c>
    </row>
    <row r="841" spans="1:2" x14ac:dyDescent="0.2">
      <c r="A841" t="s">
        <v>20</v>
      </c>
      <c r="B841">
        <v>157</v>
      </c>
    </row>
    <row r="842" spans="1:2" x14ac:dyDescent="0.2">
      <c r="A842" t="s">
        <v>20</v>
      </c>
      <c r="B842">
        <v>3533</v>
      </c>
    </row>
    <row r="843" spans="1:2" x14ac:dyDescent="0.2">
      <c r="A843" t="s">
        <v>20</v>
      </c>
      <c r="B843">
        <v>155</v>
      </c>
    </row>
    <row r="844" spans="1:2" x14ac:dyDescent="0.2">
      <c r="A844" t="s">
        <v>20</v>
      </c>
      <c r="B844">
        <v>132</v>
      </c>
    </row>
    <row r="845" spans="1:2" x14ac:dyDescent="0.2">
      <c r="A845" t="s">
        <v>14</v>
      </c>
      <c r="B845">
        <v>33</v>
      </c>
    </row>
    <row r="846" spans="1:2" x14ac:dyDescent="0.2">
      <c r="A846" t="s">
        <v>74</v>
      </c>
      <c r="B846">
        <v>94</v>
      </c>
    </row>
    <row r="847" spans="1:2" x14ac:dyDescent="0.2">
      <c r="A847" t="s">
        <v>20</v>
      </c>
      <c r="B847">
        <v>1354</v>
      </c>
    </row>
    <row r="848" spans="1:2" x14ac:dyDescent="0.2">
      <c r="A848" t="s">
        <v>20</v>
      </c>
      <c r="B848">
        <v>48</v>
      </c>
    </row>
    <row r="849" spans="1:2" x14ac:dyDescent="0.2">
      <c r="A849" t="s">
        <v>20</v>
      </c>
      <c r="B849">
        <v>110</v>
      </c>
    </row>
    <row r="850" spans="1:2" x14ac:dyDescent="0.2">
      <c r="A850" t="s">
        <v>20</v>
      </c>
      <c r="B850">
        <v>172</v>
      </c>
    </row>
    <row r="851" spans="1:2" x14ac:dyDescent="0.2">
      <c r="A851" t="s">
        <v>20</v>
      </c>
      <c r="B851">
        <v>307</v>
      </c>
    </row>
    <row r="852" spans="1:2" x14ac:dyDescent="0.2">
      <c r="A852" t="s">
        <v>14</v>
      </c>
      <c r="B852">
        <v>1</v>
      </c>
    </row>
    <row r="853" spans="1:2" x14ac:dyDescent="0.2">
      <c r="A853" t="s">
        <v>20</v>
      </c>
      <c r="B853">
        <v>160</v>
      </c>
    </row>
    <row r="854" spans="1:2" x14ac:dyDescent="0.2">
      <c r="A854" t="s">
        <v>14</v>
      </c>
      <c r="B854">
        <v>31</v>
      </c>
    </row>
    <row r="855" spans="1:2" x14ac:dyDescent="0.2">
      <c r="A855" t="s">
        <v>20</v>
      </c>
      <c r="B855">
        <v>1467</v>
      </c>
    </row>
    <row r="856" spans="1:2" x14ac:dyDescent="0.2">
      <c r="A856" t="s">
        <v>20</v>
      </c>
      <c r="B856">
        <v>2662</v>
      </c>
    </row>
    <row r="857" spans="1:2" x14ac:dyDescent="0.2">
      <c r="A857" t="s">
        <v>20</v>
      </c>
      <c r="B857">
        <v>452</v>
      </c>
    </row>
    <row r="858" spans="1:2" x14ac:dyDescent="0.2">
      <c r="A858" t="s">
        <v>20</v>
      </c>
      <c r="B858">
        <v>158</v>
      </c>
    </row>
    <row r="859" spans="1:2" x14ac:dyDescent="0.2">
      <c r="A859" t="s">
        <v>20</v>
      </c>
      <c r="B859">
        <v>225</v>
      </c>
    </row>
    <row r="860" spans="1:2" x14ac:dyDescent="0.2">
      <c r="A860" t="s">
        <v>14</v>
      </c>
      <c r="B860">
        <v>35</v>
      </c>
    </row>
    <row r="861" spans="1:2" x14ac:dyDescent="0.2">
      <c r="A861" t="s">
        <v>14</v>
      </c>
      <c r="B861">
        <v>63</v>
      </c>
    </row>
    <row r="862" spans="1:2" x14ac:dyDescent="0.2">
      <c r="A862" t="s">
        <v>20</v>
      </c>
      <c r="B862">
        <v>65</v>
      </c>
    </row>
    <row r="863" spans="1:2" x14ac:dyDescent="0.2">
      <c r="A863" t="s">
        <v>20</v>
      </c>
      <c r="B863">
        <v>163</v>
      </c>
    </row>
    <row r="864" spans="1:2" x14ac:dyDescent="0.2">
      <c r="A864" t="s">
        <v>20</v>
      </c>
      <c r="B864">
        <v>85</v>
      </c>
    </row>
    <row r="865" spans="1:2" x14ac:dyDescent="0.2">
      <c r="A865" t="s">
        <v>20</v>
      </c>
      <c r="B865">
        <v>217</v>
      </c>
    </row>
    <row r="866" spans="1:2" x14ac:dyDescent="0.2">
      <c r="A866" t="s">
        <v>20</v>
      </c>
      <c r="B866">
        <v>150</v>
      </c>
    </row>
    <row r="867" spans="1:2" x14ac:dyDescent="0.2">
      <c r="A867" t="s">
        <v>20</v>
      </c>
      <c r="B867">
        <v>3272</v>
      </c>
    </row>
    <row r="868" spans="1:2" x14ac:dyDescent="0.2">
      <c r="A868" t="s">
        <v>74</v>
      </c>
      <c r="B868">
        <v>898</v>
      </c>
    </row>
    <row r="869" spans="1:2" x14ac:dyDescent="0.2">
      <c r="A869" t="s">
        <v>20</v>
      </c>
      <c r="B869">
        <v>300</v>
      </c>
    </row>
    <row r="870" spans="1:2" x14ac:dyDescent="0.2">
      <c r="A870" t="s">
        <v>20</v>
      </c>
      <c r="B870">
        <v>126</v>
      </c>
    </row>
    <row r="871" spans="1:2" x14ac:dyDescent="0.2">
      <c r="A871" t="s">
        <v>14</v>
      </c>
      <c r="B871">
        <v>526</v>
      </c>
    </row>
    <row r="872" spans="1:2" x14ac:dyDescent="0.2">
      <c r="A872" t="s">
        <v>14</v>
      </c>
      <c r="B872">
        <v>121</v>
      </c>
    </row>
    <row r="873" spans="1:2" x14ac:dyDescent="0.2">
      <c r="A873" t="s">
        <v>20</v>
      </c>
      <c r="B873">
        <v>2320</v>
      </c>
    </row>
    <row r="874" spans="1:2" x14ac:dyDescent="0.2">
      <c r="A874" t="s">
        <v>20</v>
      </c>
      <c r="B874">
        <v>81</v>
      </c>
    </row>
    <row r="875" spans="1:2" x14ac:dyDescent="0.2">
      <c r="A875" t="s">
        <v>20</v>
      </c>
      <c r="B875">
        <v>1887</v>
      </c>
    </row>
    <row r="876" spans="1:2" x14ac:dyDescent="0.2">
      <c r="A876" t="s">
        <v>20</v>
      </c>
      <c r="B876">
        <v>4358</v>
      </c>
    </row>
    <row r="877" spans="1:2" x14ac:dyDescent="0.2">
      <c r="A877" t="s">
        <v>14</v>
      </c>
      <c r="B877">
        <v>67</v>
      </c>
    </row>
    <row r="878" spans="1:2" x14ac:dyDescent="0.2">
      <c r="A878" t="s">
        <v>14</v>
      </c>
      <c r="B878">
        <v>57</v>
      </c>
    </row>
    <row r="879" spans="1:2" x14ac:dyDescent="0.2">
      <c r="A879" t="s">
        <v>14</v>
      </c>
      <c r="B879">
        <v>1229</v>
      </c>
    </row>
    <row r="880" spans="1:2" x14ac:dyDescent="0.2">
      <c r="A880" t="s">
        <v>14</v>
      </c>
      <c r="B880">
        <v>12</v>
      </c>
    </row>
    <row r="881" spans="1:2" x14ac:dyDescent="0.2">
      <c r="A881" t="s">
        <v>20</v>
      </c>
      <c r="B881">
        <v>53</v>
      </c>
    </row>
    <row r="882" spans="1:2" x14ac:dyDescent="0.2">
      <c r="A882" t="s">
        <v>20</v>
      </c>
      <c r="B882">
        <v>2414</v>
      </c>
    </row>
    <row r="883" spans="1:2" x14ac:dyDescent="0.2">
      <c r="A883" t="s">
        <v>14</v>
      </c>
      <c r="B883">
        <v>452</v>
      </c>
    </row>
    <row r="884" spans="1:2" x14ac:dyDescent="0.2">
      <c r="A884" t="s">
        <v>20</v>
      </c>
      <c r="B884">
        <v>80</v>
      </c>
    </row>
    <row r="885" spans="1:2" x14ac:dyDescent="0.2">
      <c r="A885" t="s">
        <v>20</v>
      </c>
      <c r="B885">
        <v>193</v>
      </c>
    </row>
    <row r="886" spans="1:2" x14ac:dyDescent="0.2">
      <c r="A886" t="s">
        <v>14</v>
      </c>
      <c r="B886">
        <v>1886</v>
      </c>
    </row>
    <row r="887" spans="1:2" x14ac:dyDescent="0.2">
      <c r="A887" t="s">
        <v>20</v>
      </c>
      <c r="B887">
        <v>52</v>
      </c>
    </row>
    <row r="888" spans="1:2" x14ac:dyDescent="0.2">
      <c r="A888" t="s">
        <v>14</v>
      </c>
      <c r="B888">
        <v>1825</v>
      </c>
    </row>
    <row r="889" spans="1:2" x14ac:dyDescent="0.2">
      <c r="A889" t="s">
        <v>14</v>
      </c>
      <c r="B889">
        <v>31</v>
      </c>
    </row>
    <row r="890" spans="1:2" x14ac:dyDescent="0.2">
      <c r="A890" t="s">
        <v>20</v>
      </c>
      <c r="B890">
        <v>290</v>
      </c>
    </row>
    <row r="891" spans="1:2" x14ac:dyDescent="0.2">
      <c r="A891" t="s">
        <v>20</v>
      </c>
      <c r="B891">
        <v>122</v>
      </c>
    </row>
    <row r="892" spans="1:2" x14ac:dyDescent="0.2">
      <c r="A892" t="s">
        <v>20</v>
      </c>
      <c r="B892">
        <v>1470</v>
      </c>
    </row>
    <row r="893" spans="1:2" x14ac:dyDescent="0.2">
      <c r="A893" t="s">
        <v>20</v>
      </c>
      <c r="B893">
        <v>165</v>
      </c>
    </row>
    <row r="894" spans="1:2" x14ac:dyDescent="0.2">
      <c r="A894" t="s">
        <v>20</v>
      </c>
      <c r="B894">
        <v>182</v>
      </c>
    </row>
    <row r="895" spans="1:2" x14ac:dyDescent="0.2">
      <c r="A895" t="s">
        <v>20</v>
      </c>
      <c r="B895">
        <v>199</v>
      </c>
    </row>
    <row r="896" spans="1:2" x14ac:dyDescent="0.2">
      <c r="A896" t="s">
        <v>20</v>
      </c>
      <c r="B896">
        <v>56</v>
      </c>
    </row>
    <row r="897" spans="1:2" x14ac:dyDescent="0.2">
      <c r="A897" t="s">
        <v>14</v>
      </c>
      <c r="B897">
        <v>107</v>
      </c>
    </row>
    <row r="898" spans="1:2" x14ac:dyDescent="0.2">
      <c r="A898" t="s">
        <v>20</v>
      </c>
      <c r="B898">
        <v>1460</v>
      </c>
    </row>
    <row r="899" spans="1:2" x14ac:dyDescent="0.2">
      <c r="A899" t="s">
        <v>14</v>
      </c>
      <c r="B899">
        <v>27</v>
      </c>
    </row>
    <row r="900" spans="1:2" x14ac:dyDescent="0.2">
      <c r="A900" t="s">
        <v>14</v>
      </c>
      <c r="B900">
        <v>1221</v>
      </c>
    </row>
    <row r="901" spans="1:2" x14ac:dyDescent="0.2">
      <c r="A901" t="s">
        <v>20</v>
      </c>
      <c r="B901">
        <v>123</v>
      </c>
    </row>
    <row r="902" spans="1:2" x14ac:dyDescent="0.2">
      <c r="A902" t="s">
        <v>14</v>
      </c>
      <c r="B902">
        <v>1</v>
      </c>
    </row>
    <row r="903" spans="1:2" x14ac:dyDescent="0.2">
      <c r="A903" t="s">
        <v>20</v>
      </c>
      <c r="B903">
        <v>159</v>
      </c>
    </row>
    <row r="904" spans="1:2" x14ac:dyDescent="0.2">
      <c r="A904" t="s">
        <v>20</v>
      </c>
      <c r="B904">
        <v>110</v>
      </c>
    </row>
    <row r="905" spans="1:2" x14ac:dyDescent="0.2">
      <c r="A905" t="s">
        <v>47</v>
      </c>
      <c r="B905">
        <v>14</v>
      </c>
    </row>
    <row r="906" spans="1:2" x14ac:dyDescent="0.2">
      <c r="A906" t="s">
        <v>14</v>
      </c>
      <c r="B906">
        <v>16</v>
      </c>
    </row>
    <row r="907" spans="1:2" x14ac:dyDescent="0.2">
      <c r="A907" t="s">
        <v>20</v>
      </c>
      <c r="B907">
        <v>236</v>
      </c>
    </row>
    <row r="908" spans="1:2" x14ac:dyDescent="0.2">
      <c r="A908" t="s">
        <v>20</v>
      </c>
      <c r="B908">
        <v>191</v>
      </c>
    </row>
    <row r="909" spans="1:2" x14ac:dyDescent="0.2">
      <c r="A909" t="s">
        <v>14</v>
      </c>
      <c r="B909">
        <v>41</v>
      </c>
    </row>
    <row r="910" spans="1:2" x14ac:dyDescent="0.2">
      <c r="A910" t="s">
        <v>20</v>
      </c>
      <c r="B910">
        <v>3934</v>
      </c>
    </row>
    <row r="911" spans="1:2" x14ac:dyDescent="0.2">
      <c r="A911" t="s">
        <v>20</v>
      </c>
      <c r="B911">
        <v>80</v>
      </c>
    </row>
    <row r="912" spans="1:2" x14ac:dyDescent="0.2">
      <c r="A912" t="s">
        <v>74</v>
      </c>
      <c r="B912">
        <v>296</v>
      </c>
    </row>
    <row r="913" spans="1:2" x14ac:dyDescent="0.2">
      <c r="A913" t="s">
        <v>20</v>
      </c>
      <c r="B913">
        <v>462</v>
      </c>
    </row>
    <row r="914" spans="1:2" x14ac:dyDescent="0.2">
      <c r="A914" t="s">
        <v>20</v>
      </c>
      <c r="B914">
        <v>179</v>
      </c>
    </row>
    <row r="915" spans="1:2" x14ac:dyDescent="0.2">
      <c r="A915" t="s">
        <v>14</v>
      </c>
      <c r="B915">
        <v>523</v>
      </c>
    </row>
    <row r="916" spans="1:2" x14ac:dyDescent="0.2">
      <c r="A916" t="s">
        <v>14</v>
      </c>
      <c r="B916">
        <v>141</v>
      </c>
    </row>
    <row r="917" spans="1:2" x14ac:dyDescent="0.2">
      <c r="A917" t="s">
        <v>20</v>
      </c>
      <c r="B917">
        <v>1866</v>
      </c>
    </row>
    <row r="918" spans="1:2" x14ac:dyDescent="0.2">
      <c r="A918" t="s">
        <v>14</v>
      </c>
      <c r="B918">
        <v>52</v>
      </c>
    </row>
    <row r="919" spans="1:2" x14ac:dyDescent="0.2">
      <c r="A919" t="s">
        <v>47</v>
      </c>
      <c r="B919">
        <v>27</v>
      </c>
    </row>
    <row r="920" spans="1:2" x14ac:dyDescent="0.2">
      <c r="A920" t="s">
        <v>20</v>
      </c>
      <c r="B920">
        <v>156</v>
      </c>
    </row>
    <row r="921" spans="1:2" x14ac:dyDescent="0.2">
      <c r="A921" t="s">
        <v>14</v>
      </c>
      <c r="B921">
        <v>225</v>
      </c>
    </row>
    <row r="922" spans="1:2" x14ac:dyDescent="0.2">
      <c r="A922" t="s">
        <v>20</v>
      </c>
      <c r="B922">
        <v>255</v>
      </c>
    </row>
    <row r="923" spans="1:2" x14ac:dyDescent="0.2">
      <c r="A923" t="s">
        <v>14</v>
      </c>
      <c r="B923">
        <v>38</v>
      </c>
    </row>
    <row r="924" spans="1:2" x14ac:dyDescent="0.2">
      <c r="A924" t="s">
        <v>20</v>
      </c>
      <c r="B924">
        <v>2261</v>
      </c>
    </row>
    <row r="925" spans="1:2" x14ac:dyDescent="0.2">
      <c r="A925" t="s">
        <v>20</v>
      </c>
      <c r="B925">
        <v>40</v>
      </c>
    </row>
    <row r="926" spans="1:2" x14ac:dyDescent="0.2">
      <c r="A926" t="s">
        <v>20</v>
      </c>
      <c r="B926">
        <v>2289</v>
      </c>
    </row>
    <row r="927" spans="1:2" x14ac:dyDescent="0.2">
      <c r="A927" t="s">
        <v>20</v>
      </c>
      <c r="B927">
        <v>65</v>
      </c>
    </row>
    <row r="928" spans="1:2" x14ac:dyDescent="0.2">
      <c r="A928" t="s">
        <v>14</v>
      </c>
      <c r="B928">
        <v>15</v>
      </c>
    </row>
    <row r="929" spans="1:2" x14ac:dyDescent="0.2">
      <c r="A929" t="s">
        <v>14</v>
      </c>
      <c r="B929">
        <v>37</v>
      </c>
    </row>
    <row r="930" spans="1:2" x14ac:dyDescent="0.2">
      <c r="A930" t="s">
        <v>20</v>
      </c>
      <c r="B930">
        <v>3777</v>
      </c>
    </row>
    <row r="931" spans="1:2" x14ac:dyDescent="0.2">
      <c r="A931" t="s">
        <v>20</v>
      </c>
      <c r="B931">
        <v>184</v>
      </c>
    </row>
    <row r="932" spans="1:2" x14ac:dyDescent="0.2">
      <c r="A932" t="s">
        <v>20</v>
      </c>
      <c r="B932">
        <v>85</v>
      </c>
    </row>
    <row r="933" spans="1:2" x14ac:dyDescent="0.2">
      <c r="A933" t="s">
        <v>14</v>
      </c>
      <c r="B933">
        <v>112</v>
      </c>
    </row>
    <row r="934" spans="1:2" x14ac:dyDescent="0.2">
      <c r="A934" t="s">
        <v>20</v>
      </c>
      <c r="B934">
        <v>144</v>
      </c>
    </row>
    <row r="935" spans="1:2" x14ac:dyDescent="0.2">
      <c r="A935" t="s">
        <v>20</v>
      </c>
      <c r="B935">
        <v>1902</v>
      </c>
    </row>
    <row r="936" spans="1:2" x14ac:dyDescent="0.2">
      <c r="A936" t="s">
        <v>20</v>
      </c>
      <c r="B936">
        <v>105</v>
      </c>
    </row>
    <row r="937" spans="1:2" x14ac:dyDescent="0.2">
      <c r="A937" t="s">
        <v>20</v>
      </c>
      <c r="B937">
        <v>132</v>
      </c>
    </row>
    <row r="938" spans="1:2" x14ac:dyDescent="0.2">
      <c r="A938" t="s">
        <v>14</v>
      </c>
      <c r="B938">
        <v>21</v>
      </c>
    </row>
    <row r="939" spans="1:2" x14ac:dyDescent="0.2">
      <c r="A939" t="s">
        <v>74</v>
      </c>
      <c r="B939">
        <v>976</v>
      </c>
    </row>
    <row r="940" spans="1:2" x14ac:dyDescent="0.2">
      <c r="A940" t="s">
        <v>20</v>
      </c>
      <c r="B940">
        <v>96</v>
      </c>
    </row>
    <row r="941" spans="1:2" x14ac:dyDescent="0.2">
      <c r="A941" t="s">
        <v>14</v>
      </c>
      <c r="B941">
        <v>67</v>
      </c>
    </row>
    <row r="942" spans="1:2" x14ac:dyDescent="0.2">
      <c r="A942" t="s">
        <v>47</v>
      </c>
      <c r="B942">
        <v>66</v>
      </c>
    </row>
    <row r="943" spans="1:2" x14ac:dyDescent="0.2">
      <c r="A943" t="s">
        <v>14</v>
      </c>
      <c r="B943">
        <v>78</v>
      </c>
    </row>
    <row r="944" spans="1:2" x14ac:dyDescent="0.2">
      <c r="A944" t="s">
        <v>14</v>
      </c>
      <c r="B944">
        <v>67</v>
      </c>
    </row>
    <row r="945" spans="1:2" x14ac:dyDescent="0.2">
      <c r="A945" t="s">
        <v>20</v>
      </c>
      <c r="B945">
        <v>114</v>
      </c>
    </row>
    <row r="946" spans="1:2" x14ac:dyDescent="0.2">
      <c r="A946" t="s">
        <v>14</v>
      </c>
      <c r="B946">
        <v>263</v>
      </c>
    </row>
    <row r="947" spans="1:2" x14ac:dyDescent="0.2">
      <c r="A947" t="s">
        <v>14</v>
      </c>
      <c r="B947">
        <v>1691</v>
      </c>
    </row>
    <row r="948" spans="1:2" x14ac:dyDescent="0.2">
      <c r="A948" t="s">
        <v>14</v>
      </c>
      <c r="B948">
        <v>181</v>
      </c>
    </row>
    <row r="949" spans="1:2" x14ac:dyDescent="0.2">
      <c r="A949" t="s">
        <v>14</v>
      </c>
      <c r="B949">
        <v>13</v>
      </c>
    </row>
    <row r="950" spans="1:2" x14ac:dyDescent="0.2">
      <c r="A950" t="s">
        <v>74</v>
      </c>
      <c r="B950">
        <v>160</v>
      </c>
    </row>
    <row r="951" spans="1:2" x14ac:dyDescent="0.2">
      <c r="A951" t="s">
        <v>20</v>
      </c>
      <c r="B951">
        <v>203</v>
      </c>
    </row>
    <row r="952" spans="1:2" x14ac:dyDescent="0.2">
      <c r="A952" t="s">
        <v>14</v>
      </c>
      <c r="B952">
        <v>1</v>
      </c>
    </row>
    <row r="953" spans="1:2" x14ac:dyDescent="0.2">
      <c r="A953" t="s">
        <v>20</v>
      </c>
      <c r="B953">
        <v>1559</v>
      </c>
    </row>
    <row r="954" spans="1:2" x14ac:dyDescent="0.2">
      <c r="A954" t="s">
        <v>74</v>
      </c>
      <c r="B954">
        <v>2266</v>
      </c>
    </row>
    <row r="955" spans="1:2" x14ac:dyDescent="0.2">
      <c r="A955" t="s">
        <v>14</v>
      </c>
      <c r="B955">
        <v>21</v>
      </c>
    </row>
    <row r="956" spans="1:2" x14ac:dyDescent="0.2">
      <c r="A956" t="s">
        <v>20</v>
      </c>
      <c r="B956">
        <v>1548</v>
      </c>
    </row>
    <row r="957" spans="1:2" x14ac:dyDescent="0.2">
      <c r="A957" t="s">
        <v>20</v>
      </c>
      <c r="B957">
        <v>80</v>
      </c>
    </row>
    <row r="958" spans="1:2" x14ac:dyDescent="0.2">
      <c r="A958" t="s">
        <v>14</v>
      </c>
      <c r="B958">
        <v>830</v>
      </c>
    </row>
    <row r="959" spans="1:2" x14ac:dyDescent="0.2">
      <c r="A959" t="s">
        <v>20</v>
      </c>
      <c r="B959">
        <v>131</v>
      </c>
    </row>
    <row r="960" spans="1:2" x14ac:dyDescent="0.2">
      <c r="A960" t="s">
        <v>20</v>
      </c>
      <c r="B960">
        <v>112</v>
      </c>
    </row>
    <row r="961" spans="1:2" x14ac:dyDescent="0.2">
      <c r="A961" t="s">
        <v>14</v>
      </c>
      <c r="B961">
        <v>130</v>
      </c>
    </row>
    <row r="962" spans="1:2" x14ac:dyDescent="0.2">
      <c r="A962" t="s">
        <v>14</v>
      </c>
      <c r="B962">
        <v>55</v>
      </c>
    </row>
    <row r="963" spans="1:2" x14ac:dyDescent="0.2">
      <c r="A963" t="s">
        <v>20</v>
      </c>
      <c r="B963">
        <v>155</v>
      </c>
    </row>
    <row r="964" spans="1:2" x14ac:dyDescent="0.2">
      <c r="A964" t="s">
        <v>20</v>
      </c>
      <c r="B964">
        <v>266</v>
      </c>
    </row>
    <row r="965" spans="1:2" x14ac:dyDescent="0.2">
      <c r="A965" t="s">
        <v>14</v>
      </c>
      <c r="B965">
        <v>114</v>
      </c>
    </row>
    <row r="966" spans="1:2" x14ac:dyDescent="0.2">
      <c r="A966" t="s">
        <v>20</v>
      </c>
      <c r="B966">
        <v>155</v>
      </c>
    </row>
    <row r="967" spans="1:2" x14ac:dyDescent="0.2">
      <c r="A967" t="s">
        <v>20</v>
      </c>
      <c r="B967">
        <v>207</v>
      </c>
    </row>
    <row r="968" spans="1:2" x14ac:dyDescent="0.2">
      <c r="A968" t="s">
        <v>20</v>
      </c>
      <c r="B968">
        <v>245</v>
      </c>
    </row>
    <row r="969" spans="1:2" x14ac:dyDescent="0.2">
      <c r="A969" t="s">
        <v>20</v>
      </c>
      <c r="B969">
        <v>1573</v>
      </c>
    </row>
    <row r="970" spans="1:2" x14ac:dyDescent="0.2">
      <c r="A970" t="s">
        <v>20</v>
      </c>
      <c r="B970">
        <v>114</v>
      </c>
    </row>
    <row r="971" spans="1:2" x14ac:dyDescent="0.2">
      <c r="A971" t="s">
        <v>20</v>
      </c>
      <c r="B971">
        <v>93</v>
      </c>
    </row>
    <row r="972" spans="1:2" x14ac:dyDescent="0.2">
      <c r="A972" t="s">
        <v>14</v>
      </c>
      <c r="B972">
        <v>594</v>
      </c>
    </row>
    <row r="973" spans="1:2" x14ac:dyDescent="0.2">
      <c r="A973" t="s">
        <v>14</v>
      </c>
      <c r="B973">
        <v>24</v>
      </c>
    </row>
    <row r="974" spans="1:2" x14ac:dyDescent="0.2">
      <c r="A974" t="s">
        <v>20</v>
      </c>
      <c r="B974">
        <v>1681</v>
      </c>
    </row>
    <row r="975" spans="1:2" x14ac:dyDescent="0.2">
      <c r="A975" t="s">
        <v>14</v>
      </c>
      <c r="B975">
        <v>252</v>
      </c>
    </row>
    <row r="976" spans="1:2" x14ac:dyDescent="0.2">
      <c r="A976" t="s">
        <v>20</v>
      </c>
      <c r="B976">
        <v>32</v>
      </c>
    </row>
    <row r="977" spans="1:2" x14ac:dyDescent="0.2">
      <c r="A977" t="s">
        <v>20</v>
      </c>
      <c r="B977">
        <v>135</v>
      </c>
    </row>
    <row r="978" spans="1:2" x14ac:dyDescent="0.2">
      <c r="A978" t="s">
        <v>20</v>
      </c>
      <c r="B978">
        <v>140</v>
      </c>
    </row>
    <row r="979" spans="1:2" x14ac:dyDescent="0.2">
      <c r="A979" t="s">
        <v>14</v>
      </c>
      <c r="B979">
        <v>67</v>
      </c>
    </row>
    <row r="980" spans="1:2" x14ac:dyDescent="0.2">
      <c r="A980" t="s">
        <v>20</v>
      </c>
      <c r="B980">
        <v>92</v>
      </c>
    </row>
    <row r="981" spans="1:2" x14ac:dyDescent="0.2">
      <c r="A981" t="s">
        <v>20</v>
      </c>
      <c r="B981">
        <v>1015</v>
      </c>
    </row>
    <row r="982" spans="1:2" x14ac:dyDescent="0.2">
      <c r="A982" t="s">
        <v>14</v>
      </c>
      <c r="B982">
        <v>742</v>
      </c>
    </row>
    <row r="983" spans="1:2" x14ac:dyDescent="0.2">
      <c r="A983" t="s">
        <v>20</v>
      </c>
      <c r="B983">
        <v>323</v>
      </c>
    </row>
    <row r="984" spans="1:2" x14ac:dyDescent="0.2">
      <c r="A984" t="s">
        <v>14</v>
      </c>
      <c r="B984">
        <v>75</v>
      </c>
    </row>
    <row r="985" spans="1:2" x14ac:dyDescent="0.2">
      <c r="A985" t="s">
        <v>20</v>
      </c>
      <c r="B985">
        <v>2326</v>
      </c>
    </row>
    <row r="986" spans="1:2" x14ac:dyDescent="0.2">
      <c r="A986" t="s">
        <v>20</v>
      </c>
      <c r="B986">
        <v>381</v>
      </c>
    </row>
    <row r="987" spans="1:2" x14ac:dyDescent="0.2">
      <c r="A987" t="s">
        <v>14</v>
      </c>
      <c r="B987">
        <v>4405</v>
      </c>
    </row>
    <row r="988" spans="1:2" x14ac:dyDescent="0.2">
      <c r="A988" t="s">
        <v>14</v>
      </c>
      <c r="B988">
        <v>92</v>
      </c>
    </row>
    <row r="989" spans="1:2" x14ac:dyDescent="0.2">
      <c r="A989" t="s">
        <v>20</v>
      </c>
      <c r="B989">
        <v>480</v>
      </c>
    </row>
    <row r="990" spans="1:2" x14ac:dyDescent="0.2">
      <c r="A990" t="s">
        <v>14</v>
      </c>
      <c r="B990">
        <v>64</v>
      </c>
    </row>
    <row r="991" spans="1:2" x14ac:dyDescent="0.2">
      <c r="A991" t="s">
        <v>20</v>
      </c>
      <c r="B991">
        <v>226</v>
      </c>
    </row>
    <row r="992" spans="1:2" x14ac:dyDescent="0.2">
      <c r="A992" t="s">
        <v>14</v>
      </c>
      <c r="B992">
        <v>64</v>
      </c>
    </row>
    <row r="993" spans="1:2" x14ac:dyDescent="0.2">
      <c r="A993" t="s">
        <v>20</v>
      </c>
      <c r="B993">
        <v>241</v>
      </c>
    </row>
    <row r="994" spans="1:2" x14ac:dyDescent="0.2">
      <c r="A994" t="s">
        <v>20</v>
      </c>
      <c r="B994">
        <v>132</v>
      </c>
    </row>
    <row r="995" spans="1:2" x14ac:dyDescent="0.2">
      <c r="A995" t="s">
        <v>74</v>
      </c>
      <c r="B995">
        <v>75</v>
      </c>
    </row>
    <row r="996" spans="1:2" x14ac:dyDescent="0.2">
      <c r="A996" t="s">
        <v>14</v>
      </c>
      <c r="B996">
        <v>842</v>
      </c>
    </row>
    <row r="997" spans="1:2" x14ac:dyDescent="0.2">
      <c r="A997" t="s">
        <v>20</v>
      </c>
      <c r="B997">
        <v>2043</v>
      </c>
    </row>
    <row r="998" spans="1:2" x14ac:dyDescent="0.2">
      <c r="A998" t="s">
        <v>14</v>
      </c>
      <c r="B998">
        <v>112</v>
      </c>
    </row>
    <row r="999" spans="1:2" x14ac:dyDescent="0.2">
      <c r="A999" t="s">
        <v>74</v>
      </c>
      <c r="B999">
        <v>139</v>
      </c>
    </row>
    <row r="1000" spans="1:2" x14ac:dyDescent="0.2">
      <c r="A1000" t="s">
        <v>14</v>
      </c>
      <c r="B1000">
        <v>374</v>
      </c>
    </row>
    <row r="1001" spans="1:2" x14ac:dyDescent="0.2">
      <c r="A1001" t="s">
        <v>74</v>
      </c>
      <c r="B1001">
        <v>1122</v>
      </c>
    </row>
  </sheetData>
  <conditionalFormatting sqref="A1:A1048576">
    <cfRule type="containsText" dxfId="15" priority="29" operator="containsText" text="failed">
      <formula>NOT(ISERROR(SEARCH("failed",A1)))</formula>
    </cfRule>
    <cfRule type="containsText" dxfId="14" priority="28" operator="containsText" text="successful">
      <formula>NOT(ISERROR(SEARCH("successful",A1)))</formula>
    </cfRule>
    <cfRule type="containsText" dxfId="13" priority="27" operator="containsText" text="live">
      <formula>NOT(ISERROR(SEARCH("live",A1)))</formula>
    </cfRule>
    <cfRule type="containsText" dxfId="12" priority="26" operator="containsText" text="canceled">
      <formula>NOT(ISERROR(SEARCH("canceled",A1)))</formula>
    </cfRule>
  </conditionalFormatting>
  <conditionalFormatting sqref="F1">
    <cfRule type="containsText" dxfId="11" priority="5" operator="containsText" text="canceled">
      <formula>NOT(ISERROR(SEARCH("canceled",F1)))</formula>
    </cfRule>
    <cfRule type="containsText" dxfId="10" priority="6" operator="containsText" text="live">
      <formula>NOT(ISERROR(SEARCH("live",F1)))</formula>
    </cfRule>
    <cfRule type="containsText" dxfId="9" priority="7" operator="containsText" text="successful">
      <formula>NOT(ISERROR(SEARCH("successful",F1)))</formula>
    </cfRule>
    <cfRule type="containsText" dxfId="8" priority="8" operator="containsText" text="failed">
      <formula>NOT(ISERROR(SEARCH("failed",F1)))</formula>
    </cfRule>
  </conditionalFormatting>
  <conditionalFormatting sqref="H1">
    <cfRule type="containsText" dxfId="7" priority="9" operator="containsText" text="canceled">
      <formula>NOT(ISERROR(SEARCH("canceled",H1)))</formula>
    </cfRule>
    <cfRule type="containsText" dxfId="6" priority="10" operator="containsText" text="live">
      <formula>NOT(ISERROR(SEARCH("live",H1)))</formula>
    </cfRule>
    <cfRule type="containsText" dxfId="5" priority="11" operator="containsText" text="successful">
      <formula>NOT(ISERROR(SEARCH("successful",H1)))</formula>
    </cfRule>
    <cfRule type="containsText" dxfId="4" priority="12" operator="containsText" text="failed">
      <formula>NOT(ISERROR(SEARCH("failed",H1)))</formula>
    </cfRule>
  </conditionalFormatting>
  <conditionalFormatting sqref="K1">
    <cfRule type="containsText" dxfId="3" priority="4" operator="containsText" text="failed">
      <formula>NOT(ISERROR(SEARCH("failed",K1)))</formula>
    </cfRule>
    <cfRule type="containsText" dxfId="2" priority="3" operator="containsText" text="successful">
      <formula>NOT(ISERROR(SEARCH("successful",K1)))</formula>
    </cfRule>
    <cfRule type="containsText" dxfId="1" priority="2" operator="containsText" text="live">
      <formula>NOT(ISERROR(SEARCH("live",K1)))</formula>
    </cfRule>
    <cfRule type="containsText" dxfId="0" priority="1" operator="containsText" text="canceled">
      <formula>NOT(ISERROR(SEARCH("canceled",K1)))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Outcomes by Parent Category</vt:lpstr>
      <vt:lpstr>Outcomes by Sub-Category</vt:lpstr>
      <vt:lpstr>Outcomes per Month</vt:lpstr>
      <vt:lpstr>Outcomes based on goals</vt:lpstr>
      <vt:lpstr>Statistical Analysis</vt:lpstr>
      <vt:lpstr>'Statistical Analysis'!Criteria</vt:lpstr>
      <vt:lpstr>'Statistical Analysis'!Extract</vt:lpstr>
      <vt:lpstr>fail</vt:lpstr>
      <vt:lpstr>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Nicq Lym</cp:lastModifiedBy>
  <dcterms:created xsi:type="dcterms:W3CDTF">2021-09-29T18:52:28Z</dcterms:created>
  <dcterms:modified xsi:type="dcterms:W3CDTF">2023-11-01T18:28:51Z</dcterms:modified>
</cp:coreProperties>
</file>