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NAMAN220990\Downloads\"/>
    </mc:Choice>
  </mc:AlternateContent>
  <xr:revisionPtr revIDLastSave="0" documentId="13_ncr:1_{0C32F0CD-C070-4ECF-B0FA-0CB2E5A3787D}" xr6:coauthVersionLast="36" xr6:coauthVersionMax="47" xr10:uidLastSave="{00000000-0000-0000-0000-000000000000}"/>
  <bookViews>
    <workbookView xWindow="0" yWindow="0" windowWidth="19200" windowHeight="6810" activeTab="2" xr2:uid="{00000000-000D-0000-FFFF-FFFF00000000}"/>
  </bookViews>
  <sheets>
    <sheet name="Pivot Charts" sheetId="5" r:id="rId1"/>
    <sheet name="Align Conditions" sheetId="2" r:id="rId2"/>
    <sheet name="Dataset" sheetId="1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9" i="1"/>
  <c r="P22" i="1"/>
  <c r="M22" i="1"/>
  <c r="L22" i="1"/>
  <c r="K22" i="1"/>
  <c r="J22" i="1"/>
  <c r="J10" i="1"/>
  <c r="J11" i="1"/>
  <c r="J12" i="1"/>
  <c r="J13" i="1"/>
  <c r="J14" i="1"/>
  <c r="J15" i="1"/>
  <c r="J16" i="1"/>
  <c r="J17" i="1"/>
  <c r="J18" i="1"/>
  <c r="J19" i="1"/>
  <c r="J20" i="1"/>
  <c r="J21" i="1"/>
  <c r="I22" i="1"/>
  <c r="M9" i="1"/>
  <c r="M69" i="1" l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K63" i="1"/>
  <c r="P63" i="1" s="1"/>
  <c r="K51" i="1"/>
  <c r="P51" i="1" s="1"/>
  <c r="K49" i="1"/>
  <c r="P49" i="1" s="1"/>
  <c r="K39" i="1"/>
  <c r="P39" i="1" s="1"/>
  <c r="K38" i="1"/>
  <c r="P38" i="1" s="1"/>
  <c r="K37" i="1"/>
  <c r="P37" i="1" s="1"/>
  <c r="K27" i="1"/>
  <c r="P27" i="1" s="1"/>
  <c r="K13" i="1"/>
  <c r="P13" i="1" s="1"/>
  <c r="K12" i="1"/>
  <c r="P12" i="1" s="1"/>
  <c r="K10" i="1"/>
  <c r="K21" i="1"/>
  <c r="P21" i="1" s="1"/>
  <c r="J23" i="1"/>
  <c r="K23" i="1" s="1"/>
  <c r="P23" i="1" s="1"/>
  <c r="J24" i="1"/>
  <c r="K24" i="1" s="1"/>
  <c r="P24" i="1" s="1"/>
  <c r="J25" i="1"/>
  <c r="K25" i="1" s="1"/>
  <c r="P25" i="1" s="1"/>
  <c r="J26" i="1"/>
  <c r="K26" i="1" s="1"/>
  <c r="P26" i="1" s="1"/>
  <c r="J27" i="1"/>
  <c r="J28" i="1"/>
  <c r="K28" i="1" s="1"/>
  <c r="J29" i="1"/>
  <c r="K29" i="1" s="1"/>
  <c r="P29" i="1" s="1"/>
  <c r="J30" i="1"/>
  <c r="K30" i="1" s="1"/>
  <c r="J31" i="1"/>
  <c r="K31" i="1" s="1"/>
  <c r="P31" i="1" s="1"/>
  <c r="J32" i="1"/>
  <c r="K32" i="1" s="1"/>
  <c r="P32" i="1" s="1"/>
  <c r="J33" i="1"/>
  <c r="K33" i="1" s="1"/>
  <c r="P33" i="1" s="1"/>
  <c r="J34" i="1"/>
  <c r="K34" i="1" s="1"/>
  <c r="P34" i="1" s="1"/>
  <c r="J35" i="1"/>
  <c r="K35" i="1" s="1"/>
  <c r="P35" i="1" s="1"/>
  <c r="J36" i="1"/>
  <c r="K36" i="1" s="1"/>
  <c r="P36" i="1" s="1"/>
  <c r="J37" i="1"/>
  <c r="J38" i="1"/>
  <c r="J39" i="1"/>
  <c r="J40" i="1"/>
  <c r="K40" i="1" s="1"/>
  <c r="P40" i="1" s="1"/>
  <c r="J41" i="1"/>
  <c r="K41" i="1" s="1"/>
  <c r="P41" i="1" s="1"/>
  <c r="J42" i="1"/>
  <c r="K42" i="1" s="1"/>
  <c r="P42" i="1" s="1"/>
  <c r="J43" i="1"/>
  <c r="K43" i="1" s="1"/>
  <c r="P43" i="1" s="1"/>
  <c r="J44" i="1"/>
  <c r="K44" i="1" s="1"/>
  <c r="P44" i="1" s="1"/>
  <c r="J45" i="1"/>
  <c r="K45" i="1" s="1"/>
  <c r="P45" i="1" s="1"/>
  <c r="J46" i="1"/>
  <c r="K46" i="1" s="1"/>
  <c r="P46" i="1" s="1"/>
  <c r="J47" i="1"/>
  <c r="K47" i="1" s="1"/>
  <c r="P47" i="1" s="1"/>
  <c r="J48" i="1"/>
  <c r="K48" i="1" s="1"/>
  <c r="P48" i="1" s="1"/>
  <c r="J49" i="1"/>
  <c r="J50" i="1"/>
  <c r="K50" i="1" s="1"/>
  <c r="P50" i="1" s="1"/>
  <c r="J51" i="1"/>
  <c r="J52" i="1"/>
  <c r="K52" i="1" s="1"/>
  <c r="P52" i="1" s="1"/>
  <c r="J53" i="1"/>
  <c r="K53" i="1" s="1"/>
  <c r="J54" i="1"/>
  <c r="K54" i="1" s="1"/>
  <c r="P54" i="1" s="1"/>
  <c r="J55" i="1"/>
  <c r="K55" i="1" s="1"/>
  <c r="P55" i="1" s="1"/>
  <c r="J56" i="1"/>
  <c r="K56" i="1" s="1"/>
  <c r="P56" i="1" s="1"/>
  <c r="J57" i="1"/>
  <c r="K57" i="1" s="1"/>
  <c r="P57" i="1" s="1"/>
  <c r="J58" i="1"/>
  <c r="K58" i="1" s="1"/>
  <c r="P58" i="1" s="1"/>
  <c r="J59" i="1"/>
  <c r="K59" i="1" s="1"/>
  <c r="P59" i="1" s="1"/>
  <c r="J60" i="1"/>
  <c r="K60" i="1" s="1"/>
  <c r="P60" i="1" s="1"/>
  <c r="J61" i="1"/>
  <c r="K61" i="1" s="1"/>
  <c r="P61" i="1" s="1"/>
  <c r="J62" i="1"/>
  <c r="K62" i="1" s="1"/>
  <c r="P62" i="1" s="1"/>
  <c r="J63" i="1"/>
  <c r="J64" i="1"/>
  <c r="K64" i="1" s="1"/>
  <c r="P64" i="1" s="1"/>
  <c r="J65" i="1"/>
  <c r="K65" i="1" s="1"/>
  <c r="P65" i="1" s="1"/>
  <c r="J66" i="1"/>
  <c r="K66" i="1" s="1"/>
  <c r="P66" i="1" s="1"/>
  <c r="J67" i="1"/>
  <c r="K67" i="1" s="1"/>
  <c r="J68" i="1"/>
  <c r="K68" i="1" s="1"/>
  <c r="P68" i="1" s="1"/>
  <c r="J69" i="1"/>
  <c r="K69" i="1" s="1"/>
  <c r="P69" i="1" s="1"/>
  <c r="K18" i="1"/>
  <c r="P18" i="1" s="1"/>
  <c r="K19" i="1"/>
  <c r="P19" i="1" s="1"/>
  <c r="K20" i="1"/>
  <c r="P20" i="1" s="1"/>
  <c r="K11" i="1"/>
  <c r="P11" i="1" s="1"/>
  <c r="K14" i="1"/>
  <c r="P14" i="1" s="1"/>
  <c r="K15" i="1"/>
  <c r="P15" i="1" s="1"/>
  <c r="K16" i="1"/>
  <c r="P16" i="1" s="1"/>
  <c r="K17" i="1"/>
  <c r="P17" i="1" s="1"/>
  <c r="J9" i="1"/>
  <c r="K9" i="1" s="1"/>
  <c r="P9" i="1" s="1"/>
  <c r="I10" i="1"/>
  <c r="I11" i="1"/>
  <c r="I12" i="1"/>
  <c r="I13" i="1"/>
  <c r="I14" i="1"/>
  <c r="I15" i="1"/>
  <c r="I16" i="1"/>
  <c r="I17" i="1"/>
  <c r="I18" i="1"/>
  <c r="I19" i="1"/>
  <c r="I20" i="1"/>
  <c r="I21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9" i="1"/>
  <c r="P67" i="1" l="1"/>
  <c r="P53" i="1"/>
  <c r="P30" i="1"/>
  <c r="P28" i="1"/>
  <c r="L10" i="1"/>
  <c r="P10" i="1"/>
  <c r="L20" i="1"/>
  <c r="L60" i="1"/>
  <c r="L36" i="1"/>
  <c r="L46" i="1"/>
  <c r="L34" i="1"/>
  <c r="L17" i="1"/>
  <c r="L69" i="1"/>
  <c r="L45" i="1"/>
  <c r="L16" i="1"/>
  <c r="L56" i="1"/>
  <c r="L32" i="1"/>
  <c r="L15" i="1"/>
  <c r="L55" i="1"/>
  <c r="L31" i="1"/>
  <c r="L66" i="1"/>
  <c r="L42" i="1"/>
  <c r="L65" i="1"/>
  <c r="L41" i="1"/>
  <c r="L40" i="1"/>
  <c r="L19" i="1"/>
  <c r="L48" i="1"/>
  <c r="L24" i="1"/>
  <c r="L58" i="1"/>
  <c r="L21" i="1"/>
  <c r="L57" i="1"/>
  <c r="L33" i="1"/>
  <c r="L68" i="1"/>
  <c r="L44" i="1"/>
  <c r="L67" i="1"/>
  <c r="L43" i="1"/>
  <c r="L14" i="1"/>
  <c r="L54" i="1"/>
  <c r="L30" i="1"/>
  <c r="L53" i="1"/>
  <c r="L29" i="1"/>
  <c r="L64" i="1"/>
  <c r="L52" i="1"/>
  <c r="L28" i="1"/>
  <c r="L11" i="1"/>
  <c r="L9" i="1"/>
  <c r="L23" i="1"/>
  <c r="L47" i="1"/>
  <c r="L59" i="1"/>
  <c r="L25" i="1"/>
  <c r="L13" i="1"/>
  <c r="L38" i="1"/>
  <c r="L62" i="1"/>
  <c r="L27" i="1"/>
  <c r="L39" i="1"/>
  <c r="L51" i="1"/>
  <c r="L63" i="1"/>
  <c r="L35" i="1"/>
  <c r="L12" i="1"/>
  <c r="L37" i="1"/>
  <c r="L49" i="1"/>
  <c r="L61" i="1"/>
  <c r="L26" i="1"/>
  <c r="L50" i="1"/>
  <c r="L18" i="1"/>
</calcChain>
</file>

<file path=xl/sharedStrings.xml><?xml version="1.0" encoding="utf-8"?>
<sst xmlns="http://schemas.openxmlformats.org/spreadsheetml/2006/main" count="365" uniqueCount="74">
  <si>
    <t>Emp ID</t>
  </si>
  <si>
    <t>Name</t>
  </si>
  <si>
    <t>Sub Band</t>
  </si>
  <si>
    <t>COGS/G&amp;A</t>
  </si>
  <si>
    <t>Level1 (Type)</t>
  </si>
  <si>
    <t>Allocation Start Date</t>
  </si>
  <si>
    <t>Allocation End Date</t>
  </si>
  <si>
    <t>Allocation %</t>
  </si>
  <si>
    <t>Week Commencing</t>
  </si>
  <si>
    <t>Aligned/Unaligned Status</t>
  </si>
  <si>
    <t>IL6</t>
  </si>
  <si>
    <t>COGS</t>
  </si>
  <si>
    <t>Data Science</t>
  </si>
  <si>
    <t>Bench</t>
  </si>
  <si>
    <t>RPA</t>
  </si>
  <si>
    <t>G&amp;A</t>
  </si>
  <si>
    <t>IL5</t>
  </si>
  <si>
    <t>Software Engg.</t>
  </si>
  <si>
    <t>BU Funded G&amp;A</t>
  </si>
  <si>
    <t>B2</t>
  </si>
  <si>
    <t>Akaa .</t>
  </si>
  <si>
    <t>Amarsh</t>
  </si>
  <si>
    <t>Amrrma</t>
  </si>
  <si>
    <t>Ankmar</t>
  </si>
  <si>
    <t>ArkDas</t>
  </si>
  <si>
    <t>Arsaad</t>
  </si>
  <si>
    <t>Bodesh</t>
  </si>
  <si>
    <t>Debjee</t>
  </si>
  <si>
    <t>Dhwwal</t>
  </si>
  <si>
    <t>Dilngh</t>
  </si>
  <si>
    <t>Ishwal</t>
  </si>
  <si>
    <t>Javd J</t>
  </si>
  <si>
    <t>Kauava</t>
  </si>
  <si>
    <t>Kaygum</t>
  </si>
  <si>
    <t>Madwal</t>
  </si>
  <si>
    <t>Mandhu</t>
  </si>
  <si>
    <t>Nilota</t>
  </si>
  <si>
    <t>Allish</t>
  </si>
  <si>
    <t>Pavain</t>
  </si>
  <si>
    <t>Prea .</t>
  </si>
  <si>
    <t>P Resh</t>
  </si>
  <si>
    <t>Sanmar</t>
  </si>
  <si>
    <t>ShaJha</t>
  </si>
  <si>
    <t>Shaash</t>
  </si>
  <si>
    <t>Sidpta</t>
  </si>
  <si>
    <t>Soudal</t>
  </si>
  <si>
    <t>Suvpta</t>
  </si>
  <si>
    <t>Aisngh</t>
  </si>
  <si>
    <t>Yattel</t>
  </si>
  <si>
    <t>Cheall</t>
  </si>
  <si>
    <t>Tristi</t>
  </si>
  <si>
    <t>Unallocated</t>
  </si>
  <si>
    <t>Allocated</t>
  </si>
  <si>
    <t xml:space="preserve">Level1 </t>
  </si>
  <si>
    <t>Aligned/Unaligned</t>
  </si>
  <si>
    <t>IF COGS&gt;10%, take this row for reporting</t>
  </si>
  <si>
    <t>Amrrma1</t>
  </si>
  <si>
    <t>Condition for Reporting</t>
  </si>
  <si>
    <t>User Input</t>
  </si>
  <si>
    <t>Allocation Status as on Report Date</t>
  </si>
  <si>
    <t>Report Date (Allocation as on)</t>
  </si>
  <si>
    <t>&gt;</t>
  </si>
  <si>
    <t>Reporting</t>
  </si>
  <si>
    <t>Reporting Status</t>
  </si>
  <si>
    <t>Row Labels</t>
  </si>
  <si>
    <t>Grand Total</t>
  </si>
  <si>
    <t>(All)</t>
  </si>
  <si>
    <t>Column Labels</t>
  </si>
  <si>
    <t>Count of Name</t>
  </si>
  <si>
    <t>Not Allocated</t>
  </si>
  <si>
    <t>Distinct EMP</t>
  </si>
  <si>
    <t>Distinct</t>
  </si>
  <si>
    <t>Count of Emp ID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</si>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</sst>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3" xfId="0" applyFill="1" applyBorder="1"/>
    <xf numFmtId="0" fontId="3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left"/>
    </xf>
    <xf numFmtId="14" fontId="0" fillId="0" borderId="3" xfId="0" applyNumberFormat="1" applyFill="1" applyBorder="1" applyAlignment="1">
      <alignment horizontal="left"/>
    </xf>
    <xf numFmtId="10" fontId="0" fillId="0" borderId="3" xfId="1" applyNumberFormat="1" applyFont="1" applyFill="1" applyBorder="1" applyAlignment="1">
      <alignment horizontal="left"/>
    </xf>
    <xf numFmtId="15" fontId="0" fillId="0" borderId="3" xfId="0" applyNumberFormat="1" applyFill="1" applyBorder="1"/>
    <xf numFmtId="0" fontId="0" fillId="0" borderId="0" xfId="0" applyFill="1" applyBorder="1" applyAlignment="1">
      <alignment horizontal="left"/>
    </xf>
    <xf numFmtId="9" fontId="0" fillId="0" borderId="3" xfId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right"/>
    </xf>
    <xf numFmtId="15" fontId="5" fillId="7" borderId="7" xfId="0" applyNumberFormat="1" applyFont="1" applyFill="1" applyBorder="1"/>
    <xf numFmtId="0" fontId="5" fillId="7" borderId="7" xfId="0" applyFont="1" applyFill="1" applyBorder="1" applyAlignment="1">
      <alignment horizontal="right"/>
    </xf>
    <xf numFmtId="9" fontId="5" fillId="7" borderId="7" xfId="0" applyNumberFormat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0" fontId="0" fillId="9" borderId="0" xfId="0" applyFill="1"/>
    <xf numFmtId="0" fontId="4" fillId="5" borderId="0" xfId="0" applyFont="1" applyFill="1" applyBorder="1" applyAlignment="1">
      <alignment horizontal="center"/>
    </xf>
    <xf numFmtId="0" fontId="0" fillId="9" borderId="0" xfId="0" applyFill="1" applyAlignment="1">
      <alignment horizontal="left"/>
    </xf>
    <xf numFmtId="0" fontId="0" fillId="9" borderId="9" xfId="0" applyFill="1" applyBorder="1"/>
    <xf numFmtId="0" fontId="0" fillId="9" borderId="9" xfId="0" applyFill="1" applyBorder="1" applyAlignment="1">
      <alignment horizontal="left"/>
    </xf>
    <xf numFmtId="0" fontId="0" fillId="9" borderId="9" xfId="0" applyNumberFormat="1" applyFill="1" applyBorder="1"/>
    <xf numFmtId="10" fontId="0" fillId="0" borderId="0" xfId="0" applyNumberFormat="1"/>
    <xf numFmtId="0" fontId="0" fillId="0" borderId="9" xfId="0" applyFill="1" applyBorder="1"/>
    <xf numFmtId="0" fontId="0" fillId="0" borderId="0" xfId="0" applyFill="1" applyAlignment="1">
      <alignment horizontal="left"/>
    </xf>
    <xf numFmtId="0" fontId="0" fillId="0" borderId="9" xfId="0" applyFill="1" applyBorder="1" applyAlignment="1">
      <alignment horizontal="left"/>
    </xf>
    <xf numFmtId="10" fontId="0" fillId="0" borderId="9" xfId="0" applyNumberFormat="1" applyFill="1" applyBorder="1"/>
    <xf numFmtId="0" fontId="0" fillId="0" borderId="0" xfId="0" applyNumberFormat="1" applyFill="1"/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8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4" formatCode="0.00%"/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[Naman Assignment 2 Final.xlsx]Pivot Charts!PivotTable8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31876138433516"/>
          <c:y val="0.24771537535708585"/>
          <c:w val="0.6709920182544461"/>
          <c:h val="0.579717124144528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Charts'!$B$21:$B$22</c:f>
              <c:strCache>
                <c:ptCount val="1"/>
                <c:pt idx="0">
                  <c:v>Bench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Charts'!$A$23:$A$25</c:f>
              <c:strCache>
                <c:ptCount val="2"/>
                <c:pt idx="0">
                  <c:v>Allocated</c:v>
                </c:pt>
                <c:pt idx="1">
                  <c:v>Not Allocated</c:v>
                </c:pt>
              </c:strCache>
            </c:strRef>
          </c:cat>
          <c:val>
            <c:numRef>
              <c:f>'Pivot Charts'!$B$23:$B$25</c:f>
              <c:numCache>
                <c:formatCode>General</c:formatCode>
                <c:ptCount val="2"/>
                <c:pt idx="0">
                  <c:v>6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6-4B35-B898-B22CDF7B6CE7}"/>
            </c:ext>
          </c:extLst>
        </c:ser>
        <c:ser>
          <c:idx val="1"/>
          <c:order val="1"/>
          <c:tx>
            <c:strRef>
              <c:f>'Pivot Charts'!$C$21:$C$22</c:f>
              <c:strCache>
                <c:ptCount val="1"/>
                <c:pt idx="0">
                  <c:v>COGS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Charts'!$A$23:$A$25</c:f>
              <c:strCache>
                <c:ptCount val="2"/>
                <c:pt idx="0">
                  <c:v>Allocated</c:v>
                </c:pt>
                <c:pt idx="1">
                  <c:v>Not Allocated</c:v>
                </c:pt>
              </c:strCache>
            </c:strRef>
          </c:cat>
          <c:val>
            <c:numRef>
              <c:f>'Pivot Charts'!$C$23:$C$25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B6-4B35-B898-B22CDF7B6CE7}"/>
            </c:ext>
          </c:extLst>
        </c:ser>
        <c:ser>
          <c:idx val="2"/>
          <c:order val="2"/>
          <c:tx>
            <c:strRef>
              <c:f>'Pivot Charts'!$D$21:$D$22</c:f>
              <c:strCache>
                <c:ptCount val="1"/>
                <c:pt idx="0">
                  <c:v>G&amp;A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Charts'!$A$23:$A$25</c:f>
              <c:strCache>
                <c:ptCount val="2"/>
                <c:pt idx="0">
                  <c:v>Allocated</c:v>
                </c:pt>
                <c:pt idx="1">
                  <c:v>Not Allocated</c:v>
                </c:pt>
              </c:strCache>
            </c:strRef>
          </c:cat>
          <c:val>
            <c:numRef>
              <c:f>'Pivot Charts'!$D$23:$D$25</c:f>
              <c:numCache>
                <c:formatCode>General</c:formatCode>
                <c:ptCount val="2"/>
                <c:pt idx="0">
                  <c:v>10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B6-4B35-B898-B22CDF7B6C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100"/>
        <c:axId val="97693295"/>
        <c:axId val="96108063"/>
      </c:barChart>
      <c:catAx>
        <c:axId val="976932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8063"/>
        <c:crosses val="autoZero"/>
        <c:auto val="1"/>
        <c:lblAlgn val="ctr"/>
        <c:lblOffset val="100"/>
        <c:noMultiLvlLbl val="0"/>
      </c:catAx>
      <c:valAx>
        <c:axId val="96108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[Naman Assignment 2 Final.xlsx]Pivot Charts!PivotTable9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Band-wise Count of Employee </a:t>
            </a:r>
          </a:p>
        </c:rich>
      </c:tx>
      <c:layout>
        <c:manualLayout>
          <c:xMode val="edge"/>
          <c:yMode val="edge"/>
          <c:x val="0.34805603844973926"/>
          <c:y val="4.0183357362019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5067051327138234"/>
          <c:y val="0.2152977708772319"/>
          <c:w val="0.44491205064166373"/>
          <c:h val="0.6898225573915937"/>
        </c:manualLayout>
      </c:layout>
      <c:doughnutChart>
        <c:varyColors val="1"/>
        <c:ser>
          <c:idx val="0"/>
          <c:order val="0"/>
          <c:tx>
            <c:strRef>
              <c:f>'Pivot Charts'!$B$36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CA6-47B0-ADBA-0A2DF029EC0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CA6-47B0-ADBA-0A2DF029EC0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CA6-47B0-ADBA-0A2DF029EC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Charts'!$A$37:$A$40</c:f>
              <c:strCache>
                <c:ptCount val="3"/>
                <c:pt idx="0">
                  <c:v>B2</c:v>
                </c:pt>
                <c:pt idx="1">
                  <c:v>IL5</c:v>
                </c:pt>
                <c:pt idx="2">
                  <c:v>IL6</c:v>
                </c:pt>
              </c:strCache>
            </c:strRef>
          </c:cat>
          <c:val>
            <c:numRef>
              <c:f>'Pivot Charts'!$B$37:$B$40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4-4D26-A8E4-00AF157B2F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[Naman Assignment 2 Final.xlsx]Pivot Charts!PivotTable10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Countplot of Allocation </a:t>
            </a:r>
          </a:p>
        </c:rich>
      </c:tx>
      <c:layout>
        <c:manualLayout>
          <c:xMode val="edge"/>
          <c:yMode val="edge"/>
          <c:x val="0.42334585099939431"/>
          <c:y val="7.30054836895388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Charts'!$B$54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Charts'!$A$55:$A$57</c:f>
              <c:strCache>
                <c:ptCount val="2"/>
                <c:pt idx="0">
                  <c:v>Allocated</c:v>
                </c:pt>
                <c:pt idx="1">
                  <c:v>Not Allocated</c:v>
                </c:pt>
              </c:strCache>
            </c:strRef>
          </c:cat>
          <c:val>
            <c:numRef>
              <c:f>'Pivot Charts'!$B$55:$B$57</c:f>
              <c:numCache>
                <c:formatCode>0.00%</c:formatCode>
                <c:ptCount val="2"/>
                <c:pt idx="0">
                  <c:v>0.59375</c:v>
                </c:pt>
                <c:pt idx="1">
                  <c:v>0.40625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0-44FC-9B5A-FB592522E7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0028767"/>
        <c:axId val="1908320511"/>
      </c:barChart>
      <c:catAx>
        <c:axId val="35002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320511"/>
        <c:crosses val="autoZero"/>
        <c:auto val="1"/>
        <c:lblAlgn val="ctr"/>
        <c:lblOffset val="100"/>
        <c:noMultiLvlLbl val="0"/>
      </c:catAx>
      <c:valAx>
        <c:axId val="190832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2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[Naman Assignment 2 Final.xlsx]Pivot Charts!PivotTable11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wise distribution</a:t>
            </a:r>
          </a:p>
        </c:rich>
      </c:tx>
      <c:layout>
        <c:manualLayout>
          <c:xMode val="edge"/>
          <c:yMode val="edge"/>
          <c:x val="0.3113788746918344"/>
          <c:y val="0.12366958067249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8298406758131817"/>
          <c:y val="0.28734742802818941"/>
          <c:w val="0.41668581106459696"/>
          <c:h val="0.63049703432740201"/>
        </c:manualLayout>
      </c:layout>
      <c:doughnutChart>
        <c:varyColors val="1"/>
        <c:ser>
          <c:idx val="0"/>
          <c:order val="0"/>
          <c:tx>
            <c:strRef>
              <c:f>'Pivot Charts'!$B$71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6D-4C8A-BCB1-1784A83BF3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6D-4C8A-BCB1-1784A83BF3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6D-4C8A-BCB1-1784A83BF3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16D-4C8A-BCB1-1784A83BF3A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Charts'!$A$72:$A$76</c:f>
              <c:strCache>
                <c:ptCount val="4"/>
                <c:pt idx="0">
                  <c:v>Bench</c:v>
                </c:pt>
                <c:pt idx="1">
                  <c:v>BU Funded G&amp;A</c:v>
                </c:pt>
                <c:pt idx="2">
                  <c:v>COGS</c:v>
                </c:pt>
                <c:pt idx="3">
                  <c:v>G&amp;A</c:v>
                </c:pt>
              </c:strCache>
            </c:strRef>
          </c:cat>
          <c:val>
            <c:numRef>
              <c:f>'Pivot Charts'!$B$72:$B$76</c:f>
              <c:numCache>
                <c:formatCode>General</c:formatCode>
                <c:ptCount val="4"/>
                <c:pt idx="0">
                  <c:v>24</c:v>
                </c:pt>
                <c:pt idx="1">
                  <c:v>2</c:v>
                </c:pt>
                <c:pt idx="2">
                  <c:v>20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A-4C07-B278-4751A76F6D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[Naman Assignment 2 Final.xlsx]Pivot Charts!PivotTable17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Allocation across Level</a:t>
            </a:r>
            <a:r>
              <a:rPr lang="en-US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Charts'!$B$81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A8-4480-B285-3B4BD00B76F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A8-4480-B285-3B4BD00B76F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7A8-4480-B285-3B4BD00B76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Charts'!$A$82:$A$85</c:f>
              <c:strCache>
                <c:ptCount val="3"/>
                <c:pt idx="0">
                  <c:v>Data Science</c:v>
                </c:pt>
                <c:pt idx="1">
                  <c:v>RPA</c:v>
                </c:pt>
                <c:pt idx="2">
                  <c:v>Software Engg.</c:v>
                </c:pt>
              </c:strCache>
            </c:strRef>
          </c:cat>
          <c:val>
            <c:numRef>
              <c:f>'Pivot Charts'!$B$82:$B$85</c:f>
              <c:numCache>
                <c:formatCode>0.00%</c:formatCode>
                <c:ptCount val="3"/>
                <c:pt idx="0">
                  <c:v>0.5901639344262295</c:v>
                </c:pt>
                <c:pt idx="1">
                  <c:v>0.19672131147540983</c:v>
                </c:pt>
                <c:pt idx="2">
                  <c:v>0.21311475409836064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1-4F65-81BC-72F5C2711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15</xdr:row>
      <xdr:rowOff>82550</xdr:rowOff>
    </xdr:from>
    <xdr:to>
      <xdr:col>8</xdr:col>
      <xdr:colOff>1282700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69DDC3-1E35-4ACA-961B-69464EAFD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282575</xdr:colOff>
      <xdr:row>31</xdr:row>
      <xdr:rowOff>19050</xdr:rowOff>
    </xdr:from>
    <xdr:to>
      <xdr:col>7</xdr:col>
      <xdr:colOff>114300</xdr:colOff>
      <xdr:row>45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84F1F7-2777-477F-909A-A58E66664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250825</xdr:colOff>
      <xdr:row>47</xdr:row>
      <xdr:rowOff>133350</xdr:rowOff>
    </xdr:from>
    <xdr:to>
      <xdr:col>6</xdr:col>
      <xdr:colOff>298450</xdr:colOff>
      <xdr:row>63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8A70B8-95AA-4E1B-B239-1E1F7012C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244475</xdr:colOff>
      <xdr:row>65</xdr:row>
      <xdr:rowOff>146050</xdr:rowOff>
    </xdr:from>
    <xdr:to>
      <xdr:col>7</xdr:col>
      <xdr:colOff>558800</xdr:colOff>
      <xdr:row>78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FB44BE-FA4B-442A-8222-4E11C6DB7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352425</xdr:colOff>
      <xdr:row>82</xdr:row>
      <xdr:rowOff>63500</xdr:rowOff>
    </xdr:from>
    <xdr:to>
      <xdr:col>7</xdr:col>
      <xdr:colOff>946150</xdr:colOff>
      <xdr:row>96</xdr:row>
      <xdr:rowOff>44450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AB03D5-CB7D-45E9-BF0E-51290E15E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301625</xdr:colOff>
      <xdr:row>8</xdr:row>
      <xdr:rowOff>31750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F62654-E253-476A-AC62-B138204CA857}"/>
            </a:ext>
          </a:extLst>
        </xdr:cNvPr>
        <xdr:cNvSpPr txBox="1"/>
      </xdr:nvSpPr>
      <xdr:spPr>
        <a:xfrm>
          <a:off x="5413375" y="1504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man Banthia" refreshedDate="45336.056001273151" createdVersion="6" refreshedVersion="6" minRefreshableVersion="3" recordCount="61" xr:uid="{36E385A5-E4F9-49E6-A32D-2E0D66EC1ED9}">
  <cacheSource type="worksheet">
    <worksheetSource ref="A8:L70" sheet="Dataset"/>
  </cacheSource>
  <cacheFields count="12">
    <cacheField name="Emp ID" numFmtId="0">
      <sharedItems containsSemiMixedTypes="0" containsString="0" containsNumber="1" containsInteger="1" minValue="212102" maxValue="212396" count="32">
        <n v="212102"/>
        <n v="212103"/>
        <n v="212105"/>
        <n v="212106"/>
        <n v="212107"/>
        <n v="212108"/>
        <n v="212109"/>
        <n v="212110"/>
        <n v="212111"/>
        <n v="212112"/>
        <n v="212113"/>
        <n v="212114"/>
        <n v="212115"/>
        <n v="212116"/>
        <n v="212117"/>
        <n v="212118"/>
        <n v="212119"/>
        <n v="212120"/>
        <n v="212121"/>
        <n v="212122"/>
        <n v="212123"/>
        <n v="212124"/>
        <n v="212125"/>
        <n v="212126"/>
        <n v="212127"/>
        <n v="212128"/>
        <n v="212129"/>
        <n v="212392"/>
        <n v="212393"/>
        <n v="212394"/>
        <n v="212395"/>
        <n v="212396"/>
      </sharedItems>
    </cacheField>
    <cacheField name="Name" numFmtId="0">
      <sharedItems count="32">
        <s v="Akaa ."/>
        <s v="Amarsh"/>
        <s v="Amrrma1"/>
        <s v="Ankmar"/>
        <s v="ArkDas"/>
        <s v="Arsaad"/>
        <s v="Bodesh"/>
        <s v="Debjee"/>
        <s v="Dhwwal"/>
        <s v="Dilngh"/>
        <s v="Ishwal"/>
        <s v="Javd J"/>
        <s v="Kauava"/>
        <s v="Kaygum"/>
        <s v="Madwal"/>
        <s v="Mandhu"/>
        <s v="Nilota"/>
        <s v="Allish"/>
        <s v="Pavain"/>
        <s v="Prea ."/>
        <s v="P Resh"/>
        <s v="Sanmar"/>
        <s v="ShaJha"/>
        <s v="Shaash"/>
        <s v="Sidpta"/>
        <s v="Soudal"/>
        <s v="Suvpta"/>
        <s v="Aisngh"/>
        <s v="Yattel"/>
        <s v="Cheall"/>
        <s v="Tristi"/>
        <s v="Amrrma"/>
      </sharedItems>
    </cacheField>
    <cacheField name="Sub Band" numFmtId="0">
      <sharedItems count="3">
        <s v="IL6"/>
        <s v="IL5"/>
        <s v="B2"/>
      </sharedItems>
    </cacheField>
    <cacheField name="COGS/G&amp;A" numFmtId="0">
      <sharedItems count="4">
        <s v="COGS"/>
        <s v="Bench"/>
        <s v="G&amp;A"/>
        <s v="BU Funded G&amp;A"/>
      </sharedItems>
    </cacheField>
    <cacheField name="Level1 (Type)" numFmtId="0">
      <sharedItems count="3">
        <s v="Data Science"/>
        <s v="RPA"/>
        <s v="Software Engg."/>
      </sharedItems>
    </cacheField>
    <cacheField name="Allocation Start Date" numFmtId="14">
      <sharedItems containsSemiMixedTypes="0" containsNonDate="0" containsDate="1" containsString="0" minDate="2023-09-17T00:00:00" maxDate="2024-11-02T00:00:00"/>
    </cacheField>
    <cacheField name="Allocation End Date" numFmtId="14">
      <sharedItems containsSemiMixedTypes="0" containsNonDate="0" containsDate="1" containsString="0" minDate="2023-12-31T00:00:00" maxDate="2025-01-01T00:00:00"/>
    </cacheField>
    <cacheField name="Allocation %" numFmtId="0">
      <sharedItems containsSemiMixedTypes="0" containsString="0" containsNumber="1" minValue="0.1" maxValue="1"/>
    </cacheField>
    <cacheField name="Week Commencing" numFmtId="15">
      <sharedItems containsSemiMixedTypes="0" containsNonDate="0" containsDate="1" containsString="0" minDate="2024-02-12T00:00:00" maxDate="2024-02-13T00:00:00"/>
    </cacheField>
    <cacheField name="Aligned/Unaligned Status" numFmtId="0">
      <sharedItems/>
    </cacheField>
    <cacheField name="Allocation Status as on Report Date" numFmtId="0">
      <sharedItems count="2">
        <s v="Allocated"/>
        <s v="Not Allocated"/>
      </sharedItems>
    </cacheField>
    <cacheField name="Reporting Status" numFmtId="0">
      <sharedItems count="2">
        <s v="Reporting"/>
        <s v=" "/>
      </sharedItems>
    </cacheField>
  </cacheFields>
  <extLst>
    <ext xmlns:x14="http://schemas.microsoft.com/office/spreadsheetml/2009/9/main" uri="{725AE2AE-9491-48be-B2B4-4EB974FC3084}">
      <x14:pivotCacheDefinition pivotCacheId="19115408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man Banthia" refreshedDate="45336.067892592589" createdVersion="6" refreshedVersion="6" minRefreshableVersion="3" recordCount="61" xr:uid="{D4B720E4-1F81-4BD5-982A-EB7601AD476B}">
  <cacheSource type="worksheet">
    <worksheetSource ref="A8:M70" sheet="Dataset"/>
  </cacheSource>
  <cacheFields count="13">
    <cacheField name="Emp ID" numFmtId="0">
      <sharedItems containsSemiMixedTypes="0" containsString="0" containsNumber="1" containsInteger="1" minValue="212102" maxValue="212396" count="32">
        <n v="212102"/>
        <n v="212103"/>
        <n v="212105"/>
        <n v="212106"/>
        <n v="212107"/>
        <n v="212108"/>
        <n v="212109"/>
        <n v="212110"/>
        <n v="212111"/>
        <n v="212112"/>
        <n v="212113"/>
        <n v="212114"/>
        <n v="212115"/>
        <n v="212116"/>
        <n v="212117"/>
        <n v="212118"/>
        <n v="212119"/>
        <n v="212120"/>
        <n v="212121"/>
        <n v="212122"/>
        <n v="212123"/>
        <n v="212124"/>
        <n v="212125"/>
        <n v="212126"/>
        <n v="212127"/>
        <n v="212128"/>
        <n v="212129"/>
        <n v="212392"/>
        <n v="212393"/>
        <n v="212394"/>
        <n v="212395"/>
        <n v="212396"/>
      </sharedItems>
    </cacheField>
    <cacheField name="Name" numFmtId="0">
      <sharedItems count="32">
        <s v="Akaa ."/>
        <s v="Amarsh"/>
        <s v="Amrrma1"/>
        <s v="Ankmar"/>
        <s v="ArkDas"/>
        <s v="Arsaad"/>
        <s v="Bodesh"/>
        <s v="Debjee"/>
        <s v="Dhwwal"/>
        <s v="Dilngh"/>
        <s v="Ishwal"/>
        <s v="Javd J"/>
        <s v="Kauava"/>
        <s v="Kaygum"/>
        <s v="Madwal"/>
        <s v="Mandhu"/>
        <s v="Nilota"/>
        <s v="Allish"/>
        <s v="Pavain"/>
        <s v="Prea ."/>
        <s v="P Resh"/>
        <s v="Sanmar"/>
        <s v="ShaJha"/>
        <s v="Shaash"/>
        <s v="Sidpta"/>
        <s v="Soudal"/>
        <s v="Suvpta"/>
        <s v="Aisngh"/>
        <s v="Yattel"/>
        <s v="Cheall"/>
        <s v="Tristi"/>
        <s v="Amrrma"/>
      </sharedItems>
    </cacheField>
    <cacheField name="Sub Band" numFmtId="0">
      <sharedItems count="3">
        <s v="IL6"/>
        <s v="IL5"/>
        <s v="B2"/>
      </sharedItems>
    </cacheField>
    <cacheField name="COGS/G&amp;A" numFmtId="0">
      <sharedItems count="4">
        <s v="COGS"/>
        <s v="Bench"/>
        <s v="G&amp;A"/>
        <s v="BU Funded G&amp;A"/>
      </sharedItems>
    </cacheField>
    <cacheField name="Level1 (Type)" numFmtId="0">
      <sharedItems count="3">
        <s v="Data Science"/>
        <s v="RPA"/>
        <s v="Software Engg."/>
      </sharedItems>
    </cacheField>
    <cacheField name="Allocation Start Date" numFmtId="14">
      <sharedItems containsSemiMixedTypes="0" containsNonDate="0" containsDate="1" containsString="0" minDate="2023-09-17T00:00:00" maxDate="2024-11-02T00:00:00"/>
    </cacheField>
    <cacheField name="Allocation End Date" numFmtId="14">
      <sharedItems containsSemiMixedTypes="0" containsNonDate="0" containsDate="1" containsString="0" minDate="2023-12-31T00:00:00" maxDate="2025-01-01T00:00:00"/>
    </cacheField>
    <cacheField name="Allocation %" numFmtId="0">
      <sharedItems containsSemiMixedTypes="0" containsString="0" containsNumber="1" minValue="0.1" maxValue="1"/>
    </cacheField>
    <cacheField name="Week Commencing" numFmtId="15">
      <sharedItems containsSemiMixedTypes="0" containsNonDate="0" containsDate="1" containsString="0" minDate="2024-02-12T00:00:00" maxDate="2024-02-13T00:00:00"/>
    </cacheField>
    <cacheField name="Aligned/Unaligned Status" numFmtId="0">
      <sharedItems/>
    </cacheField>
    <cacheField name="Allocation Status as on Report Date" numFmtId="0">
      <sharedItems count="2">
        <s v="Allocated"/>
        <s v="Not Allocated"/>
      </sharedItems>
    </cacheField>
    <cacheField name="Reporting Status" numFmtId="0">
      <sharedItems/>
    </cacheField>
    <cacheField name="Distinct EMP" numFmtId="0">
      <sharedItems count="2">
        <s v="Distinct"/>
        <s v="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x v="0"/>
    <x v="0"/>
    <d v="2024-01-01T00:00:00"/>
    <d v="2024-12-31T00:00:00"/>
    <n v="1"/>
    <d v="2024-02-12T00:00:00"/>
    <s v="Allocated"/>
    <x v="0"/>
    <x v="0"/>
  </r>
  <r>
    <x v="1"/>
    <x v="1"/>
    <x v="0"/>
    <x v="1"/>
    <x v="1"/>
    <d v="2024-04-01T00:00:00"/>
    <d v="2024-12-31T00:00:00"/>
    <n v="1"/>
    <d v="2024-02-12T00:00:00"/>
    <s v="Unallocated"/>
    <x v="1"/>
    <x v="1"/>
  </r>
  <r>
    <x v="1"/>
    <x v="1"/>
    <x v="0"/>
    <x v="0"/>
    <x v="0"/>
    <d v="2024-01-01T00:00:00"/>
    <d v="2024-03-31T00:00:00"/>
    <n v="1"/>
    <d v="2024-02-12T00:00:00"/>
    <s v="Allocated"/>
    <x v="0"/>
    <x v="0"/>
  </r>
  <r>
    <x v="2"/>
    <x v="2"/>
    <x v="0"/>
    <x v="1"/>
    <x v="1"/>
    <d v="2024-04-01T00:00:00"/>
    <d v="2024-12-31T00:00:00"/>
    <n v="1"/>
    <d v="2024-02-12T00:00:00"/>
    <s v="Unallocated"/>
    <x v="1"/>
    <x v="1"/>
  </r>
  <r>
    <x v="2"/>
    <x v="2"/>
    <x v="0"/>
    <x v="0"/>
    <x v="0"/>
    <d v="2024-01-01T00:00:00"/>
    <d v="2024-03-31T00:00:00"/>
    <n v="1"/>
    <d v="2024-02-12T00:00:00"/>
    <s v="Allocated"/>
    <x v="0"/>
    <x v="0"/>
  </r>
  <r>
    <x v="3"/>
    <x v="3"/>
    <x v="0"/>
    <x v="1"/>
    <x v="0"/>
    <d v="2024-01-01T00:00:00"/>
    <d v="2024-12-31T00:00:00"/>
    <n v="1"/>
    <d v="2024-02-12T00:00:00"/>
    <s v="Allocated"/>
    <x v="0"/>
    <x v="1"/>
  </r>
  <r>
    <x v="4"/>
    <x v="4"/>
    <x v="0"/>
    <x v="1"/>
    <x v="0"/>
    <d v="2024-01-01T00:00:00"/>
    <d v="2024-12-31T00:00:00"/>
    <n v="1"/>
    <d v="2024-02-12T00:00:00"/>
    <s v="Allocated"/>
    <x v="0"/>
    <x v="1"/>
  </r>
  <r>
    <x v="5"/>
    <x v="5"/>
    <x v="0"/>
    <x v="2"/>
    <x v="0"/>
    <d v="2024-01-01T00:00:00"/>
    <d v="2024-12-31T00:00:00"/>
    <n v="1"/>
    <d v="2024-02-12T00:00:00"/>
    <s v="Allocated"/>
    <x v="0"/>
    <x v="1"/>
  </r>
  <r>
    <x v="6"/>
    <x v="6"/>
    <x v="1"/>
    <x v="2"/>
    <x v="0"/>
    <d v="2024-01-01T00:00:00"/>
    <d v="2024-12-31T00:00:00"/>
    <n v="1"/>
    <d v="2024-02-12T00:00:00"/>
    <s v="Allocated"/>
    <x v="0"/>
    <x v="1"/>
  </r>
  <r>
    <x v="7"/>
    <x v="7"/>
    <x v="1"/>
    <x v="1"/>
    <x v="1"/>
    <d v="2024-04-01T00:00:00"/>
    <d v="2024-12-31T00:00:00"/>
    <n v="1"/>
    <d v="2024-02-12T00:00:00"/>
    <s v="Unallocated"/>
    <x v="1"/>
    <x v="1"/>
  </r>
  <r>
    <x v="7"/>
    <x v="7"/>
    <x v="1"/>
    <x v="0"/>
    <x v="0"/>
    <d v="2024-01-01T00:00:00"/>
    <d v="2024-03-31T00:00:00"/>
    <n v="1"/>
    <d v="2024-02-12T00:00:00"/>
    <s v="Allocated"/>
    <x v="0"/>
    <x v="0"/>
  </r>
  <r>
    <x v="8"/>
    <x v="8"/>
    <x v="0"/>
    <x v="1"/>
    <x v="0"/>
    <d v="2024-01-01T00:00:00"/>
    <d v="2024-01-31T00:00:00"/>
    <n v="1"/>
    <d v="2024-02-12T00:00:00"/>
    <s v="Allocated"/>
    <x v="1"/>
    <x v="1"/>
  </r>
  <r>
    <x v="8"/>
    <x v="8"/>
    <x v="0"/>
    <x v="2"/>
    <x v="0"/>
    <d v="2024-02-01T00:00:00"/>
    <d v="2024-12-31T00:00:00"/>
    <n v="0.45"/>
    <d v="2024-02-12T00:00:00"/>
    <s v="Allocated"/>
    <x v="0"/>
    <x v="1"/>
  </r>
  <r>
    <x v="8"/>
    <x v="8"/>
    <x v="0"/>
    <x v="2"/>
    <x v="0"/>
    <d v="2024-02-01T00:00:00"/>
    <d v="2024-12-31T00:00:00"/>
    <n v="0.45"/>
    <d v="2024-02-12T00:00:00"/>
    <s v="Allocated"/>
    <x v="0"/>
    <x v="1"/>
  </r>
  <r>
    <x v="8"/>
    <x v="8"/>
    <x v="0"/>
    <x v="2"/>
    <x v="0"/>
    <d v="2024-02-01T00:00:00"/>
    <d v="2024-12-31T00:00:00"/>
    <n v="0.1"/>
    <d v="2024-02-12T00:00:00"/>
    <s v="Allocated"/>
    <x v="0"/>
    <x v="1"/>
  </r>
  <r>
    <x v="9"/>
    <x v="9"/>
    <x v="0"/>
    <x v="2"/>
    <x v="0"/>
    <d v="2024-01-01T00:00:00"/>
    <d v="2024-12-31T00:00:00"/>
    <n v="1"/>
    <d v="2024-02-12T00:00:00"/>
    <s v="Allocated"/>
    <x v="0"/>
    <x v="1"/>
  </r>
  <r>
    <x v="10"/>
    <x v="10"/>
    <x v="0"/>
    <x v="0"/>
    <x v="0"/>
    <d v="2024-01-01T00:00:00"/>
    <d v="2024-06-30T00:00:00"/>
    <n v="0.1"/>
    <d v="2024-02-12T00:00:00"/>
    <s v="Allocated"/>
    <x v="0"/>
    <x v="1"/>
  </r>
  <r>
    <x v="10"/>
    <x v="10"/>
    <x v="0"/>
    <x v="0"/>
    <x v="0"/>
    <d v="2024-07-01T00:00:00"/>
    <d v="2024-12-31T00:00:00"/>
    <n v="1"/>
    <d v="2024-02-12T00:00:00"/>
    <s v="Allocated"/>
    <x v="1"/>
    <x v="1"/>
  </r>
  <r>
    <x v="10"/>
    <x v="10"/>
    <x v="0"/>
    <x v="0"/>
    <x v="0"/>
    <d v="2024-01-01T00:00:00"/>
    <d v="2024-01-14T00:00:00"/>
    <n v="0.9"/>
    <d v="2024-02-12T00:00:00"/>
    <s v="Allocated"/>
    <x v="1"/>
    <x v="1"/>
  </r>
  <r>
    <x v="10"/>
    <x v="10"/>
    <x v="0"/>
    <x v="0"/>
    <x v="0"/>
    <d v="2024-01-15T00:00:00"/>
    <d v="2024-04-15T00:00:00"/>
    <n v="0.7"/>
    <d v="2024-02-12T00:00:00"/>
    <s v="Allocated"/>
    <x v="0"/>
    <x v="0"/>
  </r>
  <r>
    <x v="10"/>
    <x v="10"/>
    <x v="0"/>
    <x v="0"/>
    <x v="0"/>
    <d v="2024-04-16T00:00:00"/>
    <d v="2024-06-30T00:00:00"/>
    <n v="0.9"/>
    <d v="2024-02-12T00:00:00"/>
    <s v="Allocated"/>
    <x v="1"/>
    <x v="1"/>
  </r>
  <r>
    <x v="10"/>
    <x v="10"/>
    <x v="0"/>
    <x v="0"/>
    <x v="0"/>
    <d v="2024-01-15T00:00:00"/>
    <d v="2024-04-15T00:00:00"/>
    <n v="0.2"/>
    <d v="2024-02-12T00:00:00"/>
    <s v="Allocated"/>
    <x v="0"/>
    <x v="1"/>
  </r>
  <r>
    <x v="11"/>
    <x v="11"/>
    <x v="0"/>
    <x v="1"/>
    <x v="0"/>
    <d v="2024-01-01T00:00:00"/>
    <d v="2024-12-31T00:00:00"/>
    <n v="1"/>
    <d v="2024-02-12T00:00:00"/>
    <s v="Allocated"/>
    <x v="0"/>
    <x v="1"/>
  </r>
  <r>
    <x v="12"/>
    <x v="12"/>
    <x v="1"/>
    <x v="1"/>
    <x v="1"/>
    <d v="2024-01-01T00:00:00"/>
    <d v="2024-01-31T00:00:00"/>
    <n v="1"/>
    <d v="2024-02-12T00:00:00"/>
    <s v="Unallocated"/>
    <x v="1"/>
    <x v="1"/>
  </r>
  <r>
    <x v="12"/>
    <x v="12"/>
    <x v="1"/>
    <x v="2"/>
    <x v="0"/>
    <d v="2024-02-01T00:00:00"/>
    <d v="2024-12-31T00:00:00"/>
    <n v="1"/>
    <d v="2024-02-12T00:00:00"/>
    <s v="Allocated"/>
    <x v="0"/>
    <x v="1"/>
  </r>
  <r>
    <x v="13"/>
    <x v="13"/>
    <x v="0"/>
    <x v="1"/>
    <x v="1"/>
    <d v="2024-01-01T00:00:00"/>
    <d v="2024-12-31T00:00:00"/>
    <n v="1"/>
    <d v="2024-02-12T00:00:00"/>
    <s v="Unallocated"/>
    <x v="1"/>
    <x v="1"/>
  </r>
  <r>
    <x v="14"/>
    <x v="14"/>
    <x v="1"/>
    <x v="2"/>
    <x v="0"/>
    <d v="2024-01-01T00:00:00"/>
    <d v="2024-12-31T00:00:00"/>
    <n v="1"/>
    <d v="2024-02-12T00:00:00"/>
    <s v="Allocated"/>
    <x v="0"/>
    <x v="1"/>
  </r>
  <r>
    <x v="15"/>
    <x v="15"/>
    <x v="1"/>
    <x v="2"/>
    <x v="0"/>
    <d v="2024-01-01T00:00:00"/>
    <d v="2024-12-31T00:00:00"/>
    <n v="1"/>
    <d v="2024-02-12T00:00:00"/>
    <s v="Allocated"/>
    <x v="0"/>
    <x v="1"/>
  </r>
  <r>
    <x v="16"/>
    <x v="16"/>
    <x v="0"/>
    <x v="1"/>
    <x v="1"/>
    <d v="2024-04-01T00:00:00"/>
    <d v="2024-12-31T00:00:00"/>
    <n v="1"/>
    <d v="2024-02-12T00:00:00"/>
    <s v="Unallocated"/>
    <x v="1"/>
    <x v="1"/>
  </r>
  <r>
    <x v="16"/>
    <x v="16"/>
    <x v="0"/>
    <x v="0"/>
    <x v="0"/>
    <d v="2024-01-01T00:00:00"/>
    <d v="2024-03-31T00:00:00"/>
    <n v="1"/>
    <d v="2024-02-12T00:00:00"/>
    <s v="Allocated"/>
    <x v="0"/>
    <x v="0"/>
  </r>
  <r>
    <x v="17"/>
    <x v="17"/>
    <x v="1"/>
    <x v="1"/>
    <x v="0"/>
    <d v="2024-01-01T00:00:00"/>
    <d v="2024-12-31T00:00:00"/>
    <n v="1"/>
    <d v="2024-02-12T00:00:00"/>
    <s v="Allocated"/>
    <x v="0"/>
    <x v="1"/>
  </r>
  <r>
    <x v="18"/>
    <x v="18"/>
    <x v="0"/>
    <x v="1"/>
    <x v="2"/>
    <d v="2024-01-01T00:00:00"/>
    <d v="2024-12-31T00:00:00"/>
    <n v="1"/>
    <d v="2024-02-12T00:00:00"/>
    <s v="Allocated"/>
    <x v="0"/>
    <x v="1"/>
  </r>
  <r>
    <x v="19"/>
    <x v="19"/>
    <x v="0"/>
    <x v="2"/>
    <x v="2"/>
    <d v="2024-01-01T00:00:00"/>
    <d v="2024-12-31T00:00:00"/>
    <n v="1"/>
    <d v="2024-02-12T00:00:00"/>
    <s v="Allocated"/>
    <x v="0"/>
    <x v="1"/>
  </r>
  <r>
    <x v="20"/>
    <x v="20"/>
    <x v="1"/>
    <x v="1"/>
    <x v="1"/>
    <d v="2024-03-16T00:00:00"/>
    <d v="2024-12-31T00:00:00"/>
    <n v="1"/>
    <d v="2024-02-12T00:00:00"/>
    <s v="Unallocated"/>
    <x v="1"/>
    <x v="1"/>
  </r>
  <r>
    <x v="20"/>
    <x v="20"/>
    <x v="1"/>
    <x v="0"/>
    <x v="2"/>
    <d v="2024-01-01T00:00:00"/>
    <d v="2024-03-15T00:00:00"/>
    <n v="1"/>
    <d v="2024-02-12T00:00:00"/>
    <s v="Allocated"/>
    <x v="0"/>
    <x v="0"/>
  </r>
  <r>
    <x v="21"/>
    <x v="21"/>
    <x v="1"/>
    <x v="1"/>
    <x v="0"/>
    <d v="2024-01-01T00:00:00"/>
    <d v="2024-12-31T00:00:00"/>
    <n v="1"/>
    <d v="2024-02-12T00:00:00"/>
    <s v="Allocated"/>
    <x v="0"/>
    <x v="1"/>
  </r>
  <r>
    <x v="22"/>
    <x v="22"/>
    <x v="1"/>
    <x v="1"/>
    <x v="1"/>
    <d v="2024-04-01T00:00:00"/>
    <d v="2024-12-31T00:00:00"/>
    <n v="1"/>
    <d v="2024-02-12T00:00:00"/>
    <s v="Unallocated"/>
    <x v="1"/>
    <x v="1"/>
  </r>
  <r>
    <x v="22"/>
    <x v="22"/>
    <x v="1"/>
    <x v="0"/>
    <x v="0"/>
    <d v="2024-01-01T00:00:00"/>
    <d v="2024-03-31T00:00:00"/>
    <n v="1"/>
    <d v="2024-02-12T00:00:00"/>
    <s v="Allocated"/>
    <x v="0"/>
    <x v="0"/>
  </r>
  <r>
    <x v="23"/>
    <x v="23"/>
    <x v="1"/>
    <x v="1"/>
    <x v="2"/>
    <d v="2024-01-01T00:00:00"/>
    <d v="2024-01-31T00:00:00"/>
    <n v="1"/>
    <d v="2024-02-12T00:00:00"/>
    <s v="Allocated"/>
    <x v="1"/>
    <x v="1"/>
  </r>
  <r>
    <x v="23"/>
    <x v="23"/>
    <x v="1"/>
    <x v="1"/>
    <x v="2"/>
    <d v="2024-02-01T00:00:00"/>
    <d v="2024-02-25T00:00:00"/>
    <n v="1"/>
    <d v="2024-02-12T00:00:00"/>
    <s v="Allocated"/>
    <x v="0"/>
    <x v="1"/>
  </r>
  <r>
    <x v="23"/>
    <x v="23"/>
    <x v="1"/>
    <x v="0"/>
    <x v="2"/>
    <d v="2024-02-26T00:00:00"/>
    <d v="2024-12-31T00:00:00"/>
    <n v="1"/>
    <d v="2024-02-12T00:00:00"/>
    <s v="Allocated"/>
    <x v="1"/>
    <x v="1"/>
  </r>
  <r>
    <x v="24"/>
    <x v="24"/>
    <x v="0"/>
    <x v="1"/>
    <x v="1"/>
    <d v="2024-01-01T00:00:00"/>
    <d v="2024-01-21T00:00:00"/>
    <n v="0.75"/>
    <d v="2024-02-12T00:00:00"/>
    <s v="Unallocated"/>
    <x v="1"/>
    <x v="1"/>
  </r>
  <r>
    <x v="24"/>
    <x v="24"/>
    <x v="0"/>
    <x v="1"/>
    <x v="1"/>
    <d v="2024-01-22T00:00:00"/>
    <d v="2024-10-31T00:00:00"/>
    <n v="0.25"/>
    <d v="2024-02-12T00:00:00"/>
    <s v="Unallocated"/>
    <x v="1"/>
    <x v="1"/>
  </r>
  <r>
    <x v="24"/>
    <x v="24"/>
    <x v="0"/>
    <x v="1"/>
    <x v="1"/>
    <d v="2024-11-01T00:00:00"/>
    <d v="2024-12-31T00:00:00"/>
    <n v="0.75"/>
    <d v="2024-02-12T00:00:00"/>
    <s v="Unallocated"/>
    <x v="1"/>
    <x v="1"/>
  </r>
  <r>
    <x v="24"/>
    <x v="24"/>
    <x v="0"/>
    <x v="0"/>
    <x v="2"/>
    <d v="2024-01-01T00:00:00"/>
    <d v="2024-12-31T00:00:00"/>
    <n v="0.25"/>
    <d v="2024-02-12T00:00:00"/>
    <s v="Allocated"/>
    <x v="0"/>
    <x v="1"/>
  </r>
  <r>
    <x v="24"/>
    <x v="24"/>
    <x v="0"/>
    <x v="0"/>
    <x v="2"/>
    <d v="2024-01-22T00:00:00"/>
    <d v="2024-10-31T00:00:00"/>
    <n v="0.5"/>
    <d v="2024-02-12T00:00:00"/>
    <s v="Allocated"/>
    <x v="0"/>
    <x v="0"/>
  </r>
  <r>
    <x v="25"/>
    <x v="25"/>
    <x v="1"/>
    <x v="2"/>
    <x v="2"/>
    <d v="2024-01-01T00:00:00"/>
    <d v="2024-12-31T00:00:00"/>
    <n v="1"/>
    <d v="2024-02-12T00:00:00"/>
    <s v="Allocated"/>
    <x v="0"/>
    <x v="1"/>
  </r>
  <r>
    <x v="26"/>
    <x v="26"/>
    <x v="0"/>
    <x v="2"/>
    <x v="0"/>
    <d v="2024-01-01T00:00:00"/>
    <d v="2024-12-31T00:00:00"/>
    <n v="1"/>
    <d v="2024-02-12T00:00:00"/>
    <s v="Allocated"/>
    <x v="0"/>
    <x v="1"/>
  </r>
  <r>
    <x v="27"/>
    <x v="27"/>
    <x v="0"/>
    <x v="0"/>
    <x v="0"/>
    <d v="2024-01-01T00:00:00"/>
    <d v="2024-04-30T00:00:00"/>
    <n v="0.5"/>
    <d v="2024-02-12T00:00:00"/>
    <s v="Allocated"/>
    <x v="0"/>
    <x v="0"/>
  </r>
  <r>
    <x v="27"/>
    <x v="27"/>
    <x v="0"/>
    <x v="3"/>
    <x v="2"/>
    <d v="2024-05-01T00:00:00"/>
    <d v="2024-12-31T00:00:00"/>
    <n v="1"/>
    <d v="2024-02-12T00:00:00"/>
    <s v="Allocated"/>
    <x v="1"/>
    <x v="1"/>
  </r>
  <r>
    <x v="27"/>
    <x v="27"/>
    <x v="0"/>
    <x v="3"/>
    <x v="2"/>
    <d v="2024-01-01T00:00:00"/>
    <d v="2024-04-30T00:00:00"/>
    <n v="0.5"/>
    <d v="2024-02-12T00:00:00"/>
    <s v="Allocated"/>
    <x v="0"/>
    <x v="1"/>
  </r>
  <r>
    <x v="28"/>
    <x v="28"/>
    <x v="0"/>
    <x v="2"/>
    <x v="2"/>
    <d v="2024-01-01T00:00:00"/>
    <d v="2024-12-31T00:00:00"/>
    <n v="1"/>
    <d v="2024-02-12T00:00:00"/>
    <s v="Allocated"/>
    <x v="0"/>
    <x v="1"/>
  </r>
  <r>
    <x v="29"/>
    <x v="29"/>
    <x v="0"/>
    <x v="2"/>
    <x v="2"/>
    <d v="2024-01-01T00:00:00"/>
    <d v="2024-12-31T00:00:00"/>
    <n v="1"/>
    <d v="2024-02-12T00:00:00"/>
    <s v="Allocated"/>
    <x v="0"/>
    <x v="1"/>
  </r>
  <r>
    <x v="30"/>
    <x v="30"/>
    <x v="2"/>
    <x v="1"/>
    <x v="1"/>
    <d v="2024-01-01T00:00:00"/>
    <d v="2024-01-31T00:00:00"/>
    <n v="1"/>
    <d v="2024-02-12T00:00:00"/>
    <s v="Unallocated"/>
    <x v="1"/>
    <x v="1"/>
  </r>
  <r>
    <x v="31"/>
    <x v="31"/>
    <x v="0"/>
    <x v="2"/>
    <x v="0"/>
    <d v="2024-01-01T00:00:00"/>
    <d v="2024-01-16T00:00:00"/>
    <n v="0.5"/>
    <d v="2024-02-12T00:00:00"/>
    <s v="Allocated"/>
    <x v="1"/>
    <x v="1"/>
  </r>
  <r>
    <x v="31"/>
    <x v="31"/>
    <x v="0"/>
    <x v="1"/>
    <x v="0"/>
    <d v="2023-09-17T00:00:00"/>
    <d v="2023-12-31T00:00:00"/>
    <n v="1"/>
    <d v="2024-02-12T00:00:00"/>
    <s v="Allocated"/>
    <x v="1"/>
    <x v="1"/>
  </r>
  <r>
    <x v="31"/>
    <x v="31"/>
    <x v="0"/>
    <x v="0"/>
    <x v="0"/>
    <d v="2024-01-01T00:00:00"/>
    <d v="2024-01-31T00:00:00"/>
    <n v="0.5"/>
    <d v="2024-02-12T00:00:00"/>
    <s v="Allocated"/>
    <x v="1"/>
    <x v="1"/>
  </r>
  <r>
    <x v="31"/>
    <x v="31"/>
    <x v="0"/>
    <x v="1"/>
    <x v="0"/>
    <d v="2024-01-16T00:00:00"/>
    <d v="2024-01-31T00:00:00"/>
    <n v="0.25"/>
    <d v="2024-02-12T00:00:00"/>
    <s v="Allocated"/>
    <x v="1"/>
    <x v="1"/>
  </r>
  <r>
    <x v="31"/>
    <x v="31"/>
    <x v="0"/>
    <x v="0"/>
    <x v="0"/>
    <d v="2024-01-16T00:00:00"/>
    <d v="2024-05-02T00:00:00"/>
    <n v="0.25"/>
    <d v="2024-02-12T00:00:00"/>
    <s v="Allocated"/>
    <x v="0"/>
    <x v="0"/>
  </r>
  <r>
    <x v="31"/>
    <x v="31"/>
    <x v="0"/>
    <x v="0"/>
    <x v="0"/>
    <d v="2024-02-01T00:00:00"/>
    <d v="2024-03-31T00:00:00"/>
    <n v="0.25"/>
    <d v="2024-02-12T00:00:00"/>
    <s v="Allocated"/>
    <x v="0"/>
    <x v="0"/>
  </r>
  <r>
    <x v="31"/>
    <x v="31"/>
    <x v="0"/>
    <x v="1"/>
    <x v="0"/>
    <d v="2024-02-01T00:00:00"/>
    <d v="2024-03-31T00:00:00"/>
    <n v="0.5"/>
    <d v="2024-02-12T00:00:00"/>
    <s v="Allocated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x v="0"/>
    <x v="0"/>
    <d v="2024-01-01T00:00:00"/>
    <d v="2024-12-31T00:00:00"/>
    <n v="1"/>
    <d v="2024-02-12T00:00:00"/>
    <s v="Allocated"/>
    <x v="0"/>
    <s v="Reporting"/>
    <x v="0"/>
  </r>
  <r>
    <x v="1"/>
    <x v="1"/>
    <x v="0"/>
    <x v="1"/>
    <x v="1"/>
    <d v="2024-04-01T00:00:00"/>
    <d v="2024-12-31T00:00:00"/>
    <n v="1"/>
    <d v="2024-02-12T00:00:00"/>
    <s v="Unallocated"/>
    <x v="1"/>
    <s v=" "/>
    <x v="0"/>
  </r>
  <r>
    <x v="1"/>
    <x v="1"/>
    <x v="0"/>
    <x v="0"/>
    <x v="0"/>
    <d v="2024-01-01T00:00:00"/>
    <d v="2024-03-31T00:00:00"/>
    <n v="1"/>
    <d v="2024-02-12T00:00:00"/>
    <s v="Allocated"/>
    <x v="0"/>
    <s v="Reporting"/>
    <x v="1"/>
  </r>
  <r>
    <x v="2"/>
    <x v="2"/>
    <x v="0"/>
    <x v="1"/>
    <x v="1"/>
    <d v="2024-04-01T00:00:00"/>
    <d v="2024-12-31T00:00:00"/>
    <n v="1"/>
    <d v="2024-02-12T00:00:00"/>
    <s v="Unallocated"/>
    <x v="1"/>
    <s v=" "/>
    <x v="0"/>
  </r>
  <r>
    <x v="2"/>
    <x v="2"/>
    <x v="0"/>
    <x v="0"/>
    <x v="0"/>
    <d v="2024-01-01T00:00:00"/>
    <d v="2024-03-31T00:00:00"/>
    <n v="1"/>
    <d v="2024-02-12T00:00:00"/>
    <s v="Allocated"/>
    <x v="0"/>
    <s v="Reporting"/>
    <x v="1"/>
  </r>
  <r>
    <x v="3"/>
    <x v="3"/>
    <x v="0"/>
    <x v="1"/>
    <x v="0"/>
    <d v="2024-01-01T00:00:00"/>
    <d v="2024-12-31T00:00:00"/>
    <n v="1"/>
    <d v="2024-02-12T00:00:00"/>
    <s v="Allocated"/>
    <x v="0"/>
    <s v=" "/>
    <x v="0"/>
  </r>
  <r>
    <x v="4"/>
    <x v="4"/>
    <x v="0"/>
    <x v="1"/>
    <x v="0"/>
    <d v="2024-01-01T00:00:00"/>
    <d v="2024-12-31T00:00:00"/>
    <n v="1"/>
    <d v="2024-02-12T00:00:00"/>
    <s v="Allocated"/>
    <x v="0"/>
    <s v=" "/>
    <x v="0"/>
  </r>
  <r>
    <x v="5"/>
    <x v="5"/>
    <x v="0"/>
    <x v="2"/>
    <x v="0"/>
    <d v="2024-01-01T00:00:00"/>
    <d v="2024-12-31T00:00:00"/>
    <n v="1"/>
    <d v="2024-02-12T00:00:00"/>
    <s v="Allocated"/>
    <x v="0"/>
    <s v=" "/>
    <x v="0"/>
  </r>
  <r>
    <x v="6"/>
    <x v="6"/>
    <x v="1"/>
    <x v="2"/>
    <x v="0"/>
    <d v="2024-01-01T00:00:00"/>
    <d v="2024-12-31T00:00:00"/>
    <n v="1"/>
    <d v="2024-02-12T00:00:00"/>
    <s v="Allocated"/>
    <x v="0"/>
    <s v=" "/>
    <x v="0"/>
  </r>
  <r>
    <x v="7"/>
    <x v="7"/>
    <x v="1"/>
    <x v="1"/>
    <x v="1"/>
    <d v="2024-04-01T00:00:00"/>
    <d v="2024-12-31T00:00:00"/>
    <n v="1"/>
    <d v="2024-02-12T00:00:00"/>
    <s v="Unallocated"/>
    <x v="1"/>
    <s v=" "/>
    <x v="0"/>
  </r>
  <r>
    <x v="7"/>
    <x v="7"/>
    <x v="1"/>
    <x v="0"/>
    <x v="0"/>
    <d v="2024-01-01T00:00:00"/>
    <d v="2024-03-31T00:00:00"/>
    <n v="1"/>
    <d v="2024-02-12T00:00:00"/>
    <s v="Allocated"/>
    <x v="0"/>
    <s v="Reporting"/>
    <x v="1"/>
  </r>
  <r>
    <x v="8"/>
    <x v="8"/>
    <x v="0"/>
    <x v="1"/>
    <x v="0"/>
    <d v="2024-01-01T00:00:00"/>
    <d v="2024-01-31T00:00:00"/>
    <n v="1"/>
    <d v="2024-02-12T00:00:00"/>
    <s v="Allocated"/>
    <x v="1"/>
    <s v=" "/>
    <x v="0"/>
  </r>
  <r>
    <x v="8"/>
    <x v="8"/>
    <x v="0"/>
    <x v="2"/>
    <x v="0"/>
    <d v="2024-02-01T00:00:00"/>
    <d v="2024-12-31T00:00:00"/>
    <n v="0.45"/>
    <d v="2024-02-12T00:00:00"/>
    <s v="Allocated"/>
    <x v="0"/>
    <s v=" "/>
    <x v="1"/>
  </r>
  <r>
    <x v="8"/>
    <x v="8"/>
    <x v="0"/>
    <x v="2"/>
    <x v="0"/>
    <d v="2024-02-01T00:00:00"/>
    <d v="2024-12-31T00:00:00"/>
    <n v="0.45"/>
    <d v="2024-02-12T00:00:00"/>
    <s v="Allocated"/>
    <x v="0"/>
    <s v=" "/>
    <x v="1"/>
  </r>
  <r>
    <x v="8"/>
    <x v="8"/>
    <x v="0"/>
    <x v="2"/>
    <x v="0"/>
    <d v="2024-02-01T00:00:00"/>
    <d v="2024-12-31T00:00:00"/>
    <n v="0.1"/>
    <d v="2024-02-12T00:00:00"/>
    <s v="Allocated"/>
    <x v="0"/>
    <s v=" "/>
    <x v="1"/>
  </r>
  <r>
    <x v="9"/>
    <x v="9"/>
    <x v="0"/>
    <x v="2"/>
    <x v="0"/>
    <d v="2024-01-01T00:00:00"/>
    <d v="2024-12-31T00:00:00"/>
    <n v="1"/>
    <d v="2024-02-12T00:00:00"/>
    <s v="Allocated"/>
    <x v="0"/>
    <s v=" "/>
    <x v="0"/>
  </r>
  <r>
    <x v="10"/>
    <x v="10"/>
    <x v="0"/>
    <x v="0"/>
    <x v="0"/>
    <d v="2024-01-01T00:00:00"/>
    <d v="2024-06-30T00:00:00"/>
    <n v="0.1"/>
    <d v="2024-02-12T00:00:00"/>
    <s v="Allocated"/>
    <x v="0"/>
    <s v=" "/>
    <x v="0"/>
  </r>
  <r>
    <x v="10"/>
    <x v="10"/>
    <x v="0"/>
    <x v="0"/>
    <x v="0"/>
    <d v="2024-07-01T00:00:00"/>
    <d v="2024-12-31T00:00:00"/>
    <n v="1"/>
    <d v="2024-02-12T00:00:00"/>
    <s v="Allocated"/>
    <x v="1"/>
    <s v=" "/>
    <x v="1"/>
  </r>
  <r>
    <x v="10"/>
    <x v="10"/>
    <x v="0"/>
    <x v="0"/>
    <x v="0"/>
    <d v="2024-01-01T00:00:00"/>
    <d v="2024-01-14T00:00:00"/>
    <n v="0.9"/>
    <d v="2024-02-12T00:00:00"/>
    <s v="Allocated"/>
    <x v="1"/>
    <s v=" "/>
    <x v="1"/>
  </r>
  <r>
    <x v="10"/>
    <x v="10"/>
    <x v="0"/>
    <x v="0"/>
    <x v="0"/>
    <d v="2024-01-15T00:00:00"/>
    <d v="2024-04-15T00:00:00"/>
    <n v="0.7"/>
    <d v="2024-02-12T00:00:00"/>
    <s v="Allocated"/>
    <x v="0"/>
    <s v="Reporting"/>
    <x v="1"/>
  </r>
  <r>
    <x v="10"/>
    <x v="10"/>
    <x v="0"/>
    <x v="0"/>
    <x v="0"/>
    <d v="2024-04-16T00:00:00"/>
    <d v="2024-06-30T00:00:00"/>
    <n v="0.9"/>
    <d v="2024-02-12T00:00:00"/>
    <s v="Allocated"/>
    <x v="1"/>
    <s v=" "/>
    <x v="1"/>
  </r>
  <r>
    <x v="10"/>
    <x v="10"/>
    <x v="0"/>
    <x v="0"/>
    <x v="0"/>
    <d v="2024-01-15T00:00:00"/>
    <d v="2024-04-15T00:00:00"/>
    <n v="0.2"/>
    <d v="2024-02-12T00:00:00"/>
    <s v="Allocated"/>
    <x v="0"/>
    <s v=" "/>
    <x v="1"/>
  </r>
  <r>
    <x v="11"/>
    <x v="11"/>
    <x v="0"/>
    <x v="1"/>
    <x v="0"/>
    <d v="2024-01-01T00:00:00"/>
    <d v="2024-12-31T00:00:00"/>
    <n v="1"/>
    <d v="2024-02-12T00:00:00"/>
    <s v="Allocated"/>
    <x v="0"/>
    <s v=" "/>
    <x v="0"/>
  </r>
  <r>
    <x v="12"/>
    <x v="12"/>
    <x v="1"/>
    <x v="1"/>
    <x v="1"/>
    <d v="2024-01-01T00:00:00"/>
    <d v="2024-01-31T00:00:00"/>
    <n v="1"/>
    <d v="2024-02-12T00:00:00"/>
    <s v="Unallocated"/>
    <x v="1"/>
    <s v=" "/>
    <x v="0"/>
  </r>
  <r>
    <x v="12"/>
    <x v="12"/>
    <x v="1"/>
    <x v="2"/>
    <x v="0"/>
    <d v="2024-02-01T00:00:00"/>
    <d v="2024-12-31T00:00:00"/>
    <n v="1"/>
    <d v="2024-02-12T00:00:00"/>
    <s v="Allocated"/>
    <x v="0"/>
    <s v=" "/>
    <x v="1"/>
  </r>
  <r>
    <x v="13"/>
    <x v="13"/>
    <x v="0"/>
    <x v="1"/>
    <x v="1"/>
    <d v="2024-01-01T00:00:00"/>
    <d v="2024-12-31T00:00:00"/>
    <n v="1"/>
    <d v="2024-02-12T00:00:00"/>
    <s v="Unallocated"/>
    <x v="1"/>
    <s v=" "/>
    <x v="0"/>
  </r>
  <r>
    <x v="14"/>
    <x v="14"/>
    <x v="1"/>
    <x v="2"/>
    <x v="0"/>
    <d v="2024-01-01T00:00:00"/>
    <d v="2024-12-31T00:00:00"/>
    <n v="1"/>
    <d v="2024-02-12T00:00:00"/>
    <s v="Allocated"/>
    <x v="0"/>
    <s v=" "/>
    <x v="0"/>
  </r>
  <r>
    <x v="15"/>
    <x v="15"/>
    <x v="1"/>
    <x v="2"/>
    <x v="0"/>
    <d v="2024-01-01T00:00:00"/>
    <d v="2024-12-31T00:00:00"/>
    <n v="1"/>
    <d v="2024-02-12T00:00:00"/>
    <s v="Allocated"/>
    <x v="0"/>
    <s v=" "/>
    <x v="0"/>
  </r>
  <r>
    <x v="16"/>
    <x v="16"/>
    <x v="0"/>
    <x v="1"/>
    <x v="1"/>
    <d v="2024-04-01T00:00:00"/>
    <d v="2024-12-31T00:00:00"/>
    <n v="1"/>
    <d v="2024-02-12T00:00:00"/>
    <s v="Unallocated"/>
    <x v="1"/>
    <s v=" "/>
    <x v="0"/>
  </r>
  <r>
    <x v="16"/>
    <x v="16"/>
    <x v="0"/>
    <x v="0"/>
    <x v="0"/>
    <d v="2024-01-01T00:00:00"/>
    <d v="2024-03-31T00:00:00"/>
    <n v="1"/>
    <d v="2024-02-12T00:00:00"/>
    <s v="Allocated"/>
    <x v="0"/>
    <s v="Reporting"/>
    <x v="1"/>
  </r>
  <r>
    <x v="17"/>
    <x v="17"/>
    <x v="1"/>
    <x v="1"/>
    <x v="0"/>
    <d v="2024-01-01T00:00:00"/>
    <d v="2024-12-31T00:00:00"/>
    <n v="1"/>
    <d v="2024-02-12T00:00:00"/>
    <s v="Allocated"/>
    <x v="0"/>
    <s v=" "/>
    <x v="0"/>
  </r>
  <r>
    <x v="18"/>
    <x v="18"/>
    <x v="0"/>
    <x v="1"/>
    <x v="2"/>
    <d v="2024-01-01T00:00:00"/>
    <d v="2024-12-31T00:00:00"/>
    <n v="1"/>
    <d v="2024-02-12T00:00:00"/>
    <s v="Allocated"/>
    <x v="0"/>
    <s v=" "/>
    <x v="0"/>
  </r>
  <r>
    <x v="19"/>
    <x v="19"/>
    <x v="0"/>
    <x v="2"/>
    <x v="2"/>
    <d v="2024-01-01T00:00:00"/>
    <d v="2024-12-31T00:00:00"/>
    <n v="1"/>
    <d v="2024-02-12T00:00:00"/>
    <s v="Allocated"/>
    <x v="0"/>
    <s v=" "/>
    <x v="0"/>
  </r>
  <r>
    <x v="20"/>
    <x v="20"/>
    <x v="1"/>
    <x v="1"/>
    <x v="1"/>
    <d v="2024-03-16T00:00:00"/>
    <d v="2024-12-31T00:00:00"/>
    <n v="1"/>
    <d v="2024-02-12T00:00:00"/>
    <s v="Unallocated"/>
    <x v="1"/>
    <s v=" "/>
    <x v="0"/>
  </r>
  <r>
    <x v="20"/>
    <x v="20"/>
    <x v="1"/>
    <x v="0"/>
    <x v="2"/>
    <d v="2024-01-01T00:00:00"/>
    <d v="2024-03-15T00:00:00"/>
    <n v="1"/>
    <d v="2024-02-12T00:00:00"/>
    <s v="Allocated"/>
    <x v="0"/>
    <s v="Reporting"/>
    <x v="1"/>
  </r>
  <r>
    <x v="21"/>
    <x v="21"/>
    <x v="1"/>
    <x v="1"/>
    <x v="0"/>
    <d v="2024-01-01T00:00:00"/>
    <d v="2024-12-31T00:00:00"/>
    <n v="1"/>
    <d v="2024-02-12T00:00:00"/>
    <s v="Allocated"/>
    <x v="0"/>
    <s v=" "/>
    <x v="0"/>
  </r>
  <r>
    <x v="22"/>
    <x v="22"/>
    <x v="1"/>
    <x v="1"/>
    <x v="1"/>
    <d v="2024-04-01T00:00:00"/>
    <d v="2024-12-31T00:00:00"/>
    <n v="1"/>
    <d v="2024-02-12T00:00:00"/>
    <s v="Unallocated"/>
    <x v="1"/>
    <s v=" "/>
    <x v="0"/>
  </r>
  <r>
    <x v="22"/>
    <x v="22"/>
    <x v="1"/>
    <x v="0"/>
    <x v="0"/>
    <d v="2024-01-01T00:00:00"/>
    <d v="2024-03-31T00:00:00"/>
    <n v="1"/>
    <d v="2024-02-12T00:00:00"/>
    <s v="Allocated"/>
    <x v="0"/>
    <s v="Reporting"/>
    <x v="1"/>
  </r>
  <r>
    <x v="23"/>
    <x v="23"/>
    <x v="1"/>
    <x v="1"/>
    <x v="2"/>
    <d v="2024-01-01T00:00:00"/>
    <d v="2024-01-31T00:00:00"/>
    <n v="1"/>
    <d v="2024-02-12T00:00:00"/>
    <s v="Allocated"/>
    <x v="1"/>
    <s v=" "/>
    <x v="0"/>
  </r>
  <r>
    <x v="23"/>
    <x v="23"/>
    <x v="1"/>
    <x v="1"/>
    <x v="2"/>
    <d v="2024-02-01T00:00:00"/>
    <d v="2024-02-25T00:00:00"/>
    <n v="1"/>
    <d v="2024-02-12T00:00:00"/>
    <s v="Allocated"/>
    <x v="0"/>
    <s v=" "/>
    <x v="1"/>
  </r>
  <r>
    <x v="23"/>
    <x v="23"/>
    <x v="1"/>
    <x v="0"/>
    <x v="2"/>
    <d v="2024-02-26T00:00:00"/>
    <d v="2024-12-31T00:00:00"/>
    <n v="1"/>
    <d v="2024-02-12T00:00:00"/>
    <s v="Allocated"/>
    <x v="1"/>
    <s v=" "/>
    <x v="1"/>
  </r>
  <r>
    <x v="24"/>
    <x v="24"/>
    <x v="0"/>
    <x v="1"/>
    <x v="1"/>
    <d v="2024-01-01T00:00:00"/>
    <d v="2024-01-21T00:00:00"/>
    <n v="0.75"/>
    <d v="2024-02-12T00:00:00"/>
    <s v="Unallocated"/>
    <x v="1"/>
    <s v=" "/>
    <x v="0"/>
  </r>
  <r>
    <x v="24"/>
    <x v="24"/>
    <x v="0"/>
    <x v="1"/>
    <x v="1"/>
    <d v="2024-01-22T00:00:00"/>
    <d v="2024-10-31T00:00:00"/>
    <n v="0.25"/>
    <d v="2024-02-12T00:00:00"/>
    <s v="Unallocated"/>
    <x v="1"/>
    <s v=" "/>
    <x v="1"/>
  </r>
  <r>
    <x v="24"/>
    <x v="24"/>
    <x v="0"/>
    <x v="1"/>
    <x v="1"/>
    <d v="2024-11-01T00:00:00"/>
    <d v="2024-12-31T00:00:00"/>
    <n v="0.75"/>
    <d v="2024-02-12T00:00:00"/>
    <s v="Unallocated"/>
    <x v="1"/>
    <s v=" "/>
    <x v="1"/>
  </r>
  <r>
    <x v="24"/>
    <x v="24"/>
    <x v="0"/>
    <x v="0"/>
    <x v="2"/>
    <d v="2024-01-01T00:00:00"/>
    <d v="2024-12-31T00:00:00"/>
    <n v="0.25"/>
    <d v="2024-02-12T00:00:00"/>
    <s v="Allocated"/>
    <x v="0"/>
    <s v=" "/>
    <x v="1"/>
  </r>
  <r>
    <x v="24"/>
    <x v="24"/>
    <x v="0"/>
    <x v="0"/>
    <x v="2"/>
    <d v="2024-01-22T00:00:00"/>
    <d v="2024-10-31T00:00:00"/>
    <n v="0.5"/>
    <d v="2024-02-12T00:00:00"/>
    <s v="Allocated"/>
    <x v="0"/>
    <s v="Reporting"/>
    <x v="1"/>
  </r>
  <r>
    <x v="25"/>
    <x v="25"/>
    <x v="1"/>
    <x v="2"/>
    <x v="2"/>
    <d v="2024-01-01T00:00:00"/>
    <d v="2024-12-31T00:00:00"/>
    <n v="1"/>
    <d v="2024-02-12T00:00:00"/>
    <s v="Allocated"/>
    <x v="0"/>
    <s v=" "/>
    <x v="0"/>
  </r>
  <r>
    <x v="26"/>
    <x v="26"/>
    <x v="0"/>
    <x v="2"/>
    <x v="0"/>
    <d v="2024-01-01T00:00:00"/>
    <d v="2024-12-31T00:00:00"/>
    <n v="1"/>
    <d v="2024-02-12T00:00:00"/>
    <s v="Allocated"/>
    <x v="0"/>
    <s v=" "/>
    <x v="0"/>
  </r>
  <r>
    <x v="27"/>
    <x v="27"/>
    <x v="0"/>
    <x v="0"/>
    <x v="0"/>
    <d v="2024-01-01T00:00:00"/>
    <d v="2024-04-30T00:00:00"/>
    <n v="0.5"/>
    <d v="2024-02-12T00:00:00"/>
    <s v="Allocated"/>
    <x v="0"/>
    <s v="Reporting"/>
    <x v="0"/>
  </r>
  <r>
    <x v="27"/>
    <x v="27"/>
    <x v="0"/>
    <x v="3"/>
    <x v="2"/>
    <d v="2024-05-01T00:00:00"/>
    <d v="2024-12-31T00:00:00"/>
    <n v="1"/>
    <d v="2024-02-12T00:00:00"/>
    <s v="Allocated"/>
    <x v="1"/>
    <s v=" "/>
    <x v="1"/>
  </r>
  <r>
    <x v="27"/>
    <x v="27"/>
    <x v="0"/>
    <x v="3"/>
    <x v="2"/>
    <d v="2024-01-01T00:00:00"/>
    <d v="2024-04-30T00:00:00"/>
    <n v="0.5"/>
    <d v="2024-02-12T00:00:00"/>
    <s v="Allocated"/>
    <x v="0"/>
    <s v=" "/>
    <x v="1"/>
  </r>
  <r>
    <x v="28"/>
    <x v="28"/>
    <x v="0"/>
    <x v="2"/>
    <x v="2"/>
    <d v="2024-01-01T00:00:00"/>
    <d v="2024-12-31T00:00:00"/>
    <n v="1"/>
    <d v="2024-02-12T00:00:00"/>
    <s v="Allocated"/>
    <x v="0"/>
    <s v=" "/>
    <x v="0"/>
  </r>
  <r>
    <x v="29"/>
    <x v="29"/>
    <x v="0"/>
    <x v="2"/>
    <x v="2"/>
    <d v="2024-01-01T00:00:00"/>
    <d v="2024-12-31T00:00:00"/>
    <n v="1"/>
    <d v="2024-02-12T00:00:00"/>
    <s v="Allocated"/>
    <x v="0"/>
    <s v=" "/>
    <x v="0"/>
  </r>
  <r>
    <x v="30"/>
    <x v="30"/>
    <x v="2"/>
    <x v="1"/>
    <x v="1"/>
    <d v="2024-01-01T00:00:00"/>
    <d v="2024-01-31T00:00:00"/>
    <n v="1"/>
    <d v="2024-02-12T00:00:00"/>
    <s v="Unallocated"/>
    <x v="1"/>
    <s v=" "/>
    <x v="0"/>
  </r>
  <r>
    <x v="31"/>
    <x v="31"/>
    <x v="0"/>
    <x v="2"/>
    <x v="0"/>
    <d v="2024-01-01T00:00:00"/>
    <d v="2024-01-16T00:00:00"/>
    <n v="0.5"/>
    <d v="2024-02-12T00:00:00"/>
    <s v="Allocated"/>
    <x v="1"/>
    <s v=" "/>
    <x v="0"/>
  </r>
  <r>
    <x v="31"/>
    <x v="31"/>
    <x v="0"/>
    <x v="1"/>
    <x v="0"/>
    <d v="2023-09-17T00:00:00"/>
    <d v="2023-12-31T00:00:00"/>
    <n v="1"/>
    <d v="2024-02-12T00:00:00"/>
    <s v="Allocated"/>
    <x v="1"/>
    <s v=" "/>
    <x v="1"/>
  </r>
  <r>
    <x v="31"/>
    <x v="31"/>
    <x v="0"/>
    <x v="0"/>
    <x v="0"/>
    <d v="2024-01-01T00:00:00"/>
    <d v="2024-01-31T00:00:00"/>
    <n v="0.5"/>
    <d v="2024-02-12T00:00:00"/>
    <s v="Allocated"/>
    <x v="1"/>
    <s v=" "/>
    <x v="1"/>
  </r>
  <r>
    <x v="31"/>
    <x v="31"/>
    <x v="0"/>
    <x v="1"/>
    <x v="0"/>
    <d v="2024-01-16T00:00:00"/>
    <d v="2024-01-31T00:00:00"/>
    <n v="0.25"/>
    <d v="2024-02-12T00:00:00"/>
    <s v="Allocated"/>
    <x v="1"/>
    <s v=" "/>
    <x v="1"/>
  </r>
  <r>
    <x v="31"/>
    <x v="31"/>
    <x v="0"/>
    <x v="0"/>
    <x v="0"/>
    <d v="2024-01-16T00:00:00"/>
    <d v="2024-05-02T00:00:00"/>
    <n v="0.25"/>
    <d v="2024-02-12T00:00:00"/>
    <s v="Allocated"/>
    <x v="0"/>
    <s v="Reporting"/>
    <x v="1"/>
  </r>
  <r>
    <x v="31"/>
    <x v="31"/>
    <x v="0"/>
    <x v="0"/>
    <x v="0"/>
    <d v="2024-02-01T00:00:00"/>
    <d v="2024-03-31T00:00:00"/>
    <n v="0.25"/>
    <d v="2024-02-12T00:00:00"/>
    <s v="Allocated"/>
    <x v="0"/>
    <s v="Reporting"/>
    <x v="1"/>
  </r>
  <r>
    <x v="31"/>
    <x v="31"/>
    <x v="0"/>
    <x v="1"/>
    <x v="0"/>
    <d v="2024-02-01T00:00:00"/>
    <d v="2024-03-31T00:00:00"/>
    <n v="0.5"/>
    <d v="2024-02-12T00:00:00"/>
    <s v="Allocated"/>
    <x v="0"/>
    <s v=" 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F7926-418B-45CD-A197-49BAE9F917F1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6:B40" firstHeaderRow="1" firstDataRow="1" firstDataCol="1" rowPageCount="1" colPageCount="1"/>
  <pivotFields count="13">
    <pivotField showAll="0"/>
    <pivotField dataField="1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numFmtId="14" showAll="0"/>
    <pivotField numFmtId="14" showAll="0"/>
    <pivotField showAll="0"/>
    <pivotField numFmtId="15"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2" item="1" hier="-1"/>
  </pageFields>
  <dataFields count="1">
    <dataField name="Count of Name" fld="1" subtotal="count" baseField="0" baseItem="0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2" type="button" dataOnly="0" labelOnly="1" outline="0" axis="axisRow" fieldPosition="0"/>
    </format>
    <format dxfId="14">
      <pivotArea dataOnly="0" labelOnly="1" fieldPosition="0">
        <references count="1">
          <reference field="2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6EF8E9-5C2D-4AAD-918D-2A091BE0096F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21:E25" firstHeaderRow="1" firstDataRow="2" firstDataCol="1" rowPageCount="1" colPageCount="1"/>
  <pivotFields count="13">
    <pivotField showAll="0"/>
    <pivotField dataField="1" showAll="0"/>
    <pivotField showAll="0"/>
    <pivotField axis="axisCol" showAll="0">
      <items count="5">
        <item x="1"/>
        <item x="3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/>
    <pivotField numFmtId="14" showAll="0"/>
    <pivotField showAll="0"/>
    <pivotField numFmtId="15" showAll="0"/>
    <pivotField showAll="0"/>
    <pivotField axis="axisRow" showAll="0">
      <items count="3">
        <item x="0"/>
        <item x="1"/>
        <item t="default"/>
      </items>
    </pivotField>
    <pivotField showAll="0"/>
    <pivotField axis="axisPage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3"/>
  </colFields>
  <colItems count="4">
    <i>
      <x/>
    </i>
    <i>
      <x v="2"/>
    </i>
    <i>
      <x v="3"/>
    </i>
    <i t="grand">
      <x/>
    </i>
  </colItems>
  <pageFields count="1">
    <pageField fld="12" item="1" hier="-1"/>
  </pageFields>
  <dataFields count="1">
    <dataField name="Count of Name" fld="1" subtotal="count" baseField="0" baseItem="0"/>
  </dataFields>
  <formats count="37">
    <format dxfId="54">
      <pivotArea type="all" dataOnly="0" outline="0" fieldPosition="0"/>
    </format>
    <format dxfId="53">
      <pivotArea outline="0" collapsedLevelsAreSubtotals="1" fieldPosition="0"/>
    </format>
    <format dxfId="52">
      <pivotArea type="origin" dataOnly="0" labelOnly="1" outline="0" fieldPosition="0"/>
    </format>
    <format dxfId="51">
      <pivotArea field="4" type="button" dataOnly="0" labelOnly="1" outline="0"/>
    </format>
    <format dxfId="50">
      <pivotArea type="topRight" dataOnly="0" labelOnly="1" outline="0" fieldPosition="0"/>
    </format>
    <format dxfId="49">
      <pivotArea field="10" type="button" dataOnly="0" labelOnly="1" outline="0" axis="axisRow" fieldPosition="0"/>
    </format>
    <format dxfId="48">
      <pivotArea dataOnly="0" labelOnly="1" fieldPosition="0">
        <references count="1">
          <reference field="10" count="0"/>
        </references>
      </pivotArea>
    </format>
    <format dxfId="47">
      <pivotArea dataOnly="0" labelOnly="1" grandRow="1" outline="0" fieldPosition="0"/>
    </format>
    <format dxfId="46">
      <pivotArea dataOnly="0" labelOnly="1" fieldPosition="0">
        <references count="2">
          <reference field="3" count="0"/>
          <reference field="10" count="1" selected="0">
            <x v="0"/>
          </reference>
        </references>
      </pivotArea>
    </format>
    <format dxfId="45">
      <pivotArea dataOnly="0" labelOnly="1" fieldPosition="0">
        <references count="2">
          <reference field="3" count="0"/>
          <reference field="10" count="1" selected="0">
            <x v="1"/>
          </reference>
        </references>
      </pivotArea>
    </format>
    <format dxfId="44">
      <pivotArea dataOnly="0" labelOnly="1" grandCol="1" outline="0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type="origin" dataOnly="0" labelOnly="1" outline="0" fieldPosition="0"/>
    </format>
    <format dxfId="40">
      <pivotArea field="4" type="button" dataOnly="0" labelOnly="1" outline="0"/>
    </format>
    <format dxfId="39">
      <pivotArea type="topRight" dataOnly="0" labelOnly="1" outline="0" fieldPosition="0"/>
    </format>
    <format dxfId="38">
      <pivotArea field="10" type="button" dataOnly="0" labelOnly="1" outline="0" axis="axisRow" fieldPosition="0"/>
    </format>
    <format dxfId="37">
      <pivotArea dataOnly="0" labelOnly="1" fieldPosition="0">
        <references count="1">
          <reference field="10" count="0"/>
        </references>
      </pivotArea>
    </format>
    <format dxfId="36">
      <pivotArea dataOnly="0" labelOnly="1" grandRow="1" outline="0" fieldPosition="0"/>
    </format>
    <format dxfId="35">
      <pivotArea dataOnly="0" labelOnly="1" fieldPosition="0">
        <references count="2">
          <reference field="3" count="0"/>
          <reference field="10" count="1" selected="0">
            <x v="0"/>
          </reference>
        </references>
      </pivotArea>
    </format>
    <format dxfId="34">
      <pivotArea dataOnly="0" labelOnly="1" fieldPosition="0">
        <references count="2">
          <reference field="3" count="0"/>
          <reference field="10" count="1" selected="0">
            <x v="1"/>
          </reference>
        </references>
      </pivotArea>
    </format>
    <format dxfId="33">
      <pivotArea dataOnly="0" labelOnly="1" grandCol="1" outline="0" fieldPosition="0"/>
    </format>
    <format dxfId="32">
      <pivotArea outline="0" collapsedLevelsAreSubtotals="1" fieldPosition="0">
        <references count="1">
          <reference field="3" count="1" selected="0">
            <x v="3"/>
          </reference>
        </references>
      </pivotArea>
    </format>
    <format dxfId="31">
      <pivotArea grandCol="1" outline="0" collapsedLevelsAreSubtotals="1" fieldPosition="0"/>
    </format>
    <format dxfId="30">
      <pivotArea type="topRight" dataOnly="0" labelOnly="1" outline="0" offset="B1:C1" fieldPosition="0"/>
    </format>
    <format dxfId="29">
      <pivotArea dataOnly="0" labelOnly="1" fieldPosition="0">
        <references count="1">
          <reference field="3" count="1">
            <x v="3"/>
          </reference>
        </references>
      </pivotArea>
    </format>
    <format dxfId="28">
      <pivotArea dataOnly="0" labelOnly="1" grandCol="1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3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10" type="button" dataOnly="0" labelOnly="1" outline="0" axis="axisRow" fieldPosition="0"/>
    </format>
    <format dxfId="21">
      <pivotArea dataOnly="0" labelOnly="1" fieldPosition="0">
        <references count="1">
          <reference field="10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3" count="3">
            <x v="0"/>
            <x v="2"/>
            <x v="3"/>
          </reference>
        </references>
      </pivotArea>
    </format>
    <format dxfId="18">
      <pivotArea dataOnly="0" labelOnly="1" grandCol="1" outline="0" fieldPosition="0"/>
    </format>
  </formats>
  <chartFormats count="3"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EF390A-0E02-4E76-B5D7-8186836FE236}" name="PivotTable1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00:A133" firstHeaderRow="1" firstDataRow="1" firstDataCol="1" rowPageCount="1" colPageCount="1"/>
  <pivotFields count="13">
    <pivotField showAll="0"/>
    <pivotField axis="axisRow" showAll="0">
      <items count="33">
        <item x="27"/>
        <item x="0"/>
        <item x="17"/>
        <item x="1"/>
        <item x="31"/>
        <item x="2"/>
        <item x="3"/>
        <item x="4"/>
        <item x="5"/>
        <item x="6"/>
        <item x="29"/>
        <item x="7"/>
        <item x="8"/>
        <item x="9"/>
        <item x="10"/>
        <item x="11"/>
        <item x="12"/>
        <item x="13"/>
        <item x="14"/>
        <item x="15"/>
        <item x="16"/>
        <item x="20"/>
        <item x="18"/>
        <item x="19"/>
        <item x="21"/>
        <item x="23"/>
        <item x="22"/>
        <item x="24"/>
        <item x="25"/>
        <item x="26"/>
        <item x="30"/>
        <item x="28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numFmtId="15"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ageFields count="1">
    <pageField fld="12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F42E3-05D7-4CB9-AC57-F379C3DC32A0}" name="PivotTable1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81:B85" firstHeaderRow="1" firstDataRow="1" firstDataCol="1"/>
  <pivotFields count="13">
    <pivotField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14" showAll="0"/>
    <pivotField numFmtId="14" showAll="0"/>
    <pivotField showAll="0"/>
    <pivotField numFmtId="15"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1" subtotal="count" showDataAs="percentOfTotal" baseField="4" baseItem="0" numFmtId="1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1D89BE-3AC1-4016-9DCA-551DED96D3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5" firstHeaderRow="1" firstDataRow="1" firstDataCol="1" rowPageCount="1" colPageCount="1"/>
  <pivotFields count="12"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>
      <items count="33">
        <item x="27"/>
        <item x="0"/>
        <item x="17"/>
        <item x="1"/>
        <item x="31"/>
        <item x="2"/>
        <item x="3"/>
        <item x="4"/>
        <item x="5"/>
        <item x="6"/>
        <item x="29"/>
        <item x="7"/>
        <item x="8"/>
        <item x="9"/>
        <item x="10"/>
        <item x="11"/>
        <item x="12"/>
        <item x="13"/>
        <item x="14"/>
        <item x="15"/>
        <item x="16"/>
        <item x="20"/>
        <item x="18"/>
        <item x="19"/>
        <item x="21"/>
        <item x="23"/>
        <item x="22"/>
        <item x="24"/>
        <item x="25"/>
        <item x="26"/>
        <item x="30"/>
        <item x="28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numFmtId="14" showAll="0"/>
    <pivotField numFmtId="14" showAll="0"/>
    <pivotField showAll="0"/>
    <pivotField numFmtId="15" showAll="0"/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"/>
  </rowFields>
  <rowItems count="12">
    <i>
      <x/>
    </i>
    <i>
      <x v="1"/>
    </i>
    <i>
      <x v="3"/>
    </i>
    <i>
      <x v="4"/>
    </i>
    <i>
      <x v="5"/>
    </i>
    <i>
      <x v="11"/>
    </i>
    <i>
      <x v="14"/>
    </i>
    <i>
      <x v="20"/>
    </i>
    <i>
      <x v="21"/>
    </i>
    <i>
      <x v="26"/>
    </i>
    <i>
      <x v="27"/>
    </i>
    <i t="grand">
      <x/>
    </i>
  </rowItems>
  <colItems count="1">
    <i/>
  </colItems>
  <pageFields count="1">
    <pageField fld="11" item="1" hier="-1"/>
  </pageFields>
  <formats count="4">
    <format dxfId="58">
      <pivotArea type="all" dataOnly="0" outline="0" fieldPosition="0"/>
    </format>
    <format dxfId="57">
      <pivotArea field="1" type="button" dataOnly="0" labelOnly="1" outline="0" axis="axisRow" fieldPosition="0"/>
    </format>
    <format dxfId="56">
      <pivotArea dataOnly="0" labelOnly="1" fieldPosition="0">
        <references count="1">
          <reference field="1" count="11">
            <x v="0"/>
            <x v="1"/>
            <x v="3"/>
            <x v="4"/>
            <x v="5"/>
            <x v="11"/>
            <x v="14"/>
            <x v="20"/>
            <x v="21"/>
            <x v="26"/>
            <x v="27"/>
          </reference>
        </references>
      </pivotArea>
    </format>
    <format dxfId="55">
      <pivotArea dataOnly="0" labelOnly="1" grandRow="1" outline="0" fieldPosition="0"/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1AFDE1-F59D-4787-BAEE-23A584C0CAE1}" name="PivotTable1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71:B76" firstHeaderRow="1" firstDataRow="1" firstDataCol="1" rowPageCount="1" colPageCount="1"/>
  <pivotFields count="13">
    <pivotField axis="axisPage" dataFiel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/>
    <pivotField numFmtId="14" showAll="0"/>
    <pivotField numFmtId="14" showAll="0"/>
    <pivotField showAll="0"/>
    <pivotField numFmtId="15" showAll="0"/>
    <pivotField showAll="0"/>
    <pivotField showAll="0"/>
    <pivotField showAll="0"/>
    <pivotField showAll="0">
      <items count="3">
        <item x="1"/>
        <item x="0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hier="-1"/>
  </pageFields>
  <dataFields count="1">
    <dataField name="Count of Emp ID" fld="0" subtotal="count" baseField="3" baseItem="2"/>
  </dataFields>
  <formats count="6">
    <format dxfId="64">
      <pivotArea type="all" dataOnly="0" outline="0" fieldPosition="0"/>
    </format>
    <format dxfId="63">
      <pivotArea outline="0" collapsedLevelsAreSubtotals="1" fieldPosition="0"/>
    </format>
    <format dxfId="62">
      <pivotArea field="3" type="button" dataOnly="0" labelOnly="1" outline="0" axis="axisRow" fieldPosition="0"/>
    </format>
    <format dxfId="61">
      <pivotArea dataOnly="0" labelOnly="1" fieldPosition="0">
        <references count="1">
          <reference field="3" count="0"/>
        </references>
      </pivotArea>
    </format>
    <format dxfId="60">
      <pivotArea dataOnly="0" labelOnly="1" grandRow="1" outline="0" fieldPosition="0"/>
    </format>
    <format dxfId="59">
      <pivotArea dataOnly="0" labelOnly="1" outline="0" axis="axisValues" fieldPosition="0"/>
    </format>
  </format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7FE22-B378-494B-BBEF-42B554F3DD42}" name="PivotTable1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54:B57" firstHeaderRow="1" firstDataRow="1" firstDataCol="1" rowPageCount="1" colPageCount="1"/>
  <pivotFields count="13">
    <pivotField showAll="0"/>
    <pivotField dataField="1"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14" showAll="0"/>
    <pivotField numFmtId="14" showAll="0"/>
    <pivotField showAll="0"/>
    <pivotField numFmtId="15" showAll="0"/>
    <pivotField showAll="0"/>
    <pivotField axis="axisRow" showAll="0">
      <items count="3">
        <item x="0"/>
        <item x="1"/>
        <item t="default"/>
      </items>
    </pivotField>
    <pivotField showAll="0"/>
    <pivotField axis="axisPage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pageFields count="1">
    <pageField fld="12" item="1" hier="-1"/>
  </pageFields>
  <dataFields count="1">
    <dataField name="Count of Name" fld="1" subtotal="count" showDataAs="percentOfTotal" baseField="10" baseItem="0" numFmtId="10"/>
  </dataFields>
  <formats count="19"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10" type="button" dataOnly="0" labelOnly="1" outline="0" axis="axisRow" fieldPosition="0"/>
    </format>
    <format dxfId="80">
      <pivotArea dataOnly="0" labelOnly="1" fieldPosition="0">
        <references count="1">
          <reference field="10" count="0"/>
        </references>
      </pivotArea>
    </format>
    <format dxfId="79">
      <pivotArea dataOnly="0" labelOnly="1" grandRow="1" outline="0" fieldPosition="0"/>
    </format>
    <format dxfId="78">
      <pivotArea dataOnly="0" labelOnly="1" outline="0" axis="axisValues" fieldPosition="0"/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10" type="button" dataOnly="0" labelOnly="1" outline="0" axis="axisRow" fieldPosition="0"/>
    </format>
    <format dxfId="74">
      <pivotArea dataOnly="0" labelOnly="1" fieldPosition="0">
        <references count="1">
          <reference field="10" count="0"/>
        </references>
      </pivotArea>
    </format>
    <format dxfId="73">
      <pivotArea dataOnly="0" labelOnly="1" grandRow="1" outline="0" fieldPosition="0"/>
    </format>
    <format dxfId="72">
      <pivotArea dataOnly="0" labelOnly="1" outline="0" axis="axisValues" fieldPosition="0"/>
    </format>
    <format dxfId="71">
      <pivotArea outline="0" fieldPosition="0">
        <references count="1">
          <reference field="4294967294" count="1">
            <x v="0"/>
          </reference>
        </references>
      </pivotArea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10" type="button" dataOnly="0" labelOnly="1" outline="0" axis="axisRow" fieldPosition="0"/>
    </format>
    <format dxfId="67">
      <pivotArea dataOnly="0" labelOnly="1" fieldPosition="0">
        <references count="1">
          <reference field="10" count="0"/>
        </references>
      </pivotArea>
    </format>
    <format dxfId="66">
      <pivotArea dataOnly="0" labelOnly="1" grandRow="1" outline="0" fieldPosition="0"/>
    </format>
    <format dxfId="65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5E99-D4AB-4ACC-A898-BDEED534AFC0}">
  <dimension ref="A1:V163"/>
  <sheetViews>
    <sheetView topLeftCell="A50" workbookViewId="0">
      <selection activeCell="A82" sqref="A82:A84"/>
    </sheetView>
  </sheetViews>
  <sheetFormatPr defaultRowHeight="14.5" x14ac:dyDescent="0.35"/>
  <cols>
    <col min="1" max="1" width="12.36328125" bestFit="1" customWidth="1"/>
    <col min="2" max="2" width="9.26953125" bestFit="1" customWidth="1"/>
    <col min="3" max="3" width="4.1796875" bestFit="1" customWidth="1"/>
    <col min="4" max="4" width="13.36328125" bestFit="1" customWidth="1"/>
    <col min="5" max="5" width="10.7265625" bestFit="1" customWidth="1"/>
    <col min="6" max="6" width="18.453125" bestFit="1" customWidth="1"/>
    <col min="7" max="7" width="11.08984375" bestFit="1" customWidth="1"/>
    <col min="8" max="8" width="18.90625" bestFit="1" customWidth="1"/>
    <col min="9" max="9" width="19.90625" bestFit="1" customWidth="1"/>
    <col min="10" max="10" width="12.54296875" bestFit="1" customWidth="1"/>
    <col min="11" max="11" width="18.6328125" bestFit="1" customWidth="1"/>
    <col min="12" max="12" width="18" bestFit="1" customWidth="1"/>
    <col min="13" max="13" width="17.81640625" bestFit="1" customWidth="1"/>
    <col min="14" max="14" width="18.1796875" bestFit="1" customWidth="1"/>
    <col min="15" max="15" width="19" bestFit="1" customWidth="1"/>
    <col min="16" max="16" width="17.90625" bestFit="1" customWidth="1"/>
    <col min="17" max="17" width="10.54296875" bestFit="1" customWidth="1"/>
    <col min="18" max="18" width="18.7265625" bestFit="1" customWidth="1"/>
    <col min="19" max="19" width="17.26953125" bestFit="1" customWidth="1"/>
    <col min="20" max="20" width="17.36328125" bestFit="1" customWidth="1"/>
    <col min="21" max="21" width="16.6328125" bestFit="1" customWidth="1"/>
    <col min="22" max="22" width="18.08984375" bestFit="1" customWidth="1"/>
    <col min="23" max="23" width="10.7265625" bestFit="1" customWidth="1"/>
    <col min="24" max="24" width="11.26953125" bestFit="1" customWidth="1"/>
    <col min="25" max="25" width="18.7265625" bestFit="1" customWidth="1"/>
    <col min="26" max="26" width="19.08984375" bestFit="1" customWidth="1"/>
    <col min="27" max="27" width="17" bestFit="1" customWidth="1"/>
    <col min="28" max="28" width="9.6328125" bestFit="1" customWidth="1"/>
    <col min="29" max="29" width="10.1796875" bestFit="1" customWidth="1"/>
    <col min="30" max="31" width="19.453125" bestFit="1" customWidth="1"/>
    <col min="32" max="32" width="18.7265625" bestFit="1" customWidth="1"/>
    <col min="33" max="33" width="18.36328125" bestFit="1" customWidth="1"/>
    <col min="34" max="34" width="19.81640625" bestFit="1" customWidth="1"/>
    <col min="35" max="35" width="17.7265625" bestFit="1" customWidth="1"/>
    <col min="36" max="36" width="10.36328125" bestFit="1" customWidth="1"/>
    <col min="37" max="37" width="9.90625" bestFit="1" customWidth="1"/>
    <col min="38" max="38" width="19.1796875" bestFit="1" customWidth="1"/>
    <col min="39" max="39" width="19.54296875" bestFit="1" customWidth="1"/>
    <col min="40" max="40" width="17.7265625" bestFit="1" customWidth="1"/>
    <col min="41" max="41" width="8.81640625" bestFit="1" customWidth="1"/>
    <col min="42" max="42" width="18.81640625" bestFit="1" customWidth="1"/>
    <col min="43" max="43" width="10.7265625" bestFit="1" customWidth="1"/>
  </cols>
  <sheetData>
    <row r="1" spans="1:22" x14ac:dyDescent="0.35">
      <c r="A1" s="27" t="s">
        <v>63</v>
      </c>
      <c r="B1" s="27" t="s">
        <v>62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x14ac:dyDescent="0.35">
      <c r="A2" s="27"/>
      <c r="B2" s="27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spans="1:22" x14ac:dyDescent="0.35">
      <c r="A3" s="27" t="s">
        <v>64</v>
      </c>
      <c r="B3" s="27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</row>
    <row r="4" spans="1:22" x14ac:dyDescent="0.35">
      <c r="A4" s="29" t="s">
        <v>47</v>
      </c>
      <c r="B4" s="27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 spans="1:22" x14ac:dyDescent="0.35">
      <c r="A5" s="29" t="s">
        <v>20</v>
      </c>
      <c r="B5" s="27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</row>
    <row r="6" spans="1:22" x14ac:dyDescent="0.35">
      <c r="A6" s="29" t="s">
        <v>21</v>
      </c>
      <c r="B6" s="27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</row>
    <row r="7" spans="1:22" x14ac:dyDescent="0.35">
      <c r="A7" s="29" t="s">
        <v>22</v>
      </c>
      <c r="B7" s="27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8" spans="1:22" x14ac:dyDescent="0.35">
      <c r="A8" s="29" t="s">
        <v>56</v>
      </c>
      <c r="B8" s="27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</row>
    <row r="9" spans="1:22" x14ac:dyDescent="0.35">
      <c r="A9" s="29" t="s">
        <v>27</v>
      </c>
      <c r="B9" s="27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</row>
    <row r="10" spans="1:22" x14ac:dyDescent="0.35">
      <c r="A10" s="29" t="s">
        <v>30</v>
      </c>
      <c r="B10" s="27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</row>
    <row r="11" spans="1:22" x14ac:dyDescent="0.35">
      <c r="A11" s="29" t="s">
        <v>36</v>
      </c>
      <c r="B11" s="27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x14ac:dyDescent="0.35">
      <c r="A12" s="29" t="s">
        <v>40</v>
      </c>
      <c r="B12" s="27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x14ac:dyDescent="0.35">
      <c r="A13" s="29" t="s">
        <v>42</v>
      </c>
      <c r="B13" s="27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x14ac:dyDescent="0.35">
      <c r="A14" s="29" t="s">
        <v>44</v>
      </c>
      <c r="B14" s="27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spans="1:22" x14ac:dyDescent="0.35">
      <c r="A15" s="29" t="s">
        <v>65</v>
      </c>
      <c r="B15" s="27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x14ac:dyDescent="0.35">
      <c r="A16" s="29"/>
      <c r="B16" s="27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x14ac:dyDescent="0.35">
      <c r="A17" s="35"/>
      <c r="B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x14ac:dyDescent="0.35">
      <c r="A18" s="35"/>
      <c r="B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5">
      <c r="A19" s="30" t="s">
        <v>70</v>
      </c>
      <c r="B19" s="30" t="s">
        <v>71</v>
      </c>
      <c r="C19" s="27"/>
      <c r="D19" s="27"/>
      <c r="E19" s="27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</row>
    <row r="20" spans="1:22" x14ac:dyDescent="0.35">
      <c r="A20" s="27"/>
      <c r="B20" s="27"/>
      <c r="C20" s="27"/>
      <c r="D20" s="27"/>
      <c r="E20" s="27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</row>
    <row r="21" spans="1:22" x14ac:dyDescent="0.35">
      <c r="A21" s="30" t="s">
        <v>68</v>
      </c>
      <c r="B21" s="30" t="s">
        <v>67</v>
      </c>
      <c r="C21" s="30"/>
      <c r="D21" s="30"/>
      <c r="E21" s="30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</row>
    <row r="22" spans="1:22" x14ac:dyDescent="0.35">
      <c r="A22" s="30" t="s">
        <v>64</v>
      </c>
      <c r="B22" s="30" t="s">
        <v>13</v>
      </c>
      <c r="C22" s="30" t="s">
        <v>11</v>
      </c>
      <c r="D22" s="30" t="s">
        <v>15</v>
      </c>
      <c r="E22" s="30" t="s">
        <v>65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x14ac:dyDescent="0.35">
      <c r="A23" s="31" t="s">
        <v>52</v>
      </c>
      <c r="B23" s="32">
        <v>6</v>
      </c>
      <c r="C23" s="32">
        <v>3</v>
      </c>
      <c r="D23" s="32">
        <v>10</v>
      </c>
      <c r="E23" s="32">
        <v>19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x14ac:dyDescent="0.35">
      <c r="A24" s="31" t="s">
        <v>69</v>
      </c>
      <c r="B24" s="32">
        <v>12</v>
      </c>
      <c r="C24" s="32"/>
      <c r="D24" s="32">
        <v>1</v>
      </c>
      <c r="E24" s="32">
        <v>13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x14ac:dyDescent="0.35">
      <c r="A25" s="31" t="s">
        <v>65</v>
      </c>
      <c r="B25" s="32">
        <v>18</v>
      </c>
      <c r="C25" s="32">
        <v>3</v>
      </c>
      <c r="D25" s="32">
        <v>11</v>
      </c>
      <c r="E25" s="32">
        <v>32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x14ac:dyDescent="0.35">
      <c r="A26" s="35"/>
      <c r="B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x14ac:dyDescent="0.35">
      <c r="A27" s="35"/>
      <c r="B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x14ac:dyDescent="0.35"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x14ac:dyDescent="0.35"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spans="1:22" x14ac:dyDescent="0.35"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</row>
    <row r="31" spans="1:22" x14ac:dyDescent="0.35"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22" x14ac:dyDescent="0.35"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</row>
    <row r="33" spans="1:22" x14ac:dyDescent="0.35"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 spans="1:22" x14ac:dyDescent="0.35">
      <c r="A34" s="27" t="s">
        <v>70</v>
      </c>
      <c r="B34" s="27" t="s">
        <v>71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x14ac:dyDescent="0.35">
      <c r="A35" s="27"/>
      <c r="B35" s="27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6" spans="1:22" x14ac:dyDescent="0.35">
      <c r="A36" s="30" t="s">
        <v>64</v>
      </c>
      <c r="B36" s="30" t="s">
        <v>68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 spans="1:22" x14ac:dyDescent="0.35">
      <c r="A37" s="31" t="s">
        <v>19</v>
      </c>
      <c r="B37" s="32">
        <v>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</row>
    <row r="38" spans="1:22" x14ac:dyDescent="0.35">
      <c r="A38" s="31" t="s">
        <v>16</v>
      </c>
      <c r="B38" s="32">
        <v>11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x14ac:dyDescent="0.35">
      <c r="A39" s="31" t="s">
        <v>10</v>
      </c>
      <c r="B39" s="32">
        <v>20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22" x14ac:dyDescent="0.35">
      <c r="A40" s="31" t="s">
        <v>65</v>
      </c>
      <c r="B40" s="32">
        <v>32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</row>
    <row r="41" spans="1:22" x14ac:dyDescent="0.3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</row>
    <row r="42" spans="1:22" x14ac:dyDescent="0.3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</row>
    <row r="43" spans="1:22" x14ac:dyDescent="0.3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</row>
    <row r="44" spans="1:22" x14ac:dyDescent="0.3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</row>
    <row r="45" spans="1:22" x14ac:dyDescent="0.3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</row>
    <row r="46" spans="1:22" x14ac:dyDescent="0.3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</row>
    <row r="47" spans="1:22" x14ac:dyDescent="0.3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22" x14ac:dyDescent="0.3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</row>
    <row r="49" spans="1:22" x14ac:dyDescent="0.3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</row>
    <row r="50" spans="1:22" x14ac:dyDescent="0.3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</row>
    <row r="51" spans="1:22" x14ac:dyDescent="0.3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 spans="1:22" x14ac:dyDescent="0.35">
      <c r="A52" s="34" t="s">
        <v>70</v>
      </c>
      <c r="B52" s="34" t="s">
        <v>71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 spans="1:22" x14ac:dyDescent="0.35">
      <c r="A53" s="34"/>
      <c r="B53" s="34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spans="1:22" x14ac:dyDescent="0.35">
      <c r="A54" s="34" t="s">
        <v>64</v>
      </c>
      <c r="B54" s="34" t="s">
        <v>68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5" spans="1:22" x14ac:dyDescent="0.35">
      <c r="A55" s="36" t="s">
        <v>52</v>
      </c>
      <c r="B55" s="37">
        <v>0.59375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 spans="1:22" x14ac:dyDescent="0.35">
      <c r="A56" s="36" t="s">
        <v>69</v>
      </c>
      <c r="B56" s="37">
        <v>0.40625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 spans="1:22" x14ac:dyDescent="0.35">
      <c r="A57" s="36" t="s">
        <v>65</v>
      </c>
      <c r="B57" s="37">
        <v>1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 spans="1:22" x14ac:dyDescent="0.35">
      <c r="A58" s="34"/>
      <c r="B58" s="34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 spans="1:22" x14ac:dyDescent="0.3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 spans="1:22" x14ac:dyDescent="0.3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 spans="1:22" x14ac:dyDescent="0.3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 spans="1:22" x14ac:dyDescent="0.3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</row>
    <row r="63" spans="1:22" x14ac:dyDescent="0.3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 spans="1:22" x14ac:dyDescent="0.3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5" spans="1:22" x14ac:dyDescent="0.3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</row>
    <row r="66" spans="1:22" x14ac:dyDescent="0.3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</row>
    <row r="67" spans="1:22" x14ac:dyDescent="0.3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</row>
    <row r="68" spans="1:22" x14ac:dyDescent="0.3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</row>
    <row r="69" spans="1:22" x14ac:dyDescent="0.35">
      <c r="A69" s="26" t="s">
        <v>0</v>
      </c>
      <c r="B69" s="26" t="s">
        <v>66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</row>
    <row r="70" spans="1:22" x14ac:dyDescent="0.35">
      <c r="A70" s="26"/>
      <c r="B70" s="26"/>
      <c r="C70" s="26"/>
      <c r="D70" s="26"/>
      <c r="E70" s="26"/>
      <c r="F70" s="26"/>
      <c r="G70" s="26"/>
      <c r="H70" s="26"/>
      <c r="I70" s="26"/>
    </row>
    <row r="71" spans="1:22" x14ac:dyDescent="0.35">
      <c r="A71" s="26" t="s">
        <v>64</v>
      </c>
      <c r="B71" s="26" t="s">
        <v>72</v>
      </c>
      <c r="C71" s="26"/>
      <c r="D71" s="26"/>
      <c r="E71" s="26"/>
      <c r="F71" s="26"/>
      <c r="G71" s="26"/>
      <c r="H71" s="26"/>
      <c r="I71" s="26"/>
    </row>
    <row r="72" spans="1:22" x14ac:dyDescent="0.35">
      <c r="A72" s="35" t="s">
        <v>13</v>
      </c>
      <c r="B72" s="38">
        <v>24</v>
      </c>
      <c r="C72" s="26"/>
      <c r="D72" s="26"/>
      <c r="E72" s="26"/>
      <c r="F72" s="26"/>
      <c r="G72" s="26"/>
      <c r="H72" s="26"/>
      <c r="I72" s="26"/>
    </row>
    <row r="73" spans="1:22" x14ac:dyDescent="0.35">
      <c r="A73" s="35" t="s">
        <v>18</v>
      </c>
      <c r="B73" s="38">
        <v>2</v>
      </c>
      <c r="C73" s="26"/>
      <c r="D73" s="26"/>
      <c r="E73" s="26"/>
      <c r="F73" s="26"/>
      <c r="G73" s="26"/>
      <c r="H73" s="26"/>
      <c r="I73" s="26"/>
    </row>
    <row r="74" spans="1:22" x14ac:dyDescent="0.35">
      <c r="A74" s="35" t="s">
        <v>11</v>
      </c>
      <c r="B74" s="38">
        <v>20</v>
      </c>
      <c r="C74" s="26"/>
      <c r="D74" s="26"/>
      <c r="E74" s="26"/>
      <c r="F74" s="26"/>
      <c r="G74" s="26"/>
      <c r="H74" s="26"/>
      <c r="I74" s="26"/>
    </row>
    <row r="75" spans="1:22" x14ac:dyDescent="0.35">
      <c r="A75" s="35" t="s">
        <v>15</v>
      </c>
      <c r="B75" s="38">
        <v>15</v>
      </c>
      <c r="C75" s="26"/>
      <c r="D75" s="26"/>
      <c r="E75" s="26"/>
      <c r="F75" s="26"/>
      <c r="G75" s="26"/>
      <c r="H75" s="26"/>
      <c r="I75" s="26"/>
    </row>
    <row r="76" spans="1:22" x14ac:dyDescent="0.35">
      <c r="A76" s="35" t="s">
        <v>65</v>
      </c>
      <c r="B76" s="38">
        <v>61</v>
      </c>
      <c r="C76" s="26"/>
      <c r="D76" s="26"/>
      <c r="E76" s="26"/>
      <c r="F76" s="26"/>
      <c r="G76" s="26"/>
      <c r="H76" s="26"/>
      <c r="I76" s="26"/>
    </row>
    <row r="77" spans="1:22" x14ac:dyDescent="0.35">
      <c r="A77" s="26"/>
      <c r="B77" s="26"/>
      <c r="C77" s="26"/>
      <c r="D77" s="26"/>
      <c r="E77" s="26"/>
      <c r="F77" s="26"/>
      <c r="G77" s="26"/>
      <c r="H77" s="26"/>
      <c r="I77" s="26"/>
    </row>
    <row r="78" spans="1:22" x14ac:dyDescent="0.35">
      <c r="A78" s="26"/>
      <c r="B78" s="26"/>
      <c r="C78" s="26"/>
      <c r="D78" s="26"/>
      <c r="E78" s="26"/>
      <c r="F78" s="26"/>
      <c r="G78" s="26"/>
      <c r="H78" s="26"/>
      <c r="I78" s="26"/>
    </row>
    <row r="79" spans="1:22" x14ac:dyDescent="0.35">
      <c r="A79" s="26"/>
      <c r="B79" s="26"/>
      <c r="C79" s="26"/>
      <c r="D79" s="26"/>
      <c r="E79" s="26"/>
      <c r="F79" s="26"/>
      <c r="G79" s="26"/>
      <c r="H79" s="26"/>
      <c r="I79" s="26"/>
    </row>
    <row r="80" spans="1:22" x14ac:dyDescent="0.35">
      <c r="A80" s="26"/>
      <c r="B80" s="26"/>
      <c r="C80" s="26"/>
      <c r="D80" s="26"/>
      <c r="E80" s="26"/>
      <c r="F80" s="26"/>
      <c r="G80" s="26"/>
      <c r="H80" s="26"/>
      <c r="I80" s="26"/>
    </row>
    <row r="81" spans="1:9" x14ac:dyDescent="0.35">
      <c r="A81" s="24" t="s">
        <v>64</v>
      </c>
      <c r="B81" t="s">
        <v>68</v>
      </c>
      <c r="D81" s="26"/>
      <c r="E81" s="26"/>
      <c r="F81" s="26"/>
      <c r="G81" s="26"/>
      <c r="H81" s="26"/>
      <c r="I81" s="26"/>
    </row>
    <row r="82" spans="1:9" x14ac:dyDescent="0.35">
      <c r="A82" s="25" t="s">
        <v>12</v>
      </c>
      <c r="B82" s="33">
        <v>0.5901639344262295</v>
      </c>
      <c r="D82" s="26"/>
      <c r="E82" s="26"/>
      <c r="F82" s="26"/>
      <c r="G82" s="26"/>
      <c r="H82" s="26"/>
      <c r="I82" s="26"/>
    </row>
    <row r="83" spans="1:9" x14ac:dyDescent="0.35">
      <c r="A83" s="25" t="s">
        <v>14</v>
      </c>
      <c r="B83" s="33">
        <v>0.19672131147540983</v>
      </c>
      <c r="D83" s="26"/>
      <c r="E83" s="26"/>
      <c r="F83" s="26"/>
      <c r="G83" s="26"/>
      <c r="H83" s="26"/>
      <c r="I83" s="26"/>
    </row>
    <row r="84" spans="1:9" x14ac:dyDescent="0.35">
      <c r="A84" s="25" t="s">
        <v>17</v>
      </c>
      <c r="B84" s="33">
        <v>0.21311475409836064</v>
      </c>
      <c r="D84" s="26"/>
      <c r="E84" s="26"/>
      <c r="F84" s="26"/>
      <c r="G84" s="26"/>
      <c r="H84" s="26"/>
      <c r="I84" s="26"/>
    </row>
    <row r="85" spans="1:9" x14ac:dyDescent="0.35">
      <c r="A85" s="25" t="s">
        <v>65</v>
      </c>
      <c r="B85" s="33">
        <v>1</v>
      </c>
      <c r="D85" s="26"/>
      <c r="E85" s="26"/>
      <c r="F85" s="26"/>
      <c r="G85" s="26"/>
      <c r="H85" s="26"/>
      <c r="I85" s="26"/>
    </row>
    <row r="86" spans="1:9" x14ac:dyDescent="0.35">
      <c r="D86" s="26"/>
      <c r="E86" s="26"/>
      <c r="F86" s="26"/>
      <c r="G86" s="26"/>
      <c r="H86" s="26"/>
      <c r="I86" s="26"/>
    </row>
    <row r="87" spans="1:9" x14ac:dyDescent="0.35">
      <c r="D87" s="26"/>
      <c r="E87" s="26"/>
      <c r="F87" s="26"/>
      <c r="G87" s="26"/>
      <c r="H87" s="26"/>
      <c r="I87" s="26"/>
    </row>
    <row r="88" spans="1:9" x14ac:dyDescent="0.35">
      <c r="D88" s="26"/>
      <c r="E88" s="26"/>
      <c r="F88" s="26"/>
      <c r="G88" s="26"/>
      <c r="H88" s="26"/>
      <c r="I88" s="26"/>
    </row>
    <row r="89" spans="1:9" x14ac:dyDescent="0.35">
      <c r="D89" s="26"/>
      <c r="E89" s="26"/>
      <c r="F89" s="26"/>
      <c r="G89" s="26"/>
      <c r="H89" s="26"/>
      <c r="I89" s="26"/>
    </row>
    <row r="90" spans="1:9" x14ac:dyDescent="0.35">
      <c r="D90" s="26"/>
      <c r="E90" s="26"/>
      <c r="F90" s="26"/>
      <c r="G90" s="26"/>
      <c r="H90" s="26"/>
      <c r="I90" s="26"/>
    </row>
    <row r="91" spans="1:9" x14ac:dyDescent="0.35">
      <c r="D91" s="26"/>
      <c r="E91" s="26"/>
      <c r="F91" s="26"/>
      <c r="G91" s="26"/>
      <c r="H91" s="26"/>
      <c r="I91" s="26"/>
    </row>
    <row r="92" spans="1:9" x14ac:dyDescent="0.35">
      <c r="D92" s="26"/>
      <c r="E92" s="26"/>
      <c r="F92" s="26"/>
      <c r="G92" s="26"/>
      <c r="H92" s="26"/>
      <c r="I92" s="26"/>
    </row>
    <row r="93" spans="1:9" x14ac:dyDescent="0.35">
      <c r="D93" s="26"/>
      <c r="E93" s="26"/>
      <c r="F93" s="26"/>
      <c r="G93" s="26"/>
      <c r="H93" s="26"/>
      <c r="I93" s="26"/>
    </row>
    <row r="94" spans="1:9" x14ac:dyDescent="0.35">
      <c r="D94" s="26"/>
      <c r="E94" s="26"/>
      <c r="F94" s="26"/>
      <c r="G94" s="26"/>
      <c r="H94" s="26"/>
      <c r="I94" s="26"/>
    </row>
    <row r="95" spans="1:9" x14ac:dyDescent="0.35">
      <c r="D95" s="26"/>
      <c r="E95" s="26"/>
      <c r="F95" s="26"/>
      <c r="G95" s="26"/>
      <c r="H95" s="26"/>
      <c r="I95" s="26"/>
    </row>
    <row r="96" spans="1:9" x14ac:dyDescent="0.35">
      <c r="D96" s="26"/>
      <c r="E96" s="26"/>
      <c r="F96" s="26"/>
      <c r="G96" s="26"/>
      <c r="H96" s="26"/>
      <c r="I96" s="26"/>
    </row>
    <row r="97" spans="1:9" x14ac:dyDescent="0.35">
      <c r="D97" s="26"/>
      <c r="E97" s="26"/>
      <c r="F97" s="26"/>
      <c r="G97" s="26"/>
      <c r="H97" s="26"/>
      <c r="I97" s="26"/>
    </row>
    <row r="98" spans="1:9" x14ac:dyDescent="0.35">
      <c r="A98" s="24" t="s">
        <v>70</v>
      </c>
      <c r="B98" t="s">
        <v>71</v>
      </c>
      <c r="D98" s="26"/>
      <c r="E98" s="26"/>
      <c r="F98" s="26"/>
      <c r="G98" s="26"/>
      <c r="H98" s="26"/>
      <c r="I98" s="26"/>
    </row>
    <row r="99" spans="1:9" x14ac:dyDescent="0.35">
      <c r="A99" s="26"/>
      <c r="B99" s="26"/>
      <c r="C99" s="26"/>
      <c r="D99" s="26"/>
      <c r="E99" s="26"/>
      <c r="F99" s="26"/>
      <c r="G99" s="26"/>
      <c r="H99" s="26"/>
      <c r="I99" s="26"/>
    </row>
    <row r="100" spans="1:9" x14ac:dyDescent="0.35">
      <c r="A100" s="24" t="s">
        <v>64</v>
      </c>
      <c r="D100" s="26"/>
      <c r="E100" s="26"/>
      <c r="F100" s="26"/>
      <c r="G100" s="26"/>
      <c r="H100" s="26"/>
      <c r="I100" s="26"/>
    </row>
    <row r="101" spans="1:9" x14ac:dyDescent="0.35">
      <c r="A101" s="25" t="s">
        <v>47</v>
      </c>
      <c r="D101" s="25"/>
      <c r="E101" s="25"/>
      <c r="F101" s="25"/>
      <c r="G101" s="25"/>
      <c r="H101" s="26"/>
      <c r="I101" s="26"/>
    </row>
    <row r="102" spans="1:9" x14ac:dyDescent="0.35">
      <c r="A102" s="25" t="s">
        <v>20</v>
      </c>
      <c r="D102" s="25"/>
      <c r="E102" s="25"/>
      <c r="F102" s="25"/>
      <c r="G102" s="25"/>
      <c r="H102" s="26"/>
      <c r="I102" s="26"/>
    </row>
    <row r="103" spans="1:9" x14ac:dyDescent="0.35">
      <c r="A103" s="25" t="s">
        <v>37</v>
      </c>
      <c r="D103" s="25"/>
      <c r="E103" s="25"/>
      <c r="F103" s="25"/>
      <c r="G103" s="25"/>
      <c r="H103" s="26"/>
      <c r="I103" s="26"/>
    </row>
    <row r="104" spans="1:9" x14ac:dyDescent="0.35">
      <c r="A104" s="25" t="s">
        <v>21</v>
      </c>
      <c r="D104" s="25"/>
      <c r="E104" s="25"/>
      <c r="F104" s="25"/>
      <c r="G104" s="25"/>
      <c r="H104" s="26"/>
      <c r="I104" s="26"/>
    </row>
    <row r="105" spans="1:9" x14ac:dyDescent="0.35">
      <c r="A105" s="25" t="s">
        <v>22</v>
      </c>
      <c r="D105" s="25"/>
      <c r="E105" s="25"/>
      <c r="F105" s="25"/>
      <c r="G105" s="25"/>
      <c r="H105" s="26"/>
      <c r="I105" s="26"/>
    </row>
    <row r="106" spans="1:9" x14ac:dyDescent="0.35">
      <c r="A106" s="25" t="s">
        <v>56</v>
      </c>
      <c r="D106" s="25"/>
      <c r="E106" s="25"/>
      <c r="F106" s="25"/>
      <c r="G106" s="25"/>
      <c r="H106" s="26"/>
      <c r="I106" s="26"/>
    </row>
    <row r="107" spans="1:9" x14ac:dyDescent="0.35">
      <c r="A107" s="25" t="s">
        <v>23</v>
      </c>
      <c r="D107" s="25"/>
      <c r="E107" s="25"/>
      <c r="F107" s="25"/>
      <c r="G107" s="25"/>
      <c r="H107" s="26"/>
      <c r="I107" s="26"/>
    </row>
    <row r="108" spans="1:9" x14ac:dyDescent="0.35">
      <c r="A108" s="25" t="s">
        <v>24</v>
      </c>
      <c r="D108" s="25"/>
      <c r="E108" s="25"/>
      <c r="F108" s="25"/>
      <c r="G108" s="25"/>
      <c r="H108" s="26"/>
      <c r="I108" s="26"/>
    </row>
    <row r="109" spans="1:9" x14ac:dyDescent="0.35">
      <c r="A109" s="25" t="s">
        <v>25</v>
      </c>
      <c r="D109" s="26"/>
      <c r="E109" s="26"/>
      <c r="F109" s="26"/>
      <c r="G109" s="26"/>
      <c r="H109" s="26"/>
      <c r="I109" s="26"/>
    </row>
    <row r="110" spans="1:9" x14ac:dyDescent="0.35">
      <c r="A110" s="25" t="s">
        <v>26</v>
      </c>
      <c r="D110" s="26"/>
      <c r="E110" s="26"/>
      <c r="F110" s="26"/>
      <c r="G110" s="26"/>
      <c r="H110" s="26"/>
      <c r="I110" s="26"/>
    </row>
    <row r="111" spans="1:9" x14ac:dyDescent="0.35">
      <c r="A111" s="25" t="s">
        <v>49</v>
      </c>
      <c r="D111" s="26"/>
      <c r="E111" s="26"/>
      <c r="F111" s="26"/>
      <c r="G111" s="26"/>
      <c r="H111" s="26"/>
      <c r="I111" s="26"/>
    </row>
    <row r="112" spans="1:9" x14ac:dyDescent="0.35">
      <c r="A112" s="25" t="s">
        <v>27</v>
      </c>
      <c r="D112" s="26"/>
      <c r="E112" s="26"/>
      <c r="F112" s="26"/>
      <c r="G112" s="26"/>
      <c r="H112" s="26"/>
      <c r="I112" s="26"/>
    </row>
    <row r="113" spans="1:9" x14ac:dyDescent="0.35">
      <c r="A113" s="25" t="s">
        <v>28</v>
      </c>
      <c r="D113" s="26"/>
      <c r="E113" s="26"/>
      <c r="F113" s="26"/>
      <c r="G113" s="26"/>
      <c r="H113" s="26"/>
      <c r="I113" s="26"/>
    </row>
    <row r="114" spans="1:9" x14ac:dyDescent="0.35">
      <c r="A114" s="25" t="s">
        <v>29</v>
      </c>
      <c r="D114" s="26"/>
      <c r="E114" s="26"/>
      <c r="F114" s="26"/>
      <c r="G114" s="26"/>
      <c r="H114" s="26"/>
      <c r="I114" s="26"/>
    </row>
    <row r="115" spans="1:9" x14ac:dyDescent="0.35">
      <c r="A115" s="25" t="s">
        <v>30</v>
      </c>
      <c r="D115" s="26"/>
      <c r="E115" s="26"/>
      <c r="F115" s="26"/>
      <c r="G115" s="26"/>
      <c r="H115" s="26"/>
      <c r="I115" s="26"/>
    </row>
    <row r="116" spans="1:9" x14ac:dyDescent="0.35">
      <c r="A116" s="25" t="s">
        <v>31</v>
      </c>
      <c r="D116" s="26"/>
      <c r="E116" s="26"/>
      <c r="F116" s="26"/>
      <c r="G116" s="26"/>
      <c r="H116" s="26"/>
      <c r="I116" s="26"/>
    </row>
    <row r="117" spans="1:9" x14ac:dyDescent="0.35">
      <c r="A117" s="25" t="s">
        <v>32</v>
      </c>
      <c r="D117" s="26"/>
      <c r="E117" s="26"/>
      <c r="F117" s="26"/>
      <c r="G117" s="26"/>
      <c r="H117" s="26"/>
      <c r="I117" s="26"/>
    </row>
    <row r="118" spans="1:9" x14ac:dyDescent="0.35">
      <c r="A118" s="25" t="s">
        <v>33</v>
      </c>
      <c r="B118" s="26"/>
      <c r="C118" s="26"/>
      <c r="D118" s="26"/>
      <c r="E118" s="26"/>
      <c r="F118" s="26"/>
      <c r="G118" s="26"/>
      <c r="H118" s="26"/>
      <c r="I118" s="26"/>
    </row>
    <row r="119" spans="1:9" x14ac:dyDescent="0.35">
      <c r="A119" s="25" t="s">
        <v>34</v>
      </c>
      <c r="B119" s="26"/>
      <c r="C119" s="26"/>
      <c r="D119" s="26"/>
      <c r="E119" s="26"/>
      <c r="F119" s="26"/>
      <c r="G119" s="26"/>
      <c r="H119" s="26"/>
      <c r="I119" s="26"/>
    </row>
    <row r="120" spans="1:9" x14ac:dyDescent="0.35">
      <c r="A120" s="25" t="s">
        <v>35</v>
      </c>
      <c r="B120" s="26"/>
      <c r="C120" s="26"/>
      <c r="D120" s="26"/>
      <c r="E120" s="26"/>
      <c r="F120" s="26"/>
      <c r="G120" s="26"/>
      <c r="H120" s="26"/>
      <c r="I120" s="26"/>
    </row>
    <row r="121" spans="1:9" x14ac:dyDescent="0.35">
      <c r="A121" s="25" t="s">
        <v>36</v>
      </c>
      <c r="B121" s="26"/>
      <c r="C121" s="26"/>
      <c r="D121" s="26"/>
      <c r="E121" s="26"/>
      <c r="F121" s="26"/>
      <c r="G121" s="26"/>
      <c r="H121" s="26"/>
      <c r="I121" s="26"/>
    </row>
    <row r="122" spans="1:9" x14ac:dyDescent="0.35">
      <c r="A122" s="25" t="s">
        <v>40</v>
      </c>
      <c r="B122" s="26"/>
      <c r="C122" s="26"/>
      <c r="D122" s="26"/>
      <c r="E122" s="26"/>
      <c r="F122" s="26"/>
      <c r="G122" s="26"/>
      <c r="H122" s="26"/>
      <c r="I122" s="26"/>
    </row>
    <row r="123" spans="1:9" x14ac:dyDescent="0.35">
      <c r="A123" s="25" t="s">
        <v>38</v>
      </c>
      <c r="B123" s="26"/>
      <c r="C123" s="26"/>
      <c r="D123" s="26"/>
      <c r="E123" s="26"/>
      <c r="F123" s="26"/>
      <c r="G123" s="26"/>
      <c r="H123" s="26"/>
      <c r="I123" s="26"/>
    </row>
    <row r="124" spans="1:9" x14ac:dyDescent="0.35">
      <c r="A124" s="25" t="s">
        <v>39</v>
      </c>
      <c r="B124" s="26"/>
      <c r="C124" s="26"/>
      <c r="D124" s="26"/>
      <c r="E124" s="26"/>
      <c r="F124" s="26"/>
      <c r="G124" s="26"/>
      <c r="H124" s="26"/>
      <c r="I124" s="26"/>
    </row>
    <row r="125" spans="1:9" x14ac:dyDescent="0.35">
      <c r="A125" s="25" t="s">
        <v>41</v>
      </c>
      <c r="B125" s="26"/>
      <c r="C125" s="26"/>
      <c r="D125" s="26"/>
      <c r="E125" s="26"/>
      <c r="F125" s="26"/>
      <c r="G125" s="26"/>
      <c r="H125" s="26"/>
      <c r="I125" s="26"/>
    </row>
    <row r="126" spans="1:9" x14ac:dyDescent="0.35">
      <c r="A126" s="25" t="s">
        <v>43</v>
      </c>
      <c r="B126" s="26"/>
      <c r="C126" s="26"/>
      <c r="D126" s="26"/>
      <c r="E126" s="26"/>
      <c r="F126" s="26"/>
      <c r="G126" s="26"/>
      <c r="H126" s="26"/>
      <c r="I126" s="26"/>
    </row>
    <row r="127" spans="1:9" x14ac:dyDescent="0.35">
      <c r="A127" s="25" t="s">
        <v>42</v>
      </c>
      <c r="B127" s="26"/>
      <c r="C127" s="26"/>
      <c r="D127" s="26"/>
      <c r="E127" s="26"/>
      <c r="F127" s="26"/>
      <c r="G127" s="26"/>
      <c r="H127" s="26"/>
      <c r="I127" s="26"/>
    </row>
    <row r="128" spans="1:9" x14ac:dyDescent="0.35">
      <c r="A128" s="25" t="s">
        <v>44</v>
      </c>
      <c r="B128" s="26"/>
      <c r="C128" s="26"/>
      <c r="D128" s="26"/>
      <c r="E128" s="26"/>
      <c r="F128" s="26"/>
      <c r="G128" s="26"/>
      <c r="H128" s="26"/>
      <c r="I128" s="26"/>
    </row>
    <row r="129" spans="1:9" x14ac:dyDescent="0.35">
      <c r="A129" s="25" t="s">
        <v>45</v>
      </c>
      <c r="B129" s="26"/>
      <c r="C129" s="26"/>
      <c r="D129" s="26"/>
      <c r="E129" s="26"/>
      <c r="F129" s="26"/>
      <c r="G129" s="26"/>
      <c r="H129" s="26"/>
      <c r="I129" s="26"/>
    </row>
    <row r="130" spans="1:9" x14ac:dyDescent="0.35">
      <c r="A130" s="25" t="s">
        <v>46</v>
      </c>
      <c r="B130" s="26"/>
      <c r="C130" s="26"/>
      <c r="D130" s="26"/>
      <c r="E130" s="26"/>
      <c r="F130" s="26"/>
      <c r="G130" s="26"/>
      <c r="H130" s="26"/>
      <c r="I130" s="26"/>
    </row>
    <row r="131" spans="1:9" x14ac:dyDescent="0.35">
      <c r="A131" s="25" t="s">
        <v>50</v>
      </c>
      <c r="B131" s="26"/>
      <c r="C131" s="26"/>
      <c r="D131" s="26"/>
      <c r="E131" s="26"/>
      <c r="F131" s="26"/>
      <c r="G131" s="26"/>
      <c r="H131" s="26"/>
      <c r="I131" s="26"/>
    </row>
    <row r="132" spans="1:9" x14ac:dyDescent="0.35">
      <c r="A132" s="25" t="s">
        <v>48</v>
      </c>
      <c r="B132" s="26"/>
      <c r="C132" s="26"/>
      <c r="D132" s="26"/>
      <c r="E132" s="26"/>
      <c r="F132" s="26"/>
      <c r="G132" s="26"/>
      <c r="H132" s="26"/>
      <c r="I132" s="26"/>
    </row>
    <row r="133" spans="1:9" x14ac:dyDescent="0.35">
      <c r="A133" s="25" t="s">
        <v>65</v>
      </c>
      <c r="B133" s="26"/>
      <c r="C133" s="26"/>
      <c r="D133" s="26"/>
      <c r="E133" s="26"/>
      <c r="F133" s="26"/>
      <c r="G133" s="26"/>
      <c r="H133" s="26"/>
      <c r="I133" s="26"/>
    </row>
    <row r="134" spans="1:9" x14ac:dyDescent="0.35">
      <c r="A134" s="26"/>
      <c r="B134" s="26"/>
      <c r="C134" s="26"/>
      <c r="D134" s="26"/>
      <c r="E134" s="26"/>
      <c r="F134" s="26"/>
      <c r="G134" s="26"/>
      <c r="H134" s="26"/>
      <c r="I134" s="26"/>
    </row>
    <row r="135" spans="1:9" x14ac:dyDescent="0.35">
      <c r="A135" s="26"/>
      <c r="B135" s="26"/>
      <c r="C135" s="26"/>
      <c r="D135" s="26"/>
      <c r="E135" s="26"/>
      <c r="F135" s="26"/>
      <c r="G135" s="26"/>
      <c r="H135" s="26"/>
      <c r="I135" s="26"/>
    </row>
    <row r="136" spans="1:9" x14ac:dyDescent="0.35">
      <c r="A136" s="26"/>
      <c r="B136" s="26"/>
      <c r="C136" s="26"/>
      <c r="D136" s="26"/>
      <c r="E136" s="26"/>
      <c r="F136" s="26"/>
      <c r="G136" s="26"/>
      <c r="H136" s="26"/>
      <c r="I136" s="26"/>
    </row>
    <row r="137" spans="1:9" x14ac:dyDescent="0.35">
      <c r="A137" s="26"/>
      <c r="B137" s="26"/>
      <c r="C137" s="26"/>
      <c r="D137" s="26"/>
      <c r="E137" s="26"/>
      <c r="F137" s="26"/>
      <c r="G137" s="26"/>
      <c r="H137" s="26"/>
      <c r="I137" s="26"/>
    </row>
    <row r="138" spans="1:9" x14ac:dyDescent="0.35">
      <c r="A138" s="26"/>
      <c r="B138" s="26"/>
      <c r="C138" s="26"/>
      <c r="D138" s="26"/>
      <c r="E138" s="26"/>
      <c r="F138" s="26"/>
      <c r="G138" s="26"/>
      <c r="H138" s="26"/>
      <c r="I138" s="26"/>
    </row>
    <row r="139" spans="1:9" x14ac:dyDescent="0.35">
      <c r="A139" s="26"/>
      <c r="B139" s="26"/>
      <c r="C139" s="26"/>
      <c r="D139" s="26"/>
      <c r="E139" s="26"/>
      <c r="F139" s="26"/>
      <c r="G139" s="26"/>
      <c r="H139" s="26"/>
      <c r="I139" s="26"/>
    </row>
    <row r="140" spans="1:9" x14ac:dyDescent="0.35">
      <c r="A140" s="26"/>
      <c r="B140" s="26"/>
      <c r="C140" s="26"/>
      <c r="D140" s="26"/>
      <c r="E140" s="26"/>
      <c r="F140" s="26"/>
      <c r="G140" s="26"/>
      <c r="H140" s="26"/>
      <c r="I140" s="26"/>
    </row>
    <row r="141" spans="1:9" x14ac:dyDescent="0.35">
      <c r="A141" s="26"/>
      <c r="B141" s="26"/>
      <c r="C141" s="26"/>
      <c r="D141" s="26"/>
      <c r="E141" s="26"/>
      <c r="F141" s="26"/>
      <c r="G141" s="26"/>
      <c r="H141" s="26"/>
      <c r="I141" s="26"/>
    </row>
    <row r="142" spans="1:9" x14ac:dyDescent="0.35">
      <c r="A142" s="26"/>
      <c r="B142" s="26"/>
      <c r="C142" s="26"/>
      <c r="D142" s="26"/>
      <c r="E142" s="26"/>
      <c r="F142" s="26"/>
      <c r="G142" s="26"/>
      <c r="H142" s="26"/>
      <c r="I142" s="26"/>
    </row>
    <row r="143" spans="1:9" x14ac:dyDescent="0.35">
      <c r="A143" s="26"/>
      <c r="B143" s="26"/>
      <c r="C143" s="26"/>
      <c r="D143" s="26"/>
      <c r="E143" s="26"/>
      <c r="F143" s="26"/>
      <c r="G143" s="26"/>
      <c r="H143" s="26"/>
      <c r="I143" s="26"/>
    </row>
    <row r="144" spans="1:9" x14ac:dyDescent="0.35">
      <c r="A144" s="26"/>
      <c r="B144" s="26"/>
      <c r="C144" s="26"/>
      <c r="D144" s="26"/>
      <c r="E144" s="26"/>
      <c r="F144" s="26"/>
      <c r="G144" s="26"/>
      <c r="H144" s="26"/>
      <c r="I144" s="26"/>
    </row>
    <row r="145" spans="1:9" x14ac:dyDescent="0.35">
      <c r="A145" s="26"/>
      <c r="B145" s="26"/>
      <c r="C145" s="26"/>
      <c r="D145" s="26"/>
      <c r="E145" s="26"/>
      <c r="F145" s="26"/>
      <c r="G145" s="26"/>
      <c r="H145" s="26"/>
      <c r="I145" s="26"/>
    </row>
    <row r="146" spans="1:9" x14ac:dyDescent="0.35">
      <c r="A146" s="26"/>
      <c r="B146" s="26"/>
      <c r="C146" s="26"/>
      <c r="D146" s="26"/>
      <c r="E146" s="26"/>
      <c r="F146" s="26"/>
      <c r="G146" s="26"/>
      <c r="H146" s="26"/>
      <c r="I146" s="26"/>
    </row>
    <row r="147" spans="1:9" x14ac:dyDescent="0.35">
      <c r="A147" s="26"/>
      <c r="B147" s="26"/>
      <c r="C147" s="26"/>
      <c r="D147" s="26"/>
      <c r="E147" s="26"/>
      <c r="F147" s="26"/>
      <c r="G147" s="26"/>
      <c r="H147" s="26"/>
      <c r="I147" s="26"/>
    </row>
    <row r="148" spans="1:9" x14ac:dyDescent="0.35">
      <c r="A148" s="26"/>
      <c r="B148" s="26"/>
      <c r="C148" s="26"/>
      <c r="D148" s="26"/>
      <c r="E148" s="26"/>
      <c r="F148" s="26"/>
      <c r="G148" s="26"/>
      <c r="H148" s="26"/>
      <c r="I148" s="26"/>
    </row>
    <row r="149" spans="1:9" x14ac:dyDescent="0.35">
      <c r="A149" s="26"/>
      <c r="B149" s="26"/>
      <c r="C149" s="26"/>
      <c r="D149" s="26"/>
      <c r="E149" s="26"/>
      <c r="F149" s="26"/>
      <c r="G149" s="26"/>
      <c r="H149" s="26"/>
      <c r="I149" s="26"/>
    </row>
    <row r="150" spans="1:9" x14ac:dyDescent="0.35">
      <c r="A150" s="26"/>
      <c r="B150" s="26"/>
      <c r="C150" s="26"/>
      <c r="D150" s="26"/>
      <c r="E150" s="26"/>
      <c r="F150" s="26"/>
      <c r="G150" s="26"/>
      <c r="H150" s="26"/>
      <c r="I150" s="26"/>
    </row>
    <row r="151" spans="1:9" x14ac:dyDescent="0.35">
      <c r="A151" s="26"/>
      <c r="B151" s="26"/>
      <c r="C151" s="26"/>
      <c r="D151" s="26"/>
      <c r="E151" s="26"/>
      <c r="F151" s="26"/>
      <c r="G151" s="26"/>
      <c r="H151" s="26"/>
      <c r="I151" s="26"/>
    </row>
    <row r="152" spans="1:9" x14ac:dyDescent="0.35">
      <c r="A152" s="26"/>
      <c r="B152" s="26"/>
      <c r="C152" s="26"/>
      <c r="D152" s="26"/>
      <c r="E152" s="26"/>
      <c r="F152" s="26"/>
      <c r="G152" s="26"/>
      <c r="H152" s="26"/>
      <c r="I152" s="26"/>
    </row>
    <row r="153" spans="1:9" x14ac:dyDescent="0.35">
      <c r="A153" s="26"/>
      <c r="B153" s="26"/>
      <c r="C153" s="26"/>
      <c r="D153" s="26"/>
      <c r="E153" s="26"/>
      <c r="F153" s="26"/>
      <c r="G153" s="26"/>
      <c r="H153" s="26"/>
      <c r="I153" s="26"/>
    </row>
    <row r="154" spans="1:9" x14ac:dyDescent="0.35">
      <c r="A154" s="26"/>
      <c r="B154" s="26"/>
      <c r="C154" s="26"/>
      <c r="D154" s="26"/>
      <c r="E154" s="26"/>
      <c r="F154" s="26"/>
      <c r="G154" s="26"/>
      <c r="H154" s="26"/>
      <c r="I154" s="26"/>
    </row>
    <row r="155" spans="1:9" x14ac:dyDescent="0.35">
      <c r="A155" s="26"/>
      <c r="B155" s="26"/>
      <c r="C155" s="26"/>
      <c r="D155" s="26"/>
      <c r="E155" s="26"/>
      <c r="F155" s="26"/>
      <c r="G155" s="26"/>
      <c r="H155" s="26"/>
      <c r="I155" s="26"/>
    </row>
    <row r="156" spans="1:9" x14ac:dyDescent="0.35">
      <c r="A156" s="26"/>
      <c r="B156" s="26"/>
      <c r="C156" s="26"/>
      <c r="D156" s="26"/>
      <c r="E156" s="26"/>
      <c r="F156" s="26"/>
      <c r="G156" s="26"/>
      <c r="H156" s="26"/>
      <c r="I156" s="26"/>
    </row>
    <row r="157" spans="1:9" x14ac:dyDescent="0.35">
      <c r="A157" s="26"/>
      <c r="B157" s="26"/>
      <c r="C157" s="26"/>
      <c r="D157" s="26"/>
      <c r="E157" s="26"/>
      <c r="F157" s="26"/>
      <c r="G157" s="26"/>
      <c r="H157" s="26"/>
      <c r="I157" s="26"/>
    </row>
    <row r="158" spans="1:9" x14ac:dyDescent="0.35">
      <c r="A158" s="26"/>
      <c r="B158" s="26"/>
      <c r="C158" s="26"/>
      <c r="D158" s="26"/>
      <c r="E158" s="26"/>
      <c r="F158" s="26"/>
      <c r="G158" s="26"/>
      <c r="H158" s="26"/>
      <c r="I158" s="26"/>
    </row>
    <row r="159" spans="1:9" x14ac:dyDescent="0.35">
      <c r="A159" s="26"/>
      <c r="B159" s="26"/>
      <c r="C159" s="26"/>
      <c r="D159" s="26"/>
      <c r="E159" s="26"/>
      <c r="F159" s="26"/>
      <c r="G159" s="26"/>
      <c r="H159" s="26"/>
      <c r="I159" s="26"/>
    </row>
    <row r="160" spans="1:9" x14ac:dyDescent="0.35">
      <c r="A160" s="26"/>
      <c r="B160" s="26"/>
      <c r="C160" s="26"/>
      <c r="D160" s="26"/>
      <c r="E160" s="26"/>
      <c r="F160" s="26"/>
      <c r="G160" s="26"/>
      <c r="H160" s="26"/>
      <c r="I160" s="26"/>
    </row>
    <row r="161" spans="1:9" x14ac:dyDescent="0.35">
      <c r="A161" s="26"/>
      <c r="B161" s="26"/>
      <c r="C161" s="26"/>
      <c r="D161" s="26"/>
      <c r="E161" s="26"/>
      <c r="F161" s="26"/>
      <c r="G161" s="26"/>
      <c r="H161" s="26"/>
      <c r="I161" s="26"/>
    </row>
    <row r="162" spans="1:9" x14ac:dyDescent="0.35">
      <c r="A162" s="26"/>
      <c r="B162" s="26"/>
      <c r="C162" s="26"/>
      <c r="D162" s="26"/>
      <c r="E162" s="26"/>
      <c r="F162" s="26"/>
      <c r="G162" s="26"/>
      <c r="H162" s="26"/>
      <c r="I162" s="26"/>
    </row>
    <row r="163" spans="1:9" x14ac:dyDescent="0.35">
      <c r="A163" s="26"/>
      <c r="B163" s="26"/>
      <c r="C163" s="26"/>
      <c r="D163" s="26"/>
      <c r="E163" s="26"/>
      <c r="F163" s="26"/>
      <c r="G163" s="26"/>
      <c r="H163" s="26"/>
      <c r="I163" s="26"/>
    </row>
  </sheetData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55AA-2E4C-40C1-A9FD-86323AA1C31A}">
  <dimension ref="B1:C4"/>
  <sheetViews>
    <sheetView topLeftCell="A4" workbookViewId="0">
      <selection activeCell="B20" sqref="B20:B21"/>
    </sheetView>
  </sheetViews>
  <sheetFormatPr defaultRowHeight="14.5" x14ac:dyDescent="0.35"/>
  <cols>
    <col min="2" max="2" width="18.26953125" customWidth="1"/>
    <col min="3" max="3" width="16.7265625" customWidth="1"/>
  </cols>
  <sheetData>
    <row r="1" spans="2:3" x14ac:dyDescent="0.35">
      <c r="B1" t="s">
        <v>53</v>
      </c>
      <c r="C1" t="s">
        <v>54</v>
      </c>
    </row>
    <row r="2" spans="2:3" x14ac:dyDescent="0.35">
      <c r="B2" s="9" t="s">
        <v>14</v>
      </c>
      <c r="C2" s="8" t="s">
        <v>51</v>
      </c>
    </row>
    <row r="3" spans="2:3" x14ac:dyDescent="0.35">
      <c r="B3" t="s">
        <v>12</v>
      </c>
      <c r="C3" s="8" t="s">
        <v>52</v>
      </c>
    </row>
    <row r="4" spans="2:3" x14ac:dyDescent="0.35">
      <c r="B4" t="s">
        <v>17</v>
      </c>
      <c r="C4" s="8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73"/>
  <sheetViews>
    <sheetView tabSelected="1" topLeftCell="D1" zoomScale="83" zoomScaleNormal="100" workbookViewId="0">
      <selection activeCell="H9" sqref="H9"/>
    </sheetView>
  </sheetViews>
  <sheetFormatPr defaultRowHeight="14.5" x14ac:dyDescent="0.35"/>
  <cols>
    <col min="1" max="1" width="14.7265625" customWidth="1"/>
    <col min="2" max="2" width="17.7265625" customWidth="1"/>
    <col min="3" max="3" width="13.1796875" customWidth="1"/>
    <col min="4" max="4" width="14.7265625" customWidth="1"/>
    <col min="5" max="5" width="12.81640625" customWidth="1"/>
    <col min="6" max="6" width="18.36328125" bestFit="1" customWidth="1"/>
    <col min="7" max="7" width="17.453125" bestFit="1" customWidth="1"/>
    <col min="8" max="8" width="11.08984375" bestFit="1" customWidth="1"/>
    <col min="9" max="9" width="17.08984375" bestFit="1" customWidth="1"/>
    <col min="10" max="10" width="24.26953125" customWidth="1"/>
    <col min="11" max="11" width="30.90625" bestFit="1" customWidth="1"/>
    <col min="12" max="12" width="14.81640625" bestFit="1" customWidth="1"/>
    <col min="13" max="13" width="11.453125" bestFit="1" customWidth="1"/>
  </cols>
  <sheetData>
    <row r="2" spans="1:17" x14ac:dyDescent="0.35">
      <c r="A2" s="42" t="s">
        <v>58</v>
      </c>
      <c r="B2" s="43"/>
      <c r="C2" s="44"/>
      <c r="D2" s="44"/>
      <c r="E2" s="44"/>
    </row>
    <row r="3" spans="1:17" x14ac:dyDescent="0.35">
      <c r="A3" s="39" t="s">
        <v>60</v>
      </c>
      <c r="B3" s="40"/>
      <c r="C3" s="21">
        <v>45334</v>
      </c>
      <c r="D3" s="21"/>
      <c r="E3" s="21"/>
      <c r="G3" t="s">
        <v>73</v>
      </c>
    </row>
    <row r="4" spans="1:17" x14ac:dyDescent="0.35">
      <c r="A4" s="39" t="s">
        <v>57</v>
      </c>
      <c r="B4" s="40"/>
      <c r="C4" s="22" t="s">
        <v>11</v>
      </c>
      <c r="D4" s="22" t="s">
        <v>61</v>
      </c>
      <c r="E4" s="23">
        <v>0.1</v>
      </c>
    </row>
    <row r="5" spans="1:17" x14ac:dyDescent="0.35">
      <c r="A5" s="40"/>
      <c r="B5" s="41"/>
      <c r="C5" s="22"/>
      <c r="D5" s="22"/>
      <c r="E5" s="22"/>
    </row>
    <row r="6" spans="1:17" x14ac:dyDescent="0.35">
      <c r="A6" s="40"/>
      <c r="B6" s="41"/>
      <c r="C6" s="22"/>
      <c r="D6" s="22"/>
      <c r="E6" s="22"/>
    </row>
    <row r="7" spans="1:17" x14ac:dyDescent="0.35">
      <c r="A7" s="19"/>
      <c r="B7" s="19"/>
      <c r="C7" s="20"/>
    </row>
    <row r="8" spans="1:17" x14ac:dyDescent="0.35">
      <c r="A8" s="1" t="s">
        <v>0</v>
      </c>
      <c r="B8" s="1" t="s">
        <v>1</v>
      </c>
      <c r="C8" s="2" t="s">
        <v>2</v>
      </c>
      <c r="D8" s="3" t="s">
        <v>3</v>
      </c>
      <c r="E8" s="4" t="s">
        <v>4</v>
      </c>
      <c r="F8" s="4" t="s">
        <v>5</v>
      </c>
      <c r="G8" s="4" t="s">
        <v>6</v>
      </c>
      <c r="H8" s="5" t="s">
        <v>7</v>
      </c>
      <c r="I8" s="6" t="s">
        <v>8</v>
      </c>
      <c r="J8" s="7" t="s">
        <v>9</v>
      </c>
      <c r="K8" s="7" t="s">
        <v>59</v>
      </c>
      <c r="L8" s="7" t="s">
        <v>63</v>
      </c>
      <c r="M8" s="28" t="s">
        <v>70</v>
      </c>
      <c r="N8" s="28"/>
    </row>
    <row r="9" spans="1:17" x14ac:dyDescent="0.35">
      <c r="A9" s="12">
        <v>212102</v>
      </c>
      <c r="B9" s="13" t="s">
        <v>20</v>
      </c>
      <c r="C9" s="13" t="s">
        <v>10</v>
      </c>
      <c r="D9" s="13" t="s">
        <v>11</v>
      </c>
      <c r="E9" s="10" t="s">
        <v>12</v>
      </c>
      <c r="F9" s="14">
        <v>45292</v>
      </c>
      <c r="G9" s="14">
        <v>45657</v>
      </c>
      <c r="H9" s="15">
        <v>1</v>
      </c>
      <c r="I9" s="16">
        <f>$C$3</f>
        <v>45334</v>
      </c>
      <c r="J9" s="10" t="str">
        <f>VLOOKUP(E9,'Align Conditions'!$B$2:$C$4,2,FALSE)</f>
        <v>Allocated</v>
      </c>
      <c r="K9" t="str">
        <f t="shared" ref="K9:K41" si="0">IF(AND(J9="Allocated",$C$3&gt;F9,$C$3&lt;G9),"Allocated","Not Allocated")</f>
        <v>Allocated</v>
      </c>
      <c r="L9" t="str">
        <f>IF(AND(D9=$C$4, H9&gt;$E$4, K9="Allocated"), IF(OR(H9=_xlfn.MAXIFS(H$9:H$70, A$9:A$70, A9, D$9:D$70, $C$4, K$9:K$70, "Allocated"), COUNTIFS(A$9:A$70, A9, D$9:D$70, $C$4, K$9:K$70, "Allocated", H$9:H$70, H9) &gt;1), "Reporting", " "), " ")</f>
        <v>Reporting</v>
      </c>
      <c r="M9" t="str">
        <f>IF(COUNTIF($A$9:$A9, $A9)=1, "Distinct", " ")</f>
        <v>Distinct</v>
      </c>
      <c r="N9" t="str">
        <f>IF(AND(K9="Allocated", OR(D9&lt;&gt;"Bench", COUNTIFS(A$9:A$70, A9, D$9:D$70, "&lt;&gt;Bench")=0), H9=_xlfn.MAXIFS(H$9:H$70, A$9:A$70, A9)), "Distinct", " ")</f>
        <v>Distinct</v>
      </c>
      <c r="O9" t="str">
        <f>IFERROR(IF(AND(K9="Allocated", OR(COUNTIFS($A$9:$A$70, A9,$D$9:$D$70,"&lt;&gt;Bench")&gt;0, COUNTIFS($A$9:$A$70,A9, $D$9:$D$70, "Bench") =COUNTIFS($A$9:$A$70,A9))),IF(H9=_xlfn.MAXIFS(H$9:H$70, A$9:A$70,A9), "DISTINCT", " ")), " ")</f>
        <v>DISTINCT</v>
      </c>
      <c r="P9" t="str">
        <f>IF(AND(D9=$C$4, H9&gt;$E$4, K9="Allocated"), IF(OR(H9=_xlfn.MAXIFS(H$9:H$70, A$9:A$70, A9, D$9:D$70, $C$4, K$9:K$70, "Allocated"), COUNTIFS(A$9:A$70, A9, D$9:D$70, $C$4, K$9:K$70, "Allocated", H$9:H$70, H9) &gt;1), IF(H9=_xlfn.MAXIFS(H$9:H$70, A$9:A$70, A9, D$9:D$70, $C$4, K$9:K$70, "Allocated"), IF(AND(H9=H$9:H$70, A9=A$9:A$70,D9=D$9:D$70, K9=K$9:K$70, F9=_xlfn.MINIFS(F$9:F$70, A$9:A$70,A9,D$9:D$70, $C$4, K$9:K$70, "Allocated")), "Reporting", " "), " ")," "), " ")</f>
        <v>Reporting</v>
      </c>
    </row>
    <row r="10" spans="1:17" s="26" customFormat="1" x14ac:dyDescent="0.35">
      <c r="A10" s="12">
        <v>212103</v>
      </c>
      <c r="B10" s="13" t="s">
        <v>21</v>
      </c>
      <c r="C10" s="13" t="s">
        <v>10</v>
      </c>
      <c r="D10" s="13" t="s">
        <v>13</v>
      </c>
      <c r="E10" s="11" t="s">
        <v>14</v>
      </c>
      <c r="F10" s="14">
        <v>45383</v>
      </c>
      <c r="G10" s="14">
        <v>45657</v>
      </c>
      <c r="H10" s="15">
        <v>1</v>
      </c>
      <c r="I10" s="16">
        <f>$C$3</f>
        <v>45334</v>
      </c>
      <c r="J10" s="10" t="str">
        <f>VLOOKUP(E10,'Align Conditions'!$B$2:$C$4,2,FALSE)</f>
        <v>Unallocated</v>
      </c>
      <c r="K10" s="26" t="str">
        <f t="shared" si="0"/>
        <v>Not Allocated</v>
      </c>
      <c r="L10" s="26" t="str">
        <f>IF(AND(D10=$C$4, H10&gt;$E$4, K10="Allocated"), IF(OR(H10=_xlfn.MAXIFS(H$9:H$70, A$9:A$70, A10, D$9:D$70, $C$4, K$9:K$70, "Allocated"), COUNTIFS(A$9:A$70, A10, D$9:D$70, $C$4, K$9:K$70, "Allocated", H$9:H$70, H10) &gt;1), "Reporting", " "), " ")</f>
        <v xml:space="preserve"> </v>
      </c>
      <c r="M10" s="26" t="str">
        <f>IF(COUNTIF($A$9:$A10, $A10)=1, "Distinct", " ")</f>
        <v>Distinct</v>
      </c>
      <c r="N10" t="str">
        <f t="shared" ref="N10:N69" si="1">IF(AND(K10="Allocated", OR(D10&lt;&gt;"Bench", COUNTIFS(A$9:A$70, A10, D$9:D$70, "&lt;&gt;Bench")=0), H10=_xlfn.MAXIFS(H$9:H$70, A$9:A$70, A10)), "Distinct", " ")</f>
        <v xml:space="preserve"> </v>
      </c>
      <c r="O10" t="b">
        <f t="shared" ref="O10:O69" si="2">IFERROR(IF(AND(K10="Allocated", OR(COUNTIFS($A$9:$A$70, A10,$D$9:$D$70,"&lt;&gt;Bench")&gt;0, COUNTIFS($A$9:$A$70,A10, $D$9:$D$70, "Bench") =COUNTIFS($A$9:$A$70,A10))),IF(H10=_xlfn.MAXIFS(H$9:H$70, A$9:A$70,A10), "DISTINCT", " ")), " ")</f>
        <v>0</v>
      </c>
      <c r="P10" s="26" t="str">
        <f t="shared" ref="P10:P70" si="3">IF(AND(D10=$C$4, H10&gt;$E$4, K10="Allocated"), IF(OR(H10=_xlfn.MAXIFS(H$9:H$70, A$9:A$70, A10, D$9:D$70, $C$4, K$9:K$70, "Allocated"), COUNTIFS(A$9:A$70, A10, D$9:D$70, $C$4, K$9:K$70, "Allocated", H$9:H$70, H10) &gt;1), IF(H10=_xlfn.MAXIFS(H$9:H$70, A$9:A$70, A10, D$9:D$70, $C$4, K$9:K$70, "Allocated"), IF(AND(H10=H$9:H$70, A10=A$9:A$70,D10=D$9:D$70, K10=K$9:K$70, F10=_xlfn.MINIFS(F$9:F$70, A$9:A$70,A10,D$9:D$70, $C$4, K$9:K$70, "Allocated")), "Reporting", " "), " ")," "), " ")</f>
        <v xml:space="preserve"> </v>
      </c>
      <c r="Q10"/>
    </row>
    <row r="11" spans="1:17" s="26" customFormat="1" x14ac:dyDescent="0.35">
      <c r="A11" s="12">
        <v>212103</v>
      </c>
      <c r="B11" s="13" t="s">
        <v>21</v>
      </c>
      <c r="C11" s="13" t="s">
        <v>10</v>
      </c>
      <c r="D11" s="13" t="s">
        <v>11</v>
      </c>
      <c r="E11" s="10" t="s">
        <v>12</v>
      </c>
      <c r="F11" s="14">
        <v>45292</v>
      </c>
      <c r="G11" s="14">
        <v>45382</v>
      </c>
      <c r="H11" s="15">
        <v>1</v>
      </c>
      <c r="I11" s="16">
        <f>$C$3</f>
        <v>45334</v>
      </c>
      <c r="J11" s="10" t="str">
        <f>VLOOKUP(E11,'Align Conditions'!$B$2:$C$4,2,FALSE)</f>
        <v>Allocated</v>
      </c>
      <c r="K11" s="26" t="str">
        <f t="shared" si="0"/>
        <v>Allocated</v>
      </c>
      <c r="L11" s="26" t="str">
        <f>IF(AND(D11=$C$4, H11&gt;$E$4, K11="Allocated"), IF(OR(H11=_xlfn.MAXIFS(H$9:H$70, A$9:A$70, A11, D$9:D$70, $C$4, K$9:K$70, "Allocated"), COUNTIFS(A$9:A$70, A11, D$9:D$70, $C$4, K$9:K$70, "Allocated", H$9:H$70, H11) &gt;1), "Reporting", " "), " ")</f>
        <v>Reporting</v>
      </c>
      <c r="M11" s="26" t="str">
        <f>IF(COUNTIF($A$9:$A11, $A11)=1, "Distinct", " ")</f>
        <v xml:space="preserve"> </v>
      </c>
      <c r="N11" t="str">
        <f t="shared" si="1"/>
        <v>Distinct</v>
      </c>
      <c r="O11" t="str">
        <f t="shared" si="2"/>
        <v>DISTINCT</v>
      </c>
      <c r="P11" s="26" t="str">
        <f t="shared" si="3"/>
        <v>Reporting</v>
      </c>
      <c r="Q11"/>
    </row>
    <row r="12" spans="1:17" s="26" customFormat="1" x14ac:dyDescent="0.35">
      <c r="A12" s="12">
        <v>212105</v>
      </c>
      <c r="B12" s="13" t="s">
        <v>56</v>
      </c>
      <c r="C12" s="13" t="s">
        <v>10</v>
      </c>
      <c r="D12" s="13" t="s">
        <v>13</v>
      </c>
      <c r="E12" s="11" t="s">
        <v>14</v>
      </c>
      <c r="F12" s="14">
        <v>45383</v>
      </c>
      <c r="G12" s="14">
        <v>45657</v>
      </c>
      <c r="H12" s="15">
        <v>1</v>
      </c>
      <c r="I12" s="16">
        <f>$C$3</f>
        <v>45334</v>
      </c>
      <c r="J12" s="10" t="str">
        <f>VLOOKUP(E12,'Align Conditions'!$B$2:$C$4,2,FALSE)</f>
        <v>Unallocated</v>
      </c>
      <c r="K12" s="26" t="str">
        <f t="shared" si="0"/>
        <v>Not Allocated</v>
      </c>
      <c r="L12" s="26" t="str">
        <f>IF(AND(D12=$C$4, H12&gt;$E$4, K12="Allocated"), IF(OR(H12=_xlfn.MAXIFS(H$9:H$70, A$9:A$70, A12, D$9:D$70, $C$4, K$9:K$70, "Allocated"), COUNTIFS(A$9:A$70, A12, D$9:D$70, $C$4, K$9:K$70, "Allocated", H$9:H$70, H12) &gt;1), "Reporting", " "), " ")</f>
        <v xml:space="preserve"> </v>
      </c>
      <c r="M12" s="26" t="str">
        <f>IF(COUNTIF($A$9:$A12, $A12)=1, "Distinct", " ")</f>
        <v>Distinct</v>
      </c>
      <c r="N12" t="str">
        <f t="shared" si="1"/>
        <v xml:space="preserve"> </v>
      </c>
      <c r="O12" t="b">
        <f t="shared" si="2"/>
        <v>0</v>
      </c>
      <c r="P12" s="26" t="str">
        <f t="shared" si="3"/>
        <v xml:space="preserve"> </v>
      </c>
      <c r="Q12"/>
    </row>
    <row r="13" spans="1:17" s="26" customFormat="1" x14ac:dyDescent="0.35">
      <c r="A13" s="12">
        <v>212105</v>
      </c>
      <c r="B13" s="13" t="s">
        <v>56</v>
      </c>
      <c r="C13" s="13" t="s">
        <v>10</v>
      </c>
      <c r="D13" s="13" t="s">
        <v>11</v>
      </c>
      <c r="E13" s="10" t="s">
        <v>12</v>
      </c>
      <c r="F13" s="14">
        <v>45292</v>
      </c>
      <c r="G13" s="14">
        <v>45382</v>
      </c>
      <c r="H13" s="15">
        <v>1</v>
      </c>
      <c r="I13" s="16">
        <f>$C$3</f>
        <v>45334</v>
      </c>
      <c r="J13" s="10" t="str">
        <f>VLOOKUP(E13,'Align Conditions'!$B$2:$C$4,2,FALSE)</f>
        <v>Allocated</v>
      </c>
      <c r="K13" s="26" t="str">
        <f t="shared" si="0"/>
        <v>Allocated</v>
      </c>
      <c r="L13" s="26" t="str">
        <f>IF(AND(D13=$C$4, H13&gt;$E$4, K13="Allocated"), IF(OR(H13=_xlfn.MAXIFS(H$9:H$70, A$9:A$70, A13, D$9:D$70, $C$4, K$9:K$70, "Allocated"), COUNTIFS(A$9:A$70, A13, D$9:D$70, $C$4, K$9:K$70, "Allocated", H$9:H$70, H13) &gt;1), "Reporting", " "), " ")</f>
        <v>Reporting</v>
      </c>
      <c r="M13" s="26" t="str">
        <f>IF(COUNTIF($A$9:$A13, $A13)=1, "Distinct", " ")</f>
        <v xml:space="preserve"> </v>
      </c>
      <c r="N13" t="str">
        <f t="shared" si="1"/>
        <v>Distinct</v>
      </c>
      <c r="O13" t="str">
        <f t="shared" si="2"/>
        <v>DISTINCT</v>
      </c>
      <c r="P13" s="26" t="str">
        <f t="shared" si="3"/>
        <v>Reporting</v>
      </c>
      <c r="Q13"/>
    </row>
    <row r="14" spans="1:17" s="26" customFormat="1" x14ac:dyDescent="0.35">
      <c r="A14" s="12">
        <v>212106</v>
      </c>
      <c r="B14" s="13" t="s">
        <v>23</v>
      </c>
      <c r="C14" s="13" t="s">
        <v>10</v>
      </c>
      <c r="D14" s="13" t="s">
        <v>13</v>
      </c>
      <c r="E14" s="10" t="s">
        <v>12</v>
      </c>
      <c r="F14" s="14">
        <v>45292</v>
      </c>
      <c r="G14" s="14">
        <v>45657</v>
      </c>
      <c r="H14" s="15">
        <v>1</v>
      </c>
      <c r="I14" s="16">
        <f>$C$3</f>
        <v>45334</v>
      </c>
      <c r="J14" s="10" t="str">
        <f>VLOOKUP(E14,'Align Conditions'!$B$2:$C$4,2,FALSE)</f>
        <v>Allocated</v>
      </c>
      <c r="K14" s="26" t="str">
        <f t="shared" si="0"/>
        <v>Allocated</v>
      </c>
      <c r="L14" s="26" t="str">
        <f>IF(AND(D14=$C$4, H14&gt;$E$4, K14="Allocated"), IF(OR(H14=_xlfn.MAXIFS(H$9:H$70, A$9:A$70, A14, D$9:D$70, $C$4, K$9:K$70, "Allocated"), COUNTIFS(A$9:A$70, A14, D$9:D$70, $C$4, K$9:K$70, "Allocated", H$9:H$70, H14) &gt;1), "Reporting", " "), " ")</f>
        <v xml:space="preserve"> </v>
      </c>
      <c r="M14" s="26" t="str">
        <f>IF(COUNTIF($A$9:$A14, $A14)=1, "Distinct", " ")</f>
        <v>Distinct</v>
      </c>
      <c r="N14" t="str">
        <f t="shared" si="1"/>
        <v>Distinct</v>
      </c>
      <c r="O14" t="str">
        <f t="shared" si="2"/>
        <v>DISTINCT</v>
      </c>
      <c r="P14" s="26" t="str">
        <f t="shared" si="3"/>
        <v xml:space="preserve"> </v>
      </c>
      <c r="Q14"/>
    </row>
    <row r="15" spans="1:17" s="26" customFormat="1" x14ac:dyDescent="0.35">
      <c r="A15" s="12">
        <v>212107</v>
      </c>
      <c r="B15" s="13" t="s">
        <v>24</v>
      </c>
      <c r="C15" s="13" t="s">
        <v>10</v>
      </c>
      <c r="D15" s="13" t="s">
        <v>13</v>
      </c>
      <c r="E15" s="10" t="s">
        <v>12</v>
      </c>
      <c r="F15" s="14">
        <v>45292</v>
      </c>
      <c r="G15" s="14">
        <v>45657</v>
      </c>
      <c r="H15" s="15">
        <v>1</v>
      </c>
      <c r="I15" s="16">
        <f>$C$3</f>
        <v>45334</v>
      </c>
      <c r="J15" s="10" t="str">
        <f>VLOOKUP(E15,'Align Conditions'!$B$2:$C$4,2,FALSE)</f>
        <v>Allocated</v>
      </c>
      <c r="K15" s="26" t="str">
        <f t="shared" si="0"/>
        <v>Allocated</v>
      </c>
      <c r="L15" s="26" t="str">
        <f>IF(AND(D15=$C$4, H15&gt;$E$4, K15="Allocated"), IF(OR(H15=_xlfn.MAXIFS(H$9:H$70, A$9:A$70, A15, D$9:D$70, $C$4, K$9:K$70, "Allocated"), COUNTIFS(A$9:A$70, A15, D$9:D$70, $C$4, K$9:K$70, "Allocated", H$9:H$70, H15) &gt;1), "Reporting", " "), " ")</f>
        <v xml:space="preserve"> </v>
      </c>
      <c r="M15" s="26" t="str">
        <f>IF(COUNTIF($A$9:$A15, $A15)=1, "Distinct", " ")</f>
        <v>Distinct</v>
      </c>
      <c r="N15" t="str">
        <f t="shared" si="1"/>
        <v>Distinct</v>
      </c>
      <c r="O15" t="str">
        <f t="shared" si="2"/>
        <v>DISTINCT</v>
      </c>
      <c r="P15" s="26" t="str">
        <f t="shared" si="3"/>
        <v xml:space="preserve"> </v>
      </c>
      <c r="Q15"/>
    </row>
    <row r="16" spans="1:17" s="26" customFormat="1" x14ac:dyDescent="0.35">
      <c r="A16" s="12">
        <v>212108</v>
      </c>
      <c r="B16" s="13" t="s">
        <v>25</v>
      </c>
      <c r="C16" s="13" t="s">
        <v>10</v>
      </c>
      <c r="D16" s="13" t="s">
        <v>15</v>
      </c>
      <c r="E16" s="10" t="s">
        <v>12</v>
      </c>
      <c r="F16" s="14">
        <v>45292</v>
      </c>
      <c r="G16" s="14">
        <v>45657</v>
      </c>
      <c r="H16" s="15">
        <v>1</v>
      </c>
      <c r="I16" s="16">
        <f>$C$3</f>
        <v>45334</v>
      </c>
      <c r="J16" s="10" t="str">
        <f>VLOOKUP(E16,'Align Conditions'!$B$2:$C$4,2,FALSE)</f>
        <v>Allocated</v>
      </c>
      <c r="K16" s="26" t="str">
        <f t="shared" si="0"/>
        <v>Allocated</v>
      </c>
      <c r="L16" s="26" t="str">
        <f>IF(AND(D16=$C$4, H16&gt;$E$4, K16="Allocated"), IF(OR(H16=_xlfn.MAXIFS(H$9:H$70, A$9:A$70, A16, D$9:D$70, $C$4, K$9:K$70, "Allocated"), COUNTIFS(A$9:A$70, A16, D$9:D$70, $C$4, K$9:K$70, "Allocated", H$9:H$70, H16) &gt;1), "Reporting", " "), " ")</f>
        <v xml:space="preserve"> </v>
      </c>
      <c r="M16" s="26" t="str">
        <f>IF(COUNTIF($A$9:$A16, $A16)=1, "Distinct", " ")</f>
        <v>Distinct</v>
      </c>
      <c r="N16" t="str">
        <f t="shared" si="1"/>
        <v>Distinct</v>
      </c>
      <c r="O16" t="str">
        <f t="shared" si="2"/>
        <v>DISTINCT</v>
      </c>
      <c r="P16" s="26" t="str">
        <f t="shared" si="3"/>
        <v xml:space="preserve"> </v>
      </c>
      <c r="Q16"/>
    </row>
    <row r="17" spans="1:17" s="26" customFormat="1" x14ac:dyDescent="0.35">
      <c r="A17" s="12">
        <v>212109</v>
      </c>
      <c r="B17" s="13" t="s">
        <v>26</v>
      </c>
      <c r="C17" s="13" t="s">
        <v>16</v>
      </c>
      <c r="D17" s="13" t="s">
        <v>15</v>
      </c>
      <c r="E17" s="10" t="s">
        <v>12</v>
      </c>
      <c r="F17" s="14">
        <v>45292</v>
      </c>
      <c r="G17" s="14">
        <v>45657</v>
      </c>
      <c r="H17" s="15">
        <v>1</v>
      </c>
      <c r="I17" s="16">
        <f>$C$3</f>
        <v>45334</v>
      </c>
      <c r="J17" s="10" t="str">
        <f>VLOOKUP(E17,'Align Conditions'!$B$2:$C$4,2,FALSE)</f>
        <v>Allocated</v>
      </c>
      <c r="K17" s="26" t="str">
        <f t="shared" si="0"/>
        <v>Allocated</v>
      </c>
      <c r="L17" s="26" t="str">
        <f>IF(AND(D17=$C$4, H17&gt;$E$4, K17="Allocated"), IF(OR(H17=_xlfn.MAXIFS(H$9:H$70, A$9:A$70, A17, D$9:D$70, $C$4, K$9:K$70, "Allocated"), COUNTIFS(A$9:A$70, A17, D$9:D$70, $C$4, K$9:K$70, "Allocated", H$9:H$70, H17) &gt;1), "Reporting", " "), " ")</f>
        <v xml:space="preserve"> </v>
      </c>
      <c r="M17" s="26" t="str">
        <f>IF(COUNTIF($A$9:$A17, $A17)=1, "Distinct", " ")</f>
        <v>Distinct</v>
      </c>
      <c r="N17" t="str">
        <f t="shared" si="1"/>
        <v>Distinct</v>
      </c>
      <c r="O17" t="str">
        <f t="shared" si="2"/>
        <v>DISTINCT</v>
      </c>
      <c r="P17" s="26" t="str">
        <f t="shared" si="3"/>
        <v xml:space="preserve"> </v>
      </c>
      <c r="Q17"/>
    </row>
    <row r="18" spans="1:17" s="26" customFormat="1" x14ac:dyDescent="0.35">
      <c r="A18" s="12">
        <v>212110</v>
      </c>
      <c r="B18" s="13" t="s">
        <v>27</v>
      </c>
      <c r="C18" s="13" t="s">
        <v>16</v>
      </c>
      <c r="D18" s="13" t="s">
        <v>13</v>
      </c>
      <c r="E18" s="11" t="s">
        <v>14</v>
      </c>
      <c r="F18" s="14">
        <v>45383</v>
      </c>
      <c r="G18" s="14">
        <v>45657</v>
      </c>
      <c r="H18" s="15">
        <v>1</v>
      </c>
      <c r="I18" s="16">
        <f>$C$3</f>
        <v>45334</v>
      </c>
      <c r="J18" s="10" t="str">
        <f>VLOOKUP(E18,'Align Conditions'!$B$2:$C$4,2,FALSE)</f>
        <v>Unallocated</v>
      </c>
      <c r="K18" s="26" t="str">
        <f t="shared" si="0"/>
        <v>Not Allocated</v>
      </c>
      <c r="L18" s="26" t="str">
        <f>IF(AND(D18=$C$4, H18&gt;$E$4, K18="Allocated"), IF(OR(H18=_xlfn.MAXIFS(H$9:H$70, A$9:A$70, A18, D$9:D$70, $C$4, K$9:K$70, "Allocated"), COUNTIFS(A$9:A$70, A18, D$9:D$70, $C$4, K$9:K$70, "Allocated", H$9:H$70, H18) &gt;1), "Reporting", " "), " ")</f>
        <v xml:space="preserve"> </v>
      </c>
      <c r="M18" s="26" t="str">
        <f>IF(COUNTIF($A$9:$A18, $A18)=1, "Distinct", " ")</f>
        <v>Distinct</v>
      </c>
      <c r="N18" t="str">
        <f t="shared" si="1"/>
        <v xml:space="preserve"> </v>
      </c>
      <c r="O18" t="b">
        <f t="shared" si="2"/>
        <v>0</v>
      </c>
      <c r="P18" s="26" t="str">
        <f t="shared" si="3"/>
        <v xml:space="preserve"> </v>
      </c>
      <c r="Q18"/>
    </row>
    <row r="19" spans="1:17" s="26" customFormat="1" x14ac:dyDescent="0.35">
      <c r="A19" s="12">
        <v>212110</v>
      </c>
      <c r="B19" s="13" t="s">
        <v>27</v>
      </c>
      <c r="C19" s="13" t="s">
        <v>16</v>
      </c>
      <c r="D19" s="13" t="s">
        <v>11</v>
      </c>
      <c r="E19" s="10" t="s">
        <v>12</v>
      </c>
      <c r="F19" s="14">
        <v>45292</v>
      </c>
      <c r="G19" s="14">
        <v>45382</v>
      </c>
      <c r="H19" s="15">
        <v>1</v>
      </c>
      <c r="I19" s="16">
        <f>$C$3</f>
        <v>45334</v>
      </c>
      <c r="J19" s="10" t="str">
        <f>VLOOKUP(E19,'Align Conditions'!$B$2:$C$4,2,FALSE)</f>
        <v>Allocated</v>
      </c>
      <c r="K19" s="26" t="str">
        <f t="shared" si="0"/>
        <v>Allocated</v>
      </c>
      <c r="L19" s="26" t="str">
        <f>IF(AND(D19=$C$4, H19&gt;$E$4, K19="Allocated"), IF(OR(H19=_xlfn.MAXIFS(H$9:H$70, A$9:A$70, A19, D$9:D$70, $C$4, K$9:K$70, "Allocated"), COUNTIFS(A$9:A$70, A19, D$9:D$70, $C$4, K$9:K$70, "Allocated", H$9:H$70, H19) &gt;1), "Reporting", " "), " ")</f>
        <v>Reporting</v>
      </c>
      <c r="M19" s="26" t="str">
        <f>IF(COUNTIF($A$9:$A19, $A19)=1, "Distinct", " ")</f>
        <v xml:space="preserve"> </v>
      </c>
      <c r="N19" t="str">
        <f t="shared" si="1"/>
        <v>Distinct</v>
      </c>
      <c r="O19" t="str">
        <f t="shared" si="2"/>
        <v>DISTINCT</v>
      </c>
      <c r="P19" s="26" t="str">
        <f t="shared" si="3"/>
        <v>Reporting</v>
      </c>
      <c r="Q19"/>
    </row>
    <row r="20" spans="1:17" s="26" customFormat="1" x14ac:dyDescent="0.35">
      <c r="A20" s="12">
        <v>212111</v>
      </c>
      <c r="B20" s="13" t="s">
        <v>28</v>
      </c>
      <c r="C20" s="13" t="s">
        <v>10</v>
      </c>
      <c r="D20" s="13" t="s">
        <v>13</v>
      </c>
      <c r="E20" s="10" t="s">
        <v>12</v>
      </c>
      <c r="F20" s="14">
        <v>45292</v>
      </c>
      <c r="G20" s="14">
        <v>45322</v>
      </c>
      <c r="H20" s="15">
        <v>1</v>
      </c>
      <c r="I20" s="16">
        <f>$C$3</f>
        <v>45334</v>
      </c>
      <c r="J20" s="10" t="str">
        <f>VLOOKUP(E20,'Align Conditions'!$B$2:$C$4,2,FALSE)</f>
        <v>Allocated</v>
      </c>
      <c r="K20" s="26" t="str">
        <f t="shared" si="0"/>
        <v>Not Allocated</v>
      </c>
      <c r="L20" s="26" t="str">
        <f>IF(AND(D20=$C$4, H20&gt;$E$4, K20="Allocated"), IF(OR(H20=_xlfn.MAXIFS(H$9:H$70, A$9:A$70, A20, D$9:D$70, $C$4, K$9:K$70, "Allocated"), COUNTIFS(A$9:A$70, A20, D$9:D$70, $C$4, K$9:K$70, "Allocated", H$9:H$70, H20) &gt;1), "Reporting", " "), " ")</f>
        <v xml:space="preserve"> </v>
      </c>
      <c r="M20" s="26" t="str">
        <f>IF(COUNTIF($A$9:$A20, $A20)=1, "Distinct", " ")</f>
        <v>Distinct</v>
      </c>
      <c r="N20" t="str">
        <f t="shared" si="1"/>
        <v xml:space="preserve"> </v>
      </c>
      <c r="O20" t="b">
        <f t="shared" si="2"/>
        <v>0</v>
      </c>
      <c r="P20" s="26" t="str">
        <f t="shared" si="3"/>
        <v xml:space="preserve"> </v>
      </c>
      <c r="Q20"/>
    </row>
    <row r="21" spans="1:17" s="26" customFormat="1" x14ac:dyDescent="0.35">
      <c r="A21" s="12">
        <v>212111</v>
      </c>
      <c r="B21" s="13" t="s">
        <v>28</v>
      </c>
      <c r="C21" s="13" t="s">
        <v>10</v>
      </c>
      <c r="D21" s="13" t="s">
        <v>15</v>
      </c>
      <c r="E21" s="10" t="s">
        <v>12</v>
      </c>
      <c r="F21" s="14">
        <v>45323</v>
      </c>
      <c r="G21" s="14">
        <v>45657</v>
      </c>
      <c r="H21" s="15">
        <v>0.45</v>
      </c>
      <c r="I21" s="16">
        <f>$C$3</f>
        <v>45334</v>
      </c>
      <c r="J21" s="10" t="str">
        <f>VLOOKUP(E21,'Align Conditions'!$B$2:$C$4,2,FALSE)</f>
        <v>Allocated</v>
      </c>
      <c r="K21" s="26" t="str">
        <f t="shared" si="0"/>
        <v>Allocated</v>
      </c>
      <c r="L21" s="26" t="str">
        <f>IF(AND(D21=$C$4, H21&gt;$E$4, K21="Allocated"), IF(OR(H21=_xlfn.MAXIFS(H$9:H$70, A$9:A$70, A21, D$9:D$70, $C$4, K$9:K$70, "Allocated"), COUNTIFS(A$9:A$70, A21, D$9:D$70, $C$4, K$9:K$70, "Allocated", H$9:H$70, H21) &gt;1), "Reporting", " "), " ")</f>
        <v xml:space="preserve"> </v>
      </c>
      <c r="M21" s="26" t="str">
        <f>IF(COUNTIF($A$9:$A21, $A21)=1, "Distinct", " ")</f>
        <v xml:space="preserve"> </v>
      </c>
      <c r="N21" t="str">
        <f t="shared" si="1"/>
        <v xml:space="preserve"> </v>
      </c>
      <c r="O21" t="str">
        <f t="shared" si="2"/>
        <v xml:space="preserve"> </v>
      </c>
      <c r="P21" s="26" t="str">
        <f t="shared" si="3"/>
        <v xml:space="preserve"> </v>
      </c>
      <c r="Q21"/>
    </row>
    <row r="22" spans="1:17" s="26" customFormat="1" x14ac:dyDescent="0.35">
      <c r="A22" s="12">
        <v>212111</v>
      </c>
      <c r="B22" s="13" t="s">
        <v>28</v>
      </c>
      <c r="C22" s="13" t="s">
        <v>10</v>
      </c>
      <c r="D22" s="13" t="s">
        <v>15</v>
      </c>
      <c r="E22" s="10" t="s">
        <v>12</v>
      </c>
      <c r="F22" s="14">
        <v>45323</v>
      </c>
      <c r="G22" s="14">
        <v>45657</v>
      </c>
      <c r="H22" s="15">
        <v>0.45</v>
      </c>
      <c r="I22" s="16">
        <f>$C$3</f>
        <v>45334</v>
      </c>
      <c r="J22" s="10" t="str">
        <f>VLOOKUP(E22,'Align Conditions'!$B$2:$C$4,2,FALSE)</f>
        <v>Allocated</v>
      </c>
      <c r="K22" s="26" t="str">
        <f t="shared" si="0"/>
        <v>Allocated</v>
      </c>
      <c r="L22" s="26" t="str">
        <f>IF(AND(D22=$C$4, H22&gt;$E$4, K22="Allocated"), IF(OR(H22=_xlfn.MAXIFS(H$9:H$70, A$9:A$70, A22, D$9:D$70, $C$4, K$9:K$70, "Allocated"), COUNTIFS(A$9:A$70, A22, D$9:D$70, $C$4, K$9:K$70, "Allocated", H$9:H$70, H22) &gt;1), "Reporting", " "), " ")</f>
        <v xml:space="preserve"> </v>
      </c>
      <c r="M22" s="26" t="str">
        <f>IF(COUNTIF($A$9:$A22, $A22)=1, "Distinct", " ")</f>
        <v xml:space="preserve"> </v>
      </c>
      <c r="N22" t="str">
        <f t="shared" si="1"/>
        <v xml:space="preserve"> </v>
      </c>
      <c r="O22" t="str">
        <f t="shared" si="2"/>
        <v xml:space="preserve"> </v>
      </c>
      <c r="P22" s="26" t="str">
        <f t="shared" ref="P22" si="4">IF(AND(D22=$C$4, H22&gt;$E$4, K22="Allocated"), IF(OR(H22=_xlfn.MAXIFS(H$9:H$70, A$9:A$70, A22, D$9:D$70, $C$4, K$9:K$70, "Allocated"), COUNTIFS(A$9:A$70, A22, D$9:D$70, $C$4, K$9:K$70, "Allocated", H$9:H$70, H22) &gt;1), IF(H22=_xlfn.MAXIFS(H$9:H$70, A$9:A$70, A22, D$9:D$70, $C$4, K$9:K$70, "Allocated"), IF(AND(H22=H$9:H$70, A22=A$9:A$70,D22=D$9:D$70, K22=K$9:K$70, F22=_xlfn.MINIFS(F$9:F$70, A$9:A$70,A22,D$9:D$70, $C$4, K$9:K$70, "Allocated")), "Reporting", " "), " ")," "), " ")</f>
        <v xml:space="preserve"> </v>
      </c>
      <c r="Q22"/>
    </row>
    <row r="23" spans="1:17" s="26" customFormat="1" x14ac:dyDescent="0.35">
      <c r="A23" s="12">
        <v>212111</v>
      </c>
      <c r="B23" s="13" t="s">
        <v>28</v>
      </c>
      <c r="C23" s="13" t="s">
        <v>10</v>
      </c>
      <c r="D23" s="13" t="s">
        <v>15</v>
      </c>
      <c r="E23" s="10" t="s">
        <v>12</v>
      </c>
      <c r="F23" s="14">
        <v>45323</v>
      </c>
      <c r="G23" s="14">
        <v>45657</v>
      </c>
      <c r="H23" s="15">
        <v>0.1</v>
      </c>
      <c r="I23" s="16">
        <f>$C$3</f>
        <v>45334</v>
      </c>
      <c r="J23" s="10" t="str">
        <f>VLOOKUP(E23,'Align Conditions'!$B$2:$C$4,2,FALSE)</f>
        <v>Allocated</v>
      </c>
      <c r="K23" s="26" t="str">
        <f t="shared" si="0"/>
        <v>Allocated</v>
      </c>
      <c r="L23" s="26" t="str">
        <f>IF(AND(D23=$C$4, H23&gt;$E$4, K23="Allocated"), IF(OR(H23=_xlfn.MAXIFS(H$9:H$70, A$9:A$70, A23, D$9:D$70, $C$4, K$9:K$70, "Allocated"), COUNTIFS(A$9:A$70, A23, D$9:D$70, $C$4, K$9:K$70, "Allocated", H$9:H$70, H23) &gt;1), "Reporting", " "), " ")</f>
        <v xml:space="preserve"> </v>
      </c>
      <c r="M23" s="26" t="str">
        <f>IF(COUNTIF($A$9:$A23, $A23)=1, "Distinct", " ")</f>
        <v xml:space="preserve"> </v>
      </c>
      <c r="N23" t="str">
        <f t="shared" si="1"/>
        <v xml:space="preserve"> </v>
      </c>
      <c r="O23" t="str">
        <f t="shared" si="2"/>
        <v xml:space="preserve"> </v>
      </c>
      <c r="P23" s="26" t="str">
        <f t="shared" si="3"/>
        <v xml:space="preserve"> </v>
      </c>
      <c r="Q23"/>
    </row>
    <row r="24" spans="1:17" s="26" customFormat="1" x14ac:dyDescent="0.35">
      <c r="A24" s="12">
        <v>212112</v>
      </c>
      <c r="B24" s="13" t="s">
        <v>29</v>
      </c>
      <c r="C24" s="13" t="s">
        <v>10</v>
      </c>
      <c r="D24" s="13" t="s">
        <v>15</v>
      </c>
      <c r="E24" s="10" t="s">
        <v>12</v>
      </c>
      <c r="F24" s="14">
        <v>45292</v>
      </c>
      <c r="G24" s="14">
        <v>45657</v>
      </c>
      <c r="H24" s="15">
        <v>1</v>
      </c>
      <c r="I24" s="16">
        <f>$C$3</f>
        <v>45334</v>
      </c>
      <c r="J24" s="10" t="str">
        <f>VLOOKUP(E24,'Align Conditions'!$B$2:$C$4,2,FALSE)</f>
        <v>Allocated</v>
      </c>
      <c r="K24" s="26" t="str">
        <f t="shared" si="0"/>
        <v>Allocated</v>
      </c>
      <c r="L24" s="26" t="str">
        <f>IF(AND(D24=$C$4, H24&gt;$E$4, K24="Allocated"), IF(OR(H24=_xlfn.MAXIFS(H$9:H$70, A$9:A$70, A24, D$9:D$70, $C$4, K$9:K$70, "Allocated"), COUNTIFS(A$9:A$70, A24, D$9:D$70, $C$4, K$9:K$70, "Allocated", H$9:H$70, H24) &gt;1), "Reporting", " "), " ")</f>
        <v xml:space="preserve"> </v>
      </c>
      <c r="M24" s="26" t="str">
        <f>IF(COUNTIF($A$9:$A24, $A24)=1, "Distinct", " ")</f>
        <v>Distinct</v>
      </c>
      <c r="N24" t="str">
        <f t="shared" si="1"/>
        <v>Distinct</v>
      </c>
      <c r="O24" t="str">
        <f t="shared" si="2"/>
        <v>DISTINCT</v>
      </c>
      <c r="P24" s="26" t="str">
        <f t="shared" si="3"/>
        <v xml:space="preserve"> </v>
      </c>
      <c r="Q24"/>
    </row>
    <row r="25" spans="1:17" s="26" customFormat="1" x14ac:dyDescent="0.35">
      <c r="A25" s="12">
        <v>212113</v>
      </c>
      <c r="B25" s="13" t="s">
        <v>30</v>
      </c>
      <c r="C25" s="13" t="s">
        <v>10</v>
      </c>
      <c r="D25" s="13" t="s">
        <v>11</v>
      </c>
      <c r="E25" s="10" t="s">
        <v>12</v>
      </c>
      <c r="F25" s="14">
        <v>45292</v>
      </c>
      <c r="G25" s="14">
        <v>45473</v>
      </c>
      <c r="H25" s="15">
        <v>0.1</v>
      </c>
      <c r="I25" s="16">
        <f>$C$3</f>
        <v>45334</v>
      </c>
      <c r="J25" s="10" t="str">
        <f>VLOOKUP(E25,'Align Conditions'!$B$2:$C$4,2,FALSE)</f>
        <v>Allocated</v>
      </c>
      <c r="K25" s="26" t="str">
        <f t="shared" si="0"/>
        <v>Allocated</v>
      </c>
      <c r="L25" s="26" t="str">
        <f>IF(AND(D25=$C$4, H25&gt;$E$4, K25="Allocated"), IF(OR(H25=_xlfn.MAXIFS(H$9:H$70, A$9:A$70, A25, D$9:D$70, $C$4, K$9:K$70, "Allocated"), COUNTIFS(A$9:A$70, A25, D$9:D$70, $C$4, K$9:K$70, "Allocated", H$9:H$70, H25) &gt;1), "Reporting", " "), " ")</f>
        <v xml:space="preserve"> </v>
      </c>
      <c r="M25" s="26" t="str">
        <f>IF(COUNTIF($A$9:$A25, $A25)=1, "Distinct", " ")</f>
        <v>Distinct</v>
      </c>
      <c r="N25" t="str">
        <f t="shared" si="1"/>
        <v xml:space="preserve"> </v>
      </c>
      <c r="O25" t="str">
        <f t="shared" si="2"/>
        <v xml:space="preserve"> </v>
      </c>
      <c r="P25" s="26" t="str">
        <f t="shared" si="3"/>
        <v xml:space="preserve"> </v>
      </c>
      <c r="Q25"/>
    </row>
    <row r="26" spans="1:17" s="26" customFormat="1" x14ac:dyDescent="0.35">
      <c r="A26" s="12">
        <v>212113</v>
      </c>
      <c r="B26" s="13" t="s">
        <v>30</v>
      </c>
      <c r="C26" s="13" t="s">
        <v>10</v>
      </c>
      <c r="D26" s="13" t="s">
        <v>11</v>
      </c>
      <c r="E26" s="10" t="s">
        <v>12</v>
      </c>
      <c r="F26" s="14">
        <v>45474</v>
      </c>
      <c r="G26" s="14">
        <v>45657</v>
      </c>
      <c r="H26" s="15">
        <v>1</v>
      </c>
      <c r="I26" s="16">
        <f>$C$3</f>
        <v>45334</v>
      </c>
      <c r="J26" s="10" t="str">
        <f>VLOOKUP(E26,'Align Conditions'!$B$2:$C$4,2,FALSE)</f>
        <v>Allocated</v>
      </c>
      <c r="K26" s="26" t="str">
        <f t="shared" si="0"/>
        <v>Not Allocated</v>
      </c>
      <c r="L26" s="26" t="str">
        <f>IF(AND(D26=$C$4, H26&gt;$E$4, K26="Allocated"), IF(OR(H26=_xlfn.MAXIFS(H$9:H$70, A$9:A$70, A26, D$9:D$70, $C$4, K$9:K$70, "Allocated"), COUNTIFS(A$9:A$70, A26, D$9:D$70, $C$4, K$9:K$70, "Allocated", H$9:H$70, H26) &gt;1), "Reporting", " "), " ")</f>
        <v xml:space="preserve"> </v>
      </c>
      <c r="M26" s="26" t="str">
        <f>IF(COUNTIF($A$9:$A26, $A26)=1, "Distinct", " ")</f>
        <v xml:space="preserve"> </v>
      </c>
      <c r="N26" t="str">
        <f t="shared" si="1"/>
        <v xml:space="preserve"> </v>
      </c>
      <c r="O26" t="b">
        <f t="shared" si="2"/>
        <v>0</v>
      </c>
      <c r="P26" s="26" t="str">
        <f t="shared" si="3"/>
        <v xml:space="preserve"> </v>
      </c>
      <c r="Q26"/>
    </row>
    <row r="27" spans="1:17" s="26" customFormat="1" x14ac:dyDescent="0.35">
      <c r="A27" s="12">
        <v>212113</v>
      </c>
      <c r="B27" s="13" t="s">
        <v>30</v>
      </c>
      <c r="C27" s="13" t="s">
        <v>10</v>
      </c>
      <c r="D27" s="13" t="s">
        <v>11</v>
      </c>
      <c r="E27" s="10" t="s">
        <v>12</v>
      </c>
      <c r="F27" s="14">
        <v>45292</v>
      </c>
      <c r="G27" s="14">
        <v>45305</v>
      </c>
      <c r="H27" s="15">
        <v>0.9</v>
      </c>
      <c r="I27" s="16">
        <f>$C$3</f>
        <v>45334</v>
      </c>
      <c r="J27" s="10" t="str">
        <f>VLOOKUP(E27,'Align Conditions'!$B$2:$C$4,2,FALSE)</f>
        <v>Allocated</v>
      </c>
      <c r="K27" s="26" t="str">
        <f t="shared" si="0"/>
        <v>Not Allocated</v>
      </c>
      <c r="L27" s="26" t="str">
        <f>IF(AND(D27=$C$4, H27&gt;$E$4, K27="Allocated"), IF(OR(H27=_xlfn.MAXIFS(H$9:H$70, A$9:A$70, A27, D$9:D$70, $C$4, K$9:K$70, "Allocated"), COUNTIFS(A$9:A$70, A27, D$9:D$70, $C$4, K$9:K$70, "Allocated", H$9:H$70, H27) &gt;1), "Reporting", " "), " ")</f>
        <v xml:space="preserve"> </v>
      </c>
      <c r="M27" s="26" t="str">
        <f>IF(COUNTIF($A$9:$A27, $A27)=1, "Distinct", " ")</f>
        <v xml:space="preserve"> </v>
      </c>
      <c r="N27" t="str">
        <f t="shared" si="1"/>
        <v xml:space="preserve"> </v>
      </c>
      <c r="O27" t="b">
        <f t="shared" si="2"/>
        <v>0</v>
      </c>
      <c r="P27" s="26" t="str">
        <f t="shared" si="3"/>
        <v xml:space="preserve"> </v>
      </c>
      <c r="Q27"/>
    </row>
    <row r="28" spans="1:17" s="26" customFormat="1" x14ac:dyDescent="0.35">
      <c r="A28" s="12">
        <v>212113</v>
      </c>
      <c r="B28" s="13" t="s">
        <v>30</v>
      </c>
      <c r="C28" s="13" t="s">
        <v>10</v>
      </c>
      <c r="D28" s="13" t="s">
        <v>11</v>
      </c>
      <c r="E28" s="10" t="s">
        <v>12</v>
      </c>
      <c r="F28" s="14">
        <v>45306</v>
      </c>
      <c r="G28" s="14">
        <v>45397</v>
      </c>
      <c r="H28" s="15">
        <v>0.7</v>
      </c>
      <c r="I28" s="16">
        <f>$C$3</f>
        <v>45334</v>
      </c>
      <c r="J28" s="10" t="str">
        <f>VLOOKUP(E28,'Align Conditions'!$B$2:$C$4,2,FALSE)</f>
        <v>Allocated</v>
      </c>
      <c r="K28" s="26" t="str">
        <f t="shared" si="0"/>
        <v>Allocated</v>
      </c>
      <c r="L28" s="26" t="str">
        <f>IF(AND(D28=$C$4, H28&gt;$E$4, K28="Allocated"), IF(OR(H28=_xlfn.MAXIFS(H$9:H$70, A$9:A$70, A28, D$9:D$70, $C$4, K$9:K$70, "Allocated"), COUNTIFS(A$9:A$70, A28, D$9:D$70, $C$4, K$9:K$70, "Allocated", H$9:H$70, H28) &gt;1), "Reporting", " "), " ")</f>
        <v>Reporting</v>
      </c>
      <c r="M28" s="26" t="str">
        <f>IF(COUNTIF($A$9:$A28, $A28)=1, "Distinct", " ")</f>
        <v xml:space="preserve"> </v>
      </c>
      <c r="N28" t="str">
        <f t="shared" si="1"/>
        <v xml:space="preserve"> </v>
      </c>
      <c r="O28" t="str">
        <f t="shared" si="2"/>
        <v xml:space="preserve"> </v>
      </c>
      <c r="P28" s="26" t="str">
        <f t="shared" si="3"/>
        <v xml:space="preserve"> </v>
      </c>
      <c r="Q28"/>
    </row>
    <row r="29" spans="1:17" s="26" customFormat="1" x14ac:dyDescent="0.35">
      <c r="A29" s="12">
        <v>212113</v>
      </c>
      <c r="B29" s="13" t="s">
        <v>30</v>
      </c>
      <c r="C29" s="13" t="s">
        <v>10</v>
      </c>
      <c r="D29" s="13" t="s">
        <v>11</v>
      </c>
      <c r="E29" s="10" t="s">
        <v>12</v>
      </c>
      <c r="F29" s="14">
        <v>45398</v>
      </c>
      <c r="G29" s="14">
        <v>45473</v>
      </c>
      <c r="H29" s="15">
        <v>0.9</v>
      </c>
      <c r="I29" s="16">
        <f>$C$3</f>
        <v>45334</v>
      </c>
      <c r="J29" s="10" t="str">
        <f>VLOOKUP(E29,'Align Conditions'!$B$2:$C$4,2,FALSE)</f>
        <v>Allocated</v>
      </c>
      <c r="K29" s="26" t="str">
        <f t="shared" si="0"/>
        <v>Not Allocated</v>
      </c>
      <c r="L29" s="26" t="str">
        <f>IF(AND(D29=$C$4, H29&gt;$E$4, K29="Allocated"), IF(OR(H29=_xlfn.MAXIFS(H$9:H$70, A$9:A$70, A29, D$9:D$70, $C$4, K$9:K$70, "Allocated"), COUNTIFS(A$9:A$70, A29, D$9:D$70, $C$4, K$9:K$70, "Allocated", H$9:H$70, H29) &gt;1), "Reporting", " "), " ")</f>
        <v xml:space="preserve"> </v>
      </c>
      <c r="M29" s="26" t="str">
        <f>IF(COUNTIF($A$9:$A29, $A29)=1, "Distinct", " ")</f>
        <v xml:space="preserve"> </v>
      </c>
      <c r="N29" t="str">
        <f t="shared" si="1"/>
        <v xml:space="preserve"> </v>
      </c>
      <c r="O29" t="b">
        <f t="shared" si="2"/>
        <v>0</v>
      </c>
      <c r="P29" s="26" t="str">
        <f t="shared" si="3"/>
        <v xml:space="preserve"> </v>
      </c>
      <c r="Q29"/>
    </row>
    <row r="30" spans="1:17" s="26" customFormat="1" x14ac:dyDescent="0.35">
      <c r="A30" s="12">
        <v>212113</v>
      </c>
      <c r="B30" s="13" t="s">
        <v>30</v>
      </c>
      <c r="C30" s="13" t="s">
        <v>10</v>
      </c>
      <c r="D30" s="13" t="s">
        <v>11</v>
      </c>
      <c r="E30" s="10" t="s">
        <v>12</v>
      </c>
      <c r="F30" s="14">
        <v>45306</v>
      </c>
      <c r="G30" s="14">
        <v>45397</v>
      </c>
      <c r="H30" s="15">
        <v>0.2</v>
      </c>
      <c r="I30" s="16">
        <f>$C$3</f>
        <v>45334</v>
      </c>
      <c r="J30" s="10" t="str">
        <f>VLOOKUP(E30,'Align Conditions'!$B$2:$C$4,2,FALSE)</f>
        <v>Allocated</v>
      </c>
      <c r="K30" s="26" t="str">
        <f t="shared" si="0"/>
        <v>Allocated</v>
      </c>
      <c r="L30" s="26" t="str">
        <f>IF(AND(D30=$C$4, H30&gt;$E$4, K30="Allocated"), IF(OR(H30=_xlfn.MAXIFS(H$9:H$70, A$9:A$70, A30, D$9:D$70, $C$4, K$9:K$70, "Allocated"), COUNTIFS(A$9:A$70, A30, D$9:D$70, $C$4, K$9:K$70, "Allocated", H$9:H$70, H30) &gt;1), "Reporting", " "), " ")</f>
        <v xml:space="preserve"> </v>
      </c>
      <c r="M30" s="26" t="str">
        <f>IF(COUNTIF($A$9:$A30, $A30)=1, "Distinct", " ")</f>
        <v xml:space="preserve"> </v>
      </c>
      <c r="N30" t="str">
        <f t="shared" si="1"/>
        <v xml:space="preserve"> </v>
      </c>
      <c r="O30" t="str">
        <f t="shared" si="2"/>
        <v xml:space="preserve"> </v>
      </c>
      <c r="P30" s="26" t="str">
        <f t="shared" si="3"/>
        <v xml:space="preserve"> </v>
      </c>
      <c r="Q30"/>
    </row>
    <row r="31" spans="1:17" s="26" customFormat="1" x14ac:dyDescent="0.35">
      <c r="A31" s="12">
        <v>212114</v>
      </c>
      <c r="B31" s="13" t="s">
        <v>31</v>
      </c>
      <c r="C31" s="13" t="s">
        <v>10</v>
      </c>
      <c r="D31" s="13" t="s">
        <v>13</v>
      </c>
      <c r="E31" s="10" t="s">
        <v>12</v>
      </c>
      <c r="F31" s="14">
        <v>45292</v>
      </c>
      <c r="G31" s="14">
        <v>45657</v>
      </c>
      <c r="H31" s="15">
        <v>1</v>
      </c>
      <c r="I31" s="16">
        <f>$C$3</f>
        <v>45334</v>
      </c>
      <c r="J31" s="10" t="str">
        <f>VLOOKUP(E31,'Align Conditions'!$B$2:$C$4,2,FALSE)</f>
        <v>Allocated</v>
      </c>
      <c r="K31" s="26" t="str">
        <f t="shared" si="0"/>
        <v>Allocated</v>
      </c>
      <c r="L31" s="26" t="str">
        <f>IF(AND(D31=$C$4, H31&gt;$E$4, K31="Allocated"), IF(OR(H31=_xlfn.MAXIFS(H$9:H$70, A$9:A$70, A31, D$9:D$70, $C$4, K$9:K$70, "Allocated"), COUNTIFS(A$9:A$70, A31, D$9:D$70, $C$4, K$9:K$70, "Allocated", H$9:H$70, H31) &gt;1), "Reporting", " "), " ")</f>
        <v xml:space="preserve"> </v>
      </c>
      <c r="M31" s="26" t="str">
        <f>IF(COUNTIF($A$9:$A31, $A31)=1, "Distinct", " ")</f>
        <v>Distinct</v>
      </c>
      <c r="N31" t="str">
        <f t="shared" si="1"/>
        <v>Distinct</v>
      </c>
      <c r="O31" t="str">
        <f t="shared" si="2"/>
        <v>DISTINCT</v>
      </c>
      <c r="P31" s="26" t="str">
        <f t="shared" si="3"/>
        <v xml:space="preserve"> </v>
      </c>
      <c r="Q31"/>
    </row>
    <row r="32" spans="1:17" s="26" customFormat="1" x14ac:dyDescent="0.35">
      <c r="A32" s="12">
        <v>212115</v>
      </c>
      <c r="B32" s="13" t="s">
        <v>32</v>
      </c>
      <c r="C32" s="13" t="s">
        <v>16</v>
      </c>
      <c r="D32" s="13" t="s">
        <v>13</v>
      </c>
      <c r="E32" s="11" t="s">
        <v>14</v>
      </c>
      <c r="F32" s="14">
        <v>45292</v>
      </c>
      <c r="G32" s="14">
        <v>45322</v>
      </c>
      <c r="H32" s="15">
        <v>1</v>
      </c>
      <c r="I32" s="16">
        <f>$C$3</f>
        <v>45334</v>
      </c>
      <c r="J32" s="10" t="str">
        <f>VLOOKUP(E32,'Align Conditions'!$B$2:$C$4,2,FALSE)</f>
        <v>Unallocated</v>
      </c>
      <c r="K32" s="26" t="str">
        <f t="shared" si="0"/>
        <v>Not Allocated</v>
      </c>
      <c r="L32" s="26" t="str">
        <f>IF(AND(D32=$C$4, H32&gt;$E$4, K32="Allocated"), IF(OR(H32=_xlfn.MAXIFS(H$9:H$70, A$9:A$70, A32, D$9:D$70, $C$4, K$9:K$70, "Allocated"), COUNTIFS(A$9:A$70, A32, D$9:D$70, $C$4, K$9:K$70, "Allocated", H$9:H$70, H32) &gt;1), "Reporting", " "), " ")</f>
        <v xml:space="preserve"> </v>
      </c>
      <c r="M32" s="26" t="str">
        <f>IF(COUNTIF($A$9:$A32, $A32)=1, "Distinct", " ")</f>
        <v>Distinct</v>
      </c>
      <c r="N32" t="str">
        <f t="shared" si="1"/>
        <v xml:space="preserve"> </v>
      </c>
      <c r="O32" t="b">
        <f t="shared" si="2"/>
        <v>0</v>
      </c>
      <c r="P32" s="26" t="str">
        <f t="shared" si="3"/>
        <v xml:space="preserve"> </v>
      </c>
      <c r="Q32"/>
    </row>
    <row r="33" spans="1:17" s="26" customFormat="1" x14ac:dyDescent="0.35">
      <c r="A33" s="12">
        <v>212115</v>
      </c>
      <c r="B33" s="13" t="s">
        <v>32</v>
      </c>
      <c r="C33" s="13" t="s">
        <v>16</v>
      </c>
      <c r="D33" s="13" t="s">
        <v>15</v>
      </c>
      <c r="E33" s="10" t="s">
        <v>12</v>
      </c>
      <c r="F33" s="14">
        <v>45323</v>
      </c>
      <c r="G33" s="14">
        <v>45657</v>
      </c>
      <c r="H33" s="15">
        <v>1</v>
      </c>
      <c r="I33" s="16">
        <f>$C$3</f>
        <v>45334</v>
      </c>
      <c r="J33" s="10" t="str">
        <f>VLOOKUP(E33,'Align Conditions'!$B$2:$C$4,2,FALSE)</f>
        <v>Allocated</v>
      </c>
      <c r="K33" s="26" t="str">
        <f t="shared" si="0"/>
        <v>Allocated</v>
      </c>
      <c r="L33" s="26" t="str">
        <f>IF(AND(D33=$C$4, H33&gt;$E$4, K33="Allocated"), IF(OR(H33=_xlfn.MAXIFS(H$9:H$70, A$9:A$70, A33, D$9:D$70, $C$4, K$9:K$70, "Allocated"), COUNTIFS(A$9:A$70, A33, D$9:D$70, $C$4, K$9:K$70, "Allocated", H$9:H$70, H33) &gt;1), "Reporting", " "), " ")</f>
        <v xml:space="preserve"> </v>
      </c>
      <c r="M33" s="26" t="str">
        <f>IF(COUNTIF($A$9:$A33, $A33)=1, "Distinct", " ")</f>
        <v xml:space="preserve"> </v>
      </c>
      <c r="N33" t="str">
        <f t="shared" si="1"/>
        <v>Distinct</v>
      </c>
      <c r="O33" t="str">
        <f t="shared" si="2"/>
        <v>DISTINCT</v>
      </c>
      <c r="P33" s="26" t="str">
        <f t="shared" si="3"/>
        <v xml:space="preserve"> </v>
      </c>
      <c r="Q33"/>
    </row>
    <row r="34" spans="1:17" s="26" customFormat="1" x14ac:dyDescent="0.35">
      <c r="A34" s="12">
        <v>212116</v>
      </c>
      <c r="B34" s="13" t="s">
        <v>33</v>
      </c>
      <c r="C34" s="13" t="s">
        <v>10</v>
      </c>
      <c r="D34" s="13" t="s">
        <v>13</v>
      </c>
      <c r="E34" s="11" t="s">
        <v>14</v>
      </c>
      <c r="F34" s="14">
        <v>45292</v>
      </c>
      <c r="G34" s="14">
        <v>45657</v>
      </c>
      <c r="H34" s="15">
        <v>1</v>
      </c>
      <c r="I34" s="16">
        <f>$C$3</f>
        <v>45334</v>
      </c>
      <c r="J34" s="10" t="str">
        <f>VLOOKUP(E34,'Align Conditions'!$B$2:$C$4,2,FALSE)</f>
        <v>Unallocated</v>
      </c>
      <c r="K34" s="26" t="str">
        <f t="shared" si="0"/>
        <v>Not Allocated</v>
      </c>
      <c r="L34" s="26" t="str">
        <f>IF(AND(D34=$C$4, H34&gt;$E$4, K34="Allocated"), IF(OR(H34=_xlfn.MAXIFS(H$9:H$70, A$9:A$70, A34, D$9:D$70, $C$4, K$9:K$70, "Allocated"), COUNTIFS(A$9:A$70, A34, D$9:D$70, $C$4, K$9:K$70, "Allocated", H$9:H$70, H34) &gt;1), "Reporting", " "), " ")</f>
        <v xml:space="preserve"> </v>
      </c>
      <c r="M34" s="26" t="str">
        <f>IF(COUNTIF($A$9:$A34, $A34)=1, "Distinct", " ")</f>
        <v>Distinct</v>
      </c>
      <c r="N34" t="str">
        <f t="shared" si="1"/>
        <v xml:space="preserve"> </v>
      </c>
      <c r="O34" t="b">
        <f t="shared" si="2"/>
        <v>0</v>
      </c>
      <c r="P34" s="26" t="str">
        <f t="shared" si="3"/>
        <v xml:space="preserve"> </v>
      </c>
      <c r="Q34"/>
    </row>
    <row r="35" spans="1:17" s="26" customFormat="1" x14ac:dyDescent="0.35">
      <c r="A35" s="12">
        <v>212117</v>
      </c>
      <c r="B35" s="13" t="s">
        <v>34</v>
      </c>
      <c r="C35" s="13" t="s">
        <v>16</v>
      </c>
      <c r="D35" s="13" t="s">
        <v>15</v>
      </c>
      <c r="E35" s="10" t="s">
        <v>12</v>
      </c>
      <c r="F35" s="14">
        <v>45292</v>
      </c>
      <c r="G35" s="14">
        <v>45657</v>
      </c>
      <c r="H35" s="15">
        <v>1</v>
      </c>
      <c r="I35" s="16">
        <f>$C$3</f>
        <v>45334</v>
      </c>
      <c r="J35" s="10" t="str">
        <f>VLOOKUP(E35,'Align Conditions'!$B$2:$C$4,2,FALSE)</f>
        <v>Allocated</v>
      </c>
      <c r="K35" s="26" t="str">
        <f t="shared" si="0"/>
        <v>Allocated</v>
      </c>
      <c r="L35" s="26" t="str">
        <f>IF(AND(D35=$C$4, H35&gt;$E$4, K35="Allocated"), IF(OR(H35=_xlfn.MAXIFS(H$9:H$70, A$9:A$70, A35, D$9:D$70, $C$4, K$9:K$70, "Allocated"), COUNTIFS(A$9:A$70, A35, D$9:D$70, $C$4, K$9:K$70, "Allocated", H$9:H$70, H35) &gt;1), "Reporting", " "), " ")</f>
        <v xml:space="preserve"> </v>
      </c>
      <c r="M35" s="26" t="str">
        <f>IF(COUNTIF($A$9:$A35, $A35)=1, "Distinct", " ")</f>
        <v>Distinct</v>
      </c>
      <c r="N35" t="str">
        <f t="shared" si="1"/>
        <v>Distinct</v>
      </c>
      <c r="O35" t="str">
        <f t="shared" si="2"/>
        <v>DISTINCT</v>
      </c>
      <c r="P35" s="26" t="str">
        <f t="shared" si="3"/>
        <v xml:space="preserve"> </v>
      </c>
      <c r="Q35"/>
    </row>
    <row r="36" spans="1:17" s="26" customFormat="1" x14ac:dyDescent="0.35">
      <c r="A36" s="12">
        <v>212118</v>
      </c>
      <c r="B36" s="13" t="s">
        <v>35</v>
      </c>
      <c r="C36" s="13" t="s">
        <v>16</v>
      </c>
      <c r="D36" s="13" t="s">
        <v>15</v>
      </c>
      <c r="E36" s="10" t="s">
        <v>12</v>
      </c>
      <c r="F36" s="14">
        <v>45292</v>
      </c>
      <c r="G36" s="14">
        <v>45657</v>
      </c>
      <c r="H36" s="15">
        <v>1</v>
      </c>
      <c r="I36" s="16">
        <f>$C$3</f>
        <v>45334</v>
      </c>
      <c r="J36" s="10" t="str">
        <f>VLOOKUP(E36,'Align Conditions'!$B$2:$C$4,2,FALSE)</f>
        <v>Allocated</v>
      </c>
      <c r="K36" s="26" t="str">
        <f t="shared" si="0"/>
        <v>Allocated</v>
      </c>
      <c r="L36" s="26" t="str">
        <f>IF(AND(D36=$C$4, H36&gt;$E$4, K36="Allocated"), IF(OR(H36=_xlfn.MAXIFS(H$9:H$70, A$9:A$70, A36, D$9:D$70, $C$4, K$9:K$70, "Allocated"), COUNTIFS(A$9:A$70, A36, D$9:D$70, $C$4, K$9:K$70, "Allocated", H$9:H$70, H36) &gt;1), "Reporting", " "), " ")</f>
        <v xml:space="preserve"> </v>
      </c>
      <c r="M36" s="26" t="str">
        <f>IF(COUNTIF($A$9:$A36, $A36)=1, "Distinct", " ")</f>
        <v>Distinct</v>
      </c>
      <c r="N36" t="str">
        <f t="shared" si="1"/>
        <v>Distinct</v>
      </c>
      <c r="O36" t="str">
        <f t="shared" si="2"/>
        <v>DISTINCT</v>
      </c>
      <c r="P36" s="26" t="str">
        <f t="shared" si="3"/>
        <v xml:space="preserve"> </v>
      </c>
      <c r="Q36"/>
    </row>
    <row r="37" spans="1:17" s="26" customFormat="1" x14ac:dyDescent="0.35">
      <c r="A37" s="12">
        <v>212119</v>
      </c>
      <c r="B37" s="13" t="s">
        <v>36</v>
      </c>
      <c r="C37" s="13" t="s">
        <v>10</v>
      </c>
      <c r="D37" s="13" t="s">
        <v>13</v>
      </c>
      <c r="E37" s="11" t="s">
        <v>14</v>
      </c>
      <c r="F37" s="14">
        <v>45383</v>
      </c>
      <c r="G37" s="14">
        <v>45657</v>
      </c>
      <c r="H37" s="15">
        <v>1</v>
      </c>
      <c r="I37" s="16">
        <f>$C$3</f>
        <v>45334</v>
      </c>
      <c r="J37" s="10" t="str">
        <f>VLOOKUP(E37,'Align Conditions'!$B$2:$C$4,2,FALSE)</f>
        <v>Unallocated</v>
      </c>
      <c r="K37" s="26" t="str">
        <f t="shared" si="0"/>
        <v>Not Allocated</v>
      </c>
      <c r="L37" s="26" t="str">
        <f>IF(AND(D37=$C$4, H37&gt;$E$4, K37="Allocated"), IF(OR(H37=_xlfn.MAXIFS(H$9:H$70, A$9:A$70, A37, D$9:D$70, $C$4, K$9:K$70, "Allocated"), COUNTIFS(A$9:A$70, A37, D$9:D$70, $C$4, K$9:K$70, "Allocated", H$9:H$70, H37) &gt;1), "Reporting", " "), " ")</f>
        <v xml:space="preserve"> </v>
      </c>
      <c r="M37" s="26" t="str">
        <f>IF(COUNTIF($A$9:$A37, $A37)=1, "Distinct", " ")</f>
        <v>Distinct</v>
      </c>
      <c r="N37" t="str">
        <f t="shared" si="1"/>
        <v xml:space="preserve"> </v>
      </c>
      <c r="O37" t="b">
        <f t="shared" si="2"/>
        <v>0</v>
      </c>
      <c r="P37" s="26" t="str">
        <f t="shared" si="3"/>
        <v xml:space="preserve"> </v>
      </c>
      <c r="Q37"/>
    </row>
    <row r="38" spans="1:17" s="26" customFormat="1" x14ac:dyDescent="0.35">
      <c r="A38" s="12">
        <v>212119</v>
      </c>
      <c r="B38" s="13" t="s">
        <v>36</v>
      </c>
      <c r="C38" s="13" t="s">
        <v>10</v>
      </c>
      <c r="D38" s="13" t="s">
        <v>11</v>
      </c>
      <c r="E38" s="10" t="s">
        <v>12</v>
      </c>
      <c r="F38" s="14">
        <v>45292</v>
      </c>
      <c r="G38" s="14">
        <v>45382</v>
      </c>
      <c r="H38" s="15">
        <v>1</v>
      </c>
      <c r="I38" s="16">
        <f>$C$3</f>
        <v>45334</v>
      </c>
      <c r="J38" s="10" t="str">
        <f>VLOOKUP(E38,'Align Conditions'!$B$2:$C$4,2,FALSE)</f>
        <v>Allocated</v>
      </c>
      <c r="K38" s="26" t="str">
        <f t="shared" si="0"/>
        <v>Allocated</v>
      </c>
      <c r="L38" s="26" t="str">
        <f>IF(AND(D38=$C$4, H38&gt;$E$4, K38="Allocated"), IF(OR(H38=_xlfn.MAXIFS(H$9:H$70, A$9:A$70, A38, D$9:D$70, $C$4, K$9:K$70, "Allocated"), COUNTIFS(A$9:A$70, A38, D$9:D$70, $C$4, K$9:K$70, "Allocated", H$9:H$70, H38) &gt;1), "Reporting", " "), " ")</f>
        <v>Reporting</v>
      </c>
      <c r="M38" s="26" t="str">
        <f>IF(COUNTIF($A$9:$A38, $A38)=1, "Distinct", " ")</f>
        <v xml:space="preserve"> </v>
      </c>
      <c r="N38" t="str">
        <f t="shared" si="1"/>
        <v>Distinct</v>
      </c>
      <c r="O38" t="str">
        <f t="shared" si="2"/>
        <v>DISTINCT</v>
      </c>
      <c r="P38" s="26" t="str">
        <f t="shared" si="3"/>
        <v>Reporting</v>
      </c>
      <c r="Q38"/>
    </row>
    <row r="39" spans="1:17" s="26" customFormat="1" x14ac:dyDescent="0.35">
      <c r="A39" s="12">
        <v>212120</v>
      </c>
      <c r="B39" s="13" t="s">
        <v>37</v>
      </c>
      <c r="C39" s="13" t="s">
        <v>16</v>
      </c>
      <c r="D39" s="13" t="s">
        <v>13</v>
      </c>
      <c r="E39" s="10" t="s">
        <v>12</v>
      </c>
      <c r="F39" s="14">
        <v>45292</v>
      </c>
      <c r="G39" s="14">
        <v>45657</v>
      </c>
      <c r="H39" s="15">
        <v>1</v>
      </c>
      <c r="I39" s="16">
        <f>$C$3</f>
        <v>45334</v>
      </c>
      <c r="J39" s="10" t="str">
        <f>VLOOKUP(E39,'Align Conditions'!$B$2:$C$4,2,FALSE)</f>
        <v>Allocated</v>
      </c>
      <c r="K39" s="26" t="str">
        <f t="shared" si="0"/>
        <v>Allocated</v>
      </c>
      <c r="L39" s="26" t="str">
        <f>IF(AND(D39=$C$4, H39&gt;$E$4, K39="Allocated"), IF(OR(H39=_xlfn.MAXIFS(H$9:H$70, A$9:A$70, A39, D$9:D$70, $C$4, K$9:K$70, "Allocated"), COUNTIFS(A$9:A$70, A39, D$9:D$70, $C$4, K$9:K$70, "Allocated", H$9:H$70, H39) &gt;1), "Reporting", " "), " ")</f>
        <v xml:space="preserve"> </v>
      </c>
      <c r="M39" s="26" t="str">
        <f>IF(COUNTIF($A$9:$A39, $A39)=1, "Distinct", " ")</f>
        <v>Distinct</v>
      </c>
      <c r="N39" t="str">
        <f t="shared" si="1"/>
        <v>Distinct</v>
      </c>
      <c r="O39" t="str">
        <f t="shared" si="2"/>
        <v>DISTINCT</v>
      </c>
      <c r="P39" s="26" t="str">
        <f t="shared" si="3"/>
        <v xml:space="preserve"> </v>
      </c>
      <c r="Q39"/>
    </row>
    <row r="40" spans="1:17" s="26" customFormat="1" x14ac:dyDescent="0.35">
      <c r="A40" s="12">
        <v>212121</v>
      </c>
      <c r="B40" s="13" t="s">
        <v>38</v>
      </c>
      <c r="C40" s="13" t="s">
        <v>10</v>
      </c>
      <c r="D40" s="13" t="s">
        <v>13</v>
      </c>
      <c r="E40" s="10" t="s">
        <v>17</v>
      </c>
      <c r="F40" s="14">
        <v>45292</v>
      </c>
      <c r="G40" s="14">
        <v>45657</v>
      </c>
      <c r="H40" s="15">
        <v>1</v>
      </c>
      <c r="I40" s="16">
        <f>$C$3</f>
        <v>45334</v>
      </c>
      <c r="J40" s="10" t="str">
        <f>VLOOKUP(E40,'Align Conditions'!$B$2:$C$4,2,FALSE)</f>
        <v>Allocated</v>
      </c>
      <c r="K40" s="26" t="str">
        <f t="shared" si="0"/>
        <v>Allocated</v>
      </c>
      <c r="L40" s="26" t="str">
        <f>IF(AND(D40=$C$4, H40&gt;$E$4, K40="Allocated"), IF(OR(H40=_xlfn.MAXIFS(H$9:H$70, A$9:A$70, A40, D$9:D$70, $C$4, K$9:K$70, "Allocated"), COUNTIFS(A$9:A$70, A40, D$9:D$70, $C$4, K$9:K$70, "Allocated", H$9:H$70, H40) &gt;1), "Reporting", " "), " ")</f>
        <v xml:space="preserve"> </v>
      </c>
      <c r="M40" s="26" t="str">
        <f>IF(COUNTIF($A$9:$A40, $A40)=1, "Distinct", " ")</f>
        <v>Distinct</v>
      </c>
      <c r="N40" t="str">
        <f t="shared" si="1"/>
        <v>Distinct</v>
      </c>
      <c r="O40" t="str">
        <f t="shared" si="2"/>
        <v>DISTINCT</v>
      </c>
      <c r="P40" s="26" t="str">
        <f t="shared" si="3"/>
        <v xml:space="preserve"> </v>
      </c>
      <c r="Q40"/>
    </row>
    <row r="41" spans="1:17" s="26" customFormat="1" x14ac:dyDescent="0.35">
      <c r="A41" s="12">
        <v>212122</v>
      </c>
      <c r="B41" s="13" t="s">
        <v>39</v>
      </c>
      <c r="C41" s="13" t="s">
        <v>10</v>
      </c>
      <c r="D41" s="13" t="s">
        <v>15</v>
      </c>
      <c r="E41" s="10" t="s">
        <v>17</v>
      </c>
      <c r="F41" s="14">
        <v>45292</v>
      </c>
      <c r="G41" s="14">
        <v>45657</v>
      </c>
      <c r="H41" s="15">
        <v>1</v>
      </c>
      <c r="I41" s="16">
        <f>$C$3</f>
        <v>45334</v>
      </c>
      <c r="J41" s="10" t="str">
        <f>VLOOKUP(E41,'Align Conditions'!$B$2:$C$4,2,FALSE)</f>
        <v>Allocated</v>
      </c>
      <c r="K41" s="26" t="str">
        <f t="shared" si="0"/>
        <v>Allocated</v>
      </c>
      <c r="L41" s="26" t="str">
        <f>IF(AND(D41=$C$4, H41&gt;$E$4, K41="Allocated"), IF(OR(H41=_xlfn.MAXIFS(H$9:H$70, A$9:A$70, A41, D$9:D$70, $C$4, K$9:K$70, "Allocated"), COUNTIFS(A$9:A$70, A41, D$9:D$70, $C$4, K$9:K$70, "Allocated", H$9:H$70, H41) &gt;1), "Reporting", " "), " ")</f>
        <v xml:space="preserve"> </v>
      </c>
      <c r="M41" s="26" t="str">
        <f>IF(COUNTIF($A$9:$A41, $A41)=1, "Distinct", " ")</f>
        <v>Distinct</v>
      </c>
      <c r="N41" t="str">
        <f t="shared" si="1"/>
        <v>Distinct</v>
      </c>
      <c r="O41" t="str">
        <f t="shared" si="2"/>
        <v>DISTINCT</v>
      </c>
      <c r="P41" s="26" t="str">
        <f t="shared" si="3"/>
        <v xml:space="preserve"> </v>
      </c>
      <c r="Q41"/>
    </row>
    <row r="42" spans="1:17" s="26" customFormat="1" x14ac:dyDescent="0.35">
      <c r="A42" s="12">
        <v>212123</v>
      </c>
      <c r="B42" s="13" t="s">
        <v>40</v>
      </c>
      <c r="C42" s="13" t="s">
        <v>16</v>
      </c>
      <c r="D42" s="13" t="s">
        <v>13</v>
      </c>
      <c r="E42" s="11" t="s">
        <v>14</v>
      </c>
      <c r="F42" s="14">
        <v>45367</v>
      </c>
      <c r="G42" s="14">
        <v>45657</v>
      </c>
      <c r="H42" s="15">
        <v>1</v>
      </c>
      <c r="I42" s="16">
        <f>$C$3</f>
        <v>45334</v>
      </c>
      <c r="J42" s="10" t="str">
        <f>VLOOKUP(E42,'Align Conditions'!$B$2:$C$4,2,FALSE)</f>
        <v>Unallocated</v>
      </c>
      <c r="K42" s="26" t="str">
        <f t="shared" ref="K42:K73" si="5">IF(AND(J42="Allocated",$C$3&gt;F42,$C$3&lt;G42),"Allocated","Not Allocated")</f>
        <v>Not Allocated</v>
      </c>
      <c r="L42" s="26" t="str">
        <f>IF(AND(D42=$C$4, H42&gt;$E$4, K42="Allocated"), IF(OR(H42=_xlfn.MAXIFS(H$9:H$70, A$9:A$70, A42, D$9:D$70, $C$4, K$9:K$70, "Allocated"), COUNTIFS(A$9:A$70, A42, D$9:D$70, $C$4, K$9:K$70, "Allocated", H$9:H$70, H42) &gt;1), "Reporting", " "), " ")</f>
        <v xml:space="preserve"> </v>
      </c>
      <c r="M42" s="26" t="str">
        <f>IF(COUNTIF($A$9:$A42, $A42)=1, "Distinct", " ")</f>
        <v>Distinct</v>
      </c>
      <c r="N42" t="str">
        <f t="shared" si="1"/>
        <v xml:space="preserve"> </v>
      </c>
      <c r="O42" t="b">
        <f t="shared" si="2"/>
        <v>0</v>
      </c>
      <c r="P42" s="26" t="str">
        <f t="shared" si="3"/>
        <v xml:space="preserve"> </v>
      </c>
      <c r="Q42"/>
    </row>
    <row r="43" spans="1:17" s="26" customFormat="1" x14ac:dyDescent="0.35">
      <c r="A43" s="12">
        <v>212123</v>
      </c>
      <c r="B43" s="13" t="s">
        <v>40</v>
      </c>
      <c r="C43" s="13" t="s">
        <v>16</v>
      </c>
      <c r="D43" s="13" t="s">
        <v>11</v>
      </c>
      <c r="E43" s="10" t="s">
        <v>17</v>
      </c>
      <c r="F43" s="14">
        <v>45292</v>
      </c>
      <c r="G43" s="14">
        <v>45366</v>
      </c>
      <c r="H43" s="15">
        <v>1</v>
      </c>
      <c r="I43" s="16">
        <f>$C$3</f>
        <v>45334</v>
      </c>
      <c r="J43" s="10" t="str">
        <f>VLOOKUP(E43,'Align Conditions'!$B$2:$C$4,2,FALSE)</f>
        <v>Allocated</v>
      </c>
      <c r="K43" s="26" t="str">
        <f t="shared" si="5"/>
        <v>Allocated</v>
      </c>
      <c r="L43" s="26" t="str">
        <f>IF(AND(D43=$C$4, H43&gt;$E$4, K43="Allocated"), IF(OR(H43=_xlfn.MAXIFS(H$9:H$70, A$9:A$70, A43, D$9:D$70, $C$4, K$9:K$70, "Allocated"), COUNTIFS(A$9:A$70, A43, D$9:D$70, $C$4, K$9:K$70, "Allocated", H$9:H$70, H43) &gt;1), "Reporting", " "), " ")</f>
        <v>Reporting</v>
      </c>
      <c r="M43" s="26" t="str">
        <f>IF(COUNTIF($A$9:$A43, $A43)=1, "Distinct", " ")</f>
        <v xml:space="preserve"> </v>
      </c>
      <c r="N43" t="str">
        <f t="shared" si="1"/>
        <v>Distinct</v>
      </c>
      <c r="O43" t="str">
        <f t="shared" si="2"/>
        <v>DISTINCT</v>
      </c>
      <c r="P43" s="26" t="str">
        <f t="shared" si="3"/>
        <v>Reporting</v>
      </c>
      <c r="Q43"/>
    </row>
    <row r="44" spans="1:17" s="26" customFormat="1" x14ac:dyDescent="0.35">
      <c r="A44" s="12">
        <v>212124</v>
      </c>
      <c r="B44" s="13" t="s">
        <v>41</v>
      </c>
      <c r="C44" s="13" t="s">
        <v>16</v>
      </c>
      <c r="D44" s="13" t="s">
        <v>13</v>
      </c>
      <c r="E44" s="10" t="s">
        <v>12</v>
      </c>
      <c r="F44" s="14">
        <v>45292</v>
      </c>
      <c r="G44" s="14">
        <v>45657</v>
      </c>
      <c r="H44" s="15">
        <v>1</v>
      </c>
      <c r="I44" s="16">
        <f>$C$3</f>
        <v>45334</v>
      </c>
      <c r="J44" s="10" t="str">
        <f>VLOOKUP(E44,'Align Conditions'!$B$2:$C$4,2,FALSE)</f>
        <v>Allocated</v>
      </c>
      <c r="K44" s="26" t="str">
        <f t="shared" si="5"/>
        <v>Allocated</v>
      </c>
      <c r="L44" s="26" t="str">
        <f>IF(AND(D44=$C$4, H44&gt;$E$4, K44="Allocated"), IF(OR(H44=_xlfn.MAXIFS(H$9:H$70, A$9:A$70, A44, D$9:D$70, $C$4, K$9:K$70, "Allocated"), COUNTIFS(A$9:A$70, A44, D$9:D$70, $C$4, K$9:K$70, "Allocated", H$9:H$70, H44) &gt;1), "Reporting", " "), " ")</f>
        <v xml:space="preserve"> </v>
      </c>
      <c r="M44" s="26" t="str">
        <f>IF(COUNTIF($A$9:$A44, $A44)=1, "Distinct", " ")</f>
        <v>Distinct</v>
      </c>
      <c r="N44" t="str">
        <f t="shared" si="1"/>
        <v>Distinct</v>
      </c>
      <c r="O44" t="str">
        <f t="shared" si="2"/>
        <v>DISTINCT</v>
      </c>
      <c r="P44" s="26" t="str">
        <f t="shared" si="3"/>
        <v xml:space="preserve"> </v>
      </c>
      <c r="Q44"/>
    </row>
    <row r="45" spans="1:17" s="26" customFormat="1" x14ac:dyDescent="0.35">
      <c r="A45" s="12">
        <v>212125</v>
      </c>
      <c r="B45" s="13" t="s">
        <v>42</v>
      </c>
      <c r="C45" s="13" t="s">
        <v>16</v>
      </c>
      <c r="D45" s="13" t="s">
        <v>13</v>
      </c>
      <c r="E45" s="11" t="s">
        <v>14</v>
      </c>
      <c r="F45" s="14">
        <v>45383</v>
      </c>
      <c r="G45" s="14">
        <v>45657</v>
      </c>
      <c r="H45" s="15">
        <v>1</v>
      </c>
      <c r="I45" s="16">
        <f>$C$3</f>
        <v>45334</v>
      </c>
      <c r="J45" s="10" t="str">
        <f>VLOOKUP(E45,'Align Conditions'!$B$2:$C$4,2,FALSE)</f>
        <v>Unallocated</v>
      </c>
      <c r="K45" s="26" t="str">
        <f t="shared" si="5"/>
        <v>Not Allocated</v>
      </c>
      <c r="L45" s="26" t="str">
        <f>IF(AND(D45=$C$4, H45&gt;$E$4, K45="Allocated"), IF(OR(H45=_xlfn.MAXIFS(H$9:H$70, A$9:A$70, A45, D$9:D$70, $C$4, K$9:K$70, "Allocated"), COUNTIFS(A$9:A$70, A45, D$9:D$70, $C$4, K$9:K$70, "Allocated", H$9:H$70, H45) &gt;1), "Reporting", " "), " ")</f>
        <v xml:space="preserve"> </v>
      </c>
      <c r="M45" s="26" t="str">
        <f>IF(COUNTIF($A$9:$A45, $A45)=1, "Distinct", " ")</f>
        <v>Distinct</v>
      </c>
      <c r="N45" t="str">
        <f t="shared" si="1"/>
        <v xml:space="preserve"> </v>
      </c>
      <c r="O45" t="b">
        <f t="shared" si="2"/>
        <v>0</v>
      </c>
      <c r="P45" s="26" t="str">
        <f t="shared" si="3"/>
        <v xml:space="preserve"> </v>
      </c>
      <c r="Q45"/>
    </row>
    <row r="46" spans="1:17" s="26" customFormat="1" x14ac:dyDescent="0.35">
      <c r="A46" s="12">
        <v>212125</v>
      </c>
      <c r="B46" s="13" t="s">
        <v>42</v>
      </c>
      <c r="C46" s="13" t="s">
        <v>16</v>
      </c>
      <c r="D46" s="13" t="s">
        <v>11</v>
      </c>
      <c r="E46" s="10" t="s">
        <v>12</v>
      </c>
      <c r="F46" s="14">
        <v>45292</v>
      </c>
      <c r="G46" s="14">
        <v>45382</v>
      </c>
      <c r="H46" s="15">
        <v>1</v>
      </c>
      <c r="I46" s="16">
        <f>$C$3</f>
        <v>45334</v>
      </c>
      <c r="J46" s="10" t="str">
        <f>VLOOKUP(E46,'Align Conditions'!$B$2:$C$4,2,FALSE)</f>
        <v>Allocated</v>
      </c>
      <c r="K46" s="26" t="str">
        <f t="shared" si="5"/>
        <v>Allocated</v>
      </c>
      <c r="L46" s="26" t="str">
        <f>IF(AND(D46=$C$4, H46&gt;$E$4, K46="Allocated"), IF(OR(H46=_xlfn.MAXIFS(H$9:H$70, A$9:A$70, A46, D$9:D$70, $C$4, K$9:K$70, "Allocated"), COUNTIFS(A$9:A$70, A46, D$9:D$70, $C$4, K$9:K$70, "Allocated", H$9:H$70, H46) &gt;1), "Reporting", " "), " ")</f>
        <v>Reporting</v>
      </c>
      <c r="M46" s="26" t="str">
        <f>IF(COUNTIF($A$9:$A46, $A46)=1, "Distinct", " ")</f>
        <v xml:space="preserve"> </v>
      </c>
      <c r="N46" t="str">
        <f t="shared" si="1"/>
        <v>Distinct</v>
      </c>
      <c r="O46" t="str">
        <f t="shared" si="2"/>
        <v>DISTINCT</v>
      </c>
      <c r="P46" s="26" t="str">
        <f t="shared" si="3"/>
        <v>Reporting</v>
      </c>
      <c r="Q46"/>
    </row>
    <row r="47" spans="1:17" s="26" customFormat="1" x14ac:dyDescent="0.35">
      <c r="A47" s="12">
        <v>212126</v>
      </c>
      <c r="B47" s="13" t="s">
        <v>43</v>
      </c>
      <c r="C47" s="13" t="s">
        <v>16</v>
      </c>
      <c r="D47" s="13" t="s">
        <v>13</v>
      </c>
      <c r="E47" s="10" t="s">
        <v>17</v>
      </c>
      <c r="F47" s="14">
        <v>45292</v>
      </c>
      <c r="G47" s="14">
        <v>45322</v>
      </c>
      <c r="H47" s="15">
        <v>1</v>
      </c>
      <c r="I47" s="16">
        <f>$C$3</f>
        <v>45334</v>
      </c>
      <c r="J47" s="10" t="str">
        <f>VLOOKUP(E47,'Align Conditions'!$B$2:$C$4,2,FALSE)</f>
        <v>Allocated</v>
      </c>
      <c r="K47" s="26" t="str">
        <f t="shared" si="5"/>
        <v>Not Allocated</v>
      </c>
      <c r="L47" s="26" t="str">
        <f>IF(AND(D47=$C$4, H47&gt;$E$4, K47="Allocated"), IF(OR(H47=_xlfn.MAXIFS(H$9:H$70, A$9:A$70, A47, D$9:D$70, $C$4, K$9:K$70, "Allocated"), COUNTIFS(A$9:A$70, A47, D$9:D$70, $C$4, K$9:K$70, "Allocated", H$9:H$70, H47) &gt;1), "Reporting", " "), " ")</f>
        <v xml:space="preserve"> </v>
      </c>
      <c r="M47" s="26" t="str">
        <f>IF(COUNTIF($A$9:$A47, $A47)=1, "Distinct", " ")</f>
        <v>Distinct</v>
      </c>
      <c r="N47" t="str">
        <f t="shared" si="1"/>
        <v xml:space="preserve"> </v>
      </c>
      <c r="O47" t="b">
        <f t="shared" si="2"/>
        <v>0</v>
      </c>
      <c r="P47" s="26" t="str">
        <f t="shared" si="3"/>
        <v xml:space="preserve"> </v>
      </c>
      <c r="Q47"/>
    </row>
    <row r="48" spans="1:17" s="26" customFormat="1" x14ac:dyDescent="0.35">
      <c r="A48" s="12">
        <v>212126</v>
      </c>
      <c r="B48" s="13" t="s">
        <v>43</v>
      </c>
      <c r="C48" s="13" t="s">
        <v>16</v>
      </c>
      <c r="D48" s="13" t="s">
        <v>13</v>
      </c>
      <c r="E48" s="10" t="s">
        <v>17</v>
      </c>
      <c r="F48" s="14">
        <v>45323</v>
      </c>
      <c r="G48" s="14">
        <v>45347</v>
      </c>
      <c r="H48" s="15">
        <v>1</v>
      </c>
      <c r="I48" s="16">
        <f>$C$3</f>
        <v>45334</v>
      </c>
      <c r="J48" s="10" t="str">
        <f>VLOOKUP(E48,'Align Conditions'!$B$2:$C$4,2,FALSE)</f>
        <v>Allocated</v>
      </c>
      <c r="K48" s="26" t="str">
        <f t="shared" si="5"/>
        <v>Allocated</v>
      </c>
      <c r="L48" s="26" t="str">
        <f>IF(AND(D48=$C$4, H48&gt;$E$4, K48="Allocated"), IF(OR(H48=_xlfn.MAXIFS(H$9:H$70, A$9:A$70, A48, D$9:D$70, $C$4, K$9:K$70, "Allocated"), COUNTIFS(A$9:A$70, A48, D$9:D$70, $C$4, K$9:K$70, "Allocated", H$9:H$70, H48) &gt;1), "Reporting", " "), " ")</f>
        <v xml:space="preserve"> </v>
      </c>
      <c r="M48" s="26" t="str">
        <f>IF(COUNTIF($A$9:$A48, $A48)=1, "Distinct", " ")</f>
        <v xml:space="preserve"> </v>
      </c>
      <c r="N48" t="str">
        <f t="shared" si="1"/>
        <v xml:space="preserve"> </v>
      </c>
      <c r="O48" t="str">
        <f t="shared" si="2"/>
        <v>DISTINCT</v>
      </c>
      <c r="P48" s="26" t="str">
        <f t="shared" si="3"/>
        <v xml:space="preserve"> </v>
      </c>
      <c r="Q48"/>
    </row>
    <row r="49" spans="1:17" s="26" customFormat="1" x14ac:dyDescent="0.35">
      <c r="A49" s="12">
        <v>212126</v>
      </c>
      <c r="B49" s="13" t="s">
        <v>43</v>
      </c>
      <c r="C49" s="13" t="s">
        <v>16</v>
      </c>
      <c r="D49" s="13" t="s">
        <v>11</v>
      </c>
      <c r="E49" s="10" t="s">
        <v>17</v>
      </c>
      <c r="F49" s="14">
        <v>45348</v>
      </c>
      <c r="G49" s="14">
        <v>45657</v>
      </c>
      <c r="H49" s="15">
        <v>1</v>
      </c>
      <c r="I49" s="16">
        <f>$C$3</f>
        <v>45334</v>
      </c>
      <c r="J49" s="10" t="str">
        <f>VLOOKUP(E49,'Align Conditions'!$B$2:$C$4,2,FALSE)</f>
        <v>Allocated</v>
      </c>
      <c r="K49" s="26" t="str">
        <f t="shared" si="5"/>
        <v>Not Allocated</v>
      </c>
      <c r="L49" s="26" t="str">
        <f>IF(AND(D49=$C$4, H49&gt;$E$4, K49="Allocated"), IF(OR(H49=_xlfn.MAXIFS(H$9:H$70, A$9:A$70, A49, D$9:D$70, $C$4, K$9:K$70, "Allocated"), COUNTIFS(A$9:A$70, A49, D$9:D$70, $C$4, K$9:K$70, "Allocated", H$9:H$70, H49) &gt;1), "Reporting", " "), " ")</f>
        <v xml:space="preserve"> </v>
      </c>
      <c r="M49" s="26" t="str">
        <f>IF(COUNTIF($A$9:$A49, $A49)=1, "Distinct", " ")</f>
        <v xml:space="preserve"> </v>
      </c>
      <c r="N49" t="str">
        <f t="shared" si="1"/>
        <v xml:space="preserve"> </v>
      </c>
      <c r="O49" t="b">
        <f t="shared" si="2"/>
        <v>0</v>
      </c>
      <c r="P49" s="26" t="str">
        <f t="shared" si="3"/>
        <v xml:space="preserve"> </v>
      </c>
      <c r="Q49"/>
    </row>
    <row r="50" spans="1:17" s="26" customFormat="1" x14ac:dyDescent="0.35">
      <c r="A50" s="12">
        <v>212127</v>
      </c>
      <c r="B50" s="13" t="s">
        <v>44</v>
      </c>
      <c r="C50" s="13" t="s">
        <v>10</v>
      </c>
      <c r="D50" s="13" t="s">
        <v>13</v>
      </c>
      <c r="E50" s="11" t="s">
        <v>14</v>
      </c>
      <c r="F50" s="14">
        <v>45292</v>
      </c>
      <c r="G50" s="14">
        <v>45312</v>
      </c>
      <c r="H50" s="15">
        <v>0.75</v>
      </c>
      <c r="I50" s="16">
        <f>$C$3</f>
        <v>45334</v>
      </c>
      <c r="J50" s="10" t="str">
        <f>VLOOKUP(E50,'Align Conditions'!$B$2:$C$4,2,FALSE)</f>
        <v>Unallocated</v>
      </c>
      <c r="K50" s="26" t="str">
        <f t="shared" si="5"/>
        <v>Not Allocated</v>
      </c>
      <c r="L50" s="26" t="str">
        <f>IF(AND(D50=$C$4, H50&gt;$E$4, K50="Allocated"), IF(OR(H50=_xlfn.MAXIFS(H$9:H$70, A$9:A$70, A50, D$9:D$70, $C$4, K$9:K$70, "Allocated"), COUNTIFS(A$9:A$70, A50, D$9:D$70, $C$4, K$9:K$70, "Allocated", H$9:H$70, H50) &gt;1), "Reporting", " "), " ")</f>
        <v xml:space="preserve"> </v>
      </c>
      <c r="M50" s="26" t="str">
        <f>IF(COUNTIF($A$9:$A50, $A50)=1, "Distinct", " ")</f>
        <v>Distinct</v>
      </c>
      <c r="N50" t="str">
        <f t="shared" si="1"/>
        <v xml:space="preserve"> </v>
      </c>
      <c r="O50" t="b">
        <f t="shared" si="2"/>
        <v>0</v>
      </c>
      <c r="P50" s="26" t="str">
        <f t="shared" si="3"/>
        <v xml:space="preserve"> </v>
      </c>
      <c r="Q50"/>
    </row>
    <row r="51" spans="1:17" s="26" customFormat="1" x14ac:dyDescent="0.35">
      <c r="A51" s="12">
        <v>212127</v>
      </c>
      <c r="B51" s="13" t="s">
        <v>44</v>
      </c>
      <c r="C51" s="13" t="s">
        <v>10</v>
      </c>
      <c r="D51" s="13" t="s">
        <v>13</v>
      </c>
      <c r="E51" s="11" t="s">
        <v>14</v>
      </c>
      <c r="F51" s="14">
        <v>45313</v>
      </c>
      <c r="G51" s="14">
        <v>45596</v>
      </c>
      <c r="H51" s="15">
        <v>0.25</v>
      </c>
      <c r="I51" s="16">
        <f>$C$3</f>
        <v>45334</v>
      </c>
      <c r="J51" s="10" t="str">
        <f>VLOOKUP(E51,'Align Conditions'!$B$2:$C$4,2,FALSE)</f>
        <v>Unallocated</v>
      </c>
      <c r="K51" s="26" t="str">
        <f t="shared" si="5"/>
        <v>Not Allocated</v>
      </c>
      <c r="L51" s="26" t="str">
        <f>IF(AND(D51=$C$4, H51&gt;$E$4, K51="Allocated"), IF(OR(H51=_xlfn.MAXIFS(H$9:H$70, A$9:A$70, A51, D$9:D$70, $C$4, K$9:K$70, "Allocated"), COUNTIFS(A$9:A$70, A51, D$9:D$70, $C$4, K$9:K$70, "Allocated", H$9:H$70, H51) &gt;1), "Reporting", " "), " ")</f>
        <v xml:space="preserve"> </v>
      </c>
      <c r="M51" s="26" t="str">
        <f>IF(COUNTIF($A$9:$A51, $A51)=1, "Distinct", " ")</f>
        <v xml:space="preserve"> </v>
      </c>
      <c r="N51" t="str">
        <f t="shared" si="1"/>
        <v xml:space="preserve"> </v>
      </c>
      <c r="O51" t="b">
        <f t="shared" si="2"/>
        <v>0</v>
      </c>
      <c r="P51" s="26" t="str">
        <f t="shared" si="3"/>
        <v xml:space="preserve"> </v>
      </c>
      <c r="Q51"/>
    </row>
    <row r="52" spans="1:17" s="26" customFormat="1" x14ac:dyDescent="0.35">
      <c r="A52" s="12">
        <v>212127</v>
      </c>
      <c r="B52" s="13" t="s">
        <v>44</v>
      </c>
      <c r="C52" s="13" t="s">
        <v>10</v>
      </c>
      <c r="D52" s="13" t="s">
        <v>13</v>
      </c>
      <c r="E52" s="11" t="s">
        <v>14</v>
      </c>
      <c r="F52" s="14">
        <v>45597</v>
      </c>
      <c r="G52" s="14">
        <v>45657</v>
      </c>
      <c r="H52" s="15">
        <v>0.75</v>
      </c>
      <c r="I52" s="16">
        <f>$C$3</f>
        <v>45334</v>
      </c>
      <c r="J52" s="10" t="str">
        <f>VLOOKUP(E52,'Align Conditions'!$B$2:$C$4,2,FALSE)</f>
        <v>Unallocated</v>
      </c>
      <c r="K52" s="26" t="str">
        <f t="shared" si="5"/>
        <v>Not Allocated</v>
      </c>
      <c r="L52" s="26" t="str">
        <f>IF(AND(D52=$C$4, H52&gt;$E$4, K52="Allocated"), IF(OR(H52=_xlfn.MAXIFS(H$9:H$70, A$9:A$70, A52, D$9:D$70, $C$4, K$9:K$70, "Allocated"), COUNTIFS(A$9:A$70, A52, D$9:D$70, $C$4, K$9:K$70, "Allocated", H$9:H$70, H52) &gt;1), "Reporting", " "), " ")</f>
        <v xml:space="preserve"> </v>
      </c>
      <c r="M52" s="26" t="str">
        <f>IF(COUNTIF($A$9:$A52, $A52)=1, "Distinct", " ")</f>
        <v xml:space="preserve"> </v>
      </c>
      <c r="N52" t="str">
        <f t="shared" si="1"/>
        <v xml:space="preserve"> </v>
      </c>
      <c r="O52" t="b">
        <f t="shared" si="2"/>
        <v>0</v>
      </c>
      <c r="P52" s="26" t="str">
        <f t="shared" si="3"/>
        <v xml:space="preserve"> </v>
      </c>
      <c r="Q52"/>
    </row>
    <row r="53" spans="1:17" s="26" customFormat="1" x14ac:dyDescent="0.35">
      <c r="A53" s="12">
        <v>212127</v>
      </c>
      <c r="B53" s="13" t="s">
        <v>44</v>
      </c>
      <c r="C53" s="13" t="s">
        <v>10</v>
      </c>
      <c r="D53" s="13" t="s">
        <v>11</v>
      </c>
      <c r="E53" s="10" t="s">
        <v>17</v>
      </c>
      <c r="F53" s="14">
        <v>45292</v>
      </c>
      <c r="G53" s="14">
        <v>45657</v>
      </c>
      <c r="H53" s="15">
        <v>0.25</v>
      </c>
      <c r="I53" s="16">
        <f>$C$3</f>
        <v>45334</v>
      </c>
      <c r="J53" s="10" t="str">
        <f>VLOOKUP(E53,'Align Conditions'!$B$2:$C$4,2,FALSE)</f>
        <v>Allocated</v>
      </c>
      <c r="K53" s="26" t="str">
        <f t="shared" si="5"/>
        <v>Allocated</v>
      </c>
      <c r="L53" s="26" t="str">
        <f>IF(AND(D53=$C$4, H53&gt;$E$4, K53="Allocated"), IF(OR(H53=_xlfn.MAXIFS(H$9:H$70, A$9:A$70, A53, D$9:D$70, $C$4, K$9:K$70, "Allocated"), COUNTIFS(A$9:A$70, A53, D$9:D$70, $C$4, K$9:K$70, "Allocated", H$9:H$70, H53) &gt;1), "Reporting", " "), " ")</f>
        <v xml:space="preserve"> </v>
      </c>
      <c r="M53" s="26" t="str">
        <f>IF(COUNTIF($A$9:$A53, $A53)=1, "Distinct", " ")</f>
        <v xml:space="preserve"> </v>
      </c>
      <c r="N53" t="str">
        <f t="shared" si="1"/>
        <v xml:space="preserve"> </v>
      </c>
      <c r="O53" t="str">
        <f t="shared" si="2"/>
        <v xml:space="preserve"> </v>
      </c>
      <c r="P53" s="26" t="str">
        <f t="shared" si="3"/>
        <v xml:space="preserve"> </v>
      </c>
      <c r="Q53"/>
    </row>
    <row r="54" spans="1:17" s="26" customFormat="1" x14ac:dyDescent="0.35">
      <c r="A54" s="12">
        <v>212127</v>
      </c>
      <c r="B54" s="13" t="s">
        <v>44</v>
      </c>
      <c r="C54" s="13" t="s">
        <v>10</v>
      </c>
      <c r="D54" s="13" t="s">
        <v>11</v>
      </c>
      <c r="E54" s="10" t="s">
        <v>17</v>
      </c>
      <c r="F54" s="14">
        <v>45313</v>
      </c>
      <c r="G54" s="14">
        <v>45596</v>
      </c>
      <c r="H54" s="15">
        <v>0.5</v>
      </c>
      <c r="I54" s="16">
        <f>$C$3</f>
        <v>45334</v>
      </c>
      <c r="J54" s="10" t="str">
        <f>VLOOKUP(E54,'Align Conditions'!$B$2:$C$4,2,FALSE)</f>
        <v>Allocated</v>
      </c>
      <c r="K54" s="26" t="str">
        <f t="shared" si="5"/>
        <v>Allocated</v>
      </c>
      <c r="L54" s="26" t="str">
        <f>IF(AND(D54=$C$4, H54&gt;$E$4, K54="Allocated"), IF(OR(H54=_xlfn.MAXIFS(H$9:H$70, A$9:A$70, A54, D$9:D$70, $C$4, K$9:K$70, "Allocated"), COUNTIFS(A$9:A$70, A54, D$9:D$70, $C$4, K$9:K$70, "Allocated", H$9:H$70, H54) &gt;1), "Reporting", " "), " ")</f>
        <v>Reporting</v>
      </c>
      <c r="M54" s="26" t="str">
        <f>IF(COUNTIF($A$9:$A54, $A54)=1, "Distinct", " ")</f>
        <v xml:space="preserve"> </v>
      </c>
      <c r="N54" t="str">
        <f t="shared" si="1"/>
        <v xml:space="preserve"> </v>
      </c>
      <c r="O54" t="str">
        <f t="shared" si="2"/>
        <v xml:space="preserve"> </v>
      </c>
      <c r="P54" s="26" t="str">
        <f t="shared" si="3"/>
        <v xml:space="preserve"> </v>
      </c>
      <c r="Q54"/>
    </row>
    <row r="55" spans="1:17" s="26" customFormat="1" x14ac:dyDescent="0.35">
      <c r="A55" s="12">
        <v>212128</v>
      </c>
      <c r="B55" s="13" t="s">
        <v>45</v>
      </c>
      <c r="C55" s="13" t="s">
        <v>16</v>
      </c>
      <c r="D55" s="13" t="s">
        <v>15</v>
      </c>
      <c r="E55" s="10" t="s">
        <v>17</v>
      </c>
      <c r="F55" s="14">
        <v>45292</v>
      </c>
      <c r="G55" s="14">
        <v>45657</v>
      </c>
      <c r="H55" s="15">
        <v>1</v>
      </c>
      <c r="I55" s="16">
        <f>$C$3</f>
        <v>45334</v>
      </c>
      <c r="J55" s="10" t="str">
        <f>VLOOKUP(E55,'Align Conditions'!$B$2:$C$4,2,FALSE)</f>
        <v>Allocated</v>
      </c>
      <c r="K55" s="26" t="str">
        <f t="shared" si="5"/>
        <v>Allocated</v>
      </c>
      <c r="L55" s="26" t="str">
        <f>IF(AND(D55=$C$4, H55&gt;$E$4, K55="Allocated"), IF(OR(H55=_xlfn.MAXIFS(H$9:H$70, A$9:A$70, A55, D$9:D$70, $C$4, K$9:K$70, "Allocated"), COUNTIFS(A$9:A$70, A55, D$9:D$70, $C$4, K$9:K$70, "Allocated", H$9:H$70, H55) &gt;1), "Reporting", " "), " ")</f>
        <v xml:space="preserve"> </v>
      </c>
      <c r="M55" s="26" t="str">
        <f>IF(COUNTIF($A$9:$A55, $A55)=1, "Distinct", " ")</f>
        <v>Distinct</v>
      </c>
      <c r="N55" t="str">
        <f t="shared" si="1"/>
        <v>Distinct</v>
      </c>
      <c r="O55" t="str">
        <f t="shared" si="2"/>
        <v>DISTINCT</v>
      </c>
      <c r="P55" s="26" t="str">
        <f t="shared" si="3"/>
        <v xml:space="preserve"> </v>
      </c>
      <c r="Q55"/>
    </row>
    <row r="56" spans="1:17" s="26" customFormat="1" x14ac:dyDescent="0.35">
      <c r="A56" s="12">
        <v>212129</v>
      </c>
      <c r="B56" s="13" t="s">
        <v>46</v>
      </c>
      <c r="C56" s="13" t="s">
        <v>10</v>
      </c>
      <c r="D56" s="13" t="s">
        <v>15</v>
      </c>
      <c r="E56" s="10" t="s">
        <v>12</v>
      </c>
      <c r="F56" s="14">
        <v>45292</v>
      </c>
      <c r="G56" s="14">
        <v>45657</v>
      </c>
      <c r="H56" s="15">
        <v>1</v>
      </c>
      <c r="I56" s="16">
        <f>$C$3</f>
        <v>45334</v>
      </c>
      <c r="J56" s="10" t="str">
        <f>VLOOKUP(E56,'Align Conditions'!$B$2:$C$4,2,FALSE)</f>
        <v>Allocated</v>
      </c>
      <c r="K56" s="26" t="str">
        <f t="shared" si="5"/>
        <v>Allocated</v>
      </c>
      <c r="L56" s="26" t="str">
        <f>IF(AND(D56=$C$4, H56&gt;$E$4, K56="Allocated"), IF(OR(H56=_xlfn.MAXIFS(H$9:H$70, A$9:A$70, A56, D$9:D$70, $C$4, K$9:K$70, "Allocated"), COUNTIFS(A$9:A$70, A56, D$9:D$70, $C$4, K$9:K$70, "Allocated", H$9:H$70, H56) &gt;1), "Reporting", " "), " ")</f>
        <v xml:space="preserve"> </v>
      </c>
      <c r="M56" s="26" t="str">
        <f>IF(COUNTIF($A$9:$A56, $A56)=1, "Distinct", " ")</f>
        <v>Distinct</v>
      </c>
      <c r="N56" t="str">
        <f t="shared" si="1"/>
        <v>Distinct</v>
      </c>
      <c r="O56" t="str">
        <f t="shared" si="2"/>
        <v>DISTINCT</v>
      </c>
      <c r="P56" s="26" t="str">
        <f t="shared" si="3"/>
        <v xml:space="preserve"> </v>
      </c>
      <c r="Q56"/>
    </row>
    <row r="57" spans="1:17" s="26" customFormat="1" x14ac:dyDescent="0.35">
      <c r="A57" s="12">
        <v>212392</v>
      </c>
      <c r="B57" s="13" t="s">
        <v>47</v>
      </c>
      <c r="C57" s="13" t="s">
        <v>10</v>
      </c>
      <c r="D57" s="13" t="s">
        <v>11</v>
      </c>
      <c r="E57" s="10" t="s">
        <v>12</v>
      </c>
      <c r="F57" s="14">
        <v>45292</v>
      </c>
      <c r="G57" s="14">
        <v>45412</v>
      </c>
      <c r="H57" s="15">
        <v>0.5</v>
      </c>
      <c r="I57" s="16">
        <f>$C$3</f>
        <v>45334</v>
      </c>
      <c r="J57" s="10" t="str">
        <f>VLOOKUP(E57,'Align Conditions'!$B$2:$C$4,2,FALSE)</f>
        <v>Allocated</v>
      </c>
      <c r="K57" s="26" t="str">
        <f t="shared" si="5"/>
        <v>Allocated</v>
      </c>
      <c r="L57" s="26" t="str">
        <f>IF(AND(D57=$C$4, H57&gt;$E$4, K57="Allocated"), IF(OR(H57=_xlfn.MAXIFS(H$9:H$70, A$9:A$70, A57, D$9:D$70, $C$4, K$9:K$70, "Allocated"), COUNTIFS(A$9:A$70, A57, D$9:D$70, $C$4, K$9:K$70, "Allocated", H$9:H$70, H57) &gt;1), "Reporting", " "), " ")</f>
        <v>Reporting</v>
      </c>
      <c r="M57" s="26" t="str">
        <f>IF(COUNTIF($A$9:$A57, $A57)=1, "Distinct", " ")</f>
        <v>Distinct</v>
      </c>
      <c r="N57" t="str">
        <f t="shared" si="1"/>
        <v xml:space="preserve"> </v>
      </c>
      <c r="O57" t="str">
        <f t="shared" si="2"/>
        <v xml:space="preserve"> </v>
      </c>
      <c r="P57" s="26" t="str">
        <f t="shared" si="3"/>
        <v>Reporting</v>
      </c>
      <c r="Q57"/>
    </row>
    <row r="58" spans="1:17" s="26" customFormat="1" x14ac:dyDescent="0.35">
      <c r="A58" s="12">
        <v>212392</v>
      </c>
      <c r="B58" s="13" t="s">
        <v>47</v>
      </c>
      <c r="C58" s="13" t="s">
        <v>10</v>
      </c>
      <c r="D58" s="13" t="s">
        <v>18</v>
      </c>
      <c r="E58" s="10" t="s">
        <v>17</v>
      </c>
      <c r="F58" s="14">
        <v>45413</v>
      </c>
      <c r="G58" s="14">
        <v>45657</v>
      </c>
      <c r="H58" s="15">
        <v>1</v>
      </c>
      <c r="I58" s="16">
        <f>$C$3</f>
        <v>45334</v>
      </c>
      <c r="J58" s="10" t="str">
        <f>VLOOKUP(E58,'Align Conditions'!$B$2:$C$4,2,FALSE)</f>
        <v>Allocated</v>
      </c>
      <c r="K58" s="26" t="str">
        <f t="shared" si="5"/>
        <v>Not Allocated</v>
      </c>
      <c r="L58" s="26" t="str">
        <f>IF(AND(D58=$C$4, H58&gt;$E$4, K58="Allocated"), IF(OR(H58=_xlfn.MAXIFS(H$9:H$70, A$9:A$70, A58, D$9:D$70, $C$4, K$9:K$70, "Allocated"), COUNTIFS(A$9:A$70, A58, D$9:D$70, $C$4, K$9:K$70, "Allocated", H$9:H$70, H58) &gt;1), "Reporting", " "), " ")</f>
        <v xml:space="preserve"> </v>
      </c>
      <c r="M58" s="26" t="str">
        <f>IF(COUNTIF($A$9:$A58, $A58)=1, "Distinct", " ")</f>
        <v xml:space="preserve"> </v>
      </c>
      <c r="N58" t="str">
        <f t="shared" si="1"/>
        <v xml:space="preserve"> </v>
      </c>
      <c r="O58" t="b">
        <f t="shared" si="2"/>
        <v>0</v>
      </c>
      <c r="P58" s="26" t="str">
        <f t="shared" si="3"/>
        <v xml:space="preserve"> </v>
      </c>
      <c r="Q58"/>
    </row>
    <row r="59" spans="1:17" s="26" customFormat="1" x14ac:dyDescent="0.35">
      <c r="A59" s="12">
        <v>212392</v>
      </c>
      <c r="B59" s="13" t="s">
        <v>47</v>
      </c>
      <c r="C59" s="13" t="s">
        <v>10</v>
      </c>
      <c r="D59" s="13" t="s">
        <v>18</v>
      </c>
      <c r="E59" s="10" t="s">
        <v>17</v>
      </c>
      <c r="F59" s="14">
        <v>45292</v>
      </c>
      <c r="G59" s="14">
        <v>45412</v>
      </c>
      <c r="H59" s="15">
        <v>0.5</v>
      </c>
      <c r="I59" s="16">
        <f>$C$3</f>
        <v>45334</v>
      </c>
      <c r="J59" s="10" t="str">
        <f>VLOOKUP(E59,'Align Conditions'!$B$2:$C$4,2,FALSE)</f>
        <v>Allocated</v>
      </c>
      <c r="K59" s="26" t="str">
        <f t="shared" si="5"/>
        <v>Allocated</v>
      </c>
      <c r="L59" s="26" t="str">
        <f>IF(AND(D59=$C$4, H59&gt;$E$4, K59="Allocated"), IF(OR(H59=_xlfn.MAXIFS(H$9:H$70, A$9:A$70, A59, D$9:D$70, $C$4, K$9:K$70, "Allocated"), COUNTIFS(A$9:A$70, A59, D$9:D$70, $C$4, K$9:K$70, "Allocated", H$9:H$70, H59) &gt;1), "Reporting", " "), " ")</f>
        <v xml:space="preserve"> </v>
      </c>
      <c r="M59" s="26" t="str">
        <f>IF(COUNTIF($A$9:$A59, $A59)=1, "Distinct", " ")</f>
        <v xml:space="preserve"> </v>
      </c>
      <c r="N59" t="str">
        <f t="shared" si="1"/>
        <v xml:space="preserve"> </v>
      </c>
      <c r="O59" t="str">
        <f t="shared" si="2"/>
        <v xml:space="preserve"> </v>
      </c>
      <c r="P59" s="26" t="str">
        <f t="shared" si="3"/>
        <v xml:space="preserve"> </v>
      </c>
      <c r="Q59"/>
    </row>
    <row r="60" spans="1:17" s="26" customFormat="1" x14ac:dyDescent="0.35">
      <c r="A60" s="12">
        <v>212393</v>
      </c>
      <c r="B60" s="13" t="s">
        <v>48</v>
      </c>
      <c r="C60" s="13" t="s">
        <v>10</v>
      </c>
      <c r="D60" s="13" t="s">
        <v>15</v>
      </c>
      <c r="E60" s="10" t="s">
        <v>17</v>
      </c>
      <c r="F60" s="14">
        <v>45292</v>
      </c>
      <c r="G60" s="14">
        <v>45657</v>
      </c>
      <c r="H60" s="15">
        <v>1</v>
      </c>
      <c r="I60" s="16">
        <f>$C$3</f>
        <v>45334</v>
      </c>
      <c r="J60" s="10" t="str">
        <f>VLOOKUP(E60,'Align Conditions'!$B$2:$C$4,2,FALSE)</f>
        <v>Allocated</v>
      </c>
      <c r="K60" s="26" t="str">
        <f t="shared" si="5"/>
        <v>Allocated</v>
      </c>
      <c r="L60" s="26" t="str">
        <f>IF(AND(D60=$C$4, H60&gt;$E$4, K60="Allocated"), IF(OR(H60=_xlfn.MAXIFS(H$9:H$70, A$9:A$70, A60, D$9:D$70, $C$4, K$9:K$70, "Allocated"), COUNTIFS(A$9:A$70, A60, D$9:D$70, $C$4, K$9:K$70, "Allocated", H$9:H$70, H60) &gt;1), "Reporting", " "), " ")</f>
        <v xml:space="preserve"> </v>
      </c>
      <c r="M60" s="26" t="str">
        <f>IF(COUNTIF($A$9:$A60, $A60)=1, "Distinct", " ")</f>
        <v>Distinct</v>
      </c>
      <c r="N60" t="str">
        <f t="shared" si="1"/>
        <v>Distinct</v>
      </c>
      <c r="O60" t="str">
        <f t="shared" si="2"/>
        <v>DISTINCT</v>
      </c>
      <c r="P60" s="26" t="str">
        <f t="shared" si="3"/>
        <v xml:space="preserve"> </v>
      </c>
      <c r="Q60"/>
    </row>
    <row r="61" spans="1:17" s="26" customFormat="1" x14ac:dyDescent="0.35">
      <c r="A61" s="12">
        <v>212394</v>
      </c>
      <c r="B61" s="13" t="s">
        <v>49</v>
      </c>
      <c r="C61" s="13" t="s">
        <v>10</v>
      </c>
      <c r="D61" s="13" t="s">
        <v>15</v>
      </c>
      <c r="E61" s="10" t="s">
        <v>17</v>
      </c>
      <c r="F61" s="14">
        <v>45292</v>
      </c>
      <c r="G61" s="14">
        <v>45657</v>
      </c>
      <c r="H61" s="15">
        <v>1</v>
      </c>
      <c r="I61" s="16">
        <f>$C$3</f>
        <v>45334</v>
      </c>
      <c r="J61" s="10" t="str">
        <f>VLOOKUP(E61,'Align Conditions'!$B$2:$C$4,2,FALSE)</f>
        <v>Allocated</v>
      </c>
      <c r="K61" s="26" t="str">
        <f t="shared" si="5"/>
        <v>Allocated</v>
      </c>
      <c r="L61" s="26" t="str">
        <f>IF(AND(D61=$C$4, H61&gt;$E$4, K61="Allocated"), IF(OR(H61=_xlfn.MAXIFS(H$9:H$70, A$9:A$70, A61, D$9:D$70, $C$4, K$9:K$70, "Allocated"), COUNTIFS(A$9:A$70, A61, D$9:D$70, $C$4, K$9:K$70, "Allocated", H$9:H$70, H61) &gt;1), "Reporting", " "), " ")</f>
        <v xml:space="preserve"> </v>
      </c>
      <c r="M61" s="26" t="str">
        <f>IF(COUNTIF($A$9:$A61, $A61)=1, "Distinct", " ")</f>
        <v>Distinct</v>
      </c>
      <c r="N61" t="str">
        <f t="shared" si="1"/>
        <v>Distinct</v>
      </c>
      <c r="O61" t="str">
        <f t="shared" si="2"/>
        <v>DISTINCT</v>
      </c>
      <c r="P61" s="26" t="str">
        <f t="shared" si="3"/>
        <v xml:space="preserve"> </v>
      </c>
      <c r="Q61"/>
    </row>
    <row r="62" spans="1:17" s="26" customFormat="1" x14ac:dyDescent="0.35">
      <c r="A62" s="12">
        <v>212395</v>
      </c>
      <c r="B62" s="13" t="s">
        <v>50</v>
      </c>
      <c r="C62" s="13" t="s">
        <v>19</v>
      </c>
      <c r="D62" s="13" t="s">
        <v>13</v>
      </c>
      <c r="E62" s="11" t="s">
        <v>14</v>
      </c>
      <c r="F62" s="14">
        <v>45292</v>
      </c>
      <c r="G62" s="14">
        <v>45322</v>
      </c>
      <c r="H62" s="15">
        <v>1</v>
      </c>
      <c r="I62" s="16">
        <f>$C$3</f>
        <v>45334</v>
      </c>
      <c r="J62" s="10" t="str">
        <f>VLOOKUP(E62,'Align Conditions'!$B$2:$C$4,2,FALSE)</f>
        <v>Unallocated</v>
      </c>
      <c r="K62" s="26" t="str">
        <f t="shared" si="5"/>
        <v>Not Allocated</v>
      </c>
      <c r="L62" s="26" t="str">
        <f>IF(AND(D62=$C$4, H62&gt;$E$4, K62="Allocated"), IF(OR(H62=_xlfn.MAXIFS(H$9:H$70, A$9:A$70, A62, D$9:D$70, $C$4, K$9:K$70, "Allocated"), COUNTIFS(A$9:A$70, A62, D$9:D$70, $C$4, K$9:K$70, "Allocated", H$9:H$70, H62) &gt;1), "Reporting", " "), " ")</f>
        <v xml:space="preserve"> </v>
      </c>
      <c r="M62" s="26" t="str">
        <f>IF(COUNTIF($A$9:$A62, $A62)=1, "Distinct", " ")</f>
        <v>Distinct</v>
      </c>
      <c r="N62" t="str">
        <f t="shared" si="1"/>
        <v xml:space="preserve"> </v>
      </c>
      <c r="O62" t="b">
        <f t="shared" si="2"/>
        <v>0</v>
      </c>
      <c r="P62" s="26" t="str">
        <f t="shared" si="3"/>
        <v xml:space="preserve"> </v>
      </c>
      <c r="Q62"/>
    </row>
    <row r="63" spans="1:17" s="26" customFormat="1" x14ac:dyDescent="0.35">
      <c r="A63" s="12">
        <v>212396</v>
      </c>
      <c r="B63" s="13" t="s">
        <v>22</v>
      </c>
      <c r="C63" s="10" t="s">
        <v>10</v>
      </c>
      <c r="D63" s="13" t="s">
        <v>15</v>
      </c>
      <c r="E63" s="10" t="s">
        <v>12</v>
      </c>
      <c r="F63" s="14">
        <v>45292</v>
      </c>
      <c r="G63" s="14">
        <v>45307</v>
      </c>
      <c r="H63" s="18">
        <v>0.5</v>
      </c>
      <c r="I63" s="16">
        <f>$C$3</f>
        <v>45334</v>
      </c>
      <c r="J63" s="10" t="str">
        <f>VLOOKUP(E63,'Align Conditions'!$B$2:$C$4,2,FALSE)</f>
        <v>Allocated</v>
      </c>
      <c r="K63" s="26" t="str">
        <f t="shared" si="5"/>
        <v>Not Allocated</v>
      </c>
      <c r="L63" s="26" t="str">
        <f>IF(AND(D63=$C$4, H63&gt;$E$4, K63="Allocated"), IF(OR(H63=_xlfn.MAXIFS(H$9:H$70, A$9:A$70, A63, D$9:D$70, $C$4, K$9:K$70, "Allocated"), COUNTIFS(A$9:A$70, A63, D$9:D$70, $C$4, K$9:K$70, "Allocated", H$9:H$70, H63) &gt;1), "Reporting", " "), " ")</f>
        <v xml:space="preserve"> </v>
      </c>
      <c r="M63" s="26" t="str">
        <f>IF(COUNTIF($A$9:$A63, $A63)=1, "Distinct", " ")</f>
        <v>Distinct</v>
      </c>
      <c r="N63" t="str">
        <f t="shared" si="1"/>
        <v xml:space="preserve"> </v>
      </c>
      <c r="O63" t="b">
        <f t="shared" si="2"/>
        <v>0</v>
      </c>
      <c r="P63" s="26" t="str">
        <f t="shared" si="3"/>
        <v xml:space="preserve"> </v>
      </c>
      <c r="Q63"/>
    </row>
    <row r="64" spans="1:17" s="26" customFormat="1" ht="14.5" customHeight="1" x14ac:dyDescent="0.35">
      <c r="A64" s="12">
        <v>212396</v>
      </c>
      <c r="B64" s="13" t="s">
        <v>22</v>
      </c>
      <c r="C64" s="10" t="s">
        <v>10</v>
      </c>
      <c r="D64" s="13" t="s">
        <v>13</v>
      </c>
      <c r="E64" s="10" t="s">
        <v>12</v>
      </c>
      <c r="F64" s="14">
        <v>45186</v>
      </c>
      <c r="G64" s="14">
        <v>45291</v>
      </c>
      <c r="H64" s="18">
        <v>1</v>
      </c>
      <c r="I64" s="16">
        <f>$C$3</f>
        <v>45334</v>
      </c>
      <c r="J64" s="10" t="str">
        <f>VLOOKUP(E64,'Align Conditions'!$B$2:$C$4,2,FALSE)</f>
        <v>Allocated</v>
      </c>
      <c r="K64" s="26" t="str">
        <f t="shared" si="5"/>
        <v>Not Allocated</v>
      </c>
      <c r="L64" s="26" t="str">
        <f>IF(AND(D64=$C$4, H64&gt;$E$4, K64="Allocated"), IF(OR(H64=_xlfn.MAXIFS(H$9:H$70, A$9:A$70, A64, D$9:D$70, $C$4, K$9:K$70, "Allocated"), COUNTIFS(A$9:A$70, A64, D$9:D$70, $C$4, K$9:K$70, "Allocated", H$9:H$70, H64) &gt;1), "Reporting", " "), " ")</f>
        <v xml:space="preserve"> </v>
      </c>
      <c r="M64" s="26" t="str">
        <f>IF(COUNTIF($A$9:$A64, $A64)=1, "Distinct", " ")</f>
        <v xml:space="preserve"> </v>
      </c>
      <c r="N64" t="str">
        <f t="shared" si="1"/>
        <v xml:space="preserve"> </v>
      </c>
      <c r="O64" t="b">
        <f t="shared" si="2"/>
        <v>0</v>
      </c>
      <c r="P64" s="26" t="str">
        <f t="shared" si="3"/>
        <v xml:space="preserve"> </v>
      </c>
      <c r="Q64"/>
    </row>
    <row r="65" spans="1:17" s="26" customFormat="1" x14ac:dyDescent="0.35">
      <c r="A65" s="12">
        <v>212396</v>
      </c>
      <c r="B65" s="13" t="s">
        <v>22</v>
      </c>
      <c r="C65" s="10" t="s">
        <v>10</v>
      </c>
      <c r="D65" s="13" t="s">
        <v>11</v>
      </c>
      <c r="E65" s="10" t="s">
        <v>12</v>
      </c>
      <c r="F65" s="14">
        <v>45292</v>
      </c>
      <c r="G65" s="14">
        <v>45322</v>
      </c>
      <c r="H65" s="18">
        <v>0.5</v>
      </c>
      <c r="I65" s="16">
        <f>$C$3</f>
        <v>45334</v>
      </c>
      <c r="J65" s="10" t="str">
        <f>VLOOKUP(E65,'Align Conditions'!$B$2:$C$4,2,FALSE)</f>
        <v>Allocated</v>
      </c>
      <c r="K65" s="26" t="str">
        <f t="shared" si="5"/>
        <v>Not Allocated</v>
      </c>
      <c r="L65" s="26" t="str">
        <f>IF(AND(D65=$C$4, H65&gt;$E$4, K65="Allocated"), IF(OR(H65=_xlfn.MAXIFS(H$9:H$70, A$9:A$70, A65, D$9:D$70, $C$4, K$9:K$70, "Allocated"), COUNTIFS(A$9:A$70, A65, D$9:D$70, $C$4, K$9:K$70, "Allocated", H$9:H$70, H65) &gt;1), "Reporting", " "), " ")</f>
        <v xml:space="preserve"> </v>
      </c>
      <c r="M65" s="26" t="str">
        <f>IF(COUNTIF($A$9:$A65, $A65)=1, "Distinct", " ")</f>
        <v xml:space="preserve"> </v>
      </c>
      <c r="N65" t="str">
        <f t="shared" si="1"/>
        <v xml:space="preserve"> </v>
      </c>
      <c r="O65" t="b">
        <f t="shared" si="2"/>
        <v>0</v>
      </c>
      <c r="P65" s="26" t="str">
        <f t="shared" si="3"/>
        <v xml:space="preserve"> </v>
      </c>
      <c r="Q65"/>
    </row>
    <row r="66" spans="1:17" s="26" customFormat="1" x14ac:dyDescent="0.35">
      <c r="A66" s="12">
        <v>212396</v>
      </c>
      <c r="B66" s="13" t="s">
        <v>22</v>
      </c>
      <c r="C66" s="10" t="s">
        <v>10</v>
      </c>
      <c r="D66" s="13" t="s">
        <v>13</v>
      </c>
      <c r="E66" s="10" t="s">
        <v>12</v>
      </c>
      <c r="F66" s="14">
        <v>45307</v>
      </c>
      <c r="G66" s="14">
        <v>45322</v>
      </c>
      <c r="H66" s="18">
        <v>0.25</v>
      </c>
      <c r="I66" s="16">
        <f>$C$3</f>
        <v>45334</v>
      </c>
      <c r="J66" s="10" t="str">
        <f>VLOOKUP(E66,'Align Conditions'!$B$2:$C$4,2,FALSE)</f>
        <v>Allocated</v>
      </c>
      <c r="K66" s="26" t="str">
        <f t="shared" si="5"/>
        <v>Not Allocated</v>
      </c>
      <c r="L66" s="26" t="str">
        <f>IF(AND(D66=$C$4, H66&gt;$E$4, K66="Allocated"), IF(OR(H66=_xlfn.MAXIFS(H$9:H$70, A$9:A$70, A66, D$9:D$70, $C$4, K$9:K$70, "Allocated"), COUNTIFS(A$9:A$70, A66, D$9:D$70, $C$4, K$9:K$70, "Allocated", H$9:H$70, H66) &gt;1), "Reporting", " "), " ")</f>
        <v xml:space="preserve"> </v>
      </c>
      <c r="M66" s="26" t="str">
        <f>IF(COUNTIF($A$9:$A66, $A66)=1, "Distinct", " ")</f>
        <v xml:space="preserve"> </v>
      </c>
      <c r="N66" t="str">
        <f t="shared" si="1"/>
        <v xml:space="preserve"> </v>
      </c>
      <c r="O66" t="b">
        <f t="shared" si="2"/>
        <v>0</v>
      </c>
      <c r="P66" s="26" t="str">
        <f t="shared" si="3"/>
        <v xml:space="preserve"> </v>
      </c>
      <c r="Q66"/>
    </row>
    <row r="67" spans="1:17" s="26" customFormat="1" x14ac:dyDescent="0.35">
      <c r="A67" s="12">
        <v>212396</v>
      </c>
      <c r="B67" s="13" t="s">
        <v>22</v>
      </c>
      <c r="C67" s="10" t="s">
        <v>10</v>
      </c>
      <c r="D67" s="13" t="s">
        <v>11</v>
      </c>
      <c r="E67" s="10" t="s">
        <v>12</v>
      </c>
      <c r="F67" s="14">
        <v>45307</v>
      </c>
      <c r="G67" s="14">
        <v>45414</v>
      </c>
      <c r="H67" s="18">
        <v>0.25</v>
      </c>
      <c r="I67" s="16">
        <f>$C$3</f>
        <v>45334</v>
      </c>
      <c r="J67" s="10" t="str">
        <f>VLOOKUP(E67,'Align Conditions'!$B$2:$C$4,2,FALSE)</f>
        <v>Allocated</v>
      </c>
      <c r="K67" s="26" t="str">
        <f t="shared" si="5"/>
        <v>Allocated</v>
      </c>
      <c r="L67" s="26" t="str">
        <f>IF(AND(D67=$C$4, H67&gt;$E$4, K67="Allocated"), IF(OR(H67=_xlfn.MAXIFS(H$9:H$70, A$9:A$70, A67, D$9:D$70, $C$4, K$9:K$70, "Allocated"), COUNTIFS(A$9:A$70, A67, D$9:D$70, $C$4, K$9:K$70, "Allocated", H$9:H$70, H67) &gt;1), "Reporting", " "), " ")</f>
        <v>Reporting</v>
      </c>
      <c r="M67" s="26" t="str">
        <f>IF(COUNTIF($A$9:$A67, $A67)=1, "Distinct", " ")</f>
        <v xml:space="preserve"> </v>
      </c>
      <c r="N67" t="str">
        <f t="shared" si="1"/>
        <v xml:space="preserve"> </v>
      </c>
      <c r="O67" t="str">
        <f t="shared" si="2"/>
        <v xml:space="preserve"> </v>
      </c>
      <c r="P67" s="26" t="str">
        <f t="shared" si="3"/>
        <v>Reporting</v>
      </c>
      <c r="Q67"/>
    </row>
    <row r="68" spans="1:17" s="26" customFormat="1" x14ac:dyDescent="0.35">
      <c r="A68" s="12">
        <v>212396</v>
      </c>
      <c r="B68" s="13" t="s">
        <v>22</v>
      </c>
      <c r="C68" s="10" t="s">
        <v>10</v>
      </c>
      <c r="D68" s="13" t="s">
        <v>11</v>
      </c>
      <c r="E68" s="10" t="s">
        <v>12</v>
      </c>
      <c r="F68" s="14">
        <v>45323</v>
      </c>
      <c r="G68" s="14">
        <v>45382</v>
      </c>
      <c r="H68" s="18">
        <v>0.25</v>
      </c>
      <c r="I68" s="16">
        <f>$C$3</f>
        <v>45334</v>
      </c>
      <c r="J68" s="10" t="str">
        <f>VLOOKUP(E68,'Align Conditions'!$B$2:$C$4,2,FALSE)</f>
        <v>Allocated</v>
      </c>
      <c r="K68" s="26" t="str">
        <f t="shared" si="5"/>
        <v>Allocated</v>
      </c>
      <c r="L68" s="26" t="str">
        <f>IF(AND(D68=$C$4, H68&gt;$E$4, K68="Allocated"), IF(OR(H68=_xlfn.MAXIFS(H$9:H$70, A$9:A$70, A68, D$9:D$70, $C$4, K$9:K$70, "Allocated"), COUNTIFS(A$9:A$70, A68, D$9:D$70, $C$4, K$9:K$70, "Allocated", H$9:H$70, H68) &gt;1), "Reporting", " "), " ")</f>
        <v>Reporting</v>
      </c>
      <c r="M68" s="26" t="str">
        <f>IF(COUNTIF($A$9:$A68, $A68)=1, "Distinct", " ")</f>
        <v xml:space="preserve"> </v>
      </c>
      <c r="N68" t="str">
        <f t="shared" si="1"/>
        <v xml:space="preserve"> </v>
      </c>
      <c r="O68" t="str">
        <f t="shared" si="2"/>
        <v xml:space="preserve"> </v>
      </c>
      <c r="P68" s="26" t="str">
        <f t="shared" si="3"/>
        <v xml:space="preserve"> </v>
      </c>
      <c r="Q68"/>
    </row>
    <row r="69" spans="1:17" s="26" customFormat="1" x14ac:dyDescent="0.35">
      <c r="A69" s="12">
        <v>212396</v>
      </c>
      <c r="B69" s="13" t="s">
        <v>22</v>
      </c>
      <c r="C69" s="10" t="s">
        <v>10</v>
      </c>
      <c r="D69" s="13" t="s">
        <v>13</v>
      </c>
      <c r="E69" s="10" t="s">
        <v>12</v>
      </c>
      <c r="F69" s="14">
        <v>45323</v>
      </c>
      <c r="G69" s="14">
        <v>45382</v>
      </c>
      <c r="H69" s="18">
        <v>0.5</v>
      </c>
      <c r="I69" s="16">
        <f>$C$3</f>
        <v>45334</v>
      </c>
      <c r="J69" s="10" t="str">
        <f>VLOOKUP(E69,'Align Conditions'!$B$2:$C$4,2,FALSE)</f>
        <v>Allocated</v>
      </c>
      <c r="K69" s="26" t="str">
        <f t="shared" si="5"/>
        <v>Allocated</v>
      </c>
      <c r="L69" s="26" t="str">
        <f>IF(AND(D69=$C$4, H69&gt;$E$4, K69="Allocated"), IF(OR(H69=_xlfn.MAXIFS(H$9:H$70, A$9:A$70, A69, D$9:D$70, $C$4, K$9:K$70, "Allocated"), COUNTIFS(A$9:A$70, A69, D$9:D$70, $C$4, K$9:K$70, "Allocated", H$9:H$70, H69) &gt;1), "Reporting", " "), " ")</f>
        <v xml:space="preserve"> </v>
      </c>
      <c r="M69" s="26" t="str">
        <f>IF(COUNTIF($A$9:$A69, $A69)=1, "Distinct", " ")</f>
        <v xml:space="preserve"> </v>
      </c>
      <c r="N69" t="str">
        <f t="shared" si="1"/>
        <v xml:space="preserve"> </v>
      </c>
      <c r="O69" t="str">
        <f t="shared" si="2"/>
        <v xml:space="preserve"> </v>
      </c>
      <c r="P69" s="26" t="str">
        <f t="shared" si="3"/>
        <v xml:space="preserve"> </v>
      </c>
      <c r="Q69"/>
    </row>
    <row r="70" spans="1:17" s="26" customFormat="1" x14ac:dyDescent="0.35">
      <c r="J70" s="10"/>
    </row>
    <row r="73" spans="1:17" x14ac:dyDescent="0.35">
      <c r="D73" s="17" t="s">
        <v>55</v>
      </c>
    </row>
  </sheetData>
  <mergeCells count="5">
    <mergeCell ref="A3:B3"/>
    <mergeCell ref="A4:B4"/>
    <mergeCell ref="A5:B5"/>
    <mergeCell ref="A6:B6"/>
    <mergeCell ref="A2:E2"/>
  </mergeCells>
  <pageMargins left="0.7" right="0.7" top="0.75" bottom="0.75" header="0.3" footer="0.3"/>
  <pageSetup orientation="portrait" r:id="rId1"/>
  <ignoredErrors>
    <ignoredError sqref="M23:M69 M10:M2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Charts</vt:lpstr>
      <vt:lpstr>Align Conditions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Sanjeet Kumar (Sr. Manager)</dc:creator>
  <cp:lastModifiedBy>Naman Banthia</cp:lastModifiedBy>
  <dcterms:created xsi:type="dcterms:W3CDTF">2015-06-05T18:17:20Z</dcterms:created>
  <dcterms:modified xsi:type="dcterms:W3CDTF">2024-02-15T06:41:22Z</dcterms:modified>
</cp:coreProperties>
</file>