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c9c7c4194d2e23a/Documents/"/>
    </mc:Choice>
  </mc:AlternateContent>
  <xr:revisionPtr revIDLastSave="0" documentId="8_{7E3F0D0D-1C4A-48AE-A2B5-6BC29FB44252}" xr6:coauthVersionLast="46" xr6:coauthVersionMax="46" xr10:uidLastSave="{00000000-0000-0000-0000-000000000000}"/>
  <bookViews>
    <workbookView xWindow="-108" yWindow="-108" windowWidth="23256" windowHeight="12576" activeTab="2" xr2:uid="{3E232999-4943-4CF5-B1BC-8B7F89B7DC20}"/>
  </bookViews>
  <sheets>
    <sheet name="TÍNH ĐIỂM" sheetId="1" r:id="rId1"/>
    <sheet name="IN4 SP" sheetId="2" r:id="rId2"/>
    <sheet name="LƯƠNG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" i="3" l="1"/>
  <c r="I5" i="3"/>
  <c r="I6" i="3"/>
  <c r="I7" i="3"/>
  <c r="J7" i="3" s="1"/>
  <c r="I8" i="3"/>
  <c r="J8" i="3" s="1"/>
  <c r="I9" i="3"/>
  <c r="J9" i="3" s="1"/>
  <c r="I10" i="3"/>
  <c r="J10" i="3" s="1"/>
  <c r="I11" i="3"/>
  <c r="J11" i="3" s="1"/>
  <c r="I12" i="3"/>
  <c r="J12" i="3" s="1"/>
  <c r="I13" i="3"/>
  <c r="J13" i="3" s="1"/>
  <c r="I3" i="3"/>
  <c r="J3" i="3" s="1"/>
  <c r="J4" i="3"/>
  <c r="J5" i="3"/>
  <c r="J6" i="3"/>
  <c r="H4" i="3"/>
  <c r="H5" i="3"/>
  <c r="H6" i="3"/>
  <c r="H7" i="3"/>
  <c r="H8" i="3"/>
  <c r="H9" i="3"/>
  <c r="H10" i="3"/>
  <c r="H11" i="3"/>
  <c r="H12" i="3"/>
  <c r="H13" i="3"/>
  <c r="H3" i="3"/>
  <c r="G12" i="3"/>
  <c r="G13" i="3"/>
  <c r="G4" i="3"/>
  <c r="G5" i="3"/>
  <c r="G6" i="3"/>
  <c r="G7" i="3"/>
  <c r="G8" i="3"/>
  <c r="G9" i="3"/>
  <c r="G10" i="3"/>
  <c r="G11" i="3"/>
  <c r="G3" i="3"/>
  <c r="F9" i="2"/>
  <c r="F4" i="2"/>
  <c r="F5" i="2"/>
  <c r="F6" i="2"/>
  <c r="F7" i="2"/>
  <c r="F8" i="2"/>
  <c r="F3" i="2"/>
  <c r="E4" i="2"/>
  <c r="E5" i="2"/>
  <c r="E6" i="2"/>
  <c r="E7" i="2"/>
  <c r="E8" i="2"/>
  <c r="E3" i="2"/>
  <c r="D4" i="2"/>
  <c r="D5" i="2"/>
  <c r="D6" i="2"/>
  <c r="D7" i="2"/>
  <c r="D8" i="2"/>
  <c r="D3" i="2"/>
  <c r="B4" i="2"/>
  <c r="B5" i="2"/>
  <c r="B6" i="2"/>
  <c r="B7" i="2"/>
  <c r="B8" i="2"/>
  <c r="B3" i="2"/>
  <c r="K4" i="1"/>
  <c r="K5" i="1"/>
  <c r="K6" i="1"/>
  <c r="K7" i="1"/>
  <c r="K8" i="1"/>
  <c r="K9" i="1"/>
  <c r="K10" i="1"/>
  <c r="K3" i="1"/>
  <c r="J4" i="1"/>
  <c r="J5" i="1"/>
  <c r="J6" i="1"/>
  <c r="J7" i="1"/>
  <c r="J8" i="1"/>
  <c r="J9" i="1"/>
  <c r="J10" i="1"/>
  <c r="J3" i="1"/>
  <c r="I4" i="1"/>
  <c r="I5" i="1"/>
  <c r="I6" i="1"/>
  <c r="I7" i="1"/>
  <c r="I8" i="1"/>
  <c r="I9" i="1"/>
  <c r="I10" i="1"/>
  <c r="I3" i="1"/>
  <c r="H4" i="1"/>
  <c r="H5" i="1"/>
  <c r="H6" i="1"/>
  <c r="H7" i="1"/>
  <c r="H8" i="1"/>
  <c r="H9" i="1"/>
  <c r="H10" i="1"/>
  <c r="H3" i="1"/>
  <c r="D4" i="1"/>
  <c r="D5" i="1"/>
  <c r="D6" i="1"/>
  <c r="D7" i="1"/>
  <c r="D8" i="1"/>
  <c r="D9" i="1"/>
  <c r="D10" i="1"/>
  <c r="D3" i="1"/>
</calcChain>
</file>

<file path=xl/sharedStrings.xml><?xml version="1.0" encoding="utf-8"?>
<sst xmlns="http://schemas.openxmlformats.org/spreadsheetml/2006/main" count="121" uniqueCount="94">
  <si>
    <t>BẢNG KẾT QUẢ</t>
  </si>
  <si>
    <t>STT</t>
  </si>
  <si>
    <t>HỌ VÀ TÊN</t>
  </si>
  <si>
    <t>MÃ NGÀNH</t>
  </si>
  <si>
    <t>TÊN NGÀNH</t>
  </si>
  <si>
    <t xml:space="preserve">TOÁN </t>
  </si>
  <si>
    <t>HÓA</t>
  </si>
  <si>
    <t>SINH</t>
  </si>
  <si>
    <t xml:space="preserve">CỘNG ĐIỂM </t>
  </si>
  <si>
    <t>ĐIỂM ƯU TIÊN</t>
  </si>
  <si>
    <t>TỔNG CỘNG</t>
  </si>
  <si>
    <t>KẾT QUẢ</t>
  </si>
  <si>
    <t>NGUYỄN VĂN A</t>
  </si>
  <si>
    <t>TRẦN THỊ B</t>
  </si>
  <si>
    <t>Phạm Văn C</t>
  </si>
  <si>
    <t>Lý Thị D</t>
  </si>
  <si>
    <t>Mai Văn E</t>
  </si>
  <si>
    <t>Trương Thị F</t>
  </si>
  <si>
    <t>Đinh Văn G</t>
  </si>
  <si>
    <t>Đỗ Thị H</t>
  </si>
  <si>
    <t>NGÀNH HỌC</t>
  </si>
  <si>
    <t>A</t>
  </si>
  <si>
    <t>B</t>
  </si>
  <si>
    <t>C</t>
  </si>
  <si>
    <t>Toán tin</t>
  </si>
  <si>
    <t>Sinh Hóa</t>
  </si>
  <si>
    <t>Hóa dược</t>
  </si>
  <si>
    <t>Mã ưu tiên</t>
  </si>
  <si>
    <t>Điểm</t>
  </si>
  <si>
    <t>C4</t>
  </si>
  <si>
    <t>C3</t>
  </si>
  <si>
    <t>A1</t>
  </si>
  <si>
    <t>A3</t>
  </si>
  <si>
    <t>B2</t>
  </si>
  <si>
    <t>A4</t>
  </si>
  <si>
    <t>A2</t>
  </si>
  <si>
    <t>B1</t>
  </si>
  <si>
    <t>BẢNG THÔNG TIN SẢN PHẨM</t>
  </si>
  <si>
    <t>Mã sản phẩm</t>
  </si>
  <si>
    <t>Tên sản phẩm</t>
  </si>
  <si>
    <t>Lượng</t>
  </si>
  <si>
    <t>Đơn giá</t>
  </si>
  <si>
    <t>Khuyến mãi</t>
  </si>
  <si>
    <t>Thành tiền</t>
  </si>
  <si>
    <t>BB575</t>
  </si>
  <si>
    <t>K008</t>
  </si>
  <si>
    <t>TR231</t>
  </si>
  <si>
    <t>P602</t>
  </si>
  <si>
    <t>L407</t>
  </si>
  <si>
    <t>VM113</t>
  </si>
  <si>
    <t>TỔNG TIỀN</t>
  </si>
  <si>
    <t>Bảng kê sản phẩm</t>
  </si>
  <si>
    <t>Tên 
sản phẩm</t>
  </si>
  <si>
    <t>Pin con thỏ</t>
  </si>
  <si>
    <t>Kẹo hoa quả</t>
  </si>
  <si>
    <t>Bánh quy</t>
  </si>
  <si>
    <t>Khẩu trang</t>
  </si>
  <si>
    <t>Bim bim</t>
  </si>
  <si>
    <t>Dao cạo</t>
  </si>
  <si>
    <t>BẢNG LƯƠNG</t>
  </si>
  <si>
    <t>HỌ</t>
  </si>
  <si>
    <t>TÊN</t>
  </si>
  <si>
    <t>CHỨC VỤ</t>
  </si>
  <si>
    <t>LƯƠNG CĂN BẢN</t>
  </si>
  <si>
    <t>LƯƠNG</t>
  </si>
  <si>
    <t>TẠM ỨNG</t>
  </si>
  <si>
    <t>CÒN LẠI</t>
  </si>
  <si>
    <t>NGÀY CÔNG</t>
  </si>
  <si>
    <t>PHỤ CẤP CHỨC VỤ</t>
  </si>
  <si>
    <t>Nguyễn</t>
  </si>
  <si>
    <t>D</t>
  </si>
  <si>
    <t>E</t>
  </si>
  <si>
    <t>F</t>
  </si>
  <si>
    <t>G</t>
  </si>
  <si>
    <t>H</t>
  </si>
  <si>
    <t>I</t>
  </si>
  <si>
    <t>K</t>
  </si>
  <si>
    <t>L</t>
  </si>
  <si>
    <t>Phạm</t>
  </si>
  <si>
    <t>Đỗ</t>
  </si>
  <si>
    <t>Lý</t>
  </si>
  <si>
    <t>Lê</t>
  </si>
  <si>
    <t>Mai</t>
  </si>
  <si>
    <t>Trương</t>
  </si>
  <si>
    <t>Đinh</t>
  </si>
  <si>
    <t>Bùi</t>
  </si>
  <si>
    <t>Trần</t>
  </si>
  <si>
    <t>Mạc</t>
  </si>
  <si>
    <t>NV</t>
  </si>
  <si>
    <t>KT</t>
  </si>
  <si>
    <t>TP</t>
  </si>
  <si>
    <t>GD</t>
  </si>
  <si>
    <t>PGD</t>
  </si>
  <si>
    <t>PHỤ CẤP CV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</si>
</sst>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20"/>
      <color rgb="FFFF0000"/>
      <name val="Calibri"/>
      <family val="2"/>
      <scheme val="minor"/>
    </font>
    <font>
      <sz val="20"/>
      <color theme="4" tint="0.59999389629810485"/>
      <name val="Calibri"/>
      <family val="2"/>
      <scheme val="minor"/>
    </font>
    <font>
      <sz val="11"/>
      <color theme="4" tint="0.59999389629810485"/>
      <name val="Calibri"/>
      <family val="2"/>
      <scheme val="minor"/>
    </font>
    <font>
      <sz val="16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3">
    <xf numFmtId="0" fontId="0" fillId="0" borderId="0" xfId="0"/>
    <xf numFmtId="0" fontId="0" fillId="0" borderId="0" xfId="0" applyAlignment="1">
      <alignment wrapText="1"/>
    </xf>
    <xf numFmtId="0" fontId="0" fillId="0" borderId="2" xfId="0" applyBorder="1"/>
    <xf numFmtId="0" fontId="0" fillId="0" borderId="0" xfId="0" applyAlignment="1">
      <alignment vertical="center"/>
    </xf>
    <xf numFmtId="0" fontId="1" fillId="0" borderId="0" xfId="0" applyFont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 wrapText="1"/>
    </xf>
    <xf numFmtId="0" fontId="0" fillId="6" borderId="2" xfId="0" applyFill="1" applyBorder="1" applyAlignment="1">
      <alignment horizontal="center" vertical="center"/>
    </xf>
    <xf numFmtId="0" fontId="0" fillId="3" borderId="2" xfId="0" applyFill="1" applyBorder="1" applyAlignment="1">
      <alignment vertical="center"/>
    </xf>
    <xf numFmtId="0" fontId="1" fillId="6" borderId="2" xfId="0" applyFont="1" applyFill="1" applyBorder="1" applyAlignment="1">
      <alignment horizontal="center" vertical="center"/>
    </xf>
    <xf numFmtId="0" fontId="0" fillId="6" borderId="2" xfId="0" applyFill="1" applyBorder="1" applyAlignment="1">
      <alignment vertical="center"/>
    </xf>
    <xf numFmtId="0" fontId="2" fillId="2" borderId="2" xfId="1" applyFill="1" applyBorder="1" applyAlignment="1">
      <alignment horizontal="center" vertical="center" wrapText="1"/>
    </xf>
    <xf numFmtId="0" fontId="2" fillId="2" borderId="2" xfId="1" applyFill="1" applyBorder="1" applyAlignment="1">
      <alignment horizontal="center" vertical="center"/>
    </xf>
    <xf numFmtId="0" fontId="4" fillId="7" borderId="0" xfId="0" applyFont="1" applyFill="1" applyAlignment="1">
      <alignment horizontal="center"/>
    </xf>
    <xf numFmtId="0" fontId="5" fillId="7" borderId="0" xfId="0" applyFont="1" applyFill="1" applyAlignment="1">
      <alignment horizontal="center"/>
    </xf>
    <xf numFmtId="0" fontId="0" fillId="0" borderId="0" xfId="0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0" fillId="8" borderId="2" xfId="0" applyFill="1" applyBorder="1" applyAlignment="1">
      <alignment horizontal="center" vertical="center" wrapText="1"/>
    </xf>
    <xf numFmtId="0" fontId="0" fillId="9" borderId="2" xfId="0" applyFill="1" applyBorder="1" applyAlignment="1">
      <alignment horizontal="center" vertical="center"/>
    </xf>
    <xf numFmtId="0" fontId="0" fillId="10" borderId="2" xfId="0" applyFill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0" fillId="12" borderId="2" xfId="0" applyFill="1" applyBorder="1" applyAlignment="1">
      <alignment wrapText="1"/>
    </xf>
    <xf numFmtId="0" fontId="0" fillId="12" borderId="2" xfId="0" applyFill="1" applyBorder="1" applyAlignment="1">
      <alignment horizontal="center" vertical="center" wrapText="1"/>
    </xf>
    <xf numFmtId="0" fontId="0" fillId="10" borderId="2" xfId="0" applyFill="1" applyBorder="1"/>
    <xf numFmtId="0" fontId="0" fillId="13" borderId="2" xfId="0" applyFill="1" applyBorder="1"/>
    <xf numFmtId="0" fontId="0" fillId="14" borderId="2" xfId="0" applyFill="1" applyBorder="1"/>
    <xf numFmtId="3" fontId="0" fillId="10" borderId="2" xfId="0" applyNumberFormat="1" applyFill="1" applyBorder="1" applyAlignment="1">
      <alignment horizontal="center" vertical="center"/>
    </xf>
    <xf numFmtId="3" fontId="0" fillId="0" borderId="0" xfId="0" applyNumberFormat="1"/>
    <xf numFmtId="3" fontId="0" fillId="8" borderId="3" xfId="0" applyNumberFormat="1" applyFill="1" applyBorder="1" applyAlignment="1">
      <alignment horizontal="center"/>
    </xf>
    <xf numFmtId="3" fontId="0" fillId="8" borderId="4" xfId="0" applyNumberFormat="1" applyFill="1" applyBorder="1" applyAlignment="1">
      <alignment horizontal="center"/>
    </xf>
    <xf numFmtId="3" fontId="0" fillId="11" borderId="2" xfId="0" applyNumberFormat="1" applyFill="1" applyBorder="1" applyAlignment="1">
      <alignment horizontal="center" vertical="center"/>
    </xf>
    <xf numFmtId="3" fontId="0" fillId="14" borderId="2" xfId="0" applyNumberFormat="1" applyFill="1" applyBorder="1"/>
    <xf numFmtId="0" fontId="0" fillId="2" borderId="2" xfId="0" applyFill="1" applyBorder="1"/>
    <xf numFmtId="0" fontId="0" fillId="16" borderId="2" xfId="0" applyFill="1" applyBorder="1"/>
    <xf numFmtId="0" fontId="0" fillId="12" borderId="2" xfId="0" applyFill="1" applyBorder="1"/>
    <xf numFmtId="0" fontId="0" fillId="15" borderId="5" xfId="0" applyFill="1" applyBorder="1"/>
    <xf numFmtId="0" fontId="0" fillId="15" borderId="5" xfId="0" applyFill="1" applyBorder="1" applyAlignment="1">
      <alignment wrapText="1"/>
    </xf>
    <xf numFmtId="0" fontId="3" fillId="18" borderId="0" xfId="0" applyFont="1" applyFill="1" applyBorder="1" applyAlignment="1">
      <alignment horizontal="center"/>
    </xf>
    <xf numFmtId="0" fontId="1" fillId="17" borderId="1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366AAF-0D54-4869-8A37-D9555F94DDC3}">
  <sheetPr codeName="Sheet1">
    <tabColor rgb="FFFF0000"/>
  </sheetPr>
  <dimension ref="A1:K20"/>
  <sheetViews>
    <sheetView workbookViewId="0">
      <pane ySplit="1" topLeftCell="A2" activePane="bottomLeft" state="frozen"/>
      <selection pane="bottomLeft" activeCell="L1" sqref="L1"/>
    </sheetView>
  </sheetViews>
  <sheetFormatPr defaultRowHeight="14.4" x14ac:dyDescent="0.3"/>
  <cols>
    <col min="1" max="1" width="4.77734375" customWidth="1"/>
    <col min="2" max="2" width="16.6640625" customWidth="1"/>
    <col min="3" max="3" width="10.21875" customWidth="1"/>
    <col min="4" max="4" width="10.6640625" customWidth="1"/>
    <col min="5" max="5" width="8.5546875" customWidth="1"/>
    <col min="6" max="7" width="7.5546875" customWidth="1"/>
    <col min="8" max="8" width="10.33203125" customWidth="1"/>
    <col min="9" max="9" width="11" customWidth="1"/>
    <col min="10" max="10" width="9" customWidth="1"/>
    <col min="11" max="11" width="8.5546875" customWidth="1"/>
  </cols>
  <sheetData>
    <row r="1" spans="1:11" ht="25.2" customHeight="1" x14ac:dyDescent="0.5">
      <c r="A1" s="17" t="s">
        <v>0</v>
      </c>
      <c r="B1" s="18"/>
      <c r="C1" s="18"/>
      <c r="D1" s="18"/>
      <c r="E1" s="18"/>
      <c r="F1" s="18"/>
      <c r="G1" s="18"/>
      <c r="H1" s="18"/>
      <c r="I1" s="18"/>
      <c r="J1" s="18"/>
      <c r="K1" s="18"/>
    </row>
    <row r="2" spans="1:11" ht="28.8" x14ac:dyDescent="0.3">
      <c r="A2" s="5" t="s">
        <v>1</v>
      </c>
      <c r="B2" s="5" t="s">
        <v>2</v>
      </c>
      <c r="C2" s="16" t="s">
        <v>3</v>
      </c>
      <c r="D2" s="5" t="s">
        <v>4</v>
      </c>
      <c r="E2" s="7" t="s">
        <v>5</v>
      </c>
      <c r="F2" s="7" t="s">
        <v>6</v>
      </c>
      <c r="G2" s="7" t="s">
        <v>7</v>
      </c>
      <c r="H2" s="6" t="s">
        <v>8</v>
      </c>
      <c r="I2" s="15" t="s">
        <v>9</v>
      </c>
      <c r="J2" s="6" t="s">
        <v>10</v>
      </c>
      <c r="K2" s="6" t="s">
        <v>11</v>
      </c>
    </row>
    <row r="3" spans="1:11" x14ac:dyDescent="0.3">
      <c r="A3" s="8">
        <v>1</v>
      </c>
      <c r="B3" s="9" t="s">
        <v>12</v>
      </c>
      <c r="C3" s="9" t="s">
        <v>29</v>
      </c>
      <c r="D3" s="9" t="str">
        <f>HLOOKUP(LEFT(C3,1),$C$12:$E$13,2,0)</f>
        <v>Hóa dược</v>
      </c>
      <c r="E3" s="9">
        <v>8</v>
      </c>
      <c r="F3" s="9">
        <v>8</v>
      </c>
      <c r="G3" s="9">
        <v>5</v>
      </c>
      <c r="H3" s="9">
        <f>SUM(E3:G3)</f>
        <v>21</v>
      </c>
      <c r="I3" s="9">
        <f>VLOOKUP(VALUE(RIGHT(C3,1)),$B$17:$C$20,2,0)</f>
        <v>0</v>
      </c>
      <c r="J3" s="9">
        <f>SUM(H3,I3)</f>
        <v>21</v>
      </c>
      <c r="K3" s="9" t="str">
        <f>IF(J3&gt;=22,"ĐỖ","TRƯỢT")</f>
        <v>TRƯỢT</v>
      </c>
    </row>
    <row r="4" spans="1:11" x14ac:dyDescent="0.3">
      <c r="A4" s="8">
        <v>2</v>
      </c>
      <c r="B4" s="9" t="s">
        <v>13</v>
      </c>
      <c r="C4" s="9" t="s">
        <v>30</v>
      </c>
      <c r="D4" s="9" t="str">
        <f t="shared" ref="D4:D10" si="0">HLOOKUP(LEFT(C4,1),$C$12:$E$13,2,0)</f>
        <v>Hóa dược</v>
      </c>
      <c r="E4" s="9">
        <v>9</v>
      </c>
      <c r="F4" s="9">
        <v>5</v>
      </c>
      <c r="G4" s="9">
        <v>2</v>
      </c>
      <c r="H4" s="9">
        <f t="shared" ref="H4:H10" si="1">SUM(E4:G4)</f>
        <v>16</v>
      </c>
      <c r="I4" s="9">
        <f t="shared" ref="I4:I10" si="2">VLOOKUP(VALUE(RIGHT(C4,1)),$B$17:$C$20,2,0)</f>
        <v>1.5</v>
      </c>
      <c r="J4" s="9">
        <f t="shared" ref="J4:J10" si="3">SUM(H4,I4)</f>
        <v>17.5</v>
      </c>
      <c r="K4" s="9" t="str">
        <f t="shared" ref="K4:K10" si="4">IF(J4&gt;=22,"ĐỖ","TRƯỢT")</f>
        <v>TRƯỢT</v>
      </c>
    </row>
    <row r="5" spans="1:11" x14ac:dyDescent="0.3">
      <c r="A5" s="8">
        <v>3</v>
      </c>
      <c r="B5" s="9" t="s">
        <v>14</v>
      </c>
      <c r="C5" s="9" t="s">
        <v>31</v>
      </c>
      <c r="D5" s="9" t="str">
        <f t="shared" si="0"/>
        <v>Toán tin</v>
      </c>
      <c r="E5" s="9">
        <v>8</v>
      </c>
      <c r="F5" s="9">
        <v>6</v>
      </c>
      <c r="G5" s="9">
        <v>10</v>
      </c>
      <c r="H5" s="9">
        <f t="shared" si="1"/>
        <v>24</v>
      </c>
      <c r="I5" s="9">
        <f t="shared" si="2"/>
        <v>3</v>
      </c>
      <c r="J5" s="9">
        <f t="shared" si="3"/>
        <v>27</v>
      </c>
      <c r="K5" s="9" t="str">
        <f t="shared" si="4"/>
        <v>ĐỖ</v>
      </c>
    </row>
    <row r="6" spans="1:11" x14ac:dyDescent="0.3">
      <c r="A6" s="8">
        <v>4</v>
      </c>
      <c r="B6" s="9" t="s">
        <v>15</v>
      </c>
      <c r="C6" s="9" t="s">
        <v>32</v>
      </c>
      <c r="D6" s="9" t="str">
        <f t="shared" si="0"/>
        <v>Toán tin</v>
      </c>
      <c r="E6" s="9">
        <v>7.6</v>
      </c>
      <c r="F6" s="9">
        <v>3</v>
      </c>
      <c r="G6" s="9">
        <v>6.5</v>
      </c>
      <c r="H6" s="9">
        <f t="shared" si="1"/>
        <v>17.100000000000001</v>
      </c>
      <c r="I6" s="9">
        <f t="shared" si="2"/>
        <v>1.5</v>
      </c>
      <c r="J6" s="9">
        <f t="shared" si="3"/>
        <v>18.600000000000001</v>
      </c>
      <c r="K6" s="9" t="str">
        <f t="shared" si="4"/>
        <v>TRƯỢT</v>
      </c>
    </row>
    <row r="7" spans="1:11" x14ac:dyDescent="0.3">
      <c r="A7" s="8">
        <v>5</v>
      </c>
      <c r="B7" s="9" t="s">
        <v>16</v>
      </c>
      <c r="C7" s="9" t="s">
        <v>33</v>
      </c>
      <c r="D7" s="9" t="str">
        <f t="shared" si="0"/>
        <v>Sinh Hóa</v>
      </c>
      <c r="E7" s="9">
        <v>8</v>
      </c>
      <c r="F7" s="9">
        <v>8</v>
      </c>
      <c r="G7" s="9">
        <v>6.75</v>
      </c>
      <c r="H7" s="9">
        <f t="shared" si="1"/>
        <v>22.75</v>
      </c>
      <c r="I7" s="9">
        <f t="shared" si="2"/>
        <v>2</v>
      </c>
      <c r="J7" s="9">
        <f t="shared" si="3"/>
        <v>24.75</v>
      </c>
      <c r="K7" s="9" t="str">
        <f t="shared" si="4"/>
        <v>ĐỖ</v>
      </c>
    </row>
    <row r="8" spans="1:11" x14ac:dyDescent="0.3">
      <c r="A8" s="8">
        <v>6</v>
      </c>
      <c r="B8" s="9" t="s">
        <v>17</v>
      </c>
      <c r="C8" s="9" t="s">
        <v>35</v>
      </c>
      <c r="D8" s="9" t="str">
        <f t="shared" si="0"/>
        <v>Toán tin</v>
      </c>
      <c r="E8" s="9">
        <v>8</v>
      </c>
      <c r="F8" s="9">
        <v>9</v>
      </c>
      <c r="G8" s="9">
        <v>8</v>
      </c>
      <c r="H8" s="9">
        <f t="shared" si="1"/>
        <v>25</v>
      </c>
      <c r="I8" s="9">
        <f t="shared" si="2"/>
        <v>2</v>
      </c>
      <c r="J8" s="9">
        <f t="shared" si="3"/>
        <v>27</v>
      </c>
      <c r="K8" s="9" t="str">
        <f t="shared" si="4"/>
        <v>ĐỖ</v>
      </c>
    </row>
    <row r="9" spans="1:11" x14ac:dyDescent="0.3">
      <c r="A9" s="8">
        <v>7</v>
      </c>
      <c r="B9" s="9" t="s">
        <v>18</v>
      </c>
      <c r="C9" s="9" t="s">
        <v>36</v>
      </c>
      <c r="D9" s="9" t="str">
        <f t="shared" si="0"/>
        <v>Sinh Hóa</v>
      </c>
      <c r="E9" s="9">
        <v>6</v>
      </c>
      <c r="F9" s="9">
        <v>7.5</v>
      </c>
      <c r="G9" s="9">
        <v>9</v>
      </c>
      <c r="H9" s="9">
        <f t="shared" si="1"/>
        <v>22.5</v>
      </c>
      <c r="I9" s="9">
        <f t="shared" si="2"/>
        <v>3</v>
      </c>
      <c r="J9" s="9">
        <f t="shared" si="3"/>
        <v>25.5</v>
      </c>
      <c r="K9" s="9" t="str">
        <f t="shared" si="4"/>
        <v>ĐỖ</v>
      </c>
    </row>
    <row r="10" spans="1:11" x14ac:dyDescent="0.3">
      <c r="A10" s="8">
        <v>8</v>
      </c>
      <c r="B10" s="9" t="s">
        <v>19</v>
      </c>
      <c r="C10" s="9" t="s">
        <v>34</v>
      </c>
      <c r="D10" s="9" t="str">
        <f t="shared" si="0"/>
        <v>Toán tin</v>
      </c>
      <c r="E10" s="9">
        <v>9</v>
      </c>
      <c r="F10" s="9">
        <v>8</v>
      </c>
      <c r="G10" s="9">
        <v>8.5</v>
      </c>
      <c r="H10" s="9">
        <f t="shared" si="1"/>
        <v>25.5</v>
      </c>
      <c r="I10" s="9">
        <f t="shared" si="2"/>
        <v>0</v>
      </c>
      <c r="J10" s="9">
        <f t="shared" si="3"/>
        <v>25.5</v>
      </c>
      <c r="K10" s="9" t="str">
        <f t="shared" si="4"/>
        <v>ĐỖ</v>
      </c>
    </row>
    <row r="12" spans="1:11" ht="25.2" customHeight="1" x14ac:dyDescent="0.3">
      <c r="A12" s="10" t="s">
        <v>20</v>
      </c>
      <c r="B12" s="11" t="s">
        <v>3</v>
      </c>
      <c r="C12" s="12" t="s">
        <v>21</v>
      </c>
      <c r="D12" s="12" t="s">
        <v>22</v>
      </c>
      <c r="E12" s="12" t="s">
        <v>23</v>
      </c>
    </row>
    <row r="13" spans="1:11" ht="25.2" customHeight="1" x14ac:dyDescent="0.3">
      <c r="A13" s="10"/>
      <c r="B13" s="11" t="s">
        <v>4</v>
      </c>
      <c r="C13" s="12" t="s">
        <v>24</v>
      </c>
      <c r="D13" s="12" t="s">
        <v>25</v>
      </c>
      <c r="E13" s="12" t="s">
        <v>26</v>
      </c>
    </row>
    <row r="14" spans="1:11" x14ac:dyDescent="0.3">
      <c r="A14" s="3"/>
      <c r="B14" s="3"/>
      <c r="C14" s="3"/>
      <c r="D14" s="3"/>
      <c r="E14" s="3"/>
    </row>
    <row r="15" spans="1:11" x14ac:dyDescent="0.3">
      <c r="A15" s="3"/>
      <c r="B15" s="13" t="s">
        <v>9</v>
      </c>
      <c r="C15" s="13"/>
      <c r="D15" s="3"/>
      <c r="E15" s="3"/>
    </row>
    <row r="16" spans="1:11" x14ac:dyDescent="0.3">
      <c r="A16" s="3"/>
      <c r="B16" s="14" t="s">
        <v>27</v>
      </c>
      <c r="C16" s="14" t="s">
        <v>28</v>
      </c>
      <c r="D16" s="3"/>
      <c r="E16" s="3"/>
    </row>
    <row r="17" spans="1:5" x14ac:dyDescent="0.3">
      <c r="A17" s="3"/>
      <c r="B17" s="14">
        <v>1</v>
      </c>
      <c r="C17" s="14">
        <v>3</v>
      </c>
      <c r="D17" s="3"/>
      <c r="E17" s="3"/>
    </row>
    <row r="18" spans="1:5" x14ac:dyDescent="0.3">
      <c r="A18" s="3"/>
      <c r="B18" s="14">
        <v>2</v>
      </c>
      <c r="C18" s="14">
        <v>2</v>
      </c>
      <c r="D18" s="3"/>
      <c r="E18" s="3"/>
    </row>
    <row r="19" spans="1:5" x14ac:dyDescent="0.3">
      <c r="A19" s="3"/>
      <c r="B19" s="14">
        <v>3</v>
      </c>
      <c r="C19" s="14">
        <v>1.5</v>
      </c>
      <c r="D19" s="3"/>
      <c r="E19" s="3"/>
    </row>
    <row r="20" spans="1:5" x14ac:dyDescent="0.3">
      <c r="A20" s="3"/>
      <c r="B20" s="14">
        <v>4</v>
      </c>
      <c r="C20" s="14">
        <v>0</v>
      </c>
      <c r="D20" s="3"/>
      <c r="E20" s="3"/>
    </row>
  </sheetData>
  <mergeCells count="3">
    <mergeCell ref="A1:K1"/>
    <mergeCell ref="A12:A13"/>
    <mergeCell ref="B15:C15"/>
  </mergeCells>
  <hyperlinks>
    <hyperlink ref="I2" location="Sheet1!B15:C20" display="ĐIỂM ƯU TIÊN" xr:uid="{5A26D579-F6FA-48EA-BEDA-D98EC2C059EB}"/>
    <hyperlink ref="C2" location="Sheet1!A12:E13" display="MÃ NGÀNH" xr:uid="{35B0EF0D-C790-4A58-BAB4-8FC1B37179B8}"/>
  </hyperlink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D4227-A4F6-47C0-B84D-8AD68AF50E6D}">
  <sheetPr>
    <tabColor rgb="FFFFC000"/>
  </sheetPr>
  <dimension ref="A1:F19"/>
  <sheetViews>
    <sheetView workbookViewId="0">
      <selection activeCell="G11" sqref="G11"/>
    </sheetView>
  </sheetViews>
  <sheetFormatPr defaultRowHeight="14.4" x14ac:dyDescent="0.3"/>
  <cols>
    <col min="2" max="2" width="12.88671875" customWidth="1"/>
    <col min="6" max="6" width="10.88671875" customWidth="1"/>
  </cols>
  <sheetData>
    <row r="1" spans="1:6" ht="26.4" customHeight="1" x14ac:dyDescent="0.4">
      <c r="A1" s="20" t="s">
        <v>37</v>
      </c>
      <c r="B1" s="4"/>
      <c r="C1" s="4"/>
      <c r="D1" s="4"/>
      <c r="E1" s="4"/>
      <c r="F1" s="4"/>
    </row>
    <row r="2" spans="1:6" ht="28.8" x14ac:dyDescent="0.3">
      <c r="A2" s="21" t="s">
        <v>38</v>
      </c>
      <c r="B2" s="21" t="s">
        <v>39</v>
      </c>
      <c r="C2" s="21" t="s">
        <v>40</v>
      </c>
      <c r="D2" s="21" t="s">
        <v>41</v>
      </c>
      <c r="E2" s="21" t="s">
        <v>42</v>
      </c>
      <c r="F2" s="21" t="s">
        <v>43</v>
      </c>
    </row>
    <row r="3" spans="1:6" x14ac:dyDescent="0.3">
      <c r="A3" s="22" t="s">
        <v>44</v>
      </c>
      <c r="B3" s="23" t="str">
        <f>VLOOKUP(A3,$A$14:$B$19,2,0)</f>
        <v>Bim bim</v>
      </c>
      <c r="C3" s="30">
        <v>350</v>
      </c>
      <c r="D3" s="30">
        <f>VLOOKUP(A3,$A$14:$C$19,3,0)</f>
        <v>5100</v>
      </c>
      <c r="E3" s="30" t="str">
        <f>IF(VALUE(RIGHT(A3,3))&gt;=400,"5SP","2SP")</f>
        <v>5SP</v>
      </c>
      <c r="F3" s="30">
        <f>C3*D3+VALUE(LEFT(E3,1))*D3</f>
        <v>1810500</v>
      </c>
    </row>
    <row r="4" spans="1:6" x14ac:dyDescent="0.3">
      <c r="A4" s="22" t="s">
        <v>45</v>
      </c>
      <c r="B4" s="23" t="str">
        <f t="shared" ref="B4:B9" si="0">VLOOKUP(A4,$A$14:$B$19,2,0)</f>
        <v>Kẹo hoa quả</v>
      </c>
      <c r="C4" s="30">
        <v>74</v>
      </c>
      <c r="D4" s="30">
        <f t="shared" ref="D4:D8" si="1">VLOOKUP(A4,$A$14:$C$19,3,0)</f>
        <v>7700</v>
      </c>
      <c r="E4" s="30" t="str">
        <f t="shared" ref="E4:E8" si="2">IF(VALUE(RIGHT(A4,3))&gt;=400,"5SP","2SP")</f>
        <v>2SP</v>
      </c>
      <c r="F4" s="30">
        <f t="shared" ref="F4:F9" si="3">C4*D4+VALUE(LEFT(E4,1))*D4</f>
        <v>585200</v>
      </c>
    </row>
    <row r="5" spans="1:6" x14ac:dyDescent="0.3">
      <c r="A5" s="22" t="s">
        <v>46</v>
      </c>
      <c r="B5" s="23" t="str">
        <f t="shared" si="0"/>
        <v>Khẩu trang</v>
      </c>
      <c r="C5" s="30">
        <v>250</v>
      </c>
      <c r="D5" s="30">
        <f t="shared" si="1"/>
        <v>23200</v>
      </c>
      <c r="E5" s="30" t="str">
        <f t="shared" si="2"/>
        <v>2SP</v>
      </c>
      <c r="F5" s="30">
        <f t="shared" si="3"/>
        <v>5846400</v>
      </c>
    </row>
    <row r="6" spans="1:6" x14ac:dyDescent="0.3">
      <c r="A6" s="22" t="s">
        <v>47</v>
      </c>
      <c r="B6" s="23" t="str">
        <f t="shared" si="0"/>
        <v>Pin con thỏ</v>
      </c>
      <c r="C6" s="30">
        <v>54</v>
      </c>
      <c r="D6" s="30">
        <f t="shared" si="1"/>
        <v>3300</v>
      </c>
      <c r="E6" s="30" t="str">
        <f t="shared" si="2"/>
        <v>5SP</v>
      </c>
      <c r="F6" s="30">
        <f t="shared" si="3"/>
        <v>194700</v>
      </c>
    </row>
    <row r="7" spans="1:6" x14ac:dyDescent="0.3">
      <c r="A7" s="22" t="s">
        <v>48</v>
      </c>
      <c r="B7" s="23" t="str">
        <f t="shared" si="0"/>
        <v>Bánh quy</v>
      </c>
      <c r="C7" s="30">
        <v>140</v>
      </c>
      <c r="D7" s="30">
        <f t="shared" si="1"/>
        <v>16200</v>
      </c>
      <c r="E7" s="30" t="str">
        <f t="shared" si="2"/>
        <v>5SP</v>
      </c>
      <c r="F7" s="30">
        <f t="shared" si="3"/>
        <v>2349000</v>
      </c>
    </row>
    <row r="8" spans="1:6" x14ac:dyDescent="0.3">
      <c r="A8" s="22" t="s">
        <v>49</v>
      </c>
      <c r="B8" s="23" t="str">
        <f t="shared" si="0"/>
        <v>Dao cạo</v>
      </c>
      <c r="C8" s="30">
        <v>216</v>
      </c>
      <c r="D8" s="30">
        <f t="shared" si="1"/>
        <v>11500</v>
      </c>
      <c r="E8" s="30" t="str">
        <f t="shared" si="2"/>
        <v>2SP</v>
      </c>
      <c r="F8" s="30">
        <f t="shared" si="3"/>
        <v>2507000</v>
      </c>
    </row>
    <row r="9" spans="1:6" x14ac:dyDescent="0.3">
      <c r="B9" s="19"/>
      <c r="C9" s="31"/>
      <c r="D9" s="32" t="s">
        <v>50</v>
      </c>
      <c r="E9" s="33"/>
      <c r="F9" s="34">
        <f>SUM(F3:F8)</f>
        <v>13292800</v>
      </c>
    </row>
    <row r="12" spans="1:6" ht="24.6" customHeight="1" x14ac:dyDescent="0.35">
      <c r="A12" s="24" t="s">
        <v>51</v>
      </c>
      <c r="B12" s="4"/>
      <c r="C12" s="4"/>
    </row>
    <row r="13" spans="1:6" s="1" customFormat="1" ht="28.8" x14ac:dyDescent="0.3">
      <c r="A13" s="25" t="s">
        <v>38</v>
      </c>
      <c r="B13" s="26" t="s">
        <v>52</v>
      </c>
      <c r="C13" s="25" t="s">
        <v>41</v>
      </c>
    </row>
    <row r="14" spans="1:6" x14ac:dyDescent="0.3">
      <c r="A14" s="27" t="s">
        <v>47</v>
      </c>
      <c r="B14" s="28" t="s">
        <v>53</v>
      </c>
      <c r="C14" s="35">
        <v>3300</v>
      </c>
    </row>
    <row r="15" spans="1:6" x14ac:dyDescent="0.3">
      <c r="A15" s="27" t="s">
        <v>45</v>
      </c>
      <c r="B15" s="28" t="s">
        <v>54</v>
      </c>
      <c r="C15" s="35">
        <v>7700</v>
      </c>
    </row>
    <row r="16" spans="1:6" x14ac:dyDescent="0.3">
      <c r="A16" s="27" t="s">
        <v>48</v>
      </c>
      <c r="B16" s="28" t="s">
        <v>55</v>
      </c>
      <c r="C16" s="35">
        <v>16200</v>
      </c>
    </row>
    <row r="17" spans="1:3" x14ac:dyDescent="0.3">
      <c r="A17" s="27" t="s">
        <v>46</v>
      </c>
      <c r="B17" s="28" t="s">
        <v>56</v>
      </c>
      <c r="C17" s="35">
        <v>23200</v>
      </c>
    </row>
    <row r="18" spans="1:3" x14ac:dyDescent="0.3">
      <c r="A18" s="27" t="s">
        <v>44</v>
      </c>
      <c r="B18" s="28" t="s">
        <v>57</v>
      </c>
      <c r="C18" s="35">
        <v>5100</v>
      </c>
    </row>
    <row r="19" spans="1:3" x14ac:dyDescent="0.3">
      <c r="A19" s="27" t="s">
        <v>49</v>
      </c>
      <c r="B19" s="28" t="s">
        <v>58</v>
      </c>
      <c r="C19" s="35">
        <v>11500</v>
      </c>
    </row>
  </sheetData>
  <mergeCells count="3">
    <mergeCell ref="A1:F1"/>
    <mergeCell ref="D9:E9"/>
    <mergeCell ref="A12:C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01751-8F4E-42E3-AE27-38E1029FA06B}">
  <sheetPr>
    <tabColor rgb="FFFFFF00"/>
  </sheetPr>
  <dimension ref="A1:K21"/>
  <sheetViews>
    <sheetView tabSelected="1" workbookViewId="0">
      <selection activeCell="K13" sqref="K13"/>
    </sheetView>
  </sheetViews>
  <sheetFormatPr defaultRowHeight="14.4" x14ac:dyDescent="0.3"/>
  <cols>
    <col min="1" max="1" width="5.109375" customWidth="1"/>
    <col min="2" max="2" width="9.88671875" customWidth="1"/>
    <col min="4" max="4" width="10.33203125" customWidth="1"/>
    <col min="5" max="10" width="12.33203125" customWidth="1"/>
  </cols>
  <sheetData>
    <row r="1" spans="1:11" ht="28.8" customHeight="1" x14ac:dyDescent="0.5">
      <c r="A1" s="41" t="s">
        <v>59</v>
      </c>
      <c r="B1" s="41"/>
      <c r="C1" s="41"/>
      <c r="D1" s="41"/>
      <c r="E1" s="41"/>
      <c r="F1" s="41"/>
      <c r="G1" s="41"/>
      <c r="H1" s="41"/>
      <c r="I1" s="41"/>
      <c r="J1" s="41"/>
      <c r="K1" s="42"/>
    </row>
    <row r="2" spans="1:11" ht="38.4" customHeight="1" x14ac:dyDescent="0.3">
      <c r="A2" s="39" t="s">
        <v>1</v>
      </c>
      <c r="B2" s="39" t="s">
        <v>60</v>
      </c>
      <c r="C2" s="39" t="s">
        <v>61</v>
      </c>
      <c r="D2" s="39" t="s">
        <v>62</v>
      </c>
      <c r="E2" s="40" t="s">
        <v>63</v>
      </c>
      <c r="F2" s="40" t="s">
        <v>67</v>
      </c>
      <c r="G2" s="40" t="s">
        <v>68</v>
      </c>
      <c r="H2" s="40" t="s">
        <v>64</v>
      </c>
      <c r="I2" s="40" t="s">
        <v>65</v>
      </c>
      <c r="J2" s="40" t="s">
        <v>66</v>
      </c>
    </row>
    <row r="3" spans="1:11" x14ac:dyDescent="0.3">
      <c r="A3" s="36">
        <v>1</v>
      </c>
      <c r="B3" s="37" t="s">
        <v>69</v>
      </c>
      <c r="C3" s="37" t="s">
        <v>21</v>
      </c>
      <c r="D3" s="37" t="s">
        <v>88</v>
      </c>
      <c r="E3" s="38">
        <v>3000</v>
      </c>
      <c r="F3" s="38">
        <v>30</v>
      </c>
      <c r="G3" s="38">
        <f>VLOOKUP(D3,$C$17:$D$21,2,0)</f>
        <v>100</v>
      </c>
      <c r="H3" s="29">
        <f>E3*F3</f>
        <v>90000</v>
      </c>
      <c r="I3" s="29">
        <f>ROUND((G3+H3)*2/3,0)</f>
        <v>60067</v>
      </c>
      <c r="J3" s="29">
        <f>G3+H3-I3</f>
        <v>30033</v>
      </c>
    </row>
    <row r="4" spans="1:11" x14ac:dyDescent="0.3">
      <c r="A4" s="36">
        <v>2</v>
      </c>
      <c r="B4" s="37" t="s">
        <v>78</v>
      </c>
      <c r="C4" s="37" t="s">
        <v>22</v>
      </c>
      <c r="D4" s="37" t="s">
        <v>88</v>
      </c>
      <c r="E4" s="38">
        <v>3000</v>
      </c>
      <c r="F4" s="38">
        <v>27</v>
      </c>
      <c r="G4" s="38">
        <f t="shared" ref="G4:G13" si="0">VLOOKUP(D4,$C$17:$D$21,2,0)</f>
        <v>100</v>
      </c>
      <c r="H4" s="29">
        <f t="shared" ref="H4:H13" si="1">E4*F4</f>
        <v>81000</v>
      </c>
      <c r="I4" s="29">
        <f t="shared" ref="I4:I13" si="2">ROUND((G4+H4)*2/3,0)</f>
        <v>54067</v>
      </c>
      <c r="J4" s="29">
        <f t="shared" ref="J4:J13" si="3">G4+H4-I4</f>
        <v>27033</v>
      </c>
    </row>
    <row r="5" spans="1:11" x14ac:dyDescent="0.3">
      <c r="A5" s="36">
        <v>3</v>
      </c>
      <c r="B5" s="37" t="s">
        <v>79</v>
      </c>
      <c r="C5" s="37" t="s">
        <v>23</v>
      </c>
      <c r="D5" s="37" t="s">
        <v>89</v>
      </c>
      <c r="E5" s="38">
        <v>4000</v>
      </c>
      <c r="F5" s="38">
        <v>30</v>
      </c>
      <c r="G5" s="38">
        <f t="shared" si="0"/>
        <v>150</v>
      </c>
      <c r="H5" s="29">
        <f t="shared" si="1"/>
        <v>120000</v>
      </c>
      <c r="I5" s="29">
        <f t="shared" si="2"/>
        <v>80100</v>
      </c>
      <c r="J5" s="29">
        <f t="shared" si="3"/>
        <v>40050</v>
      </c>
    </row>
    <row r="6" spans="1:11" x14ac:dyDescent="0.3">
      <c r="A6" s="36">
        <v>4</v>
      </c>
      <c r="B6" s="37" t="s">
        <v>80</v>
      </c>
      <c r="C6" s="37" t="s">
        <v>70</v>
      </c>
      <c r="D6" s="37" t="s">
        <v>88</v>
      </c>
      <c r="E6" s="38">
        <v>3000</v>
      </c>
      <c r="F6" s="38">
        <v>30</v>
      </c>
      <c r="G6" s="38">
        <f t="shared" si="0"/>
        <v>100</v>
      </c>
      <c r="H6" s="29">
        <f t="shared" si="1"/>
        <v>90000</v>
      </c>
      <c r="I6" s="29">
        <f t="shared" si="2"/>
        <v>60067</v>
      </c>
      <c r="J6" s="29">
        <f t="shared" si="3"/>
        <v>30033</v>
      </c>
    </row>
    <row r="7" spans="1:11" x14ac:dyDescent="0.3">
      <c r="A7" s="36">
        <v>5</v>
      </c>
      <c r="B7" s="37" t="s">
        <v>81</v>
      </c>
      <c r="C7" s="37" t="s">
        <v>71</v>
      </c>
      <c r="D7" s="37" t="s">
        <v>90</v>
      </c>
      <c r="E7" s="38">
        <v>6000</v>
      </c>
      <c r="F7" s="38">
        <v>29</v>
      </c>
      <c r="G7" s="38">
        <f t="shared" si="0"/>
        <v>300</v>
      </c>
      <c r="H7" s="29">
        <f t="shared" si="1"/>
        <v>174000</v>
      </c>
      <c r="I7" s="29">
        <f t="shared" si="2"/>
        <v>116200</v>
      </c>
      <c r="J7" s="29">
        <f t="shared" si="3"/>
        <v>58100</v>
      </c>
    </row>
    <row r="8" spans="1:11" x14ac:dyDescent="0.3">
      <c r="A8" s="36">
        <v>6</v>
      </c>
      <c r="B8" s="37" t="s">
        <v>82</v>
      </c>
      <c r="C8" s="37" t="s">
        <v>72</v>
      </c>
      <c r="D8" s="37" t="s">
        <v>88</v>
      </c>
      <c r="E8" s="38">
        <v>3000</v>
      </c>
      <c r="F8" s="38">
        <v>28</v>
      </c>
      <c r="G8" s="38">
        <f t="shared" si="0"/>
        <v>100</v>
      </c>
      <c r="H8" s="29">
        <f t="shared" si="1"/>
        <v>84000</v>
      </c>
      <c r="I8" s="29">
        <f t="shared" si="2"/>
        <v>56067</v>
      </c>
      <c r="J8" s="29">
        <f t="shared" si="3"/>
        <v>28033</v>
      </c>
    </row>
    <row r="9" spans="1:11" x14ac:dyDescent="0.3">
      <c r="A9" s="36">
        <v>7</v>
      </c>
      <c r="B9" s="37" t="s">
        <v>83</v>
      </c>
      <c r="C9" s="37" t="s">
        <v>73</v>
      </c>
      <c r="D9" s="37" t="s">
        <v>88</v>
      </c>
      <c r="E9" s="38">
        <v>3000</v>
      </c>
      <c r="F9" s="38">
        <v>30</v>
      </c>
      <c r="G9" s="38">
        <f t="shared" si="0"/>
        <v>100</v>
      </c>
      <c r="H9" s="29">
        <f t="shared" si="1"/>
        <v>90000</v>
      </c>
      <c r="I9" s="29">
        <f t="shared" si="2"/>
        <v>60067</v>
      </c>
      <c r="J9" s="29">
        <f t="shared" si="3"/>
        <v>30033</v>
      </c>
    </row>
    <row r="10" spans="1:11" x14ac:dyDescent="0.3">
      <c r="A10" s="36">
        <v>8</v>
      </c>
      <c r="B10" s="37" t="s">
        <v>84</v>
      </c>
      <c r="C10" s="37" t="s">
        <v>74</v>
      </c>
      <c r="D10" s="37" t="s">
        <v>91</v>
      </c>
      <c r="E10" s="38">
        <v>12000</v>
      </c>
      <c r="F10" s="38">
        <v>28</v>
      </c>
      <c r="G10" s="38">
        <f t="shared" si="0"/>
        <v>500</v>
      </c>
      <c r="H10" s="29">
        <f t="shared" si="1"/>
        <v>336000</v>
      </c>
      <c r="I10" s="29">
        <f t="shared" si="2"/>
        <v>224333</v>
      </c>
      <c r="J10" s="29">
        <f t="shared" si="3"/>
        <v>112167</v>
      </c>
    </row>
    <row r="11" spans="1:11" x14ac:dyDescent="0.3">
      <c r="A11" s="36">
        <v>9</v>
      </c>
      <c r="B11" s="37" t="s">
        <v>85</v>
      </c>
      <c r="C11" s="37" t="s">
        <v>75</v>
      </c>
      <c r="D11" s="37" t="s">
        <v>92</v>
      </c>
      <c r="E11" s="38">
        <v>10000</v>
      </c>
      <c r="F11" s="38">
        <v>30</v>
      </c>
      <c r="G11" s="38">
        <f t="shared" si="0"/>
        <v>350</v>
      </c>
      <c r="H11" s="29">
        <f t="shared" si="1"/>
        <v>300000</v>
      </c>
      <c r="I11" s="29">
        <f t="shared" si="2"/>
        <v>200233</v>
      </c>
      <c r="J11" s="29">
        <f t="shared" si="3"/>
        <v>100117</v>
      </c>
    </row>
    <row r="12" spans="1:11" x14ac:dyDescent="0.3">
      <c r="A12" s="36">
        <v>10</v>
      </c>
      <c r="B12" s="37" t="s">
        <v>86</v>
      </c>
      <c r="C12" s="37" t="s">
        <v>76</v>
      </c>
      <c r="D12" s="37" t="s">
        <v>90</v>
      </c>
      <c r="E12" s="38">
        <v>6000</v>
      </c>
      <c r="F12" s="38">
        <v>27</v>
      </c>
      <c r="G12" s="38">
        <f>VLOOKUP(D12,$C$17:$D$21,2,1)</f>
        <v>300</v>
      </c>
      <c r="H12" s="29">
        <f t="shared" si="1"/>
        <v>162000</v>
      </c>
      <c r="I12" s="29">
        <f t="shared" si="2"/>
        <v>108200</v>
      </c>
      <c r="J12" s="29">
        <f t="shared" si="3"/>
        <v>54100</v>
      </c>
    </row>
    <row r="13" spans="1:11" x14ac:dyDescent="0.3">
      <c r="A13" s="36">
        <v>11</v>
      </c>
      <c r="B13" s="37" t="s">
        <v>87</v>
      </c>
      <c r="C13" s="37" t="s">
        <v>77</v>
      </c>
      <c r="D13" s="37" t="s">
        <v>89</v>
      </c>
      <c r="E13" s="38">
        <v>4000</v>
      </c>
      <c r="F13" s="38">
        <v>28</v>
      </c>
      <c r="G13" s="38">
        <f>VLOOKUP(D13,$C$17:$D$21,2,0)</f>
        <v>150</v>
      </c>
      <c r="H13" s="29">
        <f t="shared" si="1"/>
        <v>112000</v>
      </c>
      <c r="I13" s="29">
        <f t="shared" si="2"/>
        <v>74767</v>
      </c>
      <c r="J13" s="29">
        <f t="shared" si="3"/>
        <v>37383</v>
      </c>
    </row>
    <row r="16" spans="1:11" x14ac:dyDescent="0.3">
      <c r="C16" s="2" t="s">
        <v>62</v>
      </c>
      <c r="D16" s="2" t="s">
        <v>93</v>
      </c>
    </row>
    <row r="17" spans="3:4" x14ac:dyDescent="0.3">
      <c r="C17" s="2" t="s">
        <v>88</v>
      </c>
      <c r="D17" s="2">
        <v>100</v>
      </c>
    </row>
    <row r="18" spans="3:4" x14ac:dyDescent="0.3">
      <c r="C18" s="2" t="s">
        <v>89</v>
      </c>
      <c r="D18" s="2">
        <v>150</v>
      </c>
    </row>
    <row r="19" spans="3:4" x14ac:dyDescent="0.3">
      <c r="C19" s="2" t="s">
        <v>90</v>
      </c>
      <c r="D19" s="2">
        <v>300</v>
      </c>
    </row>
    <row r="20" spans="3:4" x14ac:dyDescent="0.3">
      <c r="C20" s="2" t="s">
        <v>91</v>
      </c>
      <c r="D20" s="2">
        <v>500</v>
      </c>
    </row>
    <row r="21" spans="3:4" x14ac:dyDescent="0.3">
      <c r="C21" s="2" t="s">
        <v>92</v>
      </c>
      <c r="D21" s="2">
        <v>350</v>
      </c>
    </row>
  </sheetData>
  <mergeCells count="1">
    <mergeCell ref="A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TÍNH ĐIỂM</vt:lpstr>
      <vt:lpstr>IN4 SP</vt:lpstr>
      <vt:lpstr>LƯƠNG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2021-02-19T07:00:07Z</dcterms:created>
  <dcterms:modified xsi:type="dcterms:W3CDTF">2021-02-19T08:05:45Z</dcterms:modified>
</cp:coreProperties>
</file>