
<file path=[Content_Types].xml><?xml version="1.0" encoding="utf-8"?>
<Types xmlns="http://schemas.openxmlformats.org/package/2006/content-types">
  <Override PartName="/xl/drawings/drawing9.xml" ContentType="application/vnd.openxmlformats-officedocument.drawing+xml"/>
  <Default Extension="bin" ContentType="application/vnd.ms-office.vbaProject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ms-excel.sheet.macroEnabled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 codeName="{4AEB4F63-F33D-04DF-ECAF-5796C6CBFC7C}"/>
  <workbookPr codeName="ThisWorkbook"/>
  <bookViews>
    <workbookView xWindow="-120" yWindow="-120" windowWidth="20730" windowHeight="11760" tabRatio="165" firstSheet="12" activeTab="12"/>
  </bookViews>
  <sheets>
    <sheet name="Home" sheetId="2" r:id="rId1"/>
    <sheet name="jan" sheetId="1" r:id="rId2"/>
    <sheet name="feb" sheetId="5" r:id="rId3"/>
    <sheet name="mar" sheetId="6" r:id="rId4"/>
    <sheet name="apr" sheetId="7" r:id="rId5"/>
    <sheet name="may" sheetId="8" r:id="rId6"/>
    <sheet name="jun" sheetId="9" r:id="rId7"/>
    <sheet name="july" sheetId="10" r:id="rId8"/>
    <sheet name="aug" sheetId="11" r:id="rId9"/>
    <sheet name="sep" sheetId="12" r:id="rId10"/>
    <sheet name="oct" sheetId="13" r:id="rId11"/>
    <sheet name="nov" sheetId="14" r:id="rId12"/>
    <sheet name="dec" sheetId="15" r:id="rId13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V24" i="15"/>
  <c r="AT24"/>
  <c r="AP24"/>
  <c r="AN24"/>
  <c r="AM24"/>
  <c r="AL24"/>
  <c r="AX24" s="1"/>
  <c r="AX23"/>
  <c r="AV23"/>
  <c r="AT23"/>
  <c r="AN23"/>
  <c r="AP23" s="1"/>
  <c r="AM23"/>
  <c r="AL23"/>
  <c r="AR23" s="1"/>
  <c r="AX22"/>
  <c r="AV22"/>
  <c r="AT22"/>
  <c r="AR22"/>
  <c r="AN22"/>
  <c r="AP22" s="1"/>
  <c r="AM22"/>
  <c r="AL22"/>
  <c r="AV21"/>
  <c r="AT21"/>
  <c r="AN21"/>
  <c r="AP21" s="1"/>
  <c r="AM21"/>
  <c r="AL21"/>
  <c r="AX21" s="1"/>
  <c r="AV20"/>
  <c r="AT20"/>
  <c r="AP20"/>
  <c r="AN20"/>
  <c r="AM20"/>
  <c r="AL20"/>
  <c r="AX20" s="1"/>
  <c r="AX19"/>
  <c r="AV19"/>
  <c r="AT19"/>
  <c r="AN19"/>
  <c r="AP19" s="1"/>
  <c r="AM19"/>
  <c r="AL19"/>
  <c r="AR19" s="1"/>
  <c r="AX18"/>
  <c r="AV18"/>
  <c r="AT18"/>
  <c r="AR18"/>
  <c r="AN18"/>
  <c r="AP18" s="1"/>
  <c r="AM18"/>
  <c r="AL18"/>
  <c r="AV17"/>
  <c r="AT17"/>
  <c r="AN17"/>
  <c r="AP17" s="1"/>
  <c r="AM17"/>
  <c r="AL17"/>
  <c r="AX17" s="1"/>
  <c r="AV16"/>
  <c r="AT16"/>
  <c r="AP16"/>
  <c r="AN16"/>
  <c r="AM16"/>
  <c r="AL16"/>
  <c r="AX16" s="1"/>
  <c r="AX15"/>
  <c r="AV15"/>
  <c r="AT15"/>
  <c r="AN15"/>
  <c r="AP15" s="1"/>
  <c r="AM15"/>
  <c r="AL15"/>
  <c r="AR15" s="1"/>
  <c r="AX14"/>
  <c r="AV14"/>
  <c r="AT14"/>
  <c r="AR14"/>
  <c r="AN14"/>
  <c r="AP14" s="1"/>
  <c r="AM14"/>
  <c r="AL14"/>
  <c r="AV13"/>
  <c r="AT13"/>
  <c r="AP13"/>
  <c r="AN13"/>
  <c r="AM13"/>
  <c r="AL13"/>
  <c r="AX13" s="1"/>
  <c r="AV12"/>
  <c r="AT12"/>
  <c r="AP12"/>
  <c r="AN12"/>
  <c r="AM12"/>
  <c r="AL12"/>
  <c r="AX12" s="1"/>
  <c r="AX11"/>
  <c r="AV11"/>
  <c r="AT11"/>
  <c r="AR11"/>
  <c r="AN11"/>
  <c r="AP11" s="1"/>
  <c r="AM11"/>
  <c r="AL11"/>
  <c r="AX10"/>
  <c r="AV10"/>
  <c r="AT10"/>
  <c r="AR10"/>
  <c r="AN10"/>
  <c r="AP10" s="1"/>
  <c r="AM10"/>
  <c r="AL10"/>
  <c r="F6"/>
  <c r="K6" s="1"/>
  <c r="AV24" i="14"/>
  <c r="AT24"/>
  <c r="AP24"/>
  <c r="AN24"/>
  <c r="AM24"/>
  <c r="AL24"/>
  <c r="AX24" s="1"/>
  <c r="AX23"/>
  <c r="AV23"/>
  <c r="AT23"/>
  <c r="AN23"/>
  <c r="AP23" s="1"/>
  <c r="AM23"/>
  <c r="AL23"/>
  <c r="AR23" s="1"/>
  <c r="AX22"/>
  <c r="AV22"/>
  <c r="AT22"/>
  <c r="AR22"/>
  <c r="AN22"/>
  <c r="AP22" s="1"/>
  <c r="AM22"/>
  <c r="AL22"/>
  <c r="AV21"/>
  <c r="AT21"/>
  <c r="AN21"/>
  <c r="AP21" s="1"/>
  <c r="AM21"/>
  <c r="AL21"/>
  <c r="AX21" s="1"/>
  <c r="AV20"/>
  <c r="AT20"/>
  <c r="AP20"/>
  <c r="AN20"/>
  <c r="AM20"/>
  <c r="AL20"/>
  <c r="AX20" s="1"/>
  <c r="AX19"/>
  <c r="AV19"/>
  <c r="AT19"/>
  <c r="AN19"/>
  <c r="AP19" s="1"/>
  <c r="AM19"/>
  <c r="AL19"/>
  <c r="AR19" s="1"/>
  <c r="AX18"/>
  <c r="AV18"/>
  <c r="AT18"/>
  <c r="AR18"/>
  <c r="AN18"/>
  <c r="AP18" s="1"/>
  <c r="AM18"/>
  <c r="AL18"/>
  <c r="AV17"/>
  <c r="AT17"/>
  <c r="AN17"/>
  <c r="AP17" s="1"/>
  <c r="AM17"/>
  <c r="AL17"/>
  <c r="AX17" s="1"/>
  <c r="AV16"/>
  <c r="AT16"/>
  <c r="AP16"/>
  <c r="AN16"/>
  <c r="AM16"/>
  <c r="AL16"/>
  <c r="AX16" s="1"/>
  <c r="AX15"/>
  <c r="AV15"/>
  <c r="AT15"/>
  <c r="AN15"/>
  <c r="AP15" s="1"/>
  <c r="AM15"/>
  <c r="AL15"/>
  <c r="AR15" s="1"/>
  <c r="AX14"/>
  <c r="AV14"/>
  <c r="AT14"/>
  <c r="AR14"/>
  <c r="AN14"/>
  <c r="AP14" s="1"/>
  <c r="AM14"/>
  <c r="AL14"/>
  <c r="AV13"/>
  <c r="AT13"/>
  <c r="AN13"/>
  <c r="AP13" s="1"/>
  <c r="AM13"/>
  <c r="AL13"/>
  <c r="AR13" s="1"/>
  <c r="AV12"/>
  <c r="AT12"/>
  <c r="AP12"/>
  <c r="AN12"/>
  <c r="AM12"/>
  <c r="AL12"/>
  <c r="AX12" s="1"/>
  <c r="AX11"/>
  <c r="AV11"/>
  <c r="AT11"/>
  <c r="AN11"/>
  <c r="AP11" s="1"/>
  <c r="AM11"/>
  <c r="AL11"/>
  <c r="AR11" s="1"/>
  <c r="AX10"/>
  <c r="AV10"/>
  <c r="AT10"/>
  <c r="AR10"/>
  <c r="AN10"/>
  <c r="AP10" s="1"/>
  <c r="AM10"/>
  <c r="AL10"/>
  <c r="F6"/>
  <c r="K6" s="1"/>
  <c r="AV24" i="13"/>
  <c r="AT24"/>
  <c r="AP24"/>
  <c r="AN24"/>
  <c r="AM24"/>
  <c r="AL24"/>
  <c r="AX24" s="1"/>
  <c r="AX23"/>
  <c r="AV23"/>
  <c r="AT23"/>
  <c r="AN23"/>
  <c r="AP23" s="1"/>
  <c r="AM23"/>
  <c r="AL23"/>
  <c r="AR23" s="1"/>
  <c r="AX22"/>
  <c r="AV22"/>
  <c r="AT22"/>
  <c r="AR22"/>
  <c r="AN22"/>
  <c r="AP22" s="1"/>
  <c r="AM22"/>
  <c r="AL22"/>
  <c r="AV21"/>
  <c r="AT21"/>
  <c r="AN21"/>
  <c r="AP21" s="1"/>
  <c r="AM21"/>
  <c r="AL21"/>
  <c r="AX21" s="1"/>
  <c r="AV20"/>
  <c r="AT20"/>
  <c r="AP20"/>
  <c r="AN20"/>
  <c r="AM20"/>
  <c r="AL20"/>
  <c r="AX20" s="1"/>
  <c r="AX19"/>
  <c r="AV19"/>
  <c r="AT19"/>
  <c r="AN19"/>
  <c r="AP19" s="1"/>
  <c r="AM19"/>
  <c r="AL19"/>
  <c r="AR19" s="1"/>
  <c r="AX18"/>
  <c r="AV18"/>
  <c r="AT18"/>
  <c r="AR18"/>
  <c r="AN18"/>
  <c r="AP18" s="1"/>
  <c r="AM18"/>
  <c r="AL18"/>
  <c r="AV17"/>
  <c r="AT17"/>
  <c r="AN17"/>
  <c r="AP17" s="1"/>
  <c r="AM17"/>
  <c r="AL17"/>
  <c r="AR17" s="1"/>
  <c r="AV16"/>
  <c r="AT16"/>
  <c r="AP16"/>
  <c r="AN16"/>
  <c r="AM16"/>
  <c r="AL16"/>
  <c r="AX16" s="1"/>
  <c r="AX15"/>
  <c r="AV15"/>
  <c r="AT15"/>
  <c r="AN15"/>
  <c r="AP15" s="1"/>
  <c r="AM15"/>
  <c r="AL15"/>
  <c r="AR15" s="1"/>
  <c r="AX14"/>
  <c r="AV14"/>
  <c r="AT14"/>
  <c r="AR14"/>
  <c r="AN14"/>
  <c r="AP14" s="1"/>
  <c r="AM14"/>
  <c r="AL14"/>
  <c r="AV13"/>
  <c r="AT13"/>
  <c r="AN13"/>
  <c r="AP13" s="1"/>
  <c r="AM13"/>
  <c r="AL13"/>
  <c r="AX13" s="1"/>
  <c r="AV12"/>
  <c r="AT12"/>
  <c r="AP12"/>
  <c r="AN12"/>
  <c r="AM12"/>
  <c r="AL12"/>
  <c r="AX12" s="1"/>
  <c r="AX11"/>
  <c r="AV11"/>
  <c r="AT11"/>
  <c r="AN11"/>
  <c r="AP11" s="1"/>
  <c r="AM11"/>
  <c r="AL11"/>
  <c r="AR11" s="1"/>
  <c r="AX10"/>
  <c r="AV10"/>
  <c r="AT10"/>
  <c r="AR10"/>
  <c r="AN10"/>
  <c r="AP10" s="1"/>
  <c r="AM10"/>
  <c r="AL10"/>
  <c r="F6"/>
  <c r="K6" s="1"/>
  <c r="AV24" i="12"/>
  <c r="AT24"/>
  <c r="AP24"/>
  <c r="AN24"/>
  <c r="AM24"/>
  <c r="AL24"/>
  <c r="AX24" s="1"/>
  <c r="AX23"/>
  <c r="AV23"/>
  <c r="AT23"/>
  <c r="AN23"/>
  <c r="AP23" s="1"/>
  <c r="AM23"/>
  <c r="AL23"/>
  <c r="AR23" s="1"/>
  <c r="AX22"/>
  <c r="AV22"/>
  <c r="AT22"/>
  <c r="AR22"/>
  <c r="AN22"/>
  <c r="AP22" s="1"/>
  <c r="AM22"/>
  <c r="AL22"/>
  <c r="AV21"/>
  <c r="AT21"/>
  <c r="AN21"/>
  <c r="AP21" s="1"/>
  <c r="AM21"/>
  <c r="AL21"/>
  <c r="AX21" s="1"/>
  <c r="AV20"/>
  <c r="AT20"/>
  <c r="AP20"/>
  <c r="AN20"/>
  <c r="AM20"/>
  <c r="AL20"/>
  <c r="AX20" s="1"/>
  <c r="AX19"/>
  <c r="AV19"/>
  <c r="AT19"/>
  <c r="AN19"/>
  <c r="AP19" s="1"/>
  <c r="AM19"/>
  <c r="AL19"/>
  <c r="AR19" s="1"/>
  <c r="AX18"/>
  <c r="AV18"/>
  <c r="AT18"/>
  <c r="AR18"/>
  <c r="AN18"/>
  <c r="AP18" s="1"/>
  <c r="AM18"/>
  <c r="AL18"/>
  <c r="AV17"/>
  <c r="AT17"/>
  <c r="AN17"/>
  <c r="AP17" s="1"/>
  <c r="AM17"/>
  <c r="AL17"/>
  <c r="AX17" s="1"/>
  <c r="AV16"/>
  <c r="AT16"/>
  <c r="AP16"/>
  <c r="AN16"/>
  <c r="AM16"/>
  <c r="AL16"/>
  <c r="AX16" s="1"/>
  <c r="AX15"/>
  <c r="AV15"/>
  <c r="AT15"/>
  <c r="AN15"/>
  <c r="AP15" s="1"/>
  <c r="AM15"/>
  <c r="AL15"/>
  <c r="AR15" s="1"/>
  <c r="AX14"/>
  <c r="AV14"/>
  <c r="AT14"/>
  <c r="AR14"/>
  <c r="AN14"/>
  <c r="AP14" s="1"/>
  <c r="AM14"/>
  <c r="AL14"/>
  <c r="AV13"/>
  <c r="AT13"/>
  <c r="AN13"/>
  <c r="AP13" s="1"/>
  <c r="AM13"/>
  <c r="AL13"/>
  <c r="AR13" s="1"/>
  <c r="AV12"/>
  <c r="AT12"/>
  <c r="AP12"/>
  <c r="AN12"/>
  <c r="AM12"/>
  <c r="AL12"/>
  <c r="AX12" s="1"/>
  <c r="AX11"/>
  <c r="AV11"/>
  <c r="AT11"/>
  <c r="AN11"/>
  <c r="AP11" s="1"/>
  <c r="AM11"/>
  <c r="AL11"/>
  <c r="AR11" s="1"/>
  <c r="AX10"/>
  <c r="AV10"/>
  <c r="AT10"/>
  <c r="AR10"/>
  <c r="AN10"/>
  <c r="AP10" s="1"/>
  <c r="AM10"/>
  <c r="AL10"/>
  <c r="F6"/>
  <c r="K6" s="1"/>
  <c r="AV24" i="11"/>
  <c r="AT24"/>
  <c r="AP24"/>
  <c r="AN24"/>
  <c r="AM24"/>
  <c r="AL24"/>
  <c r="AX24" s="1"/>
  <c r="AX23"/>
  <c r="AV23"/>
  <c r="AT23"/>
  <c r="AN23"/>
  <c r="AP23" s="1"/>
  <c r="AM23"/>
  <c r="AL23"/>
  <c r="AR23" s="1"/>
  <c r="AX22"/>
  <c r="AV22"/>
  <c r="AT22"/>
  <c r="AR22"/>
  <c r="AN22"/>
  <c r="AP22" s="1"/>
  <c r="AM22"/>
  <c r="AL22"/>
  <c r="AV21"/>
  <c r="AT21"/>
  <c r="AN21"/>
  <c r="AP21" s="1"/>
  <c r="AM21"/>
  <c r="AL21"/>
  <c r="AR21" s="1"/>
  <c r="AV20"/>
  <c r="AT20"/>
  <c r="AP20"/>
  <c r="AN20"/>
  <c r="AM20"/>
  <c r="AL20"/>
  <c r="AX20" s="1"/>
  <c r="AX19"/>
  <c r="AV19"/>
  <c r="AT19"/>
  <c r="AN19"/>
  <c r="AP19" s="1"/>
  <c r="AM19"/>
  <c r="AL19"/>
  <c r="AR19" s="1"/>
  <c r="AX18"/>
  <c r="AV18"/>
  <c r="AT18"/>
  <c r="AR18"/>
  <c r="AN18"/>
  <c r="AP18" s="1"/>
  <c r="AM18"/>
  <c r="AL18"/>
  <c r="AV17"/>
  <c r="AT17"/>
  <c r="AN17"/>
  <c r="AP17" s="1"/>
  <c r="AM17"/>
  <c r="AL17"/>
  <c r="AX17" s="1"/>
  <c r="AV16"/>
  <c r="AT16"/>
  <c r="AP16"/>
  <c r="AN16"/>
  <c r="AM16"/>
  <c r="AL16"/>
  <c r="AX16" s="1"/>
  <c r="AX15"/>
  <c r="AV15"/>
  <c r="AT15"/>
  <c r="AN15"/>
  <c r="AP15" s="1"/>
  <c r="AM15"/>
  <c r="AL15"/>
  <c r="AR15" s="1"/>
  <c r="AX14"/>
  <c r="AV14"/>
  <c r="AT14"/>
  <c r="AR14"/>
  <c r="AN14"/>
  <c r="AP14" s="1"/>
  <c r="AM14"/>
  <c r="AL14"/>
  <c r="AV13"/>
  <c r="AT13"/>
  <c r="AN13"/>
  <c r="AP13" s="1"/>
  <c r="AM13"/>
  <c r="AL13"/>
  <c r="AX13" s="1"/>
  <c r="AV12"/>
  <c r="AT12"/>
  <c r="AP12"/>
  <c r="AN12"/>
  <c r="AM12"/>
  <c r="AL12"/>
  <c r="AX12" s="1"/>
  <c r="AX11"/>
  <c r="AV11"/>
  <c r="AT11"/>
  <c r="AN11"/>
  <c r="AP11" s="1"/>
  <c r="AM11"/>
  <c r="AL11"/>
  <c r="AR11" s="1"/>
  <c r="AX10"/>
  <c r="AV10"/>
  <c r="AT10"/>
  <c r="AR10"/>
  <c r="AN10"/>
  <c r="AP10" s="1"/>
  <c r="AM10"/>
  <c r="AL10"/>
  <c r="F6"/>
  <c r="K6" s="1"/>
  <c r="AV24" i="10"/>
  <c r="AT24"/>
  <c r="AP24"/>
  <c r="AN24"/>
  <c r="AM24"/>
  <c r="AL24"/>
  <c r="AX24" s="1"/>
  <c r="AX23"/>
  <c r="AV23"/>
  <c r="AT23"/>
  <c r="AN23"/>
  <c r="AP23" s="1"/>
  <c r="AM23"/>
  <c r="AL23"/>
  <c r="AR23" s="1"/>
  <c r="AX22"/>
  <c r="AV22"/>
  <c r="AT22"/>
  <c r="AR22"/>
  <c r="AN22"/>
  <c r="AP22" s="1"/>
  <c r="AM22"/>
  <c r="AL22"/>
  <c r="AV21"/>
  <c r="AT21"/>
  <c r="AN21"/>
  <c r="AP21" s="1"/>
  <c r="AM21"/>
  <c r="AL21"/>
  <c r="AX21" s="1"/>
  <c r="AV20"/>
  <c r="AT20"/>
  <c r="AP20"/>
  <c r="AN20"/>
  <c r="AM20"/>
  <c r="AL20"/>
  <c r="AX20" s="1"/>
  <c r="AX19"/>
  <c r="AV19"/>
  <c r="AT19"/>
  <c r="AN19"/>
  <c r="AP19" s="1"/>
  <c r="AM19"/>
  <c r="AL19"/>
  <c r="AR19" s="1"/>
  <c r="AX18"/>
  <c r="AV18"/>
  <c r="AT18"/>
  <c r="AR18"/>
  <c r="AN18"/>
  <c r="AP18" s="1"/>
  <c r="AM18"/>
  <c r="AL18"/>
  <c r="AV17"/>
  <c r="AT17"/>
  <c r="AN17"/>
  <c r="AP17" s="1"/>
  <c r="AM17"/>
  <c r="AL17"/>
  <c r="AR17" s="1"/>
  <c r="AV16"/>
  <c r="AT16"/>
  <c r="AP16"/>
  <c r="AN16"/>
  <c r="AM16"/>
  <c r="AL16"/>
  <c r="AX16" s="1"/>
  <c r="AX15"/>
  <c r="AV15"/>
  <c r="AT15"/>
  <c r="AN15"/>
  <c r="AP15" s="1"/>
  <c r="AM15"/>
  <c r="AL15"/>
  <c r="AR15" s="1"/>
  <c r="AX14"/>
  <c r="AV14"/>
  <c r="AT14"/>
  <c r="AR14"/>
  <c r="AN14"/>
  <c r="AP14" s="1"/>
  <c r="AM14"/>
  <c r="AL14"/>
  <c r="AV13"/>
  <c r="AT13"/>
  <c r="AN13"/>
  <c r="AP13" s="1"/>
  <c r="AM13"/>
  <c r="AL13"/>
  <c r="AX13" s="1"/>
  <c r="AV12"/>
  <c r="AT12"/>
  <c r="AP12"/>
  <c r="AN12"/>
  <c r="AM12"/>
  <c r="AL12"/>
  <c r="AX12" s="1"/>
  <c r="AX11"/>
  <c r="AV11"/>
  <c r="AT11"/>
  <c r="AN11"/>
  <c r="AP11" s="1"/>
  <c r="AM11"/>
  <c r="AL11"/>
  <c r="AR11" s="1"/>
  <c r="AX10"/>
  <c r="AV10"/>
  <c r="AT10"/>
  <c r="AR10"/>
  <c r="AN10"/>
  <c r="AP10" s="1"/>
  <c r="AM10"/>
  <c r="AL10"/>
  <c r="F6"/>
  <c r="K6" s="1"/>
  <c r="AV24" i="9"/>
  <c r="AT24"/>
  <c r="AP24"/>
  <c r="AN24"/>
  <c r="AM24"/>
  <c r="AL24"/>
  <c r="AX24" s="1"/>
  <c r="AX23"/>
  <c r="AV23"/>
  <c r="AT23"/>
  <c r="AN23"/>
  <c r="AP23" s="1"/>
  <c r="AM23"/>
  <c r="AL23"/>
  <c r="AR23" s="1"/>
  <c r="AV22"/>
  <c r="AT22"/>
  <c r="AR22"/>
  <c r="AN22"/>
  <c r="AP22" s="1"/>
  <c r="AM22"/>
  <c r="AL22"/>
  <c r="AX22" s="1"/>
  <c r="AV21"/>
  <c r="AT21"/>
  <c r="AN21"/>
  <c r="AP21" s="1"/>
  <c r="AM21"/>
  <c r="AL21"/>
  <c r="AX21" s="1"/>
  <c r="AV20"/>
  <c r="AT20"/>
  <c r="AP20"/>
  <c r="AN20"/>
  <c r="AM20"/>
  <c r="AL20"/>
  <c r="AX20" s="1"/>
  <c r="AX19"/>
  <c r="AV19"/>
  <c r="AT19"/>
  <c r="AN19"/>
  <c r="AP19" s="1"/>
  <c r="AM19"/>
  <c r="AL19"/>
  <c r="AR19" s="1"/>
  <c r="AV18"/>
  <c r="AT18"/>
  <c r="AR18"/>
  <c r="AN18"/>
  <c r="AP18" s="1"/>
  <c r="AM18"/>
  <c r="AL18"/>
  <c r="AX18" s="1"/>
  <c r="AV17"/>
  <c r="AT17"/>
  <c r="AN17"/>
  <c r="AP17" s="1"/>
  <c r="AM17"/>
  <c r="AL17"/>
  <c r="AX17" s="1"/>
  <c r="AV16"/>
  <c r="AT16"/>
  <c r="AP16"/>
  <c r="AN16"/>
  <c r="AM16"/>
  <c r="AL16"/>
  <c r="AX16" s="1"/>
  <c r="AX15"/>
  <c r="AV15"/>
  <c r="AT15"/>
  <c r="AN15"/>
  <c r="AP15" s="1"/>
  <c r="AM15"/>
  <c r="AL15"/>
  <c r="AR15" s="1"/>
  <c r="AV14"/>
  <c r="AT14"/>
  <c r="AR14"/>
  <c r="AN14"/>
  <c r="AP14" s="1"/>
  <c r="AM14"/>
  <c r="AL14"/>
  <c r="AX14" s="1"/>
  <c r="AV13"/>
  <c r="AT13"/>
  <c r="AN13"/>
  <c r="AP13" s="1"/>
  <c r="AM13"/>
  <c r="AL13"/>
  <c r="AX13" s="1"/>
  <c r="AV12"/>
  <c r="AT12"/>
  <c r="AP12"/>
  <c r="AN12"/>
  <c r="AM12"/>
  <c r="AL12"/>
  <c r="AX12" s="1"/>
  <c r="AX11"/>
  <c r="AV11"/>
  <c r="AT11"/>
  <c r="AN11"/>
  <c r="AP11" s="1"/>
  <c r="AM11"/>
  <c r="AL11"/>
  <c r="AR11" s="1"/>
  <c r="AV10"/>
  <c r="AT10"/>
  <c r="AR10"/>
  <c r="AN10"/>
  <c r="AP10" s="1"/>
  <c r="AM10"/>
  <c r="AL10"/>
  <c r="AX10" s="1"/>
  <c r="F6"/>
  <c r="K6" s="1"/>
  <c r="AV24" i="8"/>
  <c r="AT24"/>
  <c r="AN24"/>
  <c r="AP24" s="1"/>
  <c r="AM24"/>
  <c r="AL24"/>
  <c r="AX24" s="1"/>
  <c r="AV23"/>
  <c r="AT23"/>
  <c r="AN23"/>
  <c r="AP23" s="1"/>
  <c r="AM23"/>
  <c r="AL23"/>
  <c r="AR23" s="1"/>
  <c r="AV22"/>
  <c r="AT22"/>
  <c r="AP22"/>
  <c r="AN22"/>
  <c r="AM22"/>
  <c r="AL22"/>
  <c r="AX22" s="1"/>
  <c r="AV21"/>
  <c r="AT21"/>
  <c r="AN21"/>
  <c r="AP21" s="1"/>
  <c r="AM21"/>
  <c r="AL21"/>
  <c r="AX21" s="1"/>
  <c r="AV20"/>
  <c r="AT20"/>
  <c r="AN20"/>
  <c r="AP20" s="1"/>
  <c r="AM20"/>
  <c r="AL20"/>
  <c r="AV19"/>
  <c r="AT19"/>
  <c r="AN19"/>
  <c r="AP19" s="1"/>
  <c r="AM19"/>
  <c r="AL19"/>
  <c r="AV18"/>
  <c r="AT18"/>
  <c r="AP18"/>
  <c r="AN18"/>
  <c r="AM18"/>
  <c r="AL18"/>
  <c r="AV17"/>
  <c r="AT17"/>
  <c r="AN17"/>
  <c r="AP17" s="1"/>
  <c r="AM17"/>
  <c r="AL17"/>
  <c r="AV16"/>
  <c r="AT16"/>
  <c r="AN16"/>
  <c r="AP16" s="1"/>
  <c r="AM16"/>
  <c r="AL16"/>
  <c r="AV15"/>
  <c r="AT15"/>
  <c r="AN15"/>
  <c r="AP15" s="1"/>
  <c r="AM15"/>
  <c r="AL15"/>
  <c r="AV14"/>
  <c r="AT14"/>
  <c r="AP14"/>
  <c r="AN14"/>
  <c r="AM14"/>
  <c r="AL14"/>
  <c r="AV13"/>
  <c r="AT13"/>
  <c r="AN13"/>
  <c r="AP13" s="1"/>
  <c r="AM13"/>
  <c r="AL13"/>
  <c r="AV12"/>
  <c r="AT12"/>
  <c r="AN12"/>
  <c r="AP12" s="1"/>
  <c r="AM12"/>
  <c r="AL12"/>
  <c r="AV11"/>
  <c r="AT11"/>
  <c r="AN11"/>
  <c r="AP11" s="1"/>
  <c r="AM11"/>
  <c r="AL11"/>
  <c r="AV10"/>
  <c r="AT10"/>
  <c r="AP10"/>
  <c r="AN10"/>
  <c r="AM10"/>
  <c r="AL10"/>
  <c r="F6"/>
  <c r="K6" s="1"/>
  <c r="AV24" i="7"/>
  <c r="AT24"/>
  <c r="AP24"/>
  <c r="AN24"/>
  <c r="AM24"/>
  <c r="AL24"/>
  <c r="AX24" s="1"/>
  <c r="AX23"/>
  <c r="AV23"/>
  <c r="AT23"/>
  <c r="AN23"/>
  <c r="AP23" s="1"/>
  <c r="AM23"/>
  <c r="AL23"/>
  <c r="AR23" s="1"/>
  <c r="AV22"/>
  <c r="AT22"/>
  <c r="AN22"/>
  <c r="AP22" s="1"/>
  <c r="AM22"/>
  <c r="AL22"/>
  <c r="AX22" s="1"/>
  <c r="AV21"/>
  <c r="AT21"/>
  <c r="AN21"/>
  <c r="AP21" s="1"/>
  <c r="AM21"/>
  <c r="AL21"/>
  <c r="AX21" s="1"/>
  <c r="AV20"/>
  <c r="AT20"/>
  <c r="AN20"/>
  <c r="AP20" s="1"/>
  <c r="AM20"/>
  <c r="AL20"/>
  <c r="AV19"/>
  <c r="AT19"/>
  <c r="AN19"/>
  <c r="AP19" s="1"/>
  <c r="AM19"/>
  <c r="AL19"/>
  <c r="AV18"/>
  <c r="AT18"/>
  <c r="AN18"/>
  <c r="AP18" s="1"/>
  <c r="AM18"/>
  <c r="AL18"/>
  <c r="AV17"/>
  <c r="AT17"/>
  <c r="AN17"/>
  <c r="AP17" s="1"/>
  <c r="AM17"/>
  <c r="AL17"/>
  <c r="AV16"/>
  <c r="AT16"/>
  <c r="AN16"/>
  <c r="AP16" s="1"/>
  <c r="AM16"/>
  <c r="AL16"/>
  <c r="AV15"/>
  <c r="AT15"/>
  <c r="AN15"/>
  <c r="AP15" s="1"/>
  <c r="AM15"/>
  <c r="AL15"/>
  <c r="AV14"/>
  <c r="AT14"/>
  <c r="AN14"/>
  <c r="AP14" s="1"/>
  <c r="AM14"/>
  <c r="AL14"/>
  <c r="AV13"/>
  <c r="AT13"/>
  <c r="AN13"/>
  <c r="AP13" s="1"/>
  <c r="AM13"/>
  <c r="AL13"/>
  <c r="AV12"/>
  <c r="AT12"/>
  <c r="AN12"/>
  <c r="AP12" s="1"/>
  <c r="AM12"/>
  <c r="AL12"/>
  <c r="AV11"/>
  <c r="AT11"/>
  <c r="AN11"/>
  <c r="AP11" s="1"/>
  <c r="AM11"/>
  <c r="AL11"/>
  <c r="AV10"/>
  <c r="AT10"/>
  <c r="AN10"/>
  <c r="AP10" s="1"/>
  <c r="AM10"/>
  <c r="AL10"/>
  <c r="F6"/>
  <c r="K6" s="1"/>
  <c r="AV24" i="6"/>
  <c r="AT24"/>
  <c r="AP24"/>
  <c r="AN24"/>
  <c r="AM24"/>
  <c r="AL24"/>
  <c r="AX24" s="1"/>
  <c r="AX23"/>
  <c r="AV23"/>
  <c r="AT23"/>
  <c r="AN23"/>
  <c r="AP23" s="1"/>
  <c r="AM23"/>
  <c r="AL23"/>
  <c r="AR23" s="1"/>
  <c r="AV22"/>
  <c r="AT22"/>
  <c r="AR22"/>
  <c r="AP22"/>
  <c r="AN22"/>
  <c r="AM22"/>
  <c r="AL22"/>
  <c r="AX22" s="1"/>
  <c r="AV21"/>
  <c r="AT21"/>
  <c r="AN21"/>
  <c r="AP21" s="1"/>
  <c r="AM21"/>
  <c r="AL21"/>
  <c r="AX21" s="1"/>
  <c r="AV20"/>
  <c r="AT20"/>
  <c r="AP20"/>
  <c r="AN20"/>
  <c r="AM20"/>
  <c r="AL20"/>
  <c r="AV19"/>
  <c r="AT19"/>
  <c r="AN19"/>
  <c r="AP19" s="1"/>
  <c r="AM19"/>
  <c r="AL19"/>
  <c r="AV18"/>
  <c r="AT18"/>
  <c r="AP18"/>
  <c r="AN18"/>
  <c r="AM18"/>
  <c r="AL18"/>
  <c r="AV17"/>
  <c r="AT17"/>
  <c r="AN17"/>
  <c r="AP17" s="1"/>
  <c r="AM17"/>
  <c r="AL17"/>
  <c r="AV16"/>
  <c r="AT16"/>
  <c r="AP16"/>
  <c r="AN16"/>
  <c r="AM16"/>
  <c r="AL16"/>
  <c r="AV15"/>
  <c r="AT15"/>
  <c r="AN15"/>
  <c r="AP15" s="1"/>
  <c r="AM15"/>
  <c r="AL15"/>
  <c r="AV14"/>
  <c r="AT14"/>
  <c r="AP14"/>
  <c r="AN14"/>
  <c r="AM14"/>
  <c r="AL14"/>
  <c r="AV13"/>
  <c r="AT13"/>
  <c r="AN13"/>
  <c r="AP13" s="1"/>
  <c r="AM13"/>
  <c r="AL13"/>
  <c r="AV12"/>
  <c r="AT12"/>
  <c r="AP12"/>
  <c r="AN12"/>
  <c r="AM12"/>
  <c r="AL12"/>
  <c r="AV11"/>
  <c r="AT11"/>
  <c r="AN11"/>
  <c r="AP11" s="1"/>
  <c r="AM11"/>
  <c r="AL11"/>
  <c r="AV10"/>
  <c r="AT10"/>
  <c r="AP10"/>
  <c r="AN10"/>
  <c r="AM10"/>
  <c r="AL10"/>
  <c r="F6"/>
  <c r="K6" s="1"/>
  <c r="AV24" i="5"/>
  <c r="AT24"/>
  <c r="AP24"/>
  <c r="AN24"/>
  <c r="AM24"/>
  <c r="AL24"/>
  <c r="AX24" s="1"/>
  <c r="AV23"/>
  <c r="AT23"/>
  <c r="AN23"/>
  <c r="AP23" s="1"/>
  <c r="AM23"/>
  <c r="AL23"/>
  <c r="AR23" s="1"/>
  <c r="AV22"/>
  <c r="AT22"/>
  <c r="AN22"/>
  <c r="AP22" s="1"/>
  <c r="AM22"/>
  <c r="AL22"/>
  <c r="AX22" s="1"/>
  <c r="AV21"/>
  <c r="AT21"/>
  <c r="AN21"/>
  <c r="AP21" s="1"/>
  <c r="AM21"/>
  <c r="AL21"/>
  <c r="AX21" s="1"/>
  <c r="AV20"/>
  <c r="AT20"/>
  <c r="AN20"/>
  <c r="AP20" s="1"/>
  <c r="AM20"/>
  <c r="AL20"/>
  <c r="AV19"/>
  <c r="AT19"/>
  <c r="AN19"/>
  <c r="AP19" s="1"/>
  <c r="AM19"/>
  <c r="AL19"/>
  <c r="AV18"/>
  <c r="AT18"/>
  <c r="AN18"/>
  <c r="AP18" s="1"/>
  <c r="AM18"/>
  <c r="AL18"/>
  <c r="AV17"/>
  <c r="AT17"/>
  <c r="AN17"/>
  <c r="AP17" s="1"/>
  <c r="AM17"/>
  <c r="AL17"/>
  <c r="AV16"/>
  <c r="AT16"/>
  <c r="AN16"/>
  <c r="AP16" s="1"/>
  <c r="AM16"/>
  <c r="AL16"/>
  <c r="AV15"/>
  <c r="AT15"/>
  <c r="AN15"/>
  <c r="AP15" s="1"/>
  <c r="AM15"/>
  <c r="AL15"/>
  <c r="AV14"/>
  <c r="AT14"/>
  <c r="AN14"/>
  <c r="AP14" s="1"/>
  <c r="AM14"/>
  <c r="AL14"/>
  <c r="AV13"/>
  <c r="AT13"/>
  <c r="AN13"/>
  <c r="AP13" s="1"/>
  <c r="AM13"/>
  <c r="AL13"/>
  <c r="AV12"/>
  <c r="AT12"/>
  <c r="AN12"/>
  <c r="AP12" s="1"/>
  <c r="AM12"/>
  <c r="AL12"/>
  <c r="AV11"/>
  <c r="AT11"/>
  <c r="AN11"/>
  <c r="AP11" s="1"/>
  <c r="AM11"/>
  <c r="AL11"/>
  <c r="AV10"/>
  <c r="AT10"/>
  <c r="AN10"/>
  <c r="AP10" s="1"/>
  <c r="AM10"/>
  <c r="AL10"/>
  <c r="F6"/>
  <c r="K6" s="1"/>
  <c r="AL21" i="1"/>
  <c r="AR21" s="1"/>
  <c r="AM21"/>
  <c r="AN21"/>
  <c r="AP21" s="1"/>
  <c r="AT21"/>
  <c r="AV21"/>
  <c r="AL22"/>
  <c r="AR22" s="1"/>
  <c r="AM22"/>
  <c r="AN22"/>
  <c r="AP22" s="1"/>
  <c r="AT22"/>
  <c r="AV22"/>
  <c r="AL23"/>
  <c r="AR23" s="1"/>
  <c r="AM23"/>
  <c r="AN23"/>
  <c r="AP23" s="1"/>
  <c r="AT23"/>
  <c r="AV23"/>
  <c r="AL24"/>
  <c r="AR24" s="1"/>
  <c r="AM24"/>
  <c r="AN24"/>
  <c r="AP24" s="1"/>
  <c r="AT24"/>
  <c r="AV24"/>
  <c r="AV11"/>
  <c r="AV12"/>
  <c r="AV13"/>
  <c r="AV14"/>
  <c r="AV15"/>
  <c r="AV16"/>
  <c r="AV17"/>
  <c r="AV18"/>
  <c r="AV19"/>
  <c r="AV20"/>
  <c r="AV10"/>
  <c r="AT11"/>
  <c r="AT12"/>
  <c r="AT13"/>
  <c r="AT14"/>
  <c r="AT15"/>
  <c r="AT16"/>
  <c r="AT17"/>
  <c r="AT18"/>
  <c r="AT19"/>
  <c r="AT20"/>
  <c r="AT10"/>
  <c r="AL11"/>
  <c r="AM11"/>
  <c r="AN11"/>
  <c r="AP11" s="1"/>
  <c r="AL12"/>
  <c r="AM12"/>
  <c r="AN12"/>
  <c r="AP12" s="1"/>
  <c r="AL13"/>
  <c r="AM13"/>
  <c r="AN13"/>
  <c r="AP13" s="1"/>
  <c r="AL14"/>
  <c r="AM14"/>
  <c r="AN14"/>
  <c r="AP14" s="1"/>
  <c r="AL15"/>
  <c r="AM15"/>
  <c r="AN15"/>
  <c r="AP15" s="1"/>
  <c r="AL16"/>
  <c r="AM16"/>
  <c r="AN16"/>
  <c r="AP16" s="1"/>
  <c r="AL17"/>
  <c r="AM17"/>
  <c r="AN17"/>
  <c r="AP17" s="1"/>
  <c r="AL18"/>
  <c r="AM18"/>
  <c r="AN18"/>
  <c r="AP18" s="1"/>
  <c r="AL19"/>
  <c r="AM19"/>
  <c r="AN19"/>
  <c r="AP19" s="1"/>
  <c r="AL20"/>
  <c r="AM20"/>
  <c r="AN20"/>
  <c r="AP20" s="1"/>
  <c r="AN10"/>
  <c r="AP10" s="1"/>
  <c r="AM10"/>
  <c r="AL10"/>
  <c r="F6"/>
  <c r="F9" i="15" l="1"/>
  <c r="Q6"/>
  <c r="AQ22" s="1"/>
  <c r="AU22" s="1"/>
  <c r="AW22" s="1"/>
  <c r="AR13"/>
  <c r="AR17"/>
  <c r="AR21"/>
  <c r="AR12"/>
  <c r="AR16"/>
  <c r="AR20"/>
  <c r="AR24"/>
  <c r="Q6" i="14"/>
  <c r="F9"/>
  <c r="AR17"/>
  <c r="AR21"/>
  <c r="AR12"/>
  <c r="AX13"/>
  <c r="AR16"/>
  <c r="AR20"/>
  <c r="AR24"/>
  <c r="F9" i="13"/>
  <c r="Q6"/>
  <c r="AR13"/>
  <c r="AR21"/>
  <c r="AR12"/>
  <c r="AR16"/>
  <c r="AX17"/>
  <c r="AR20"/>
  <c r="AR24"/>
  <c r="F9" i="12"/>
  <c r="Q6"/>
  <c r="AR17"/>
  <c r="AR21"/>
  <c r="AR12"/>
  <c r="AX13"/>
  <c r="AR16"/>
  <c r="AR20"/>
  <c r="AR24"/>
  <c r="F9" i="11"/>
  <c r="Q6"/>
  <c r="AR13"/>
  <c r="AR17"/>
  <c r="AR12"/>
  <c r="AR16"/>
  <c r="AR20"/>
  <c r="AX21"/>
  <c r="AR24"/>
  <c r="F9" i="10"/>
  <c r="Q6"/>
  <c r="AR13"/>
  <c r="AR21"/>
  <c r="AR12"/>
  <c r="AR16"/>
  <c r="AX17"/>
  <c r="AR20"/>
  <c r="AR24"/>
  <c r="F9" i="9"/>
  <c r="Q6"/>
  <c r="AR13"/>
  <c r="AR17"/>
  <c r="AR21"/>
  <c r="AR12"/>
  <c r="AR16"/>
  <c r="AR20"/>
  <c r="AR24"/>
  <c r="AR22" i="8"/>
  <c r="AX23"/>
  <c r="Q6"/>
  <c r="F9"/>
  <c r="AR21"/>
  <c r="AR24"/>
  <c r="AR22" i="7"/>
  <c r="F9"/>
  <c r="Q6"/>
  <c r="AR21"/>
  <c r="AR24"/>
  <c r="F9" i="6"/>
  <c r="Q6"/>
  <c r="AR21"/>
  <c r="AR24"/>
  <c r="AX23" i="5"/>
  <c r="AR22"/>
  <c r="F9"/>
  <c r="Q6"/>
  <c r="AR21"/>
  <c r="AR24"/>
  <c r="K6" i="1"/>
  <c r="AQ18" i="15" l="1"/>
  <c r="AU18" s="1"/>
  <c r="AW18" s="1"/>
  <c r="AQ15"/>
  <c r="AU15" s="1"/>
  <c r="AW15" s="1"/>
  <c r="AQ20"/>
  <c r="AU20" s="1"/>
  <c r="AW20" s="1"/>
  <c r="AQ12"/>
  <c r="AU12" s="1"/>
  <c r="AW12" s="1"/>
  <c r="AQ24"/>
  <c r="AU24" s="1"/>
  <c r="AW24" s="1"/>
  <c r="AQ16"/>
  <c r="AU16" s="1"/>
  <c r="AW16" s="1"/>
  <c r="AQ17"/>
  <c r="AU17" s="1"/>
  <c r="AW17" s="1"/>
  <c r="AQ14"/>
  <c r="AU14" s="1"/>
  <c r="AW14" s="1"/>
  <c r="AQ13"/>
  <c r="AU13" s="1"/>
  <c r="AW13" s="1"/>
  <c r="AQ23"/>
  <c r="AU23" s="1"/>
  <c r="AW23" s="1"/>
  <c r="AQ21"/>
  <c r="AU21" s="1"/>
  <c r="AW21" s="1"/>
  <c r="G9"/>
  <c r="H9" s="1"/>
  <c r="H8" s="1"/>
  <c r="AQ10"/>
  <c r="AU10" s="1"/>
  <c r="AW10" s="1"/>
  <c r="AQ19"/>
  <c r="AU19" s="1"/>
  <c r="AW19" s="1"/>
  <c r="AQ11"/>
  <c r="AU11" s="1"/>
  <c r="AW11" s="1"/>
  <c r="F8"/>
  <c r="G9" i="14"/>
  <c r="F8"/>
  <c r="AQ22"/>
  <c r="AU22" s="1"/>
  <c r="AW22" s="1"/>
  <c r="AQ18"/>
  <c r="AU18" s="1"/>
  <c r="AW18" s="1"/>
  <c r="AQ14"/>
  <c r="AU14" s="1"/>
  <c r="AW14" s="1"/>
  <c r="AQ10"/>
  <c r="AU10" s="1"/>
  <c r="AW10" s="1"/>
  <c r="AQ23"/>
  <c r="AU23" s="1"/>
  <c r="AW23" s="1"/>
  <c r="AQ19"/>
  <c r="AU19" s="1"/>
  <c r="AW19" s="1"/>
  <c r="AQ15"/>
  <c r="AU15" s="1"/>
  <c r="AW15" s="1"/>
  <c r="AQ11"/>
  <c r="AU11" s="1"/>
  <c r="AW11" s="1"/>
  <c r="AQ24"/>
  <c r="AU24" s="1"/>
  <c r="AW24" s="1"/>
  <c r="AQ20"/>
  <c r="AU20" s="1"/>
  <c r="AW20" s="1"/>
  <c r="AQ16"/>
  <c r="AU16" s="1"/>
  <c r="AW16" s="1"/>
  <c r="AQ12"/>
  <c r="AU12" s="1"/>
  <c r="AW12" s="1"/>
  <c r="AQ21"/>
  <c r="AU21" s="1"/>
  <c r="AW21" s="1"/>
  <c r="AQ13"/>
  <c r="AU13" s="1"/>
  <c r="AW13" s="1"/>
  <c r="AQ17"/>
  <c r="AU17" s="1"/>
  <c r="AW17" s="1"/>
  <c r="AQ22" i="13"/>
  <c r="AU22" s="1"/>
  <c r="AW22" s="1"/>
  <c r="AQ18"/>
  <c r="AU18" s="1"/>
  <c r="AW18" s="1"/>
  <c r="AQ14"/>
  <c r="AU14" s="1"/>
  <c r="AW14" s="1"/>
  <c r="AQ10"/>
  <c r="AU10" s="1"/>
  <c r="AW10" s="1"/>
  <c r="AQ20"/>
  <c r="AU20" s="1"/>
  <c r="AW20" s="1"/>
  <c r="AQ16"/>
  <c r="AU16" s="1"/>
  <c r="AW16" s="1"/>
  <c r="AQ21"/>
  <c r="AU21" s="1"/>
  <c r="AW21" s="1"/>
  <c r="AQ13"/>
  <c r="AU13" s="1"/>
  <c r="AW13" s="1"/>
  <c r="AQ23"/>
  <c r="AU23" s="1"/>
  <c r="AW23" s="1"/>
  <c r="AQ19"/>
  <c r="AU19" s="1"/>
  <c r="AW19" s="1"/>
  <c r="AQ15"/>
  <c r="AU15" s="1"/>
  <c r="AW15" s="1"/>
  <c r="AQ11"/>
  <c r="AU11" s="1"/>
  <c r="AW11" s="1"/>
  <c r="AQ24"/>
  <c r="AU24" s="1"/>
  <c r="AW24" s="1"/>
  <c r="AQ12"/>
  <c r="AU12" s="1"/>
  <c r="AW12" s="1"/>
  <c r="AQ17"/>
  <c r="AU17" s="1"/>
  <c r="AW17" s="1"/>
  <c r="G9"/>
  <c r="F8"/>
  <c r="AQ22" i="12"/>
  <c r="AU22" s="1"/>
  <c r="AW22" s="1"/>
  <c r="AQ18"/>
  <c r="AU18" s="1"/>
  <c r="AW18" s="1"/>
  <c r="AQ14"/>
  <c r="AU14" s="1"/>
  <c r="AW14" s="1"/>
  <c r="AQ10"/>
  <c r="AU10" s="1"/>
  <c r="AW10" s="1"/>
  <c r="AQ21"/>
  <c r="AU21" s="1"/>
  <c r="AW21" s="1"/>
  <c r="AQ17"/>
  <c r="AU17" s="1"/>
  <c r="AW17" s="1"/>
  <c r="AQ13"/>
  <c r="AU13" s="1"/>
  <c r="AW13" s="1"/>
  <c r="AQ23"/>
  <c r="AU23" s="1"/>
  <c r="AW23" s="1"/>
  <c r="AQ19"/>
  <c r="AU19" s="1"/>
  <c r="AW19" s="1"/>
  <c r="AQ15"/>
  <c r="AU15" s="1"/>
  <c r="AW15" s="1"/>
  <c r="AQ11"/>
  <c r="AU11" s="1"/>
  <c r="AW11" s="1"/>
  <c r="AQ24"/>
  <c r="AU24" s="1"/>
  <c r="AW24" s="1"/>
  <c r="AQ20"/>
  <c r="AU20" s="1"/>
  <c r="AW20" s="1"/>
  <c r="AQ16"/>
  <c r="AU16" s="1"/>
  <c r="AW16" s="1"/>
  <c r="AQ12"/>
  <c r="AU12" s="1"/>
  <c r="AW12" s="1"/>
  <c r="G9"/>
  <c r="F8"/>
  <c r="AQ22" i="11"/>
  <c r="AU22" s="1"/>
  <c r="AW22" s="1"/>
  <c r="AQ18"/>
  <c r="AU18" s="1"/>
  <c r="AW18" s="1"/>
  <c r="AQ14"/>
  <c r="AU14" s="1"/>
  <c r="AW14" s="1"/>
  <c r="AQ10"/>
  <c r="AU10" s="1"/>
  <c r="AW10" s="1"/>
  <c r="AQ16"/>
  <c r="AU16" s="1"/>
  <c r="AW16" s="1"/>
  <c r="AQ12"/>
  <c r="AU12" s="1"/>
  <c r="AW12" s="1"/>
  <c r="AQ21"/>
  <c r="AU21" s="1"/>
  <c r="AW21" s="1"/>
  <c r="AQ17"/>
  <c r="AU17" s="1"/>
  <c r="AW17" s="1"/>
  <c r="AQ23"/>
  <c r="AU23" s="1"/>
  <c r="AW23" s="1"/>
  <c r="AQ19"/>
  <c r="AU19" s="1"/>
  <c r="AW19" s="1"/>
  <c r="AQ15"/>
  <c r="AU15" s="1"/>
  <c r="AW15" s="1"/>
  <c r="AQ11"/>
  <c r="AU11" s="1"/>
  <c r="AW11" s="1"/>
  <c r="AQ24"/>
  <c r="AU24" s="1"/>
  <c r="AW24" s="1"/>
  <c r="AQ20"/>
  <c r="AU20" s="1"/>
  <c r="AW20" s="1"/>
  <c r="AQ13"/>
  <c r="AU13" s="1"/>
  <c r="AW13" s="1"/>
  <c r="G9"/>
  <c r="F8"/>
  <c r="AQ22" i="10"/>
  <c r="AU22" s="1"/>
  <c r="AW22" s="1"/>
  <c r="AQ18"/>
  <c r="AU18" s="1"/>
  <c r="AW18" s="1"/>
  <c r="AQ14"/>
  <c r="AU14" s="1"/>
  <c r="AW14" s="1"/>
  <c r="AQ10"/>
  <c r="AU10" s="1"/>
  <c r="AW10" s="1"/>
  <c r="AQ24"/>
  <c r="AU24" s="1"/>
  <c r="AW24" s="1"/>
  <c r="AQ12"/>
  <c r="AU12" s="1"/>
  <c r="AW12" s="1"/>
  <c r="AQ21"/>
  <c r="AU21" s="1"/>
  <c r="AW21" s="1"/>
  <c r="AQ13"/>
  <c r="AU13" s="1"/>
  <c r="AW13" s="1"/>
  <c r="AQ23"/>
  <c r="AU23" s="1"/>
  <c r="AW23" s="1"/>
  <c r="AQ19"/>
  <c r="AU19" s="1"/>
  <c r="AW19" s="1"/>
  <c r="AQ15"/>
  <c r="AU15" s="1"/>
  <c r="AW15" s="1"/>
  <c r="AQ11"/>
  <c r="AU11" s="1"/>
  <c r="AW11" s="1"/>
  <c r="AQ20"/>
  <c r="AU20" s="1"/>
  <c r="AW20" s="1"/>
  <c r="AQ16"/>
  <c r="AU16" s="1"/>
  <c r="AW16" s="1"/>
  <c r="AQ17"/>
  <c r="AU17" s="1"/>
  <c r="AW17" s="1"/>
  <c r="G9"/>
  <c r="F8"/>
  <c r="AQ22" i="9"/>
  <c r="AU22" s="1"/>
  <c r="AW22" s="1"/>
  <c r="AQ18"/>
  <c r="AU18" s="1"/>
  <c r="AW18" s="1"/>
  <c r="AQ14"/>
  <c r="AU14" s="1"/>
  <c r="AW14" s="1"/>
  <c r="AQ10"/>
  <c r="AU10" s="1"/>
  <c r="AW10" s="1"/>
  <c r="AQ21"/>
  <c r="AU21" s="1"/>
  <c r="AW21" s="1"/>
  <c r="AQ17"/>
  <c r="AU17" s="1"/>
  <c r="AW17" s="1"/>
  <c r="AQ23"/>
  <c r="AU23" s="1"/>
  <c r="AW23" s="1"/>
  <c r="AQ19"/>
  <c r="AU19" s="1"/>
  <c r="AW19" s="1"/>
  <c r="AQ15"/>
  <c r="AU15" s="1"/>
  <c r="AW15" s="1"/>
  <c r="AQ11"/>
  <c r="AU11" s="1"/>
  <c r="AW11" s="1"/>
  <c r="AQ13"/>
  <c r="AU13" s="1"/>
  <c r="AW13" s="1"/>
  <c r="AQ24"/>
  <c r="AU24" s="1"/>
  <c r="AW24" s="1"/>
  <c r="AQ20"/>
  <c r="AU20" s="1"/>
  <c r="AW20" s="1"/>
  <c r="AQ16"/>
  <c r="AU16" s="1"/>
  <c r="AW16" s="1"/>
  <c r="AQ12"/>
  <c r="AU12" s="1"/>
  <c r="AW12" s="1"/>
  <c r="G9"/>
  <c r="F8"/>
  <c r="G9" i="8"/>
  <c r="F8"/>
  <c r="AQ22"/>
  <c r="AU22" s="1"/>
  <c r="AW22" s="1"/>
  <c r="AQ18"/>
  <c r="AU18" s="1"/>
  <c r="AQ14"/>
  <c r="AU14" s="1"/>
  <c r="AQ10"/>
  <c r="AU10" s="1"/>
  <c r="AQ21"/>
  <c r="AU21" s="1"/>
  <c r="AW21" s="1"/>
  <c r="AQ17"/>
  <c r="AU17" s="1"/>
  <c r="AQ23"/>
  <c r="AU23" s="1"/>
  <c r="AW23" s="1"/>
  <c r="AQ19"/>
  <c r="AU19" s="1"/>
  <c r="AQ15"/>
  <c r="AU15" s="1"/>
  <c r="AQ11"/>
  <c r="AU11" s="1"/>
  <c r="AQ24"/>
  <c r="AU24" s="1"/>
  <c r="AW24" s="1"/>
  <c r="AQ20"/>
  <c r="AU20" s="1"/>
  <c r="AQ16"/>
  <c r="AU16" s="1"/>
  <c r="AQ12"/>
  <c r="AU12" s="1"/>
  <c r="AQ13"/>
  <c r="AU13" s="1"/>
  <c r="AQ22" i="7"/>
  <c r="AU22" s="1"/>
  <c r="AW22" s="1"/>
  <c r="AQ18"/>
  <c r="AU18" s="1"/>
  <c r="AQ14"/>
  <c r="AU14" s="1"/>
  <c r="AQ10"/>
  <c r="AU10" s="1"/>
  <c r="AQ23"/>
  <c r="AU23" s="1"/>
  <c r="AW23" s="1"/>
  <c r="AQ19"/>
  <c r="AU19" s="1"/>
  <c r="AQ15"/>
  <c r="AU15" s="1"/>
  <c r="AQ11"/>
  <c r="AU11" s="1"/>
  <c r="AQ21"/>
  <c r="AU21" s="1"/>
  <c r="AW21" s="1"/>
  <c r="AQ13"/>
  <c r="AU13" s="1"/>
  <c r="AQ24"/>
  <c r="AU24" s="1"/>
  <c r="AW24" s="1"/>
  <c r="AQ20"/>
  <c r="AU20" s="1"/>
  <c r="AQ16"/>
  <c r="AU16" s="1"/>
  <c r="AQ12"/>
  <c r="AU12" s="1"/>
  <c r="AQ17"/>
  <c r="AU17" s="1"/>
  <c r="G9"/>
  <c r="F8"/>
  <c r="AQ22" i="6"/>
  <c r="AU22" s="1"/>
  <c r="AW22" s="1"/>
  <c r="AQ18"/>
  <c r="AU18" s="1"/>
  <c r="AQ14"/>
  <c r="AU14" s="1"/>
  <c r="AQ10"/>
  <c r="AU10" s="1"/>
  <c r="AQ21"/>
  <c r="AU21" s="1"/>
  <c r="AW21" s="1"/>
  <c r="AQ17"/>
  <c r="AU17" s="1"/>
  <c r="AQ23"/>
  <c r="AU23" s="1"/>
  <c r="AW23" s="1"/>
  <c r="AQ19"/>
  <c r="AU19" s="1"/>
  <c r="AQ15"/>
  <c r="AU15" s="1"/>
  <c r="AQ11"/>
  <c r="AU11" s="1"/>
  <c r="AQ13"/>
  <c r="AU13" s="1"/>
  <c r="AQ24"/>
  <c r="AU24" s="1"/>
  <c r="AW24" s="1"/>
  <c r="AQ20"/>
  <c r="AU20" s="1"/>
  <c r="AQ16"/>
  <c r="AU16" s="1"/>
  <c r="AQ12"/>
  <c r="AU12" s="1"/>
  <c r="G9"/>
  <c r="F8"/>
  <c r="AQ22" i="5"/>
  <c r="AU22" s="1"/>
  <c r="AW22" s="1"/>
  <c r="AQ18"/>
  <c r="AU18" s="1"/>
  <c r="AQ14"/>
  <c r="AU14" s="1"/>
  <c r="AQ10"/>
  <c r="AU10" s="1"/>
  <c r="AQ23"/>
  <c r="AU23" s="1"/>
  <c r="AW23" s="1"/>
  <c r="AQ19"/>
  <c r="AU19" s="1"/>
  <c r="AQ15"/>
  <c r="AU15" s="1"/>
  <c r="AQ11"/>
  <c r="AU11" s="1"/>
  <c r="AQ24"/>
  <c r="AU24" s="1"/>
  <c r="AW24" s="1"/>
  <c r="AQ20"/>
  <c r="AU20" s="1"/>
  <c r="AQ16"/>
  <c r="AU16" s="1"/>
  <c r="AQ12"/>
  <c r="AU12" s="1"/>
  <c r="AQ21"/>
  <c r="AU21" s="1"/>
  <c r="AW21" s="1"/>
  <c r="AQ17"/>
  <c r="AU17" s="1"/>
  <c r="AQ13"/>
  <c r="AU13" s="1"/>
  <c r="G9"/>
  <c r="F8"/>
  <c r="F9" i="1"/>
  <c r="Q6"/>
  <c r="I9" i="15" l="1"/>
  <c r="J9" s="1"/>
  <c r="G8"/>
  <c r="H9" i="14"/>
  <c r="G8"/>
  <c r="H9" i="13"/>
  <c r="G8"/>
  <c r="H9" i="12"/>
  <c r="G8"/>
  <c r="H9" i="11"/>
  <c r="G8"/>
  <c r="H9" i="10"/>
  <c r="G8"/>
  <c r="H9" i="9"/>
  <c r="G8"/>
  <c r="H9" i="8"/>
  <c r="G8"/>
  <c r="H9" i="7"/>
  <c r="G8"/>
  <c r="H9" i="6"/>
  <c r="G8"/>
  <c r="H9" i="5"/>
  <c r="G8"/>
  <c r="F8" i="1"/>
  <c r="AQ21"/>
  <c r="AQ24"/>
  <c r="AQ23"/>
  <c r="AQ22"/>
  <c r="AQ10"/>
  <c r="AQ11"/>
  <c r="AQ13"/>
  <c r="AQ15"/>
  <c r="AQ17"/>
  <c r="AQ19"/>
  <c r="AQ20"/>
  <c r="AQ12"/>
  <c r="AQ14"/>
  <c r="AQ16"/>
  <c r="AQ18"/>
  <c r="G9"/>
  <c r="G8" s="1"/>
  <c r="I8" i="15" l="1"/>
  <c r="K9"/>
  <c r="J8"/>
  <c r="I9" i="14"/>
  <c r="H8"/>
  <c r="I9" i="13"/>
  <c r="H8"/>
  <c r="I9" i="12"/>
  <c r="H8"/>
  <c r="I9" i="11"/>
  <c r="H8"/>
  <c r="I9" i="10"/>
  <c r="H8"/>
  <c r="I9" i="9"/>
  <c r="H8"/>
  <c r="I9" i="8"/>
  <c r="H8"/>
  <c r="I9" i="7"/>
  <c r="H8"/>
  <c r="I9" i="6"/>
  <c r="H8"/>
  <c r="I9" i="5"/>
  <c r="H8"/>
  <c r="AU23" i="1"/>
  <c r="AU22"/>
  <c r="AU24"/>
  <c r="AU21"/>
  <c r="AU10"/>
  <c r="AU15"/>
  <c r="AU18"/>
  <c r="AU20"/>
  <c r="AU13"/>
  <c r="AU19"/>
  <c r="AU11"/>
  <c r="AU12"/>
  <c r="AU16"/>
  <c r="AU14"/>
  <c r="AU17"/>
  <c r="H9"/>
  <c r="H8" s="1"/>
  <c r="L9" i="15" l="1"/>
  <c r="K8"/>
  <c r="J9" i="14"/>
  <c r="I8"/>
  <c r="J9" i="13"/>
  <c r="I8"/>
  <c r="J9" i="12"/>
  <c r="I8"/>
  <c r="J9" i="11"/>
  <c r="I8"/>
  <c r="I8" i="10"/>
  <c r="J9"/>
  <c r="I8" i="9"/>
  <c r="J9"/>
  <c r="I8" i="8"/>
  <c r="J9"/>
  <c r="J9" i="7"/>
  <c r="I8"/>
  <c r="J9" i="6"/>
  <c r="I8"/>
  <c r="I8" i="5"/>
  <c r="J9"/>
  <c r="I9" i="1"/>
  <c r="I8" s="1"/>
  <c r="M9" i="15" l="1"/>
  <c r="L8"/>
  <c r="J8" i="14"/>
  <c r="K9"/>
  <c r="K9" i="13"/>
  <c r="J8"/>
  <c r="K9" i="12"/>
  <c r="J8"/>
  <c r="K9" i="11"/>
  <c r="J8"/>
  <c r="K9" i="10"/>
  <c r="J8"/>
  <c r="K9" i="9"/>
  <c r="J8"/>
  <c r="K9" i="8"/>
  <c r="J8"/>
  <c r="K9" i="7"/>
  <c r="J8"/>
  <c r="K9" i="6"/>
  <c r="J8"/>
  <c r="K9" i="5"/>
  <c r="J8"/>
  <c r="J9" i="1"/>
  <c r="J8" s="1"/>
  <c r="N9" i="15" l="1"/>
  <c r="M8"/>
  <c r="L9" i="14"/>
  <c r="K8"/>
  <c r="L9" i="13"/>
  <c r="K8"/>
  <c r="L9" i="12"/>
  <c r="K8"/>
  <c r="L9" i="11"/>
  <c r="K8"/>
  <c r="L9" i="10"/>
  <c r="K8"/>
  <c r="L9" i="9"/>
  <c r="K8"/>
  <c r="L9" i="8"/>
  <c r="K8"/>
  <c r="L9" i="7"/>
  <c r="K8"/>
  <c r="L9" i="6"/>
  <c r="K8"/>
  <c r="L9" i="5"/>
  <c r="K8"/>
  <c r="K9" i="1"/>
  <c r="O9" i="15" l="1"/>
  <c r="N8"/>
  <c r="M9" i="14"/>
  <c r="L8"/>
  <c r="M9" i="13"/>
  <c r="L8"/>
  <c r="M9" i="12"/>
  <c r="L8"/>
  <c r="M9" i="11"/>
  <c r="L8"/>
  <c r="M9" i="10"/>
  <c r="L8"/>
  <c r="M9" i="9"/>
  <c r="L8"/>
  <c r="M9" i="8"/>
  <c r="L8"/>
  <c r="M9" i="7"/>
  <c r="L8"/>
  <c r="M9" i="6"/>
  <c r="L8"/>
  <c r="M9" i="5"/>
  <c r="L8"/>
  <c r="K8" i="1"/>
  <c r="L9"/>
  <c r="L8" s="1"/>
  <c r="P9" i="15" l="1"/>
  <c r="O8"/>
  <c r="N9" i="14"/>
  <c r="M8"/>
  <c r="N9" i="13"/>
  <c r="M8"/>
  <c r="N9" i="12"/>
  <c r="M8"/>
  <c r="N9" i="11"/>
  <c r="M8"/>
  <c r="N9" i="10"/>
  <c r="M8"/>
  <c r="N9" i="9"/>
  <c r="M8"/>
  <c r="N9" i="8"/>
  <c r="M8"/>
  <c r="N9" i="7"/>
  <c r="M8"/>
  <c r="M8" i="6"/>
  <c r="N9"/>
  <c r="M8" i="5"/>
  <c r="N9"/>
  <c r="M9" i="1"/>
  <c r="M8" s="1"/>
  <c r="Q9" i="15" l="1"/>
  <c r="P8"/>
  <c r="O9" i="14"/>
  <c r="N8"/>
  <c r="O9" i="13"/>
  <c r="N8"/>
  <c r="O9" i="12"/>
  <c r="N8"/>
  <c r="O9" i="11"/>
  <c r="N8"/>
  <c r="O9" i="10"/>
  <c r="N8"/>
  <c r="O9" i="9"/>
  <c r="N8"/>
  <c r="O9" i="8"/>
  <c r="N8"/>
  <c r="O9" i="7"/>
  <c r="N8"/>
  <c r="O9" i="6"/>
  <c r="N8"/>
  <c r="O9" i="5"/>
  <c r="N8"/>
  <c r="N9" i="1"/>
  <c r="N8" s="1"/>
  <c r="Q8" i="15" l="1"/>
  <c r="R9"/>
  <c r="P9" i="14"/>
  <c r="O8"/>
  <c r="P9" i="13"/>
  <c r="O8"/>
  <c r="P9" i="12"/>
  <c r="O8"/>
  <c r="P9" i="11"/>
  <c r="O8"/>
  <c r="P9" i="10"/>
  <c r="O8"/>
  <c r="P9" i="9"/>
  <c r="O8"/>
  <c r="P9" i="8"/>
  <c r="O8"/>
  <c r="P9" i="7"/>
  <c r="O8"/>
  <c r="P9" i="6"/>
  <c r="O8"/>
  <c r="O8" i="5"/>
  <c r="P9"/>
  <c r="O9" i="1"/>
  <c r="O8" s="1"/>
  <c r="S9" i="15" l="1"/>
  <c r="R8"/>
  <c r="Q9" i="14"/>
  <c r="P8"/>
  <c r="Q9" i="13"/>
  <c r="P8"/>
  <c r="Q9" i="12"/>
  <c r="P8"/>
  <c r="Q9" i="11"/>
  <c r="P8"/>
  <c r="Q9" i="10"/>
  <c r="P8"/>
  <c r="Q9" i="9"/>
  <c r="P8"/>
  <c r="Q9" i="8"/>
  <c r="P8"/>
  <c r="Q9" i="7"/>
  <c r="P8"/>
  <c r="Q9" i="6"/>
  <c r="P8"/>
  <c r="Q9" i="5"/>
  <c r="P8"/>
  <c r="P9" i="1"/>
  <c r="P8" s="1"/>
  <c r="T9" i="15" l="1"/>
  <c r="S8"/>
  <c r="Q8" i="14"/>
  <c r="R9"/>
  <c r="R9" i="13"/>
  <c r="Q8"/>
  <c r="R9" i="12"/>
  <c r="Q8"/>
  <c r="R9" i="11"/>
  <c r="Q8"/>
  <c r="Q8" i="10"/>
  <c r="R9"/>
  <c r="Q8" i="9"/>
  <c r="R9"/>
  <c r="R9" i="8"/>
  <c r="Q8"/>
  <c r="R9" i="7"/>
  <c r="Q8"/>
  <c r="R9" i="6"/>
  <c r="Q8"/>
  <c r="R9" i="5"/>
  <c r="Q8"/>
  <c r="Q9" i="1"/>
  <c r="Q8" s="1"/>
  <c r="U9" i="15" l="1"/>
  <c r="T8"/>
  <c r="R8" i="14"/>
  <c r="S9"/>
  <c r="S9" i="13"/>
  <c r="R8"/>
  <c r="S9" i="12"/>
  <c r="R8"/>
  <c r="S9" i="11"/>
  <c r="R8"/>
  <c r="S9" i="10"/>
  <c r="R8"/>
  <c r="S9" i="9"/>
  <c r="R8"/>
  <c r="S9" i="8"/>
  <c r="R8"/>
  <c r="S9" i="7"/>
  <c r="R8"/>
  <c r="S9" i="6"/>
  <c r="R8"/>
  <c r="S9" i="5"/>
  <c r="R8"/>
  <c r="R9" i="1"/>
  <c r="R8" s="1"/>
  <c r="V9" i="15" l="1"/>
  <c r="U8"/>
  <c r="T9" i="14"/>
  <c r="S8"/>
  <c r="T9" i="13"/>
  <c r="S8"/>
  <c r="T9" i="12"/>
  <c r="S8"/>
  <c r="T9" i="11"/>
  <c r="S8"/>
  <c r="T9" i="10"/>
  <c r="S8"/>
  <c r="T9" i="9"/>
  <c r="S8"/>
  <c r="T9" i="8"/>
  <c r="S8"/>
  <c r="T9" i="7"/>
  <c r="S8"/>
  <c r="T9" i="6"/>
  <c r="S8"/>
  <c r="T9" i="5"/>
  <c r="S8"/>
  <c r="S9" i="1"/>
  <c r="S8" s="1"/>
  <c r="W9" i="15" l="1"/>
  <c r="V8"/>
  <c r="U9" i="14"/>
  <c r="T8"/>
  <c r="U9" i="13"/>
  <c r="T8"/>
  <c r="U9" i="12"/>
  <c r="T8"/>
  <c r="U9" i="11"/>
  <c r="T8"/>
  <c r="U9" i="10"/>
  <c r="T8"/>
  <c r="U9" i="9"/>
  <c r="T8"/>
  <c r="U9" i="8"/>
  <c r="T8"/>
  <c r="U9" i="7"/>
  <c r="T8"/>
  <c r="U9" i="6"/>
  <c r="T8"/>
  <c r="U9" i="5"/>
  <c r="T8"/>
  <c r="T9" i="1"/>
  <c r="T8" s="1"/>
  <c r="X9" i="15" l="1"/>
  <c r="W8"/>
  <c r="V9" i="14"/>
  <c r="U8"/>
  <c r="U8" i="13"/>
  <c r="V9"/>
  <c r="V9" i="12"/>
  <c r="U8"/>
  <c r="V9" i="11"/>
  <c r="U8"/>
  <c r="V9" i="10"/>
  <c r="U8"/>
  <c r="V9" i="9"/>
  <c r="U8"/>
  <c r="U8" i="8"/>
  <c r="V9"/>
  <c r="U8" i="7"/>
  <c r="V9"/>
  <c r="V9" i="6"/>
  <c r="U8"/>
  <c r="U8" i="5"/>
  <c r="V9"/>
  <c r="U9" i="1"/>
  <c r="U8" s="1"/>
  <c r="Y9" i="15" l="1"/>
  <c r="X8"/>
  <c r="W9" i="14"/>
  <c r="V8"/>
  <c r="W9" i="13"/>
  <c r="V8"/>
  <c r="W9" i="12"/>
  <c r="V8"/>
  <c r="W9" i="11"/>
  <c r="V8"/>
  <c r="W9" i="10"/>
  <c r="V8"/>
  <c r="W9" i="9"/>
  <c r="V8"/>
  <c r="W9" i="8"/>
  <c r="V8"/>
  <c r="W9" i="7"/>
  <c r="V8"/>
  <c r="W9" i="6"/>
  <c r="V8"/>
  <c r="W9" i="5"/>
  <c r="V8"/>
  <c r="V9" i="1"/>
  <c r="V8" s="1"/>
  <c r="Y8" i="15" l="1"/>
  <c r="Z9"/>
  <c r="X9" i="14"/>
  <c r="W8"/>
  <c r="X9" i="13"/>
  <c r="W8"/>
  <c r="X9" i="12"/>
  <c r="W8"/>
  <c r="X9" i="11"/>
  <c r="W8"/>
  <c r="W8" i="10"/>
  <c r="X9"/>
  <c r="X9" i="9"/>
  <c r="W8"/>
  <c r="X9" i="8"/>
  <c r="W8"/>
  <c r="X9" i="7"/>
  <c r="W8"/>
  <c r="X9" i="6"/>
  <c r="W8"/>
  <c r="X9" i="5"/>
  <c r="W8"/>
  <c r="W9" i="1"/>
  <c r="W8" s="1"/>
  <c r="AA9" i="15" l="1"/>
  <c r="Z8"/>
  <c r="Y9" i="14"/>
  <c r="X8"/>
  <c r="Y9" i="13"/>
  <c r="X8"/>
  <c r="Y9" i="12"/>
  <c r="X8"/>
  <c r="Y9" i="11"/>
  <c r="X8"/>
  <c r="Y9" i="10"/>
  <c r="X8"/>
  <c r="Y9" i="9"/>
  <c r="X8"/>
  <c r="Y9" i="8"/>
  <c r="X8"/>
  <c r="Y9" i="7"/>
  <c r="X8"/>
  <c r="Y9" i="6"/>
  <c r="X8"/>
  <c r="Y9" i="5"/>
  <c r="X8"/>
  <c r="X9" i="1"/>
  <c r="X8" s="1"/>
  <c r="AB9" i="15" l="1"/>
  <c r="AA8"/>
  <c r="Y8" i="14"/>
  <c r="Z9"/>
  <c r="Z9" i="13"/>
  <c r="Y8"/>
  <c r="Z9" i="12"/>
  <c r="Y8"/>
  <c r="Z9" i="11"/>
  <c r="Y8"/>
  <c r="Y8" i="10"/>
  <c r="Z9"/>
  <c r="Y8" i="9"/>
  <c r="Z9"/>
  <c r="Z9" i="8"/>
  <c r="Y8"/>
  <c r="Z9" i="7"/>
  <c r="Y8"/>
  <c r="Z9" i="6"/>
  <c r="Y8"/>
  <c r="Z9" i="5"/>
  <c r="Y8"/>
  <c r="Y9" i="1"/>
  <c r="Y8" s="1"/>
  <c r="AC9" i="15" l="1"/>
  <c r="AB8"/>
  <c r="AA9" i="14"/>
  <c r="Z8"/>
  <c r="AA9" i="13"/>
  <c r="Z8"/>
  <c r="AA9" i="12"/>
  <c r="Z8"/>
  <c r="AA9" i="11"/>
  <c r="Z8"/>
  <c r="AA9" i="10"/>
  <c r="Z8"/>
  <c r="AA9" i="9"/>
  <c r="Z8"/>
  <c r="AA9" i="8"/>
  <c r="Z8"/>
  <c r="AA9" i="7"/>
  <c r="Z8"/>
  <c r="AA9" i="6"/>
  <c r="Z8"/>
  <c r="AA9" i="5"/>
  <c r="Z8"/>
  <c r="Z9" i="1"/>
  <c r="Z8" s="1"/>
  <c r="AD9" i="15" l="1"/>
  <c r="AC8"/>
  <c r="AB9" i="14"/>
  <c r="AA8"/>
  <c r="AB9" i="13"/>
  <c r="AA8"/>
  <c r="AB9" i="12"/>
  <c r="AA8"/>
  <c r="AB9" i="11"/>
  <c r="AA8"/>
  <c r="AB9" i="10"/>
  <c r="AA8"/>
  <c r="AB9" i="9"/>
  <c r="AA8"/>
  <c r="AB9" i="8"/>
  <c r="AA8"/>
  <c r="AB9" i="7"/>
  <c r="AA8"/>
  <c r="AB9" i="6"/>
  <c r="AA8"/>
  <c r="AA8" i="5"/>
  <c r="AB9"/>
  <c r="AA9" i="1"/>
  <c r="AA8" s="1"/>
  <c r="AE9" i="15" l="1"/>
  <c r="AD8"/>
  <c r="AC9" i="14"/>
  <c r="AB8"/>
  <c r="AC9" i="13"/>
  <c r="AB8"/>
  <c r="AC9" i="12"/>
  <c r="AB8"/>
  <c r="AC9" i="11"/>
  <c r="AB8"/>
  <c r="AC9" i="10"/>
  <c r="AB8"/>
  <c r="AC9" i="9"/>
  <c r="AB8"/>
  <c r="AC9" i="8"/>
  <c r="AB8"/>
  <c r="AC9" i="7"/>
  <c r="AB8"/>
  <c r="AC9" i="6"/>
  <c r="AB8"/>
  <c r="AC9" i="5"/>
  <c r="AB8"/>
  <c r="AB9" i="1"/>
  <c r="AB8" s="1"/>
  <c r="AF9" i="15" l="1"/>
  <c r="AE8"/>
  <c r="AD9" i="14"/>
  <c r="AC8"/>
  <c r="AD9" i="13"/>
  <c r="AC8"/>
  <c r="AD9" i="12"/>
  <c r="AC8"/>
  <c r="AC8" i="11"/>
  <c r="AD9"/>
  <c r="AC8" i="10"/>
  <c r="AD9"/>
  <c r="AD9" i="9"/>
  <c r="AC8"/>
  <c r="AC8" i="8"/>
  <c r="AD9"/>
  <c r="AC8" i="7"/>
  <c r="AD9"/>
  <c r="AD9" i="6"/>
  <c r="AC8"/>
  <c r="AC8" i="5"/>
  <c r="AD9"/>
  <c r="AC9" i="1"/>
  <c r="AC8" s="1"/>
  <c r="AG9" i="15" l="1"/>
  <c r="AF8"/>
  <c r="AE9" i="14"/>
  <c r="AD8"/>
  <c r="AE9" i="13"/>
  <c r="AD8"/>
  <c r="AE9" i="12"/>
  <c r="AD8"/>
  <c r="AE9" i="11"/>
  <c r="AD8"/>
  <c r="AE9" i="10"/>
  <c r="AD8"/>
  <c r="AE9" i="9"/>
  <c r="AD8"/>
  <c r="AE9" i="8"/>
  <c r="AD8"/>
  <c r="AE9" i="7"/>
  <c r="AD8"/>
  <c r="AE9" i="6"/>
  <c r="AD8"/>
  <c r="AE9" i="5"/>
  <c r="AD8"/>
  <c r="AD9" i="1"/>
  <c r="AD8" s="1"/>
  <c r="AG8" i="15" l="1"/>
  <c r="AH9"/>
  <c r="AF9" i="14"/>
  <c r="AE8"/>
  <c r="AF9" i="13"/>
  <c r="AE8"/>
  <c r="AF9" i="12"/>
  <c r="AE8"/>
  <c r="AF9" i="11"/>
  <c r="AE8"/>
  <c r="AE8" i="10"/>
  <c r="AF9"/>
  <c r="AF9" i="9"/>
  <c r="AE8"/>
  <c r="AF9" i="8"/>
  <c r="AE8"/>
  <c r="AF9" i="7"/>
  <c r="AE8"/>
  <c r="AF9" i="6"/>
  <c r="AE8"/>
  <c r="AF9" i="5"/>
  <c r="AE8"/>
  <c r="AE9" i="1"/>
  <c r="AE8" s="1"/>
  <c r="AI9" i="15" l="1"/>
  <c r="AH8"/>
  <c r="AG9" i="14"/>
  <c r="AF8"/>
  <c r="AG9" i="13"/>
  <c r="AF8"/>
  <c r="AG9" i="12"/>
  <c r="AF8"/>
  <c r="AG9" i="11"/>
  <c r="AF8"/>
  <c r="AG9" i="10"/>
  <c r="AF8"/>
  <c r="AG9" i="9"/>
  <c r="AF8"/>
  <c r="AG9" i="8"/>
  <c r="AF8"/>
  <c r="AG9" i="7"/>
  <c r="AF8"/>
  <c r="AG9" i="6"/>
  <c r="AF8"/>
  <c r="AG9" i="5"/>
  <c r="AF8"/>
  <c r="AF9" i="1"/>
  <c r="AF8" s="1"/>
  <c r="AJ9" i="15" l="1"/>
  <c r="AJ8" s="1"/>
  <c r="AI8"/>
  <c r="AG8" i="14"/>
  <c r="AH9"/>
  <c r="AH9" i="13"/>
  <c r="AG8"/>
  <c r="AH9" i="12"/>
  <c r="AG8"/>
  <c r="AH9" i="11"/>
  <c r="AG8"/>
  <c r="AH9" i="10"/>
  <c r="AG8"/>
  <c r="AG8" i="9"/>
  <c r="AH9"/>
  <c r="AH9" i="8"/>
  <c r="AG8"/>
  <c r="AH9" i="7"/>
  <c r="AG8"/>
  <c r="AH9" i="6"/>
  <c r="AG8"/>
  <c r="AH9" i="5"/>
  <c r="AG8"/>
  <c r="AG9" i="1"/>
  <c r="AG8" s="1"/>
  <c r="AI9" i="14" l="1"/>
  <c r="AH8"/>
  <c r="AI9" i="13"/>
  <c r="AH8"/>
  <c r="AI9" i="12"/>
  <c r="AH8"/>
  <c r="AI9" i="11"/>
  <c r="AH8"/>
  <c r="AI9" i="10"/>
  <c r="AH8"/>
  <c r="AI9" i="9"/>
  <c r="AH8"/>
  <c r="AI9" i="8"/>
  <c r="AH8"/>
  <c r="AI9" i="7"/>
  <c r="AH8"/>
  <c r="AI9" i="6"/>
  <c r="AH8"/>
  <c r="AI9" i="5"/>
  <c r="AH8"/>
  <c r="AH9" i="1"/>
  <c r="AH8" s="1"/>
  <c r="AJ9" i="14" l="1"/>
  <c r="AJ8" s="1"/>
  <c r="AI8"/>
  <c r="AJ9" i="13"/>
  <c r="AJ8" s="1"/>
  <c r="AI8"/>
  <c r="AJ9" i="12"/>
  <c r="AJ8" s="1"/>
  <c r="AI8"/>
  <c r="AJ9" i="11"/>
  <c r="AJ8" s="1"/>
  <c r="AI8"/>
  <c r="AJ9" i="10"/>
  <c r="AJ8" s="1"/>
  <c r="AI8"/>
  <c r="AJ9" i="9"/>
  <c r="AJ8" s="1"/>
  <c r="AI8"/>
  <c r="AJ9" i="8"/>
  <c r="AJ8" s="1"/>
  <c r="AI8"/>
  <c r="AJ9" i="7"/>
  <c r="AJ8" s="1"/>
  <c r="AI8"/>
  <c r="AJ9" i="6"/>
  <c r="AJ8" s="1"/>
  <c r="AI8"/>
  <c r="AI8" i="5"/>
  <c r="AJ9"/>
  <c r="AJ8" s="1"/>
  <c r="AI9" i="1"/>
  <c r="AI8" s="1"/>
  <c r="AR19" i="8" l="1"/>
  <c r="AW19" s="1"/>
  <c r="AX19" s="1"/>
  <c r="AR12"/>
  <c r="AW12" s="1"/>
  <c r="AX12" s="1"/>
  <c r="AR11"/>
  <c r="AW11" s="1"/>
  <c r="AX11" s="1"/>
  <c r="AR15"/>
  <c r="AW15" s="1"/>
  <c r="AX15" s="1"/>
  <c r="AR13"/>
  <c r="AW13" s="1"/>
  <c r="AX13" s="1"/>
  <c r="AR16"/>
  <c r="AW16" s="1"/>
  <c r="AX16" s="1"/>
  <c r="AR20"/>
  <c r="AW20" s="1"/>
  <c r="AX20" s="1"/>
  <c r="AR17"/>
  <c r="AW17" s="1"/>
  <c r="AX17" s="1"/>
  <c r="AR14"/>
  <c r="AW14" s="1"/>
  <c r="AX14" s="1"/>
  <c r="AR18"/>
  <c r="AW18" s="1"/>
  <c r="AX18" s="1"/>
  <c r="AR10"/>
  <c r="AW10" s="1"/>
  <c r="AX10" s="1"/>
  <c r="AR19" i="7"/>
  <c r="AW19" s="1"/>
  <c r="AX19" s="1"/>
  <c r="AR15"/>
  <c r="AW15" s="1"/>
  <c r="AX15" s="1"/>
  <c r="AR11"/>
  <c r="AW11" s="1"/>
  <c r="AX11" s="1"/>
  <c r="AR17"/>
  <c r="AW17" s="1"/>
  <c r="AX17" s="1"/>
  <c r="AR12"/>
  <c r="AW12" s="1"/>
  <c r="AX12" s="1"/>
  <c r="AR18"/>
  <c r="AW18" s="1"/>
  <c r="AX18" s="1"/>
  <c r="AR10"/>
  <c r="AW10" s="1"/>
  <c r="AX10" s="1"/>
  <c r="AR20"/>
  <c r="AW20" s="1"/>
  <c r="AX20" s="1"/>
  <c r="AR16"/>
  <c r="AW16" s="1"/>
  <c r="AX16" s="1"/>
  <c r="AR13"/>
  <c r="AW13" s="1"/>
  <c r="AX13" s="1"/>
  <c r="AR14"/>
  <c r="AW14" s="1"/>
  <c r="AX14" s="1"/>
  <c r="AR19" i="6"/>
  <c r="AW19" s="1"/>
  <c r="AX19" s="1"/>
  <c r="AR15"/>
  <c r="AW15" s="1"/>
  <c r="AX15" s="1"/>
  <c r="AR10"/>
  <c r="AW10" s="1"/>
  <c r="AX10" s="1"/>
  <c r="AR11"/>
  <c r="AW11" s="1"/>
  <c r="AX11" s="1"/>
  <c r="AR13"/>
  <c r="AW13" s="1"/>
  <c r="AX13" s="1"/>
  <c r="AR16"/>
  <c r="AW16" s="1"/>
  <c r="AX16" s="1"/>
  <c r="AR20"/>
  <c r="AW20" s="1"/>
  <c r="AX20" s="1"/>
  <c r="AR17"/>
  <c r="AW17" s="1"/>
  <c r="AX17" s="1"/>
  <c r="AR18"/>
  <c r="AW18" s="1"/>
  <c r="AX18" s="1"/>
  <c r="AR12"/>
  <c r="AW12" s="1"/>
  <c r="AX12" s="1"/>
  <c r="AR14"/>
  <c r="AW14" s="1"/>
  <c r="AX14" s="1"/>
  <c r="AR11" i="5"/>
  <c r="AW11" s="1"/>
  <c r="AX11" s="1"/>
  <c r="AR19"/>
  <c r="AW19" s="1"/>
  <c r="AX19" s="1"/>
  <c r="AR15"/>
  <c r="AW15" s="1"/>
  <c r="AX15" s="1"/>
  <c r="AR14"/>
  <c r="AW14" s="1"/>
  <c r="AX14" s="1"/>
  <c r="AR17"/>
  <c r="AW17" s="1"/>
  <c r="AX17" s="1"/>
  <c r="AR20"/>
  <c r="AW20" s="1"/>
  <c r="AX20" s="1"/>
  <c r="AR13"/>
  <c r="AW13" s="1"/>
  <c r="AX13" s="1"/>
  <c r="AR10"/>
  <c r="AW10" s="1"/>
  <c r="AX10" s="1"/>
  <c r="AR18"/>
  <c r="AW18" s="1"/>
  <c r="AX18" s="1"/>
  <c r="AR16"/>
  <c r="AW16" s="1"/>
  <c r="AX16" s="1"/>
  <c r="AR12"/>
  <c r="AW12" s="1"/>
  <c r="AX12" s="1"/>
  <c r="AJ9" i="1"/>
  <c r="AJ8" l="1"/>
  <c r="AR10" l="1"/>
  <c r="AW10" s="1"/>
  <c r="AX10" s="1"/>
  <c r="AR11"/>
  <c r="AW11" s="1"/>
  <c r="AX11" s="1"/>
  <c r="AR12"/>
  <c r="AW12" s="1"/>
  <c r="AX12" s="1"/>
  <c r="AR19"/>
  <c r="AW19" s="1"/>
  <c r="AX19" s="1"/>
  <c r="AR20"/>
  <c r="AW20" s="1"/>
  <c r="AX20" s="1"/>
  <c r="AR17"/>
  <c r="AW17" s="1"/>
  <c r="AX17" s="1"/>
  <c r="AR18"/>
  <c r="AW18" s="1"/>
  <c r="AX18" s="1"/>
  <c r="AR14"/>
  <c r="AW14" s="1"/>
  <c r="AX14" s="1"/>
  <c r="AR13"/>
  <c r="AW13" s="1"/>
  <c r="AX13" s="1"/>
  <c r="AR16"/>
  <c r="AW16" s="1"/>
  <c r="AX16" s="1"/>
  <c r="AR15"/>
  <c r="AW15" s="1"/>
  <c r="AX15" s="1"/>
  <c r="AW23"/>
  <c r="AX23" s="1"/>
  <c r="AW24"/>
  <c r="AX24" s="1"/>
  <c r="AW22"/>
  <c r="AX22" s="1"/>
  <c r="AW21"/>
  <c r="AX21" s="1"/>
</calcChain>
</file>

<file path=xl/sharedStrings.xml><?xml version="1.0" encoding="utf-8"?>
<sst xmlns="http://schemas.openxmlformats.org/spreadsheetml/2006/main" count="1806" uniqueCount="58">
  <si>
    <t>Attandance Sheet For Month</t>
  </si>
  <si>
    <t>Absence</t>
  </si>
  <si>
    <t>Presence</t>
  </si>
  <si>
    <t>Total Days
of month</t>
  </si>
  <si>
    <t>Total Payable
Days</t>
  </si>
  <si>
    <t>Basic 
Salary</t>
  </si>
  <si>
    <t>Per Day
Amount</t>
  </si>
  <si>
    <t>Total
Amount</t>
  </si>
  <si>
    <t>PF 5%</t>
  </si>
  <si>
    <t>In Hand 
Salary</t>
  </si>
  <si>
    <t>Emp Id</t>
  </si>
  <si>
    <t>Name</t>
  </si>
  <si>
    <t>Post</t>
  </si>
  <si>
    <t>P001</t>
  </si>
  <si>
    <t>Manager</t>
  </si>
  <si>
    <t>P002</t>
  </si>
  <si>
    <t>Officer</t>
  </si>
  <si>
    <t>p</t>
  </si>
  <si>
    <t>P003</t>
  </si>
  <si>
    <t>Clark</t>
  </si>
  <si>
    <t>a</t>
  </si>
  <si>
    <t>P004</t>
  </si>
  <si>
    <t>P005</t>
  </si>
  <si>
    <t>P006</t>
  </si>
  <si>
    <t>P007</t>
  </si>
  <si>
    <t>P008</t>
  </si>
  <si>
    <t>P009</t>
  </si>
  <si>
    <t>P010</t>
  </si>
  <si>
    <t>P011</t>
  </si>
  <si>
    <t xml:space="preserve">To </t>
  </si>
  <si>
    <t>Leave
 Taken</t>
  </si>
  <si>
    <t>Allowed 
Leave</t>
  </si>
  <si>
    <t>Leave
 Charges</t>
  </si>
  <si>
    <t>HRA</t>
  </si>
  <si>
    <t>DEEPAK EDUWORLD PVT LTD</t>
  </si>
  <si>
    <t>Attendance Register For Year 2010</t>
  </si>
  <si>
    <t>Date Of 
Joining</t>
  </si>
  <si>
    <t>Name 1</t>
  </si>
  <si>
    <t>Name 2</t>
  </si>
  <si>
    <t>Name 3</t>
  </si>
  <si>
    <t>Name 4</t>
  </si>
  <si>
    <t>Name 5</t>
  </si>
  <si>
    <t>Name 6</t>
  </si>
  <si>
    <t>Name 7</t>
  </si>
  <si>
    <t>Name 8</t>
  </si>
  <si>
    <t>Name 9</t>
  </si>
  <si>
    <t>Name 10</t>
  </si>
  <si>
    <t>Name 11</t>
  </si>
  <si>
    <t>Deepak EduWorld Pvt Ltd</t>
  </si>
  <si>
    <t>P012</t>
  </si>
  <si>
    <t>Name 12</t>
  </si>
  <si>
    <t>P013</t>
  </si>
  <si>
    <t>Name 13</t>
  </si>
  <si>
    <t>P014</t>
  </si>
  <si>
    <t>Name 14</t>
  </si>
  <si>
    <t>P015</t>
  </si>
  <si>
    <t>Name 15</t>
  </si>
  <si>
    <t>Salary Calculatrion</t>
  </si>
</sst>
</file>

<file path=xl/styles.xml><?xml version="1.0" encoding="utf-8"?>
<styleSheet xmlns="http://schemas.openxmlformats.org/spreadsheetml/2006/main">
  <numFmts count="2">
    <numFmt numFmtId="164" formatCode="[$-409]mmmm\ d\,\ yyyy;@"/>
    <numFmt numFmtId="165" formatCode="d"/>
  </numFmts>
  <fonts count="1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A0101"/>
      <name val="Arial"/>
      <family val="2"/>
    </font>
    <font>
      <b/>
      <sz val="12"/>
      <color theme="1" tint="4.9989318521683403E-2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Arial Black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4" borderId="1" xfId="0" applyFont="1" applyFill="1" applyBorder="1"/>
    <xf numFmtId="0" fontId="0" fillId="0" borderId="1" xfId="0" applyBorder="1"/>
    <xf numFmtId="1" fontId="0" fillId="0" borderId="1" xfId="0" applyNumberFormat="1" applyBorder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textRotation="90"/>
    </xf>
    <xf numFmtId="165" fontId="2" fillId="3" borderId="1" xfId="0" applyNumberFormat="1" applyFont="1" applyFill="1" applyBorder="1"/>
    <xf numFmtId="0" fontId="1" fillId="5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textRotation="90"/>
    </xf>
    <xf numFmtId="165" fontId="2" fillId="3" borderId="2" xfId="0" applyNumberFormat="1" applyFont="1" applyFill="1" applyBorder="1"/>
    <xf numFmtId="0" fontId="0" fillId="0" borderId="2" xfId="0" applyBorder="1"/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/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/>
    <xf numFmtId="0" fontId="2" fillId="4" borderId="16" xfId="0" applyFont="1" applyFill="1" applyBorder="1"/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2" fillId="4" borderId="6" xfId="0" applyFont="1" applyFill="1" applyBorder="1"/>
    <xf numFmtId="0" fontId="2" fillId="4" borderId="11" xfId="0" applyFont="1" applyFill="1" applyBorder="1"/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Alignment="1"/>
    <xf numFmtId="0" fontId="0" fillId="6" borderId="0" xfId="0" applyFill="1"/>
    <xf numFmtId="0" fontId="0" fillId="6" borderId="22" xfId="0" applyFill="1" applyBorder="1"/>
    <xf numFmtId="0" fontId="2" fillId="4" borderId="10" xfId="0" applyFont="1" applyFill="1" applyBorder="1" applyAlignment="1">
      <alignment horizontal="center"/>
    </xf>
    <xf numFmtId="14" fontId="2" fillId="4" borderId="6" xfId="0" applyNumberFormat="1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2" fillId="4" borderId="24" xfId="0" applyFont="1" applyFill="1" applyBorder="1"/>
    <xf numFmtId="14" fontId="2" fillId="4" borderId="24" xfId="0" applyNumberFormat="1" applyFont="1" applyFill="1" applyBorder="1" applyAlignment="1">
      <alignment horizontal="center"/>
    </xf>
    <xf numFmtId="0" fontId="2" fillId="4" borderId="25" xfId="0" applyFont="1" applyFill="1" applyBorder="1"/>
    <xf numFmtId="14" fontId="2" fillId="4" borderId="19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164" fontId="9" fillId="2" borderId="0" xfId="0" applyNumberFormat="1" applyFont="1" applyFill="1" applyBorder="1" applyAlignment="1">
      <alignment horizontal="center"/>
    </xf>
    <xf numFmtId="164" fontId="9" fillId="2" borderId="17" xfId="0" applyNumberFormat="1" applyFont="1" applyFill="1" applyBorder="1" applyAlignment="1">
      <alignment horizontal="center"/>
    </xf>
    <xf numFmtId="164" fontId="9" fillId="2" borderId="21" xfId="0" applyNumberFormat="1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1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06/relationships/vbaProject" Target="vbaProject.bin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image" Target="../media/image1.jpeg"/><Relationship Id="rId3" Type="http://schemas.openxmlformats.org/officeDocument/2006/relationships/hyperlink" Target="#mar!A1"/><Relationship Id="rId7" Type="http://schemas.openxmlformats.org/officeDocument/2006/relationships/hyperlink" Target="#apr!A1"/><Relationship Id="rId12" Type="http://schemas.openxmlformats.org/officeDocument/2006/relationships/hyperlink" Target="#dec!A1"/><Relationship Id="rId2" Type="http://schemas.openxmlformats.org/officeDocument/2006/relationships/hyperlink" Target="#feb!A1"/><Relationship Id="rId1" Type="http://schemas.openxmlformats.org/officeDocument/2006/relationships/hyperlink" Target="#jan!A1"/><Relationship Id="rId6" Type="http://schemas.openxmlformats.org/officeDocument/2006/relationships/hyperlink" Target="#jun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hyperlink" Target="#Home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hyperlink" Target="#Home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hyperlink" Target="#Home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hyperlink" Target="#Home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Home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Home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Home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Home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Home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Home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hyperlink" Target="#Home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19051</xdr:colOff>
      <xdr:row>4</xdr:row>
      <xdr:rowOff>85726</xdr:rowOff>
    </xdr:from>
    <xdr:to>
      <xdr:col>3</xdr:col>
      <xdr:colOff>409575</xdr:colOff>
      <xdr:row>6</xdr:row>
      <xdr:rowOff>76200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CC93E351-9EE3-45F5-B1C6-FBE71D45E128}"/>
            </a:ext>
          </a:extLst>
        </xdr:cNvPr>
        <xdr:cNvSpPr/>
      </xdr:nvSpPr>
      <xdr:spPr>
        <a:xfrm>
          <a:off x="1390651" y="1285876"/>
          <a:ext cx="1076324" cy="390524"/>
        </a:xfrm>
        <a:prstGeom prst="roundRect">
          <a:avLst/>
        </a:prstGeom>
        <a:solidFill>
          <a:srgbClr val="FF0000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Jan</a:t>
          </a:r>
        </a:p>
        <a:p>
          <a:pPr algn="l"/>
          <a:endParaRPr lang="en-US" sz="1100"/>
        </a:p>
      </xdr:txBody>
    </xdr:sp>
    <xdr:clientData/>
  </xdr:twoCellAnchor>
  <xdr:twoCellAnchor>
    <xdr:from>
      <xdr:col>2</xdr:col>
      <xdr:colOff>28575</xdr:colOff>
      <xdr:row>7</xdr:row>
      <xdr:rowOff>19050</xdr:rowOff>
    </xdr:from>
    <xdr:to>
      <xdr:col>3</xdr:col>
      <xdr:colOff>419099</xdr:colOff>
      <xdr:row>9</xdr:row>
      <xdr:rowOff>9524</xdr:rowOff>
    </xdr:to>
    <xdr:sp macro="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588FA705-0180-4529-993B-D022B85DAA0E}"/>
            </a:ext>
          </a:extLst>
        </xdr:cNvPr>
        <xdr:cNvSpPr/>
      </xdr:nvSpPr>
      <xdr:spPr>
        <a:xfrm>
          <a:off x="1400175" y="1819275"/>
          <a:ext cx="1076324" cy="390524"/>
        </a:xfrm>
        <a:prstGeom prst="roundRect">
          <a:avLst/>
        </a:prstGeom>
        <a:solidFill>
          <a:srgbClr val="FF0000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Feb</a:t>
          </a:r>
        </a:p>
        <a:p>
          <a:pPr algn="l"/>
          <a:endParaRPr lang="en-US" sz="1100"/>
        </a:p>
      </xdr:txBody>
    </xdr:sp>
    <xdr:clientData/>
  </xdr:twoCellAnchor>
  <xdr:twoCellAnchor>
    <xdr:from>
      <xdr:col>2</xdr:col>
      <xdr:colOff>28575</xdr:colOff>
      <xdr:row>9</xdr:row>
      <xdr:rowOff>133350</xdr:rowOff>
    </xdr:from>
    <xdr:to>
      <xdr:col>3</xdr:col>
      <xdr:colOff>419099</xdr:colOff>
      <xdr:row>11</xdr:row>
      <xdr:rowOff>123824</xdr:rowOff>
    </xdr:to>
    <xdr:sp macro="" textlink="">
      <xdr:nvSpPr>
        <xdr:cNvPr id="19" name="Rectangle: Rounded Corners 1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D36F7572-2633-45EF-AB07-70EF7DBBB289}"/>
            </a:ext>
          </a:extLst>
        </xdr:cNvPr>
        <xdr:cNvSpPr/>
      </xdr:nvSpPr>
      <xdr:spPr>
        <a:xfrm>
          <a:off x="1400175" y="2333625"/>
          <a:ext cx="1076324" cy="390524"/>
        </a:xfrm>
        <a:prstGeom prst="roundRect">
          <a:avLst/>
        </a:prstGeom>
        <a:solidFill>
          <a:srgbClr val="FF0000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Mar</a:t>
          </a:r>
        </a:p>
        <a:p>
          <a:pPr algn="l"/>
          <a:endParaRPr lang="en-US" sz="1100"/>
        </a:p>
      </xdr:txBody>
    </xdr:sp>
    <xdr:clientData/>
  </xdr:twoCellAnchor>
  <xdr:twoCellAnchor>
    <xdr:from>
      <xdr:col>2</xdr:col>
      <xdr:colOff>28575</xdr:colOff>
      <xdr:row>12</xdr:row>
      <xdr:rowOff>57150</xdr:rowOff>
    </xdr:from>
    <xdr:to>
      <xdr:col>3</xdr:col>
      <xdr:colOff>419099</xdr:colOff>
      <xdr:row>14</xdr:row>
      <xdr:rowOff>47624</xdr:rowOff>
    </xdr:to>
    <xdr:sp macro="" textlink="">
      <xdr:nvSpPr>
        <xdr:cNvPr id="20" name="Rectangle: Rounded Corners 1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350E5947-267B-4C40-A754-4B9E59919523}"/>
            </a:ext>
          </a:extLst>
        </xdr:cNvPr>
        <xdr:cNvSpPr/>
      </xdr:nvSpPr>
      <xdr:spPr>
        <a:xfrm>
          <a:off x="1400175" y="2857500"/>
          <a:ext cx="1076324" cy="390524"/>
        </a:xfrm>
        <a:prstGeom prst="roundRect">
          <a:avLst/>
        </a:prstGeom>
        <a:solidFill>
          <a:srgbClr val="FF0000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Apr</a:t>
          </a:r>
        </a:p>
        <a:p>
          <a:pPr algn="l"/>
          <a:endParaRPr lang="en-US" sz="1100"/>
        </a:p>
      </xdr:txBody>
    </xdr:sp>
    <xdr:clientData/>
  </xdr:twoCellAnchor>
  <xdr:twoCellAnchor>
    <xdr:from>
      <xdr:col>4</xdr:col>
      <xdr:colOff>28575</xdr:colOff>
      <xdr:row>4</xdr:row>
      <xdr:rowOff>95250</xdr:rowOff>
    </xdr:from>
    <xdr:to>
      <xdr:col>5</xdr:col>
      <xdr:colOff>419099</xdr:colOff>
      <xdr:row>6</xdr:row>
      <xdr:rowOff>85724</xdr:rowOff>
    </xdr:to>
    <xdr:sp macro="" textlink="">
      <xdr:nvSpPr>
        <xdr:cNvPr id="21" name="Rectangle: Rounded Corners 2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xmlns="" id="{E3E6996F-D316-4167-8684-40DD4593D4E1}"/>
            </a:ext>
          </a:extLst>
        </xdr:cNvPr>
        <xdr:cNvSpPr/>
      </xdr:nvSpPr>
      <xdr:spPr>
        <a:xfrm>
          <a:off x="2771775" y="1295400"/>
          <a:ext cx="1076324" cy="390524"/>
        </a:xfrm>
        <a:prstGeom prst="roundRect">
          <a:avLst/>
        </a:prstGeom>
        <a:solidFill>
          <a:srgbClr val="FF0000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May</a:t>
          </a:r>
        </a:p>
        <a:p>
          <a:pPr algn="l"/>
          <a:endParaRPr lang="en-US" sz="1100"/>
        </a:p>
      </xdr:txBody>
    </xdr:sp>
    <xdr:clientData/>
  </xdr:twoCellAnchor>
  <xdr:twoCellAnchor>
    <xdr:from>
      <xdr:col>4</xdr:col>
      <xdr:colOff>38100</xdr:colOff>
      <xdr:row>7</xdr:row>
      <xdr:rowOff>9525</xdr:rowOff>
    </xdr:from>
    <xdr:to>
      <xdr:col>5</xdr:col>
      <xdr:colOff>428624</xdr:colOff>
      <xdr:row>8</xdr:row>
      <xdr:rowOff>200024</xdr:rowOff>
    </xdr:to>
    <xdr:sp macro="" textlink="">
      <xdr:nvSpPr>
        <xdr:cNvPr id="22" name="Rectangle: Rounded Corners 2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xmlns="" id="{AD4F3802-3CAF-4FFA-B007-9872062ACA6F}"/>
            </a:ext>
          </a:extLst>
        </xdr:cNvPr>
        <xdr:cNvSpPr/>
      </xdr:nvSpPr>
      <xdr:spPr>
        <a:xfrm>
          <a:off x="2781300" y="1809750"/>
          <a:ext cx="1076324" cy="390524"/>
        </a:xfrm>
        <a:prstGeom prst="roundRect">
          <a:avLst/>
        </a:prstGeom>
        <a:solidFill>
          <a:srgbClr val="FF0000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Jun</a:t>
          </a:r>
        </a:p>
        <a:p>
          <a:pPr algn="l"/>
          <a:endParaRPr lang="en-US" sz="1100"/>
        </a:p>
      </xdr:txBody>
    </xdr:sp>
    <xdr:clientData/>
  </xdr:twoCellAnchor>
  <xdr:twoCellAnchor>
    <xdr:from>
      <xdr:col>4</xdr:col>
      <xdr:colOff>38100</xdr:colOff>
      <xdr:row>9</xdr:row>
      <xdr:rowOff>133350</xdr:rowOff>
    </xdr:from>
    <xdr:to>
      <xdr:col>5</xdr:col>
      <xdr:colOff>428624</xdr:colOff>
      <xdr:row>11</xdr:row>
      <xdr:rowOff>123824</xdr:rowOff>
    </xdr:to>
    <xdr:sp macro="" textlink="">
      <xdr:nvSpPr>
        <xdr:cNvPr id="23" name="Rectangle: Rounded Corners 2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xmlns="" id="{7CB9B668-9D57-4D0D-B56A-A1200669E974}"/>
            </a:ext>
          </a:extLst>
        </xdr:cNvPr>
        <xdr:cNvSpPr/>
      </xdr:nvSpPr>
      <xdr:spPr>
        <a:xfrm>
          <a:off x="2781300" y="2333625"/>
          <a:ext cx="1076324" cy="390524"/>
        </a:xfrm>
        <a:prstGeom prst="roundRect">
          <a:avLst/>
        </a:prstGeom>
        <a:solidFill>
          <a:srgbClr val="FF0000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Jul</a:t>
          </a:r>
        </a:p>
        <a:p>
          <a:pPr algn="l"/>
          <a:endParaRPr lang="en-US" sz="1100"/>
        </a:p>
      </xdr:txBody>
    </xdr:sp>
    <xdr:clientData/>
  </xdr:twoCellAnchor>
  <xdr:twoCellAnchor>
    <xdr:from>
      <xdr:col>4</xdr:col>
      <xdr:colOff>38100</xdr:colOff>
      <xdr:row>12</xdr:row>
      <xdr:rowOff>66675</xdr:rowOff>
    </xdr:from>
    <xdr:to>
      <xdr:col>5</xdr:col>
      <xdr:colOff>428624</xdr:colOff>
      <xdr:row>14</xdr:row>
      <xdr:rowOff>57149</xdr:rowOff>
    </xdr:to>
    <xdr:sp macro="" textlink="">
      <xdr:nvSpPr>
        <xdr:cNvPr id="24" name="Rectangle: Rounded Corners 2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xmlns="" id="{6908F11A-985B-4524-AFB5-225C2FFBD032}"/>
            </a:ext>
          </a:extLst>
        </xdr:cNvPr>
        <xdr:cNvSpPr/>
      </xdr:nvSpPr>
      <xdr:spPr>
        <a:xfrm>
          <a:off x="2781300" y="2867025"/>
          <a:ext cx="1076324" cy="390524"/>
        </a:xfrm>
        <a:prstGeom prst="roundRect">
          <a:avLst/>
        </a:prstGeom>
        <a:solidFill>
          <a:srgbClr val="FF0000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Aug</a:t>
          </a:r>
        </a:p>
        <a:p>
          <a:pPr algn="l"/>
          <a:endParaRPr lang="en-US" sz="1100"/>
        </a:p>
      </xdr:txBody>
    </xdr:sp>
    <xdr:clientData/>
  </xdr:twoCellAnchor>
  <xdr:twoCellAnchor>
    <xdr:from>
      <xdr:col>6</xdr:col>
      <xdr:colOff>38100</xdr:colOff>
      <xdr:row>4</xdr:row>
      <xdr:rowOff>95250</xdr:rowOff>
    </xdr:from>
    <xdr:to>
      <xdr:col>7</xdr:col>
      <xdr:colOff>428624</xdr:colOff>
      <xdr:row>6</xdr:row>
      <xdr:rowOff>85724</xdr:rowOff>
    </xdr:to>
    <xdr:sp macro="" textlink="">
      <xdr:nvSpPr>
        <xdr:cNvPr id="25" name="Rectangle: Rounded Corners 2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xmlns="" id="{D7106D08-0FDE-4F1B-A2B9-CF5BB644FB70}"/>
            </a:ext>
          </a:extLst>
        </xdr:cNvPr>
        <xdr:cNvSpPr/>
      </xdr:nvSpPr>
      <xdr:spPr>
        <a:xfrm>
          <a:off x="4152900" y="1295400"/>
          <a:ext cx="1076324" cy="390524"/>
        </a:xfrm>
        <a:prstGeom prst="roundRect">
          <a:avLst/>
        </a:prstGeom>
        <a:solidFill>
          <a:srgbClr val="FF0000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Sep</a:t>
          </a:r>
          <a:endParaRPr lang="en-US" sz="1100"/>
        </a:p>
      </xdr:txBody>
    </xdr:sp>
    <xdr:clientData/>
  </xdr:twoCellAnchor>
  <xdr:twoCellAnchor>
    <xdr:from>
      <xdr:col>6</xdr:col>
      <xdr:colOff>38100</xdr:colOff>
      <xdr:row>7</xdr:row>
      <xdr:rowOff>19050</xdr:rowOff>
    </xdr:from>
    <xdr:to>
      <xdr:col>7</xdr:col>
      <xdr:colOff>428624</xdr:colOff>
      <xdr:row>9</xdr:row>
      <xdr:rowOff>9524</xdr:rowOff>
    </xdr:to>
    <xdr:sp macro="" textlink="">
      <xdr:nvSpPr>
        <xdr:cNvPr id="26" name="Rectangle: Rounded Corners 25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xmlns="" id="{80F7E6B7-3167-474C-BB68-3C94D0BF0291}"/>
            </a:ext>
          </a:extLst>
        </xdr:cNvPr>
        <xdr:cNvSpPr/>
      </xdr:nvSpPr>
      <xdr:spPr>
        <a:xfrm>
          <a:off x="4152900" y="1819275"/>
          <a:ext cx="1076324" cy="390524"/>
        </a:xfrm>
        <a:prstGeom prst="roundRect">
          <a:avLst/>
        </a:prstGeom>
        <a:solidFill>
          <a:srgbClr val="FF0000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Oct</a:t>
          </a:r>
        </a:p>
        <a:p>
          <a:pPr algn="l"/>
          <a:endParaRPr lang="en-US" sz="1100"/>
        </a:p>
      </xdr:txBody>
    </xdr:sp>
    <xdr:clientData/>
  </xdr:twoCellAnchor>
  <xdr:twoCellAnchor>
    <xdr:from>
      <xdr:col>6</xdr:col>
      <xdr:colOff>38100</xdr:colOff>
      <xdr:row>9</xdr:row>
      <xdr:rowOff>133350</xdr:rowOff>
    </xdr:from>
    <xdr:to>
      <xdr:col>7</xdr:col>
      <xdr:colOff>428624</xdr:colOff>
      <xdr:row>11</xdr:row>
      <xdr:rowOff>123824</xdr:rowOff>
    </xdr:to>
    <xdr:sp macro="" textlink="">
      <xdr:nvSpPr>
        <xdr:cNvPr id="27" name="Rectangle: Rounded Corners 26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xmlns="" id="{C2C2CA71-313A-47F5-871F-DAE9F1DE52B4}"/>
            </a:ext>
          </a:extLst>
        </xdr:cNvPr>
        <xdr:cNvSpPr/>
      </xdr:nvSpPr>
      <xdr:spPr>
        <a:xfrm>
          <a:off x="4152900" y="2333625"/>
          <a:ext cx="1076324" cy="390524"/>
        </a:xfrm>
        <a:prstGeom prst="roundRect">
          <a:avLst/>
        </a:prstGeom>
        <a:solidFill>
          <a:srgbClr val="FF0000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Nov</a:t>
          </a:r>
        </a:p>
        <a:p>
          <a:pPr algn="l"/>
          <a:endParaRPr lang="en-US" sz="1100"/>
        </a:p>
      </xdr:txBody>
    </xdr:sp>
    <xdr:clientData/>
  </xdr:twoCellAnchor>
  <xdr:twoCellAnchor>
    <xdr:from>
      <xdr:col>6</xdr:col>
      <xdr:colOff>47625</xdr:colOff>
      <xdr:row>12</xdr:row>
      <xdr:rowOff>85725</xdr:rowOff>
    </xdr:from>
    <xdr:to>
      <xdr:col>7</xdr:col>
      <xdr:colOff>438149</xdr:colOff>
      <xdr:row>14</xdr:row>
      <xdr:rowOff>76199</xdr:rowOff>
    </xdr:to>
    <xdr:sp macro="" textlink="">
      <xdr:nvSpPr>
        <xdr:cNvPr id="28" name="Rectangle: Rounded Corners 27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xmlns="" id="{8D516827-1CA3-48D4-A757-31603E05EEAD}"/>
            </a:ext>
          </a:extLst>
        </xdr:cNvPr>
        <xdr:cNvSpPr/>
      </xdr:nvSpPr>
      <xdr:spPr>
        <a:xfrm>
          <a:off x="4162425" y="2886075"/>
          <a:ext cx="1076324" cy="390524"/>
        </a:xfrm>
        <a:prstGeom prst="roundRect">
          <a:avLst/>
        </a:prstGeom>
        <a:solidFill>
          <a:srgbClr val="FF0000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Dec</a:t>
          </a:r>
        </a:p>
        <a:p>
          <a:pPr algn="l"/>
          <a:endParaRPr lang="en-US" sz="1100"/>
        </a:p>
      </xdr:txBody>
    </xdr:sp>
    <xdr:clientData/>
  </xdr:twoCellAnchor>
  <xdr:twoCellAnchor>
    <xdr:from>
      <xdr:col>8</xdr:col>
      <xdr:colOff>460375</xdr:colOff>
      <xdr:row>5</xdr:row>
      <xdr:rowOff>119064</xdr:rowOff>
    </xdr:from>
    <xdr:to>
      <xdr:col>10</xdr:col>
      <xdr:colOff>666751</xdr:colOff>
      <xdr:row>13</xdr:row>
      <xdr:rowOff>31751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xmlns="" id="{44B0ACC2-87A5-4974-8244-DB5F547765A1}"/>
            </a:ext>
          </a:extLst>
        </xdr:cNvPr>
        <xdr:cNvSpPr/>
      </xdr:nvSpPr>
      <xdr:spPr>
        <a:xfrm>
          <a:off x="5921375" y="1500189"/>
          <a:ext cx="1571626" cy="1500187"/>
        </a:xfrm>
        <a:prstGeom prst="ellipse">
          <a:avLst/>
        </a:prstGeom>
        <a:blipFill dpi="0" rotWithShape="1"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/>
          <a:stretch>
            <a:fillRect/>
          </a:stretch>
        </a:blipFill>
        <a:ln>
          <a:noFill/>
        </a:ln>
        <a:effectLst>
          <a:glow rad="520700">
            <a:srgbClr val="FF0000"/>
          </a:glow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225778</xdr:colOff>
      <xdr:row>0</xdr:row>
      <xdr:rowOff>66676</xdr:rowOff>
    </xdr:from>
    <xdr:to>
      <xdr:col>1</xdr:col>
      <xdr:colOff>771525</xdr:colOff>
      <xdr:row>4</xdr:row>
      <xdr:rowOff>94839</xdr:rowOff>
    </xdr:to>
    <xdr:pic>
      <xdr:nvPicPr>
        <xdr:cNvPr id="2" name="Picture 1" descr="Image result for home ico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C74FC034-90D9-481D-8BBC-D110DF9FAFC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r="3831" b="11305"/>
        <a:stretch/>
      </xdr:blipFill>
      <xdr:spPr bwMode="auto">
        <a:xfrm>
          <a:off x="225778" y="66676"/>
          <a:ext cx="821972" cy="828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225778</xdr:colOff>
      <xdr:row>0</xdr:row>
      <xdr:rowOff>66676</xdr:rowOff>
    </xdr:from>
    <xdr:to>
      <xdr:col>1</xdr:col>
      <xdr:colOff>771525</xdr:colOff>
      <xdr:row>4</xdr:row>
      <xdr:rowOff>104364</xdr:rowOff>
    </xdr:to>
    <xdr:pic>
      <xdr:nvPicPr>
        <xdr:cNvPr id="2" name="Picture 1" descr="Image result for home ico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AB57E7C-DAE4-4245-817A-32113252392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r="3831" b="11305"/>
        <a:stretch/>
      </xdr:blipFill>
      <xdr:spPr bwMode="auto">
        <a:xfrm>
          <a:off x="225778" y="66676"/>
          <a:ext cx="821972" cy="8377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225778</xdr:colOff>
      <xdr:row>0</xdr:row>
      <xdr:rowOff>66676</xdr:rowOff>
    </xdr:from>
    <xdr:to>
      <xdr:col>1</xdr:col>
      <xdr:colOff>771525</xdr:colOff>
      <xdr:row>4</xdr:row>
      <xdr:rowOff>104364</xdr:rowOff>
    </xdr:to>
    <xdr:pic>
      <xdr:nvPicPr>
        <xdr:cNvPr id="2" name="Picture 1" descr="Image result for home ico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855D0D17-DA21-4772-9F13-4C5BA7595A6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r="3831" b="11305"/>
        <a:stretch/>
      </xdr:blipFill>
      <xdr:spPr bwMode="auto">
        <a:xfrm>
          <a:off x="225778" y="66676"/>
          <a:ext cx="821972" cy="8377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225778</xdr:colOff>
      <xdr:row>0</xdr:row>
      <xdr:rowOff>66676</xdr:rowOff>
    </xdr:from>
    <xdr:to>
      <xdr:col>1</xdr:col>
      <xdr:colOff>771525</xdr:colOff>
      <xdr:row>4</xdr:row>
      <xdr:rowOff>104364</xdr:rowOff>
    </xdr:to>
    <xdr:pic>
      <xdr:nvPicPr>
        <xdr:cNvPr id="2" name="Picture 1" descr="Image result for home ico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8EE5505E-A908-4876-A5FF-ECD6962B7D2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r="3831" b="11305"/>
        <a:stretch/>
      </xdr:blipFill>
      <xdr:spPr bwMode="auto">
        <a:xfrm>
          <a:off x="225778" y="66676"/>
          <a:ext cx="821972" cy="8377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225778</xdr:colOff>
      <xdr:row>0</xdr:row>
      <xdr:rowOff>66676</xdr:rowOff>
    </xdr:from>
    <xdr:to>
      <xdr:col>1</xdr:col>
      <xdr:colOff>771525</xdr:colOff>
      <xdr:row>4</xdr:row>
      <xdr:rowOff>75789</xdr:rowOff>
    </xdr:to>
    <xdr:pic>
      <xdr:nvPicPr>
        <xdr:cNvPr id="5" name="Picture 4" descr="Image result for home ico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77462756-6CD9-466A-BE52-431F6064509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r="3831" b="11305"/>
        <a:stretch/>
      </xdr:blipFill>
      <xdr:spPr bwMode="auto">
        <a:xfrm>
          <a:off x="225778" y="66676"/>
          <a:ext cx="821972" cy="8187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225778</xdr:colOff>
      <xdr:row>0</xdr:row>
      <xdr:rowOff>66676</xdr:rowOff>
    </xdr:from>
    <xdr:to>
      <xdr:col>1</xdr:col>
      <xdr:colOff>771525</xdr:colOff>
      <xdr:row>4</xdr:row>
      <xdr:rowOff>75789</xdr:rowOff>
    </xdr:to>
    <xdr:pic>
      <xdr:nvPicPr>
        <xdr:cNvPr id="2" name="Picture 1" descr="Image result for home ico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A607EBE6-8ECC-458E-AD3C-840ACD8AEA1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r="3831" b="11305"/>
        <a:stretch/>
      </xdr:blipFill>
      <xdr:spPr bwMode="auto">
        <a:xfrm>
          <a:off x="225778" y="66676"/>
          <a:ext cx="821972" cy="8187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225778</xdr:colOff>
      <xdr:row>0</xdr:row>
      <xdr:rowOff>66676</xdr:rowOff>
    </xdr:from>
    <xdr:to>
      <xdr:col>1</xdr:col>
      <xdr:colOff>771525</xdr:colOff>
      <xdr:row>4</xdr:row>
      <xdr:rowOff>75789</xdr:rowOff>
    </xdr:to>
    <xdr:pic>
      <xdr:nvPicPr>
        <xdr:cNvPr id="2" name="Picture 1" descr="Image result for home ico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C3B2042B-C87C-4B8F-9E7E-C01AFE48CDA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r="3831" b="11305"/>
        <a:stretch/>
      </xdr:blipFill>
      <xdr:spPr bwMode="auto">
        <a:xfrm>
          <a:off x="225778" y="66676"/>
          <a:ext cx="821972" cy="8187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225778</xdr:colOff>
      <xdr:row>0</xdr:row>
      <xdr:rowOff>66676</xdr:rowOff>
    </xdr:from>
    <xdr:to>
      <xdr:col>1</xdr:col>
      <xdr:colOff>771525</xdr:colOff>
      <xdr:row>4</xdr:row>
      <xdr:rowOff>75789</xdr:rowOff>
    </xdr:to>
    <xdr:pic>
      <xdr:nvPicPr>
        <xdr:cNvPr id="2" name="Picture 1" descr="Image result for home ico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6FC99EB9-16C7-49F7-97EE-C7F64661BC0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r="3831" b="11305"/>
        <a:stretch/>
      </xdr:blipFill>
      <xdr:spPr bwMode="auto">
        <a:xfrm>
          <a:off x="225778" y="66676"/>
          <a:ext cx="821972" cy="8187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225778</xdr:colOff>
      <xdr:row>0</xdr:row>
      <xdr:rowOff>66676</xdr:rowOff>
    </xdr:from>
    <xdr:to>
      <xdr:col>1</xdr:col>
      <xdr:colOff>771525</xdr:colOff>
      <xdr:row>4</xdr:row>
      <xdr:rowOff>75789</xdr:rowOff>
    </xdr:to>
    <xdr:pic>
      <xdr:nvPicPr>
        <xdr:cNvPr id="2" name="Picture 1" descr="Image result for home ico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F0AEB468-C45A-4614-AE81-EAB0D7C77EB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r="3831" b="11305"/>
        <a:stretch/>
      </xdr:blipFill>
      <xdr:spPr bwMode="auto">
        <a:xfrm>
          <a:off x="225778" y="66676"/>
          <a:ext cx="821972" cy="8187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225778</xdr:colOff>
      <xdr:row>0</xdr:row>
      <xdr:rowOff>66676</xdr:rowOff>
    </xdr:from>
    <xdr:to>
      <xdr:col>1</xdr:col>
      <xdr:colOff>771525</xdr:colOff>
      <xdr:row>4</xdr:row>
      <xdr:rowOff>85314</xdr:rowOff>
    </xdr:to>
    <xdr:pic>
      <xdr:nvPicPr>
        <xdr:cNvPr id="2" name="Picture 1" descr="Image result for home ico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7CD1F69A-5508-4A61-A25C-D8EE1C68B87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r="3831" b="11305"/>
        <a:stretch/>
      </xdr:blipFill>
      <xdr:spPr bwMode="auto">
        <a:xfrm>
          <a:off x="225778" y="66676"/>
          <a:ext cx="821972" cy="8187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225778</xdr:colOff>
      <xdr:row>0</xdr:row>
      <xdr:rowOff>66676</xdr:rowOff>
    </xdr:from>
    <xdr:to>
      <xdr:col>1</xdr:col>
      <xdr:colOff>771525</xdr:colOff>
      <xdr:row>4</xdr:row>
      <xdr:rowOff>94839</xdr:rowOff>
    </xdr:to>
    <xdr:pic>
      <xdr:nvPicPr>
        <xdr:cNvPr id="2" name="Picture 1" descr="Image result for home ico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7CB95BC-F2CC-4F55-AA92-7BA2F410526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r="3831" b="11305"/>
        <a:stretch/>
      </xdr:blipFill>
      <xdr:spPr bwMode="auto">
        <a:xfrm>
          <a:off x="225778" y="66676"/>
          <a:ext cx="821972" cy="828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225778</xdr:colOff>
      <xdr:row>0</xdr:row>
      <xdr:rowOff>66676</xdr:rowOff>
    </xdr:from>
    <xdr:to>
      <xdr:col>1</xdr:col>
      <xdr:colOff>771525</xdr:colOff>
      <xdr:row>4</xdr:row>
      <xdr:rowOff>94839</xdr:rowOff>
    </xdr:to>
    <xdr:pic>
      <xdr:nvPicPr>
        <xdr:cNvPr id="2" name="Picture 1" descr="Image result for home ico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2F7465DC-0049-4B8A-B027-32779957D38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r="3831" b="11305"/>
        <a:stretch/>
      </xdr:blipFill>
      <xdr:spPr bwMode="auto">
        <a:xfrm>
          <a:off x="225778" y="66676"/>
          <a:ext cx="821972" cy="828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1:M16"/>
  <sheetViews>
    <sheetView showGridLines="0" zoomScale="120" zoomScaleNormal="120" workbookViewId="0"/>
  </sheetViews>
  <sheetFormatPr defaultRowHeight="15.75"/>
  <cols>
    <col min="2" max="13" width="9.75" customWidth="1"/>
  </cols>
  <sheetData>
    <row r="1" spans="2:13" ht="16.5" thickBot="1"/>
    <row r="2" spans="2:13" ht="24" thickBot="1">
      <c r="B2" s="38" t="s">
        <v>34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40"/>
    </row>
    <row r="3" spans="2:13" ht="34.5" thickBot="1">
      <c r="B3" s="35" t="s">
        <v>35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7"/>
    </row>
    <row r="4" spans="2:13"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</row>
    <row r="5" spans="2:13"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2:13"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</row>
    <row r="7" spans="2:13"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</row>
    <row r="8" spans="2:13"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</row>
    <row r="9" spans="2:13"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</row>
    <row r="10" spans="2:13"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</row>
    <row r="11" spans="2:13"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</row>
    <row r="12" spans="2:13"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</row>
    <row r="13" spans="2:13"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</row>
    <row r="14" spans="2:13"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</row>
    <row r="15" spans="2:13"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</row>
    <row r="16" spans="2:13" ht="16.5" thickBot="1"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</row>
  </sheetData>
  <mergeCells count="2">
    <mergeCell ref="B3:M3"/>
    <mergeCell ref="B2:M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B2:AX24"/>
  <sheetViews>
    <sheetView workbookViewId="0"/>
  </sheetViews>
  <sheetFormatPr defaultRowHeight="15.75"/>
  <cols>
    <col min="1" max="1" width="3.625" customWidth="1"/>
    <col min="2" max="2" width="12.375" bestFit="1" customWidth="1"/>
    <col min="3" max="3" width="12.375" customWidth="1"/>
    <col min="4" max="4" width="12.375" style="4" bestFit="1" customWidth="1"/>
    <col min="5" max="5" width="12.375" bestFit="1" customWidth="1"/>
    <col min="6" max="6" width="4.25" bestFit="1" customWidth="1"/>
    <col min="7" max="11" width="3.375" bestFit="1" customWidth="1"/>
    <col min="12" max="12" width="3.5" bestFit="1" customWidth="1"/>
    <col min="13" max="36" width="3.375" bestFit="1" customWidth="1"/>
    <col min="38" max="38" width="8.5" bestFit="1" customWidth="1"/>
    <col min="39" max="39" width="8" bestFit="1" customWidth="1"/>
    <col min="40" max="40" width="6.5" hidden="1" customWidth="1"/>
    <col min="41" max="41" width="7.875" hidden="1" customWidth="1"/>
    <col min="42" max="42" width="8" hidden="1" customWidth="1"/>
    <col min="43" max="43" width="9.75" bestFit="1" customWidth="1"/>
    <col min="44" max="44" width="7.875" bestFit="1" customWidth="1"/>
    <col min="45" max="45" width="6.125" bestFit="1" customWidth="1"/>
    <col min="46" max="46" width="6.125" customWidth="1"/>
    <col min="47" max="47" width="7.875" bestFit="1" customWidth="1"/>
    <col min="48" max="48" width="7.875" customWidth="1"/>
    <col min="49" max="49" width="7.875" bestFit="1" customWidth="1"/>
    <col min="50" max="50" width="8.625" customWidth="1"/>
    <col min="51" max="51" width="7.5" bestFit="1" customWidth="1"/>
  </cols>
  <sheetData>
    <row r="2" spans="2:50" s="25" customFormat="1" ht="15.75" customHeight="1">
      <c r="C2" s="46" t="s">
        <v>48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L2" s="47" t="s">
        <v>57</v>
      </c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</row>
    <row r="3" spans="2:50" s="25" customFormat="1" ht="16.5" customHeight="1"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</row>
    <row r="4" spans="2:50" s="25" customFormat="1" ht="15.75" customHeight="1"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</row>
    <row r="6" spans="2:50">
      <c r="B6" s="43" t="s">
        <v>0</v>
      </c>
      <c r="C6" s="43"/>
      <c r="D6" s="43"/>
      <c r="E6" s="43"/>
      <c r="F6" s="51" t="str">
        <f ca="1">MID(CELL("filename",B2),FIND("]",CELL("filename",B2))+1,255)</f>
        <v>sep</v>
      </c>
      <c r="G6" s="52"/>
      <c r="K6" s="48">
        <f ca="1">DATEVALUE("1"&amp;F6)</f>
        <v>45170</v>
      </c>
      <c r="L6" s="48"/>
      <c r="M6" s="48"/>
      <c r="N6" s="48"/>
      <c r="O6" s="49"/>
      <c r="P6" s="7" t="s">
        <v>29</v>
      </c>
      <c r="Q6" s="50">
        <f ca="1">EOMONTH(K6,0)</f>
        <v>45199</v>
      </c>
      <c r="R6" s="48"/>
      <c r="S6" s="48"/>
      <c r="T6" s="48"/>
      <c r="U6" s="48"/>
      <c r="V6" s="48"/>
      <c r="AL6" s="24"/>
    </row>
    <row r="7" spans="2:50" ht="16.5" thickBot="1"/>
    <row r="8" spans="2:50" ht="29.25" customHeight="1">
      <c r="B8" s="16" t="s">
        <v>10</v>
      </c>
      <c r="C8" s="17" t="s">
        <v>11</v>
      </c>
      <c r="D8" s="44" t="s">
        <v>36</v>
      </c>
      <c r="E8" s="18" t="s">
        <v>12</v>
      </c>
      <c r="F8" s="8" t="str">
        <f ca="1">TEXT(F9,"ddd")</f>
        <v>Fri</v>
      </c>
      <c r="G8" s="5" t="str">
        <f t="shared" ref="G8:AJ8" ca="1" si="0">TEXT(G9,"ddd")</f>
        <v>Sat</v>
      </c>
      <c r="H8" s="5" t="str">
        <f ca="1">TEXT(H9,"ddd")</f>
        <v>Sun</v>
      </c>
      <c r="I8" s="5" t="str">
        <f t="shared" ca="1" si="0"/>
        <v>Mon</v>
      </c>
      <c r="J8" s="5" t="str">
        <f t="shared" ca="1" si="0"/>
        <v>Tue</v>
      </c>
      <c r="K8" s="5" t="str">
        <f t="shared" ca="1" si="0"/>
        <v>Wed</v>
      </c>
      <c r="L8" s="5" t="str">
        <f t="shared" ca="1" si="0"/>
        <v>Thu</v>
      </c>
      <c r="M8" s="5" t="str">
        <f t="shared" ca="1" si="0"/>
        <v>Fri</v>
      </c>
      <c r="N8" s="5" t="str">
        <f t="shared" ca="1" si="0"/>
        <v>Sat</v>
      </c>
      <c r="O8" s="5" t="str">
        <f t="shared" ca="1" si="0"/>
        <v>Sun</v>
      </c>
      <c r="P8" s="5" t="str">
        <f t="shared" ca="1" si="0"/>
        <v>Mon</v>
      </c>
      <c r="Q8" s="5" t="str">
        <f t="shared" ca="1" si="0"/>
        <v>Tue</v>
      </c>
      <c r="R8" s="5" t="str">
        <f t="shared" ca="1" si="0"/>
        <v>Wed</v>
      </c>
      <c r="S8" s="5" t="str">
        <f t="shared" ca="1" si="0"/>
        <v>Thu</v>
      </c>
      <c r="T8" s="5" t="str">
        <f t="shared" ca="1" si="0"/>
        <v>Fri</v>
      </c>
      <c r="U8" s="5" t="str">
        <f t="shared" ca="1" si="0"/>
        <v>Sat</v>
      </c>
      <c r="V8" s="5" t="str">
        <f t="shared" ca="1" si="0"/>
        <v>Sun</v>
      </c>
      <c r="W8" s="5" t="str">
        <f t="shared" ca="1" si="0"/>
        <v>Mon</v>
      </c>
      <c r="X8" s="5" t="str">
        <f t="shared" ca="1" si="0"/>
        <v>Tue</v>
      </c>
      <c r="Y8" s="5" t="str">
        <f t="shared" ca="1" si="0"/>
        <v>Wed</v>
      </c>
      <c r="Z8" s="5" t="str">
        <f t="shared" ca="1" si="0"/>
        <v>Thu</v>
      </c>
      <c r="AA8" s="5" t="str">
        <f t="shared" ca="1" si="0"/>
        <v>Fri</v>
      </c>
      <c r="AB8" s="5" t="str">
        <f t="shared" ca="1" si="0"/>
        <v>Sat</v>
      </c>
      <c r="AC8" s="5" t="str">
        <f t="shared" ca="1" si="0"/>
        <v>Sun</v>
      </c>
      <c r="AD8" s="5" t="str">
        <f t="shared" ca="1" si="0"/>
        <v>Mon</v>
      </c>
      <c r="AE8" s="5" t="str">
        <f t="shared" ca="1" si="0"/>
        <v>Tue</v>
      </c>
      <c r="AF8" s="5" t="str">
        <f t="shared" ca="1" si="0"/>
        <v>Wed</v>
      </c>
      <c r="AG8" s="5" t="str">
        <f t="shared" ca="1" si="0"/>
        <v>Thu</v>
      </c>
      <c r="AH8" s="5" t="str">
        <f t="shared" ca="1" si="0"/>
        <v>Fri</v>
      </c>
      <c r="AI8" s="5" t="str">
        <f t="shared" ca="1" si="0"/>
        <v>Sat</v>
      </c>
      <c r="AJ8" s="5" t="str">
        <f t="shared" ca="1" si="0"/>
        <v/>
      </c>
      <c r="AL8" s="42" t="s">
        <v>2</v>
      </c>
      <c r="AM8" s="42" t="s">
        <v>1</v>
      </c>
      <c r="AN8" s="41" t="s">
        <v>30</v>
      </c>
      <c r="AO8" s="41" t="s">
        <v>31</v>
      </c>
      <c r="AP8" s="41" t="s">
        <v>32</v>
      </c>
      <c r="AQ8" s="41" t="s">
        <v>3</v>
      </c>
      <c r="AR8" s="41" t="s">
        <v>4</v>
      </c>
      <c r="AS8" s="41" t="s">
        <v>5</v>
      </c>
      <c r="AT8" s="41" t="s">
        <v>8</v>
      </c>
      <c r="AU8" s="41" t="s">
        <v>6</v>
      </c>
      <c r="AV8" s="41" t="s">
        <v>33</v>
      </c>
      <c r="AW8" s="41" t="s">
        <v>7</v>
      </c>
      <c r="AX8" s="41" t="s">
        <v>9</v>
      </c>
    </row>
    <row r="9" spans="2:50" ht="16.5" customHeight="1" thickBot="1">
      <c r="B9" s="21"/>
      <c r="C9" s="22"/>
      <c r="D9" s="45"/>
      <c r="E9" s="23"/>
      <c r="F9" s="9">
        <f ca="1">K6</f>
        <v>45170</v>
      </c>
      <c r="G9" s="6">
        <f t="shared" ref="G9:AJ9" ca="1" si="1">IF(F9&lt;$Q$6,F9+1,"")</f>
        <v>45171</v>
      </c>
      <c r="H9" s="6">
        <f t="shared" ca="1" si="1"/>
        <v>45172</v>
      </c>
      <c r="I9" s="6">
        <f t="shared" ca="1" si="1"/>
        <v>45173</v>
      </c>
      <c r="J9" s="6">
        <f t="shared" ca="1" si="1"/>
        <v>45174</v>
      </c>
      <c r="K9" s="6">
        <f t="shared" ca="1" si="1"/>
        <v>45175</v>
      </c>
      <c r="L9" s="6">
        <f t="shared" ca="1" si="1"/>
        <v>45176</v>
      </c>
      <c r="M9" s="6">
        <f t="shared" ca="1" si="1"/>
        <v>45177</v>
      </c>
      <c r="N9" s="6">
        <f t="shared" ca="1" si="1"/>
        <v>45178</v>
      </c>
      <c r="O9" s="6">
        <f t="shared" ca="1" si="1"/>
        <v>45179</v>
      </c>
      <c r="P9" s="6">
        <f t="shared" ca="1" si="1"/>
        <v>45180</v>
      </c>
      <c r="Q9" s="6">
        <f t="shared" ca="1" si="1"/>
        <v>45181</v>
      </c>
      <c r="R9" s="6">
        <f t="shared" ca="1" si="1"/>
        <v>45182</v>
      </c>
      <c r="S9" s="6">
        <f t="shared" ca="1" si="1"/>
        <v>45183</v>
      </c>
      <c r="T9" s="6">
        <f t="shared" ca="1" si="1"/>
        <v>45184</v>
      </c>
      <c r="U9" s="6">
        <f t="shared" ca="1" si="1"/>
        <v>45185</v>
      </c>
      <c r="V9" s="6">
        <f t="shared" ca="1" si="1"/>
        <v>45186</v>
      </c>
      <c r="W9" s="6">
        <f t="shared" ca="1" si="1"/>
        <v>45187</v>
      </c>
      <c r="X9" s="6">
        <f t="shared" ca="1" si="1"/>
        <v>45188</v>
      </c>
      <c r="Y9" s="6">
        <f t="shared" ca="1" si="1"/>
        <v>45189</v>
      </c>
      <c r="Z9" s="6">
        <f t="shared" ca="1" si="1"/>
        <v>45190</v>
      </c>
      <c r="AA9" s="6">
        <f t="shared" ca="1" si="1"/>
        <v>45191</v>
      </c>
      <c r="AB9" s="6">
        <f t="shared" ca="1" si="1"/>
        <v>45192</v>
      </c>
      <c r="AC9" s="6">
        <f t="shared" ca="1" si="1"/>
        <v>45193</v>
      </c>
      <c r="AD9" s="6">
        <f t="shared" ca="1" si="1"/>
        <v>45194</v>
      </c>
      <c r="AE9" s="6">
        <f t="shared" ca="1" si="1"/>
        <v>45195</v>
      </c>
      <c r="AF9" s="6">
        <f t="shared" ca="1" si="1"/>
        <v>45196</v>
      </c>
      <c r="AG9" s="6">
        <f t="shared" ca="1" si="1"/>
        <v>45197</v>
      </c>
      <c r="AH9" s="6">
        <f t="shared" ca="1" si="1"/>
        <v>45198</v>
      </c>
      <c r="AI9" s="6">
        <f t="shared" ca="1" si="1"/>
        <v>45199</v>
      </c>
      <c r="AJ9" s="6" t="str">
        <f t="shared" ca="1" si="1"/>
        <v/>
      </c>
      <c r="AL9" s="42"/>
      <c r="AM9" s="42"/>
      <c r="AN9" s="42"/>
      <c r="AO9" s="42"/>
      <c r="AP9" s="42"/>
      <c r="AQ9" s="42"/>
      <c r="AR9" s="41"/>
      <c r="AS9" s="42"/>
      <c r="AT9" s="42"/>
      <c r="AU9" s="42"/>
      <c r="AV9" s="41"/>
      <c r="AW9" s="42"/>
      <c r="AX9" s="42"/>
    </row>
    <row r="10" spans="2:50">
      <c r="B10" s="30" t="s">
        <v>13</v>
      </c>
      <c r="C10" s="31" t="s">
        <v>37</v>
      </c>
      <c r="D10" s="32">
        <v>43466</v>
      </c>
      <c r="E10" s="33" t="s">
        <v>14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L10" s="2">
        <f>COUNTIF(may!$F10:$AJ10,"p")</f>
        <v>0</v>
      </c>
      <c r="AM10" s="2">
        <f>COUNTIF(may!$F10:$AJ10,"a")</f>
        <v>0</v>
      </c>
      <c r="AN10" s="2">
        <f>COUNTIF(may!$F10:$AJ10,"l")</f>
        <v>0</v>
      </c>
      <c r="AO10" s="2">
        <v>2</v>
      </c>
      <c r="AP10" s="2">
        <f>IF(AN10&gt;AO10,AN10-AO10,0)</f>
        <v>0</v>
      </c>
      <c r="AQ10" s="2">
        <f t="shared" ref="AQ10:AQ24" ca="1" si="2">DAY($Q$6)</f>
        <v>30</v>
      </c>
      <c r="AR10" s="2">
        <f>IF(AL10=0,0,COUNTIF($F$8:$AJ$8,"sun")+AL10)</f>
        <v>0</v>
      </c>
      <c r="AS10" s="2">
        <v>15000</v>
      </c>
      <c r="AT10" s="2">
        <f>AS10*5%</f>
        <v>750</v>
      </c>
      <c r="AU10" s="3">
        <f ca="1">AS10/AQ10</f>
        <v>500</v>
      </c>
      <c r="AV10" s="3">
        <f>IF(AS10&gt;20000,3000,2000)</f>
        <v>2000</v>
      </c>
      <c r="AW10" s="2">
        <f ca="1">AU10*AR10</f>
        <v>0</v>
      </c>
      <c r="AX10" s="3">
        <f>IF(AL10=0,0,AW10+AV10-AT10)</f>
        <v>0</v>
      </c>
    </row>
    <row r="11" spans="2:50">
      <c r="B11" s="11" t="s">
        <v>15</v>
      </c>
      <c r="C11" s="1" t="s">
        <v>38</v>
      </c>
      <c r="D11" s="29">
        <v>43467</v>
      </c>
      <c r="E11" s="12" t="s">
        <v>16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L11" s="2">
        <f>COUNTIF(may!$F11:$AJ11,"p")</f>
        <v>0</v>
      </c>
      <c r="AM11" s="2">
        <f>COUNTIF(may!$F11:$AJ11,"a")</f>
        <v>0</v>
      </c>
      <c r="AN11" s="2">
        <f>COUNTIF(may!$F11:$AJ11,"l")</f>
        <v>0</v>
      </c>
      <c r="AO11" s="2">
        <v>2</v>
      </c>
      <c r="AP11" s="2">
        <f t="shared" ref="AP11:AP24" si="3">IF(AN11&gt;AO11,AN11-AO11,0)</f>
        <v>0</v>
      </c>
      <c r="AQ11" s="2">
        <f t="shared" ca="1" si="2"/>
        <v>30</v>
      </c>
      <c r="AR11" s="2">
        <f t="shared" ref="AR11:AR24" si="4">IF(AL11=0,0,COUNTIF($F$8:$AJ$8,"sun")+AL11)</f>
        <v>0</v>
      </c>
      <c r="AS11" s="2">
        <v>16000</v>
      </c>
      <c r="AT11" s="2">
        <f t="shared" ref="AT11:AT24" si="5">AS11*5%</f>
        <v>800</v>
      </c>
      <c r="AU11" s="3">
        <f t="shared" ref="AU11:AU24" ca="1" si="6">AS11/AQ11</f>
        <v>533.33333333333337</v>
      </c>
      <c r="AV11" s="3">
        <f t="shared" ref="AV11:AV24" si="7">IF(AS11&gt;20000,3000,2000)</f>
        <v>2000</v>
      </c>
      <c r="AW11" s="2">
        <f t="shared" ref="AW11:AW24" ca="1" si="8">AU11*AR11</f>
        <v>0</v>
      </c>
      <c r="AX11" s="3">
        <f t="shared" ref="AX11:AX24" si="9">IF(AL11=0,0,AW11+AV11-AT11)</f>
        <v>0</v>
      </c>
    </row>
    <row r="12" spans="2:50">
      <c r="B12" s="11" t="s">
        <v>18</v>
      </c>
      <c r="C12" s="19" t="s">
        <v>39</v>
      </c>
      <c r="D12" s="29">
        <v>43468</v>
      </c>
      <c r="E12" s="12" t="s">
        <v>19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L12" s="2">
        <f>COUNTIF(may!$F12:$AJ12,"p")</f>
        <v>0</v>
      </c>
      <c r="AM12" s="2">
        <f>COUNTIF(may!$F12:$AJ12,"a")</f>
        <v>0</v>
      </c>
      <c r="AN12" s="2">
        <f>COUNTIF(may!$F12:$AJ12,"l")</f>
        <v>0</v>
      </c>
      <c r="AO12" s="2">
        <v>2</v>
      </c>
      <c r="AP12" s="2">
        <f t="shared" si="3"/>
        <v>0</v>
      </c>
      <c r="AQ12" s="2">
        <f t="shared" ca="1" si="2"/>
        <v>30</v>
      </c>
      <c r="AR12" s="2">
        <f t="shared" si="4"/>
        <v>0</v>
      </c>
      <c r="AS12" s="2">
        <v>17000</v>
      </c>
      <c r="AT12" s="2">
        <f t="shared" si="5"/>
        <v>850</v>
      </c>
      <c r="AU12" s="3">
        <f t="shared" ca="1" si="6"/>
        <v>566.66666666666663</v>
      </c>
      <c r="AV12" s="3">
        <f t="shared" si="7"/>
        <v>2000</v>
      </c>
      <c r="AW12" s="2">
        <f t="shared" ca="1" si="8"/>
        <v>0</v>
      </c>
      <c r="AX12" s="3">
        <f t="shared" si="9"/>
        <v>0</v>
      </c>
    </row>
    <row r="13" spans="2:50">
      <c r="B13" s="11" t="s">
        <v>21</v>
      </c>
      <c r="C13" s="1" t="s">
        <v>40</v>
      </c>
      <c r="D13" s="29">
        <v>43469</v>
      </c>
      <c r="E13" s="12" t="s">
        <v>14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L13" s="2">
        <f>COUNTIF(may!$F13:$AJ13,"p")</f>
        <v>0</v>
      </c>
      <c r="AM13" s="2">
        <f>COUNTIF(may!$F13:$AJ13,"a")</f>
        <v>0</v>
      </c>
      <c r="AN13" s="2">
        <f>COUNTIF(may!$F13:$AJ13,"l")</f>
        <v>0</v>
      </c>
      <c r="AO13" s="2">
        <v>2</v>
      </c>
      <c r="AP13" s="2">
        <f t="shared" si="3"/>
        <v>0</v>
      </c>
      <c r="AQ13" s="2">
        <f t="shared" ca="1" si="2"/>
        <v>30</v>
      </c>
      <c r="AR13" s="2">
        <f t="shared" si="4"/>
        <v>0</v>
      </c>
      <c r="AS13" s="2">
        <v>18000</v>
      </c>
      <c r="AT13" s="2">
        <f t="shared" si="5"/>
        <v>900</v>
      </c>
      <c r="AU13" s="3">
        <f t="shared" ca="1" si="6"/>
        <v>600</v>
      </c>
      <c r="AV13" s="3">
        <f t="shared" si="7"/>
        <v>2000</v>
      </c>
      <c r="AW13" s="2">
        <f t="shared" ca="1" si="8"/>
        <v>0</v>
      </c>
      <c r="AX13" s="3">
        <f t="shared" si="9"/>
        <v>0</v>
      </c>
    </row>
    <row r="14" spans="2:50">
      <c r="B14" s="11" t="s">
        <v>22</v>
      </c>
      <c r="C14" s="19" t="s">
        <v>41</v>
      </c>
      <c r="D14" s="29">
        <v>43470</v>
      </c>
      <c r="E14" s="12" t="s">
        <v>16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L14" s="2">
        <f>COUNTIF(may!$F14:$AJ14,"p")</f>
        <v>0</v>
      </c>
      <c r="AM14" s="2">
        <f>COUNTIF(may!$F14:$AJ14,"a")</f>
        <v>0</v>
      </c>
      <c r="AN14" s="2">
        <f>COUNTIF(may!$F14:$AJ14,"l")</f>
        <v>0</v>
      </c>
      <c r="AO14" s="2">
        <v>2</v>
      </c>
      <c r="AP14" s="2">
        <f t="shared" si="3"/>
        <v>0</v>
      </c>
      <c r="AQ14" s="2">
        <f t="shared" ca="1" si="2"/>
        <v>30</v>
      </c>
      <c r="AR14" s="2">
        <f t="shared" si="4"/>
        <v>0</v>
      </c>
      <c r="AS14" s="2">
        <v>19000</v>
      </c>
      <c r="AT14" s="2">
        <f t="shared" si="5"/>
        <v>950</v>
      </c>
      <c r="AU14" s="3">
        <f t="shared" ca="1" si="6"/>
        <v>633.33333333333337</v>
      </c>
      <c r="AV14" s="3">
        <f t="shared" si="7"/>
        <v>2000</v>
      </c>
      <c r="AW14" s="2">
        <f t="shared" ca="1" si="8"/>
        <v>0</v>
      </c>
      <c r="AX14" s="3">
        <f t="shared" si="9"/>
        <v>0</v>
      </c>
    </row>
    <row r="15" spans="2:50">
      <c r="B15" s="11" t="s">
        <v>23</v>
      </c>
      <c r="C15" s="1" t="s">
        <v>42</v>
      </c>
      <c r="D15" s="29">
        <v>43471</v>
      </c>
      <c r="E15" s="12" t="s">
        <v>19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L15" s="2">
        <f>COUNTIF(may!$F15:$AJ15,"p")</f>
        <v>0</v>
      </c>
      <c r="AM15" s="2">
        <f>COUNTIF(may!$F15:$AJ15,"a")</f>
        <v>0</v>
      </c>
      <c r="AN15" s="2">
        <f>COUNTIF(may!$F15:$AJ15,"l")</f>
        <v>0</v>
      </c>
      <c r="AO15" s="2">
        <v>2</v>
      </c>
      <c r="AP15" s="2">
        <f t="shared" si="3"/>
        <v>0</v>
      </c>
      <c r="AQ15" s="2">
        <f t="shared" ca="1" si="2"/>
        <v>30</v>
      </c>
      <c r="AR15" s="2">
        <f t="shared" si="4"/>
        <v>0</v>
      </c>
      <c r="AS15" s="2">
        <v>20000</v>
      </c>
      <c r="AT15" s="2">
        <f t="shared" si="5"/>
        <v>1000</v>
      </c>
      <c r="AU15" s="3">
        <f t="shared" ca="1" si="6"/>
        <v>666.66666666666663</v>
      </c>
      <c r="AV15" s="3">
        <f t="shared" si="7"/>
        <v>2000</v>
      </c>
      <c r="AW15" s="2">
        <f t="shared" ca="1" si="8"/>
        <v>0</v>
      </c>
      <c r="AX15" s="3">
        <f t="shared" si="9"/>
        <v>0</v>
      </c>
    </row>
    <row r="16" spans="2:50">
      <c r="B16" s="11" t="s">
        <v>24</v>
      </c>
      <c r="C16" s="19" t="s">
        <v>43</v>
      </c>
      <c r="D16" s="29">
        <v>43472</v>
      </c>
      <c r="E16" s="12" t="s">
        <v>14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L16" s="2">
        <f>COUNTIF(may!$F16:$AJ16,"p")</f>
        <v>0</v>
      </c>
      <c r="AM16" s="2">
        <f>COUNTIF(may!$F16:$AJ16,"a")</f>
        <v>0</v>
      </c>
      <c r="AN16" s="2">
        <f>COUNTIF(may!$F16:$AJ16,"l")</f>
        <v>0</v>
      </c>
      <c r="AO16" s="2">
        <v>2</v>
      </c>
      <c r="AP16" s="2">
        <f t="shared" si="3"/>
        <v>0</v>
      </c>
      <c r="AQ16" s="2">
        <f t="shared" ca="1" si="2"/>
        <v>30</v>
      </c>
      <c r="AR16" s="2">
        <f t="shared" si="4"/>
        <v>0</v>
      </c>
      <c r="AS16" s="2">
        <v>21000</v>
      </c>
      <c r="AT16" s="2">
        <f t="shared" si="5"/>
        <v>1050</v>
      </c>
      <c r="AU16" s="3">
        <f t="shared" ca="1" si="6"/>
        <v>700</v>
      </c>
      <c r="AV16" s="3">
        <f t="shared" si="7"/>
        <v>3000</v>
      </c>
      <c r="AW16" s="2">
        <f t="shared" ca="1" si="8"/>
        <v>0</v>
      </c>
      <c r="AX16" s="3">
        <f t="shared" si="9"/>
        <v>0</v>
      </c>
    </row>
    <row r="17" spans="2:50">
      <c r="B17" s="11" t="s">
        <v>25</v>
      </c>
      <c r="C17" s="1" t="s">
        <v>44</v>
      </c>
      <c r="D17" s="29">
        <v>43473</v>
      </c>
      <c r="E17" s="12" t="s">
        <v>16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L17" s="2">
        <f>COUNTIF(may!$F17:$AJ17,"p")</f>
        <v>0</v>
      </c>
      <c r="AM17" s="2">
        <f>COUNTIF(may!$F17:$AJ17,"a")</f>
        <v>0</v>
      </c>
      <c r="AN17" s="2">
        <f>COUNTIF(may!$F17:$AJ17,"l")</f>
        <v>0</v>
      </c>
      <c r="AO17" s="2">
        <v>2</v>
      </c>
      <c r="AP17" s="2">
        <f t="shared" si="3"/>
        <v>0</v>
      </c>
      <c r="AQ17" s="2">
        <f t="shared" ca="1" si="2"/>
        <v>30</v>
      </c>
      <c r="AR17" s="2">
        <f t="shared" si="4"/>
        <v>0</v>
      </c>
      <c r="AS17" s="2">
        <v>22000</v>
      </c>
      <c r="AT17" s="2">
        <f t="shared" si="5"/>
        <v>1100</v>
      </c>
      <c r="AU17" s="3">
        <f t="shared" ca="1" si="6"/>
        <v>733.33333333333337</v>
      </c>
      <c r="AV17" s="3">
        <f t="shared" si="7"/>
        <v>3000</v>
      </c>
      <c r="AW17" s="2">
        <f t="shared" ca="1" si="8"/>
        <v>0</v>
      </c>
      <c r="AX17" s="3">
        <f t="shared" si="9"/>
        <v>0</v>
      </c>
    </row>
    <row r="18" spans="2:50">
      <c r="B18" s="11" t="s">
        <v>26</v>
      </c>
      <c r="C18" s="19" t="s">
        <v>45</v>
      </c>
      <c r="D18" s="29">
        <v>43474</v>
      </c>
      <c r="E18" s="12" t="s">
        <v>19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L18" s="2">
        <f>COUNTIF(may!$F18:$AJ18,"p")</f>
        <v>0</v>
      </c>
      <c r="AM18" s="2">
        <f>COUNTIF(may!$F18:$AJ18,"a")</f>
        <v>0</v>
      </c>
      <c r="AN18" s="2">
        <f>COUNTIF(may!$F18:$AJ18,"l")</f>
        <v>0</v>
      </c>
      <c r="AO18" s="2">
        <v>2</v>
      </c>
      <c r="AP18" s="2">
        <f t="shared" si="3"/>
        <v>0</v>
      </c>
      <c r="AQ18" s="2">
        <f t="shared" ca="1" si="2"/>
        <v>30</v>
      </c>
      <c r="AR18" s="2">
        <f t="shared" si="4"/>
        <v>0</v>
      </c>
      <c r="AS18" s="2">
        <v>23000</v>
      </c>
      <c r="AT18" s="2">
        <f t="shared" si="5"/>
        <v>1150</v>
      </c>
      <c r="AU18" s="3">
        <f t="shared" ca="1" si="6"/>
        <v>766.66666666666663</v>
      </c>
      <c r="AV18" s="3">
        <f t="shared" si="7"/>
        <v>3000</v>
      </c>
      <c r="AW18" s="2">
        <f t="shared" ca="1" si="8"/>
        <v>0</v>
      </c>
      <c r="AX18" s="3">
        <f t="shared" si="9"/>
        <v>0</v>
      </c>
    </row>
    <row r="19" spans="2:50">
      <c r="B19" s="11" t="s">
        <v>27</v>
      </c>
      <c r="C19" s="1" t="s">
        <v>46</v>
      </c>
      <c r="D19" s="29">
        <v>43475</v>
      </c>
      <c r="E19" s="12" t="s">
        <v>14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L19" s="2">
        <f>COUNTIF(may!$F19:$AJ19,"p")</f>
        <v>0</v>
      </c>
      <c r="AM19" s="2">
        <f>COUNTIF(may!$F19:$AJ19,"a")</f>
        <v>0</v>
      </c>
      <c r="AN19" s="2">
        <f>COUNTIF(may!$F19:$AJ19,"l")</f>
        <v>0</v>
      </c>
      <c r="AO19" s="2">
        <v>2</v>
      </c>
      <c r="AP19" s="2">
        <f t="shared" si="3"/>
        <v>0</v>
      </c>
      <c r="AQ19" s="2">
        <f t="shared" ca="1" si="2"/>
        <v>30</v>
      </c>
      <c r="AR19" s="2">
        <f t="shared" si="4"/>
        <v>0</v>
      </c>
      <c r="AS19" s="2">
        <v>24000</v>
      </c>
      <c r="AT19" s="2">
        <f t="shared" si="5"/>
        <v>1200</v>
      </c>
      <c r="AU19" s="3">
        <f t="shared" ca="1" si="6"/>
        <v>800</v>
      </c>
      <c r="AV19" s="3">
        <f t="shared" si="7"/>
        <v>3000</v>
      </c>
      <c r="AW19" s="2">
        <f t="shared" ca="1" si="8"/>
        <v>0</v>
      </c>
      <c r="AX19" s="3">
        <f t="shared" si="9"/>
        <v>0</v>
      </c>
    </row>
    <row r="20" spans="2:50">
      <c r="B20" s="11" t="s">
        <v>28</v>
      </c>
      <c r="C20" s="19" t="s">
        <v>47</v>
      </c>
      <c r="D20" s="29">
        <v>43476</v>
      </c>
      <c r="E20" s="12" t="s">
        <v>16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L20" s="2">
        <f>COUNTIF(may!$F20:$AJ20,"p")</f>
        <v>0</v>
      </c>
      <c r="AM20" s="2">
        <f>COUNTIF(may!$F20:$AJ20,"a")</f>
        <v>0</v>
      </c>
      <c r="AN20" s="2">
        <f>COUNTIF(may!$F20:$AJ20,"l")</f>
        <v>0</v>
      </c>
      <c r="AO20" s="2">
        <v>2</v>
      </c>
      <c r="AP20" s="2">
        <f t="shared" si="3"/>
        <v>0</v>
      </c>
      <c r="AQ20" s="2">
        <f t="shared" ca="1" si="2"/>
        <v>30</v>
      </c>
      <c r="AR20" s="2">
        <f t="shared" si="4"/>
        <v>0</v>
      </c>
      <c r="AS20" s="2">
        <v>25000</v>
      </c>
      <c r="AT20" s="2">
        <f t="shared" si="5"/>
        <v>1250</v>
      </c>
      <c r="AU20" s="3">
        <f t="shared" ca="1" si="6"/>
        <v>833.33333333333337</v>
      </c>
      <c r="AV20" s="3">
        <f t="shared" si="7"/>
        <v>3000</v>
      </c>
      <c r="AW20" s="2">
        <f t="shared" ca="1" si="8"/>
        <v>0</v>
      </c>
      <c r="AX20" s="3">
        <f t="shared" si="9"/>
        <v>0</v>
      </c>
    </row>
    <row r="21" spans="2:50">
      <c r="B21" s="11" t="s">
        <v>49</v>
      </c>
      <c r="C21" s="19" t="s">
        <v>50</v>
      </c>
      <c r="D21" s="29">
        <v>43477</v>
      </c>
      <c r="E21" s="12" t="s">
        <v>14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L21" s="2">
        <f>COUNTIF(may!$F21:$AJ21,"p")</f>
        <v>0</v>
      </c>
      <c r="AM21" s="2">
        <f>COUNTIF(may!$F21:$AJ21,"a")</f>
        <v>0</v>
      </c>
      <c r="AN21" s="2">
        <f>COUNTIF(may!$F21:$AJ21,"l")</f>
        <v>0</v>
      </c>
      <c r="AO21" s="2">
        <v>2</v>
      </c>
      <c r="AP21" s="2">
        <f t="shared" si="3"/>
        <v>0</v>
      </c>
      <c r="AQ21" s="2">
        <f t="shared" ca="1" si="2"/>
        <v>30</v>
      </c>
      <c r="AR21" s="2">
        <f t="shared" si="4"/>
        <v>0</v>
      </c>
      <c r="AS21" s="2">
        <v>26000</v>
      </c>
      <c r="AT21" s="2">
        <f t="shared" si="5"/>
        <v>1300</v>
      </c>
      <c r="AU21" s="3">
        <f t="shared" ca="1" si="6"/>
        <v>866.66666666666663</v>
      </c>
      <c r="AV21" s="3">
        <f t="shared" si="7"/>
        <v>3000</v>
      </c>
      <c r="AW21" s="2">
        <f t="shared" ca="1" si="8"/>
        <v>0</v>
      </c>
      <c r="AX21" s="3">
        <f t="shared" si="9"/>
        <v>0</v>
      </c>
    </row>
    <row r="22" spans="2:50">
      <c r="B22" s="11" t="s">
        <v>51</v>
      </c>
      <c r="C22" s="1" t="s">
        <v>52</v>
      </c>
      <c r="D22" s="29">
        <v>43478</v>
      </c>
      <c r="E22" s="12" t="s">
        <v>16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L22" s="2">
        <f>COUNTIF(may!$F22:$AJ22,"p")</f>
        <v>0</v>
      </c>
      <c r="AM22" s="2">
        <f>COUNTIF(may!$F22:$AJ22,"a")</f>
        <v>0</v>
      </c>
      <c r="AN22" s="2">
        <f>COUNTIF(may!$F22:$AJ22,"l")</f>
        <v>0</v>
      </c>
      <c r="AO22" s="2">
        <v>2</v>
      </c>
      <c r="AP22" s="2">
        <f t="shared" si="3"/>
        <v>0</v>
      </c>
      <c r="AQ22" s="2">
        <f t="shared" ca="1" si="2"/>
        <v>30</v>
      </c>
      <c r="AR22" s="2">
        <f t="shared" si="4"/>
        <v>0</v>
      </c>
      <c r="AS22" s="2">
        <v>27000</v>
      </c>
      <c r="AT22" s="2">
        <f t="shared" si="5"/>
        <v>1350</v>
      </c>
      <c r="AU22" s="3">
        <f t="shared" ca="1" si="6"/>
        <v>900</v>
      </c>
      <c r="AV22" s="3">
        <f t="shared" si="7"/>
        <v>3000</v>
      </c>
      <c r="AW22" s="2">
        <f t="shared" ca="1" si="8"/>
        <v>0</v>
      </c>
      <c r="AX22" s="3">
        <f t="shared" si="9"/>
        <v>0</v>
      </c>
    </row>
    <row r="23" spans="2:50">
      <c r="B23" s="11" t="s">
        <v>53</v>
      </c>
      <c r="C23" s="19" t="s">
        <v>54</v>
      </c>
      <c r="D23" s="29">
        <v>43479</v>
      </c>
      <c r="E23" s="12" t="s">
        <v>19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L23" s="2">
        <f>COUNTIF(may!$F23:$AJ23,"p")</f>
        <v>0</v>
      </c>
      <c r="AM23" s="2">
        <f>COUNTIF(may!$F23:$AJ23,"a")</f>
        <v>0</v>
      </c>
      <c r="AN23" s="2">
        <f>COUNTIF(may!$F23:$AJ23,"l")</f>
        <v>0</v>
      </c>
      <c r="AO23" s="2">
        <v>2</v>
      </c>
      <c r="AP23" s="2">
        <f t="shared" si="3"/>
        <v>0</v>
      </c>
      <c r="AQ23" s="2">
        <f t="shared" ca="1" si="2"/>
        <v>30</v>
      </c>
      <c r="AR23" s="2">
        <f t="shared" si="4"/>
        <v>0</v>
      </c>
      <c r="AS23" s="2">
        <v>28000</v>
      </c>
      <c r="AT23" s="2">
        <f t="shared" si="5"/>
        <v>1400</v>
      </c>
      <c r="AU23" s="3">
        <f t="shared" ca="1" si="6"/>
        <v>933.33333333333337</v>
      </c>
      <c r="AV23" s="3">
        <f t="shared" si="7"/>
        <v>3000</v>
      </c>
      <c r="AW23" s="2">
        <f t="shared" ca="1" si="8"/>
        <v>0</v>
      </c>
      <c r="AX23" s="3">
        <f t="shared" si="9"/>
        <v>0</v>
      </c>
    </row>
    <row r="24" spans="2:50" ht="16.5" thickBot="1">
      <c r="B24" s="13" t="s">
        <v>55</v>
      </c>
      <c r="C24" s="14" t="s">
        <v>56</v>
      </c>
      <c r="D24" s="34">
        <v>43480</v>
      </c>
      <c r="E24" s="15" t="s">
        <v>14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L24" s="2">
        <f>COUNTIF(may!$F24:$AJ24,"p")</f>
        <v>0</v>
      </c>
      <c r="AM24" s="2">
        <f>COUNTIF(may!$F24:$AJ24,"a")</f>
        <v>0</v>
      </c>
      <c r="AN24" s="2">
        <f>COUNTIF(may!$F24:$AJ24,"l")</f>
        <v>0</v>
      </c>
      <c r="AO24" s="2">
        <v>2</v>
      </c>
      <c r="AP24" s="2">
        <f t="shared" si="3"/>
        <v>0</v>
      </c>
      <c r="AQ24" s="2">
        <f t="shared" ca="1" si="2"/>
        <v>30</v>
      </c>
      <c r="AR24" s="2">
        <f t="shared" si="4"/>
        <v>0</v>
      </c>
      <c r="AS24" s="2">
        <v>29000</v>
      </c>
      <c r="AT24" s="2">
        <f t="shared" si="5"/>
        <v>1450</v>
      </c>
      <c r="AU24" s="3">
        <f t="shared" ca="1" si="6"/>
        <v>966.66666666666663</v>
      </c>
      <c r="AV24" s="3">
        <f t="shared" si="7"/>
        <v>3000</v>
      </c>
      <c r="AW24" s="2">
        <f t="shared" ca="1" si="8"/>
        <v>0</v>
      </c>
      <c r="AX24" s="3">
        <f t="shared" si="9"/>
        <v>0</v>
      </c>
    </row>
  </sheetData>
  <mergeCells count="20">
    <mergeCell ref="C2:AJ4"/>
    <mergeCell ref="AL2:AX4"/>
    <mergeCell ref="B6:E6"/>
    <mergeCell ref="F6:G6"/>
    <mergeCell ref="K6:O6"/>
    <mergeCell ref="Q6:V6"/>
    <mergeCell ref="AW8:AW9"/>
    <mergeCell ref="AX8:AX9"/>
    <mergeCell ref="AQ8:AQ9"/>
    <mergeCell ref="AR8:AR9"/>
    <mergeCell ref="D8:D9"/>
    <mergeCell ref="AL8:AL9"/>
    <mergeCell ref="AM8:AM9"/>
    <mergeCell ref="AN8:AN9"/>
    <mergeCell ref="AO8:AO9"/>
    <mergeCell ref="AS8:AS9"/>
    <mergeCell ref="AT8:AT9"/>
    <mergeCell ref="AU8:AU9"/>
    <mergeCell ref="AV8:AV9"/>
    <mergeCell ref="AP8:AP9"/>
  </mergeCells>
  <conditionalFormatting sqref="F10:AJ24">
    <cfRule type="expression" dxfId="3" priority="1">
      <formula>F$8="sun"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B2:AX24"/>
  <sheetViews>
    <sheetView workbookViewId="0">
      <selection sqref="A1:XFD1048576"/>
    </sheetView>
  </sheetViews>
  <sheetFormatPr defaultRowHeight="15.75"/>
  <cols>
    <col min="1" max="1" width="3.625" customWidth="1"/>
    <col min="2" max="2" width="12.375" bestFit="1" customWidth="1"/>
    <col min="3" max="3" width="12.375" customWidth="1"/>
    <col min="4" max="4" width="12.375" style="4" bestFit="1" customWidth="1"/>
    <col min="5" max="5" width="12.375" bestFit="1" customWidth="1"/>
    <col min="6" max="6" width="4.25" bestFit="1" customWidth="1"/>
    <col min="7" max="11" width="3.375" bestFit="1" customWidth="1"/>
    <col min="12" max="12" width="3.5" bestFit="1" customWidth="1"/>
    <col min="13" max="36" width="3.375" bestFit="1" customWidth="1"/>
    <col min="38" max="38" width="8.5" bestFit="1" customWidth="1"/>
    <col min="39" max="39" width="8" bestFit="1" customWidth="1"/>
    <col min="40" max="40" width="6.5" hidden="1" customWidth="1"/>
    <col min="41" max="41" width="7.875" hidden="1" customWidth="1"/>
    <col min="42" max="42" width="8" hidden="1" customWidth="1"/>
    <col min="43" max="43" width="9.75" bestFit="1" customWidth="1"/>
    <col min="44" max="44" width="7.875" bestFit="1" customWidth="1"/>
    <col min="45" max="45" width="6.125" bestFit="1" customWidth="1"/>
    <col min="46" max="46" width="6.125" customWidth="1"/>
    <col min="47" max="47" width="7.875" bestFit="1" customWidth="1"/>
    <col min="48" max="48" width="7.875" customWidth="1"/>
    <col min="49" max="49" width="7.875" bestFit="1" customWidth="1"/>
    <col min="50" max="50" width="8.625" customWidth="1"/>
    <col min="51" max="51" width="7.5" bestFit="1" customWidth="1"/>
  </cols>
  <sheetData>
    <row r="2" spans="2:50" s="25" customFormat="1" ht="15.75" customHeight="1">
      <c r="C2" s="46" t="s">
        <v>48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L2" s="47" t="s">
        <v>57</v>
      </c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</row>
    <row r="3" spans="2:50" s="25" customFormat="1" ht="16.5" customHeight="1"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</row>
    <row r="4" spans="2:50" s="25" customFormat="1" ht="15.75" customHeight="1"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</row>
    <row r="6" spans="2:50">
      <c r="B6" s="43" t="s">
        <v>0</v>
      </c>
      <c r="C6" s="43"/>
      <c r="D6" s="43"/>
      <c r="E6" s="43"/>
      <c r="F6" s="51" t="str">
        <f ca="1">MID(CELL("filename",B2),FIND("]",CELL("filename",B2))+1,255)</f>
        <v>oct</v>
      </c>
      <c r="G6" s="52"/>
      <c r="K6" s="48">
        <f ca="1">DATEVALUE("1"&amp;F6)</f>
        <v>45200</v>
      </c>
      <c r="L6" s="48"/>
      <c r="M6" s="48"/>
      <c r="N6" s="48"/>
      <c r="O6" s="49"/>
      <c r="P6" s="7" t="s">
        <v>29</v>
      </c>
      <c r="Q6" s="50">
        <f ca="1">EOMONTH(K6,0)</f>
        <v>45230</v>
      </c>
      <c r="R6" s="48"/>
      <c r="S6" s="48"/>
      <c r="T6" s="48"/>
      <c r="U6" s="48"/>
      <c r="V6" s="48"/>
      <c r="AL6" s="24"/>
    </row>
    <row r="7" spans="2:50" ht="16.5" thickBot="1"/>
    <row r="8" spans="2:50" ht="29.25" customHeight="1">
      <c r="B8" s="16" t="s">
        <v>10</v>
      </c>
      <c r="C8" s="17" t="s">
        <v>11</v>
      </c>
      <c r="D8" s="44" t="s">
        <v>36</v>
      </c>
      <c r="E8" s="18" t="s">
        <v>12</v>
      </c>
      <c r="F8" s="8" t="str">
        <f ca="1">TEXT(F9,"ddd")</f>
        <v>Sun</v>
      </c>
      <c r="G8" s="5" t="str">
        <f t="shared" ref="G8:AJ8" ca="1" si="0">TEXT(G9,"ddd")</f>
        <v>Mon</v>
      </c>
      <c r="H8" s="5" t="str">
        <f ca="1">TEXT(H9,"ddd")</f>
        <v>Tue</v>
      </c>
      <c r="I8" s="5" t="str">
        <f t="shared" ca="1" si="0"/>
        <v>Wed</v>
      </c>
      <c r="J8" s="5" t="str">
        <f t="shared" ca="1" si="0"/>
        <v>Thu</v>
      </c>
      <c r="K8" s="5" t="str">
        <f t="shared" ca="1" si="0"/>
        <v>Fri</v>
      </c>
      <c r="L8" s="5" t="str">
        <f t="shared" ca="1" si="0"/>
        <v>Sat</v>
      </c>
      <c r="M8" s="5" t="str">
        <f t="shared" ca="1" si="0"/>
        <v>Sun</v>
      </c>
      <c r="N8" s="5" t="str">
        <f t="shared" ca="1" si="0"/>
        <v>Mon</v>
      </c>
      <c r="O8" s="5" t="str">
        <f t="shared" ca="1" si="0"/>
        <v>Tue</v>
      </c>
      <c r="P8" s="5" t="str">
        <f t="shared" ca="1" si="0"/>
        <v>Wed</v>
      </c>
      <c r="Q8" s="5" t="str">
        <f t="shared" ca="1" si="0"/>
        <v>Thu</v>
      </c>
      <c r="R8" s="5" t="str">
        <f t="shared" ca="1" si="0"/>
        <v>Fri</v>
      </c>
      <c r="S8" s="5" t="str">
        <f t="shared" ca="1" si="0"/>
        <v>Sat</v>
      </c>
      <c r="T8" s="5" t="str">
        <f t="shared" ca="1" si="0"/>
        <v>Sun</v>
      </c>
      <c r="U8" s="5" t="str">
        <f t="shared" ca="1" si="0"/>
        <v>Mon</v>
      </c>
      <c r="V8" s="5" t="str">
        <f t="shared" ca="1" si="0"/>
        <v>Tue</v>
      </c>
      <c r="W8" s="5" t="str">
        <f t="shared" ca="1" si="0"/>
        <v>Wed</v>
      </c>
      <c r="X8" s="5" t="str">
        <f t="shared" ca="1" si="0"/>
        <v>Thu</v>
      </c>
      <c r="Y8" s="5" t="str">
        <f t="shared" ca="1" si="0"/>
        <v>Fri</v>
      </c>
      <c r="Z8" s="5" t="str">
        <f t="shared" ca="1" si="0"/>
        <v>Sat</v>
      </c>
      <c r="AA8" s="5" t="str">
        <f t="shared" ca="1" si="0"/>
        <v>Sun</v>
      </c>
      <c r="AB8" s="5" t="str">
        <f t="shared" ca="1" si="0"/>
        <v>Mon</v>
      </c>
      <c r="AC8" s="5" t="str">
        <f t="shared" ca="1" si="0"/>
        <v>Tue</v>
      </c>
      <c r="AD8" s="5" t="str">
        <f t="shared" ca="1" si="0"/>
        <v>Wed</v>
      </c>
      <c r="AE8" s="5" t="str">
        <f t="shared" ca="1" si="0"/>
        <v>Thu</v>
      </c>
      <c r="AF8" s="5" t="str">
        <f t="shared" ca="1" si="0"/>
        <v>Fri</v>
      </c>
      <c r="AG8" s="5" t="str">
        <f t="shared" ca="1" si="0"/>
        <v>Sat</v>
      </c>
      <c r="AH8" s="5" t="str">
        <f t="shared" ca="1" si="0"/>
        <v>Sun</v>
      </c>
      <c r="AI8" s="5" t="str">
        <f t="shared" ca="1" si="0"/>
        <v>Mon</v>
      </c>
      <c r="AJ8" s="5" t="str">
        <f t="shared" ca="1" si="0"/>
        <v>Tue</v>
      </c>
      <c r="AL8" s="42" t="s">
        <v>2</v>
      </c>
      <c r="AM8" s="42" t="s">
        <v>1</v>
      </c>
      <c r="AN8" s="41" t="s">
        <v>30</v>
      </c>
      <c r="AO8" s="41" t="s">
        <v>31</v>
      </c>
      <c r="AP8" s="41" t="s">
        <v>32</v>
      </c>
      <c r="AQ8" s="41" t="s">
        <v>3</v>
      </c>
      <c r="AR8" s="41" t="s">
        <v>4</v>
      </c>
      <c r="AS8" s="41" t="s">
        <v>5</v>
      </c>
      <c r="AT8" s="41" t="s">
        <v>8</v>
      </c>
      <c r="AU8" s="41" t="s">
        <v>6</v>
      </c>
      <c r="AV8" s="41" t="s">
        <v>33</v>
      </c>
      <c r="AW8" s="41" t="s">
        <v>7</v>
      </c>
      <c r="AX8" s="41" t="s">
        <v>9</v>
      </c>
    </row>
    <row r="9" spans="2:50" ht="16.5" customHeight="1" thickBot="1">
      <c r="B9" s="21"/>
      <c r="C9" s="22"/>
      <c r="D9" s="45"/>
      <c r="E9" s="23"/>
      <c r="F9" s="9">
        <f ca="1">K6</f>
        <v>45200</v>
      </c>
      <c r="G9" s="6">
        <f t="shared" ref="G9:AJ9" ca="1" si="1">IF(F9&lt;$Q$6,F9+1,"")</f>
        <v>45201</v>
      </c>
      <c r="H9" s="6">
        <f t="shared" ca="1" si="1"/>
        <v>45202</v>
      </c>
      <c r="I9" s="6">
        <f t="shared" ca="1" si="1"/>
        <v>45203</v>
      </c>
      <c r="J9" s="6">
        <f t="shared" ca="1" si="1"/>
        <v>45204</v>
      </c>
      <c r="K9" s="6">
        <f t="shared" ca="1" si="1"/>
        <v>45205</v>
      </c>
      <c r="L9" s="6">
        <f t="shared" ca="1" si="1"/>
        <v>45206</v>
      </c>
      <c r="M9" s="6">
        <f t="shared" ca="1" si="1"/>
        <v>45207</v>
      </c>
      <c r="N9" s="6">
        <f t="shared" ca="1" si="1"/>
        <v>45208</v>
      </c>
      <c r="O9" s="6">
        <f t="shared" ca="1" si="1"/>
        <v>45209</v>
      </c>
      <c r="P9" s="6">
        <f t="shared" ca="1" si="1"/>
        <v>45210</v>
      </c>
      <c r="Q9" s="6">
        <f t="shared" ca="1" si="1"/>
        <v>45211</v>
      </c>
      <c r="R9" s="6">
        <f t="shared" ca="1" si="1"/>
        <v>45212</v>
      </c>
      <c r="S9" s="6">
        <f t="shared" ca="1" si="1"/>
        <v>45213</v>
      </c>
      <c r="T9" s="6">
        <f t="shared" ca="1" si="1"/>
        <v>45214</v>
      </c>
      <c r="U9" s="6">
        <f t="shared" ca="1" si="1"/>
        <v>45215</v>
      </c>
      <c r="V9" s="6">
        <f t="shared" ca="1" si="1"/>
        <v>45216</v>
      </c>
      <c r="W9" s="6">
        <f t="shared" ca="1" si="1"/>
        <v>45217</v>
      </c>
      <c r="X9" s="6">
        <f t="shared" ca="1" si="1"/>
        <v>45218</v>
      </c>
      <c r="Y9" s="6">
        <f t="shared" ca="1" si="1"/>
        <v>45219</v>
      </c>
      <c r="Z9" s="6">
        <f t="shared" ca="1" si="1"/>
        <v>45220</v>
      </c>
      <c r="AA9" s="6">
        <f t="shared" ca="1" si="1"/>
        <v>45221</v>
      </c>
      <c r="AB9" s="6">
        <f t="shared" ca="1" si="1"/>
        <v>45222</v>
      </c>
      <c r="AC9" s="6">
        <f t="shared" ca="1" si="1"/>
        <v>45223</v>
      </c>
      <c r="AD9" s="6">
        <f t="shared" ca="1" si="1"/>
        <v>45224</v>
      </c>
      <c r="AE9" s="6">
        <f t="shared" ca="1" si="1"/>
        <v>45225</v>
      </c>
      <c r="AF9" s="6">
        <f t="shared" ca="1" si="1"/>
        <v>45226</v>
      </c>
      <c r="AG9" s="6">
        <f t="shared" ca="1" si="1"/>
        <v>45227</v>
      </c>
      <c r="AH9" s="6">
        <f t="shared" ca="1" si="1"/>
        <v>45228</v>
      </c>
      <c r="AI9" s="6">
        <f t="shared" ca="1" si="1"/>
        <v>45229</v>
      </c>
      <c r="AJ9" s="6">
        <f t="shared" ca="1" si="1"/>
        <v>45230</v>
      </c>
      <c r="AL9" s="42"/>
      <c r="AM9" s="42"/>
      <c r="AN9" s="42"/>
      <c r="AO9" s="42"/>
      <c r="AP9" s="42"/>
      <c r="AQ9" s="42"/>
      <c r="AR9" s="41"/>
      <c r="AS9" s="42"/>
      <c r="AT9" s="42"/>
      <c r="AU9" s="42"/>
      <c r="AV9" s="41"/>
      <c r="AW9" s="42"/>
      <c r="AX9" s="42"/>
    </row>
    <row r="10" spans="2:50">
      <c r="B10" s="30" t="s">
        <v>13</v>
      </c>
      <c r="C10" s="31" t="s">
        <v>37</v>
      </c>
      <c r="D10" s="32">
        <v>43466</v>
      </c>
      <c r="E10" s="33" t="s">
        <v>14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L10" s="2">
        <f>COUNTIF(may!$F10:$AJ10,"p")</f>
        <v>0</v>
      </c>
      <c r="AM10" s="2">
        <f>COUNTIF(may!$F10:$AJ10,"a")</f>
        <v>0</v>
      </c>
      <c r="AN10" s="2">
        <f>COUNTIF(may!$F10:$AJ10,"l")</f>
        <v>0</v>
      </c>
      <c r="AO10" s="2">
        <v>2</v>
      </c>
      <c r="AP10" s="2">
        <f>IF(AN10&gt;AO10,AN10-AO10,0)</f>
        <v>0</v>
      </c>
      <c r="AQ10" s="2">
        <f t="shared" ref="AQ10:AQ24" ca="1" si="2">DAY($Q$6)</f>
        <v>31</v>
      </c>
      <c r="AR10" s="2">
        <f>IF(AL10=0,0,COUNTIF($F$8:$AJ$8,"sun")+AL10)</f>
        <v>0</v>
      </c>
      <c r="AS10" s="2">
        <v>15000</v>
      </c>
      <c r="AT10" s="2">
        <f>AS10*5%</f>
        <v>750</v>
      </c>
      <c r="AU10" s="3">
        <f ca="1">AS10/AQ10</f>
        <v>483.87096774193549</v>
      </c>
      <c r="AV10" s="3">
        <f>IF(AS10&gt;20000,3000,2000)</f>
        <v>2000</v>
      </c>
      <c r="AW10" s="2">
        <f ca="1">AU10*AR10</f>
        <v>0</v>
      </c>
      <c r="AX10" s="3">
        <f>IF(AL10=0,0,AW10+AV10-AT10)</f>
        <v>0</v>
      </c>
    </row>
    <row r="11" spans="2:50">
      <c r="B11" s="11" t="s">
        <v>15</v>
      </c>
      <c r="C11" s="1" t="s">
        <v>38</v>
      </c>
      <c r="D11" s="29">
        <v>43467</v>
      </c>
      <c r="E11" s="12" t="s">
        <v>16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L11" s="2">
        <f>COUNTIF(may!$F11:$AJ11,"p")</f>
        <v>0</v>
      </c>
      <c r="AM11" s="2">
        <f>COUNTIF(may!$F11:$AJ11,"a")</f>
        <v>0</v>
      </c>
      <c r="AN11" s="2">
        <f>COUNTIF(may!$F11:$AJ11,"l")</f>
        <v>0</v>
      </c>
      <c r="AO11" s="2">
        <v>2</v>
      </c>
      <c r="AP11" s="2">
        <f t="shared" ref="AP11:AP24" si="3">IF(AN11&gt;AO11,AN11-AO11,0)</f>
        <v>0</v>
      </c>
      <c r="AQ11" s="2">
        <f t="shared" ca="1" si="2"/>
        <v>31</v>
      </c>
      <c r="AR11" s="2">
        <f t="shared" ref="AR11:AR24" si="4">IF(AL11=0,0,COUNTIF($F$8:$AJ$8,"sun")+AL11)</f>
        <v>0</v>
      </c>
      <c r="AS11" s="2">
        <v>16000</v>
      </c>
      <c r="AT11" s="2">
        <f t="shared" ref="AT11:AT24" si="5">AS11*5%</f>
        <v>800</v>
      </c>
      <c r="AU11" s="3">
        <f t="shared" ref="AU11:AU24" ca="1" si="6">AS11/AQ11</f>
        <v>516.12903225806451</v>
      </c>
      <c r="AV11" s="3">
        <f t="shared" ref="AV11:AV24" si="7">IF(AS11&gt;20000,3000,2000)</f>
        <v>2000</v>
      </c>
      <c r="AW11" s="2">
        <f t="shared" ref="AW11:AW24" ca="1" si="8">AU11*AR11</f>
        <v>0</v>
      </c>
      <c r="AX11" s="3">
        <f t="shared" ref="AX11:AX24" si="9">IF(AL11=0,0,AW11+AV11-AT11)</f>
        <v>0</v>
      </c>
    </row>
    <row r="12" spans="2:50">
      <c r="B12" s="11" t="s">
        <v>18</v>
      </c>
      <c r="C12" s="19" t="s">
        <v>39</v>
      </c>
      <c r="D12" s="29">
        <v>43468</v>
      </c>
      <c r="E12" s="12" t="s">
        <v>19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L12" s="2">
        <f>COUNTIF(may!$F12:$AJ12,"p")</f>
        <v>0</v>
      </c>
      <c r="AM12" s="2">
        <f>COUNTIF(may!$F12:$AJ12,"a")</f>
        <v>0</v>
      </c>
      <c r="AN12" s="2">
        <f>COUNTIF(may!$F12:$AJ12,"l")</f>
        <v>0</v>
      </c>
      <c r="AO12" s="2">
        <v>2</v>
      </c>
      <c r="AP12" s="2">
        <f t="shared" si="3"/>
        <v>0</v>
      </c>
      <c r="AQ12" s="2">
        <f t="shared" ca="1" si="2"/>
        <v>31</v>
      </c>
      <c r="AR12" s="2">
        <f t="shared" si="4"/>
        <v>0</v>
      </c>
      <c r="AS12" s="2">
        <v>17000</v>
      </c>
      <c r="AT12" s="2">
        <f t="shared" si="5"/>
        <v>850</v>
      </c>
      <c r="AU12" s="3">
        <f t="shared" ca="1" si="6"/>
        <v>548.38709677419354</v>
      </c>
      <c r="AV12" s="3">
        <f t="shared" si="7"/>
        <v>2000</v>
      </c>
      <c r="AW12" s="2">
        <f t="shared" ca="1" si="8"/>
        <v>0</v>
      </c>
      <c r="AX12" s="3">
        <f t="shared" si="9"/>
        <v>0</v>
      </c>
    </row>
    <row r="13" spans="2:50">
      <c r="B13" s="11" t="s">
        <v>21</v>
      </c>
      <c r="C13" s="1" t="s">
        <v>40</v>
      </c>
      <c r="D13" s="29">
        <v>43469</v>
      </c>
      <c r="E13" s="12" t="s">
        <v>14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L13" s="2">
        <f>COUNTIF(may!$F13:$AJ13,"p")</f>
        <v>0</v>
      </c>
      <c r="AM13" s="2">
        <f>COUNTIF(may!$F13:$AJ13,"a")</f>
        <v>0</v>
      </c>
      <c r="AN13" s="2">
        <f>COUNTIF(may!$F13:$AJ13,"l")</f>
        <v>0</v>
      </c>
      <c r="AO13" s="2">
        <v>2</v>
      </c>
      <c r="AP13" s="2">
        <f t="shared" si="3"/>
        <v>0</v>
      </c>
      <c r="AQ13" s="2">
        <f t="shared" ca="1" si="2"/>
        <v>31</v>
      </c>
      <c r="AR13" s="2">
        <f t="shared" si="4"/>
        <v>0</v>
      </c>
      <c r="AS13" s="2">
        <v>18000</v>
      </c>
      <c r="AT13" s="2">
        <f t="shared" si="5"/>
        <v>900</v>
      </c>
      <c r="AU13" s="3">
        <f t="shared" ca="1" si="6"/>
        <v>580.64516129032256</v>
      </c>
      <c r="AV13" s="3">
        <f t="shared" si="7"/>
        <v>2000</v>
      </c>
      <c r="AW13" s="2">
        <f t="shared" ca="1" si="8"/>
        <v>0</v>
      </c>
      <c r="AX13" s="3">
        <f t="shared" si="9"/>
        <v>0</v>
      </c>
    </row>
    <row r="14" spans="2:50">
      <c r="B14" s="11" t="s">
        <v>22</v>
      </c>
      <c r="C14" s="19" t="s">
        <v>41</v>
      </c>
      <c r="D14" s="29">
        <v>43470</v>
      </c>
      <c r="E14" s="12" t="s">
        <v>16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L14" s="2">
        <f>COUNTIF(may!$F14:$AJ14,"p")</f>
        <v>0</v>
      </c>
      <c r="AM14" s="2">
        <f>COUNTIF(may!$F14:$AJ14,"a")</f>
        <v>0</v>
      </c>
      <c r="AN14" s="2">
        <f>COUNTIF(may!$F14:$AJ14,"l")</f>
        <v>0</v>
      </c>
      <c r="AO14" s="2">
        <v>2</v>
      </c>
      <c r="AP14" s="2">
        <f t="shared" si="3"/>
        <v>0</v>
      </c>
      <c r="AQ14" s="2">
        <f t="shared" ca="1" si="2"/>
        <v>31</v>
      </c>
      <c r="AR14" s="2">
        <f t="shared" si="4"/>
        <v>0</v>
      </c>
      <c r="AS14" s="2">
        <v>19000</v>
      </c>
      <c r="AT14" s="2">
        <f t="shared" si="5"/>
        <v>950</v>
      </c>
      <c r="AU14" s="3">
        <f t="shared" ca="1" si="6"/>
        <v>612.90322580645159</v>
      </c>
      <c r="AV14" s="3">
        <f t="shared" si="7"/>
        <v>2000</v>
      </c>
      <c r="AW14" s="2">
        <f t="shared" ca="1" si="8"/>
        <v>0</v>
      </c>
      <c r="AX14" s="3">
        <f t="shared" si="9"/>
        <v>0</v>
      </c>
    </row>
    <row r="15" spans="2:50">
      <c r="B15" s="11" t="s">
        <v>23</v>
      </c>
      <c r="C15" s="1" t="s">
        <v>42</v>
      </c>
      <c r="D15" s="29">
        <v>43471</v>
      </c>
      <c r="E15" s="12" t="s">
        <v>19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L15" s="2">
        <f>COUNTIF(may!$F15:$AJ15,"p")</f>
        <v>0</v>
      </c>
      <c r="AM15" s="2">
        <f>COUNTIF(may!$F15:$AJ15,"a")</f>
        <v>0</v>
      </c>
      <c r="AN15" s="2">
        <f>COUNTIF(may!$F15:$AJ15,"l")</f>
        <v>0</v>
      </c>
      <c r="AO15" s="2">
        <v>2</v>
      </c>
      <c r="AP15" s="2">
        <f t="shared" si="3"/>
        <v>0</v>
      </c>
      <c r="AQ15" s="2">
        <f t="shared" ca="1" si="2"/>
        <v>31</v>
      </c>
      <c r="AR15" s="2">
        <f t="shared" si="4"/>
        <v>0</v>
      </c>
      <c r="AS15" s="2">
        <v>20000</v>
      </c>
      <c r="AT15" s="2">
        <f t="shared" si="5"/>
        <v>1000</v>
      </c>
      <c r="AU15" s="3">
        <f t="shared" ca="1" si="6"/>
        <v>645.16129032258061</v>
      </c>
      <c r="AV15" s="3">
        <f t="shared" si="7"/>
        <v>2000</v>
      </c>
      <c r="AW15" s="2">
        <f t="shared" ca="1" si="8"/>
        <v>0</v>
      </c>
      <c r="AX15" s="3">
        <f t="shared" si="9"/>
        <v>0</v>
      </c>
    </row>
    <row r="16" spans="2:50">
      <c r="B16" s="11" t="s">
        <v>24</v>
      </c>
      <c r="C16" s="19" t="s">
        <v>43</v>
      </c>
      <c r="D16" s="29">
        <v>43472</v>
      </c>
      <c r="E16" s="12" t="s">
        <v>14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L16" s="2">
        <f>COUNTIF(may!$F16:$AJ16,"p")</f>
        <v>0</v>
      </c>
      <c r="AM16" s="2">
        <f>COUNTIF(may!$F16:$AJ16,"a")</f>
        <v>0</v>
      </c>
      <c r="AN16" s="2">
        <f>COUNTIF(may!$F16:$AJ16,"l")</f>
        <v>0</v>
      </c>
      <c r="AO16" s="2">
        <v>2</v>
      </c>
      <c r="AP16" s="2">
        <f t="shared" si="3"/>
        <v>0</v>
      </c>
      <c r="AQ16" s="2">
        <f t="shared" ca="1" si="2"/>
        <v>31</v>
      </c>
      <c r="AR16" s="2">
        <f t="shared" si="4"/>
        <v>0</v>
      </c>
      <c r="AS16" s="2">
        <v>21000</v>
      </c>
      <c r="AT16" s="2">
        <f t="shared" si="5"/>
        <v>1050</v>
      </c>
      <c r="AU16" s="3">
        <f t="shared" ca="1" si="6"/>
        <v>677.41935483870964</v>
      </c>
      <c r="AV16" s="3">
        <f t="shared" si="7"/>
        <v>3000</v>
      </c>
      <c r="AW16" s="2">
        <f t="shared" ca="1" si="8"/>
        <v>0</v>
      </c>
      <c r="AX16" s="3">
        <f t="shared" si="9"/>
        <v>0</v>
      </c>
    </row>
    <row r="17" spans="2:50">
      <c r="B17" s="11" t="s">
        <v>25</v>
      </c>
      <c r="C17" s="1" t="s">
        <v>44</v>
      </c>
      <c r="D17" s="29">
        <v>43473</v>
      </c>
      <c r="E17" s="12" t="s">
        <v>16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L17" s="2">
        <f>COUNTIF(may!$F17:$AJ17,"p")</f>
        <v>0</v>
      </c>
      <c r="AM17" s="2">
        <f>COUNTIF(may!$F17:$AJ17,"a")</f>
        <v>0</v>
      </c>
      <c r="AN17" s="2">
        <f>COUNTIF(may!$F17:$AJ17,"l")</f>
        <v>0</v>
      </c>
      <c r="AO17" s="2">
        <v>2</v>
      </c>
      <c r="AP17" s="2">
        <f t="shared" si="3"/>
        <v>0</v>
      </c>
      <c r="AQ17" s="2">
        <f t="shared" ca="1" si="2"/>
        <v>31</v>
      </c>
      <c r="AR17" s="2">
        <f t="shared" si="4"/>
        <v>0</v>
      </c>
      <c r="AS17" s="2">
        <v>22000</v>
      </c>
      <c r="AT17" s="2">
        <f t="shared" si="5"/>
        <v>1100</v>
      </c>
      <c r="AU17" s="3">
        <f t="shared" ca="1" si="6"/>
        <v>709.67741935483866</v>
      </c>
      <c r="AV17" s="3">
        <f t="shared" si="7"/>
        <v>3000</v>
      </c>
      <c r="AW17" s="2">
        <f t="shared" ca="1" si="8"/>
        <v>0</v>
      </c>
      <c r="AX17" s="3">
        <f t="shared" si="9"/>
        <v>0</v>
      </c>
    </row>
    <row r="18" spans="2:50">
      <c r="B18" s="11" t="s">
        <v>26</v>
      </c>
      <c r="C18" s="19" t="s">
        <v>45</v>
      </c>
      <c r="D18" s="29">
        <v>43474</v>
      </c>
      <c r="E18" s="12" t="s">
        <v>19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L18" s="2">
        <f>COUNTIF(may!$F18:$AJ18,"p")</f>
        <v>0</v>
      </c>
      <c r="AM18" s="2">
        <f>COUNTIF(may!$F18:$AJ18,"a")</f>
        <v>0</v>
      </c>
      <c r="AN18" s="2">
        <f>COUNTIF(may!$F18:$AJ18,"l")</f>
        <v>0</v>
      </c>
      <c r="AO18" s="2">
        <v>2</v>
      </c>
      <c r="AP18" s="2">
        <f t="shared" si="3"/>
        <v>0</v>
      </c>
      <c r="AQ18" s="2">
        <f t="shared" ca="1" si="2"/>
        <v>31</v>
      </c>
      <c r="AR18" s="2">
        <f t="shared" si="4"/>
        <v>0</v>
      </c>
      <c r="AS18" s="2">
        <v>23000</v>
      </c>
      <c r="AT18" s="2">
        <f t="shared" si="5"/>
        <v>1150</v>
      </c>
      <c r="AU18" s="3">
        <f t="shared" ca="1" si="6"/>
        <v>741.93548387096769</v>
      </c>
      <c r="AV18" s="3">
        <f t="shared" si="7"/>
        <v>3000</v>
      </c>
      <c r="AW18" s="2">
        <f t="shared" ca="1" si="8"/>
        <v>0</v>
      </c>
      <c r="AX18" s="3">
        <f t="shared" si="9"/>
        <v>0</v>
      </c>
    </row>
    <row r="19" spans="2:50">
      <c r="B19" s="11" t="s">
        <v>27</v>
      </c>
      <c r="C19" s="1" t="s">
        <v>46</v>
      </c>
      <c r="D19" s="29">
        <v>43475</v>
      </c>
      <c r="E19" s="12" t="s">
        <v>14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L19" s="2">
        <f>COUNTIF(may!$F19:$AJ19,"p")</f>
        <v>0</v>
      </c>
      <c r="AM19" s="2">
        <f>COUNTIF(may!$F19:$AJ19,"a")</f>
        <v>0</v>
      </c>
      <c r="AN19" s="2">
        <f>COUNTIF(may!$F19:$AJ19,"l")</f>
        <v>0</v>
      </c>
      <c r="AO19" s="2">
        <v>2</v>
      </c>
      <c r="AP19" s="2">
        <f t="shared" si="3"/>
        <v>0</v>
      </c>
      <c r="AQ19" s="2">
        <f t="shared" ca="1" si="2"/>
        <v>31</v>
      </c>
      <c r="AR19" s="2">
        <f t="shared" si="4"/>
        <v>0</v>
      </c>
      <c r="AS19" s="2">
        <v>24000</v>
      </c>
      <c r="AT19" s="2">
        <f t="shared" si="5"/>
        <v>1200</v>
      </c>
      <c r="AU19" s="3">
        <f t="shared" ca="1" si="6"/>
        <v>774.19354838709683</v>
      </c>
      <c r="AV19" s="3">
        <f t="shared" si="7"/>
        <v>3000</v>
      </c>
      <c r="AW19" s="2">
        <f t="shared" ca="1" si="8"/>
        <v>0</v>
      </c>
      <c r="AX19" s="3">
        <f t="shared" si="9"/>
        <v>0</v>
      </c>
    </row>
    <row r="20" spans="2:50">
      <c r="B20" s="11" t="s">
        <v>28</v>
      </c>
      <c r="C20" s="19" t="s">
        <v>47</v>
      </c>
      <c r="D20" s="29">
        <v>43476</v>
      </c>
      <c r="E20" s="12" t="s">
        <v>16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L20" s="2">
        <f>COUNTIF(may!$F20:$AJ20,"p")</f>
        <v>0</v>
      </c>
      <c r="AM20" s="2">
        <f>COUNTIF(may!$F20:$AJ20,"a")</f>
        <v>0</v>
      </c>
      <c r="AN20" s="2">
        <f>COUNTIF(may!$F20:$AJ20,"l")</f>
        <v>0</v>
      </c>
      <c r="AO20" s="2">
        <v>2</v>
      </c>
      <c r="AP20" s="2">
        <f t="shared" si="3"/>
        <v>0</v>
      </c>
      <c r="AQ20" s="2">
        <f t="shared" ca="1" si="2"/>
        <v>31</v>
      </c>
      <c r="AR20" s="2">
        <f t="shared" si="4"/>
        <v>0</v>
      </c>
      <c r="AS20" s="2">
        <v>25000</v>
      </c>
      <c r="AT20" s="2">
        <f t="shared" si="5"/>
        <v>1250</v>
      </c>
      <c r="AU20" s="3">
        <f t="shared" ca="1" si="6"/>
        <v>806.45161290322585</v>
      </c>
      <c r="AV20" s="3">
        <f t="shared" si="7"/>
        <v>3000</v>
      </c>
      <c r="AW20" s="2">
        <f t="shared" ca="1" si="8"/>
        <v>0</v>
      </c>
      <c r="AX20" s="3">
        <f t="shared" si="9"/>
        <v>0</v>
      </c>
    </row>
    <row r="21" spans="2:50">
      <c r="B21" s="11" t="s">
        <v>49</v>
      </c>
      <c r="C21" s="19" t="s">
        <v>50</v>
      </c>
      <c r="D21" s="29">
        <v>43477</v>
      </c>
      <c r="E21" s="12" t="s">
        <v>14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L21" s="2">
        <f>COUNTIF(may!$F21:$AJ21,"p")</f>
        <v>0</v>
      </c>
      <c r="AM21" s="2">
        <f>COUNTIF(may!$F21:$AJ21,"a")</f>
        <v>0</v>
      </c>
      <c r="AN21" s="2">
        <f>COUNTIF(may!$F21:$AJ21,"l")</f>
        <v>0</v>
      </c>
      <c r="AO21" s="2">
        <v>2</v>
      </c>
      <c r="AP21" s="2">
        <f t="shared" si="3"/>
        <v>0</v>
      </c>
      <c r="AQ21" s="2">
        <f t="shared" ca="1" si="2"/>
        <v>31</v>
      </c>
      <c r="AR21" s="2">
        <f t="shared" si="4"/>
        <v>0</v>
      </c>
      <c r="AS21" s="2">
        <v>26000</v>
      </c>
      <c r="AT21" s="2">
        <f t="shared" si="5"/>
        <v>1300</v>
      </c>
      <c r="AU21" s="3">
        <f t="shared" ca="1" si="6"/>
        <v>838.70967741935488</v>
      </c>
      <c r="AV21" s="3">
        <f t="shared" si="7"/>
        <v>3000</v>
      </c>
      <c r="AW21" s="2">
        <f t="shared" ca="1" si="8"/>
        <v>0</v>
      </c>
      <c r="AX21" s="3">
        <f t="shared" si="9"/>
        <v>0</v>
      </c>
    </row>
    <row r="22" spans="2:50">
      <c r="B22" s="11" t="s">
        <v>51</v>
      </c>
      <c r="C22" s="1" t="s">
        <v>52</v>
      </c>
      <c r="D22" s="29">
        <v>43478</v>
      </c>
      <c r="E22" s="12" t="s">
        <v>16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L22" s="2">
        <f>COUNTIF(may!$F22:$AJ22,"p")</f>
        <v>0</v>
      </c>
      <c r="AM22" s="2">
        <f>COUNTIF(may!$F22:$AJ22,"a")</f>
        <v>0</v>
      </c>
      <c r="AN22" s="2">
        <f>COUNTIF(may!$F22:$AJ22,"l")</f>
        <v>0</v>
      </c>
      <c r="AO22" s="2">
        <v>2</v>
      </c>
      <c r="AP22" s="2">
        <f t="shared" si="3"/>
        <v>0</v>
      </c>
      <c r="AQ22" s="2">
        <f t="shared" ca="1" si="2"/>
        <v>31</v>
      </c>
      <c r="AR22" s="2">
        <f t="shared" si="4"/>
        <v>0</v>
      </c>
      <c r="AS22" s="2">
        <v>27000</v>
      </c>
      <c r="AT22" s="2">
        <f t="shared" si="5"/>
        <v>1350</v>
      </c>
      <c r="AU22" s="3">
        <f t="shared" ca="1" si="6"/>
        <v>870.9677419354839</v>
      </c>
      <c r="AV22" s="3">
        <f t="shared" si="7"/>
        <v>3000</v>
      </c>
      <c r="AW22" s="2">
        <f t="shared" ca="1" si="8"/>
        <v>0</v>
      </c>
      <c r="AX22" s="3">
        <f t="shared" si="9"/>
        <v>0</v>
      </c>
    </row>
    <row r="23" spans="2:50">
      <c r="B23" s="11" t="s">
        <v>53</v>
      </c>
      <c r="C23" s="19" t="s">
        <v>54</v>
      </c>
      <c r="D23" s="29">
        <v>43479</v>
      </c>
      <c r="E23" s="12" t="s">
        <v>19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L23" s="2">
        <f>COUNTIF(may!$F23:$AJ23,"p")</f>
        <v>0</v>
      </c>
      <c r="AM23" s="2">
        <f>COUNTIF(may!$F23:$AJ23,"a")</f>
        <v>0</v>
      </c>
      <c r="AN23" s="2">
        <f>COUNTIF(may!$F23:$AJ23,"l")</f>
        <v>0</v>
      </c>
      <c r="AO23" s="2">
        <v>2</v>
      </c>
      <c r="AP23" s="2">
        <f t="shared" si="3"/>
        <v>0</v>
      </c>
      <c r="AQ23" s="2">
        <f t="shared" ca="1" si="2"/>
        <v>31</v>
      </c>
      <c r="AR23" s="2">
        <f t="shared" si="4"/>
        <v>0</v>
      </c>
      <c r="AS23" s="2">
        <v>28000</v>
      </c>
      <c r="AT23" s="2">
        <f t="shared" si="5"/>
        <v>1400</v>
      </c>
      <c r="AU23" s="3">
        <f t="shared" ca="1" si="6"/>
        <v>903.22580645161293</v>
      </c>
      <c r="AV23" s="3">
        <f t="shared" si="7"/>
        <v>3000</v>
      </c>
      <c r="AW23" s="2">
        <f t="shared" ca="1" si="8"/>
        <v>0</v>
      </c>
      <c r="AX23" s="3">
        <f t="shared" si="9"/>
        <v>0</v>
      </c>
    </row>
    <row r="24" spans="2:50" ht="16.5" thickBot="1">
      <c r="B24" s="13" t="s">
        <v>55</v>
      </c>
      <c r="C24" s="14" t="s">
        <v>56</v>
      </c>
      <c r="D24" s="34">
        <v>43480</v>
      </c>
      <c r="E24" s="15" t="s">
        <v>14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L24" s="2">
        <f>COUNTIF(may!$F24:$AJ24,"p")</f>
        <v>0</v>
      </c>
      <c r="AM24" s="2">
        <f>COUNTIF(may!$F24:$AJ24,"a")</f>
        <v>0</v>
      </c>
      <c r="AN24" s="2">
        <f>COUNTIF(may!$F24:$AJ24,"l")</f>
        <v>0</v>
      </c>
      <c r="AO24" s="2">
        <v>2</v>
      </c>
      <c r="AP24" s="2">
        <f t="shared" si="3"/>
        <v>0</v>
      </c>
      <c r="AQ24" s="2">
        <f t="shared" ca="1" si="2"/>
        <v>31</v>
      </c>
      <c r="AR24" s="2">
        <f t="shared" si="4"/>
        <v>0</v>
      </c>
      <c r="AS24" s="2">
        <v>29000</v>
      </c>
      <c r="AT24" s="2">
        <f t="shared" si="5"/>
        <v>1450</v>
      </c>
      <c r="AU24" s="3">
        <f t="shared" ca="1" si="6"/>
        <v>935.48387096774195</v>
      </c>
      <c r="AV24" s="3">
        <f t="shared" si="7"/>
        <v>3000</v>
      </c>
      <c r="AW24" s="2">
        <f t="shared" ca="1" si="8"/>
        <v>0</v>
      </c>
      <c r="AX24" s="3">
        <f t="shared" si="9"/>
        <v>0</v>
      </c>
    </row>
  </sheetData>
  <mergeCells count="20">
    <mergeCell ref="C2:AJ4"/>
    <mergeCell ref="AL2:AX4"/>
    <mergeCell ref="B6:E6"/>
    <mergeCell ref="F6:G6"/>
    <mergeCell ref="K6:O6"/>
    <mergeCell ref="Q6:V6"/>
    <mergeCell ref="AW8:AW9"/>
    <mergeCell ref="AX8:AX9"/>
    <mergeCell ref="AQ8:AQ9"/>
    <mergeCell ref="AR8:AR9"/>
    <mergeCell ref="D8:D9"/>
    <mergeCell ref="AL8:AL9"/>
    <mergeCell ref="AM8:AM9"/>
    <mergeCell ref="AN8:AN9"/>
    <mergeCell ref="AO8:AO9"/>
    <mergeCell ref="AS8:AS9"/>
    <mergeCell ref="AT8:AT9"/>
    <mergeCell ref="AU8:AU9"/>
    <mergeCell ref="AV8:AV9"/>
    <mergeCell ref="AP8:AP9"/>
  </mergeCells>
  <conditionalFormatting sqref="F10:AJ24">
    <cfRule type="expression" dxfId="2" priority="1">
      <formula>F$8="sun"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/>
  <dimension ref="B2:AX24"/>
  <sheetViews>
    <sheetView workbookViewId="0"/>
  </sheetViews>
  <sheetFormatPr defaultRowHeight="15.75"/>
  <cols>
    <col min="1" max="1" width="3.625" customWidth="1"/>
    <col min="2" max="2" width="12.375" bestFit="1" customWidth="1"/>
    <col min="3" max="3" width="12.375" customWidth="1"/>
    <col min="4" max="4" width="12.375" style="4" bestFit="1" customWidth="1"/>
    <col min="5" max="5" width="12.375" bestFit="1" customWidth="1"/>
    <col min="6" max="6" width="4.25" bestFit="1" customWidth="1"/>
    <col min="7" max="11" width="3.375" bestFit="1" customWidth="1"/>
    <col min="12" max="12" width="3.5" bestFit="1" customWidth="1"/>
    <col min="13" max="36" width="3.375" bestFit="1" customWidth="1"/>
    <col min="38" max="38" width="8.5" bestFit="1" customWidth="1"/>
    <col min="39" max="39" width="8" bestFit="1" customWidth="1"/>
    <col min="40" max="40" width="6.5" hidden="1" customWidth="1"/>
    <col min="41" max="41" width="7.875" hidden="1" customWidth="1"/>
    <col min="42" max="42" width="8" hidden="1" customWidth="1"/>
    <col min="43" max="43" width="9.75" bestFit="1" customWidth="1"/>
    <col min="44" max="44" width="7.875" bestFit="1" customWidth="1"/>
    <col min="45" max="45" width="6.125" bestFit="1" customWidth="1"/>
    <col min="46" max="46" width="6.125" customWidth="1"/>
    <col min="47" max="47" width="7.875" bestFit="1" customWidth="1"/>
    <col min="48" max="48" width="7.875" customWidth="1"/>
    <col min="49" max="49" width="7.875" bestFit="1" customWidth="1"/>
    <col min="50" max="50" width="8.625" customWidth="1"/>
    <col min="51" max="51" width="7.5" bestFit="1" customWidth="1"/>
  </cols>
  <sheetData>
    <row r="2" spans="2:50" s="25" customFormat="1" ht="15.75" customHeight="1">
      <c r="C2" s="46" t="s">
        <v>48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L2" s="47" t="s">
        <v>57</v>
      </c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</row>
    <row r="3" spans="2:50" s="25" customFormat="1" ht="16.5" customHeight="1"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</row>
    <row r="4" spans="2:50" s="25" customFormat="1" ht="15.75" customHeight="1"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</row>
    <row r="6" spans="2:50">
      <c r="B6" s="43" t="s">
        <v>0</v>
      </c>
      <c r="C6" s="43"/>
      <c r="D6" s="43"/>
      <c r="E6" s="43"/>
      <c r="F6" s="51" t="str">
        <f ca="1">MID(CELL("filename",B2),FIND("]",CELL("filename",B2))+1,255)</f>
        <v>nov</v>
      </c>
      <c r="G6" s="52"/>
      <c r="K6" s="48">
        <f ca="1">DATEVALUE("1"&amp;F6)</f>
        <v>45231</v>
      </c>
      <c r="L6" s="48"/>
      <c r="M6" s="48"/>
      <c r="N6" s="48"/>
      <c r="O6" s="49"/>
      <c r="P6" s="7" t="s">
        <v>29</v>
      </c>
      <c r="Q6" s="50">
        <f ca="1">EOMONTH(K6,0)</f>
        <v>45260</v>
      </c>
      <c r="R6" s="48"/>
      <c r="S6" s="48"/>
      <c r="T6" s="48"/>
      <c r="U6" s="48"/>
      <c r="V6" s="48"/>
      <c r="AL6" s="24"/>
    </row>
    <row r="7" spans="2:50" ht="16.5" thickBot="1"/>
    <row r="8" spans="2:50" ht="29.25" customHeight="1">
      <c r="B8" s="16" t="s">
        <v>10</v>
      </c>
      <c r="C8" s="17" t="s">
        <v>11</v>
      </c>
      <c r="D8" s="44" t="s">
        <v>36</v>
      </c>
      <c r="E8" s="18" t="s">
        <v>12</v>
      </c>
      <c r="F8" s="8" t="str">
        <f ca="1">TEXT(F9,"ddd")</f>
        <v>Wed</v>
      </c>
      <c r="G8" s="5" t="str">
        <f t="shared" ref="G8:AJ8" ca="1" si="0">TEXT(G9,"ddd")</f>
        <v>Thu</v>
      </c>
      <c r="H8" s="5" t="str">
        <f ca="1">TEXT(H9,"ddd")</f>
        <v>Fri</v>
      </c>
      <c r="I8" s="5" t="str">
        <f t="shared" ca="1" si="0"/>
        <v>Sat</v>
      </c>
      <c r="J8" s="5" t="str">
        <f t="shared" ca="1" si="0"/>
        <v>Sun</v>
      </c>
      <c r="K8" s="5" t="str">
        <f t="shared" ca="1" si="0"/>
        <v>Mon</v>
      </c>
      <c r="L8" s="5" t="str">
        <f t="shared" ca="1" si="0"/>
        <v>Tue</v>
      </c>
      <c r="M8" s="5" t="str">
        <f t="shared" ca="1" si="0"/>
        <v>Wed</v>
      </c>
      <c r="N8" s="5" t="str">
        <f t="shared" ca="1" si="0"/>
        <v>Thu</v>
      </c>
      <c r="O8" s="5" t="str">
        <f t="shared" ca="1" si="0"/>
        <v>Fri</v>
      </c>
      <c r="P8" s="5" t="str">
        <f t="shared" ca="1" si="0"/>
        <v>Sat</v>
      </c>
      <c r="Q8" s="5" t="str">
        <f t="shared" ca="1" si="0"/>
        <v>Sun</v>
      </c>
      <c r="R8" s="5" t="str">
        <f t="shared" ca="1" si="0"/>
        <v>Mon</v>
      </c>
      <c r="S8" s="5" t="str">
        <f t="shared" ca="1" si="0"/>
        <v>Tue</v>
      </c>
      <c r="T8" s="5" t="str">
        <f t="shared" ca="1" si="0"/>
        <v>Wed</v>
      </c>
      <c r="U8" s="5" t="str">
        <f t="shared" ca="1" si="0"/>
        <v>Thu</v>
      </c>
      <c r="V8" s="5" t="str">
        <f t="shared" ca="1" si="0"/>
        <v>Fri</v>
      </c>
      <c r="W8" s="5" t="str">
        <f t="shared" ca="1" si="0"/>
        <v>Sat</v>
      </c>
      <c r="X8" s="5" t="str">
        <f t="shared" ca="1" si="0"/>
        <v>Sun</v>
      </c>
      <c r="Y8" s="5" t="str">
        <f t="shared" ca="1" si="0"/>
        <v>Mon</v>
      </c>
      <c r="Z8" s="5" t="str">
        <f t="shared" ca="1" si="0"/>
        <v>Tue</v>
      </c>
      <c r="AA8" s="5" t="str">
        <f t="shared" ca="1" si="0"/>
        <v>Wed</v>
      </c>
      <c r="AB8" s="5" t="str">
        <f t="shared" ca="1" si="0"/>
        <v>Thu</v>
      </c>
      <c r="AC8" s="5" t="str">
        <f t="shared" ca="1" si="0"/>
        <v>Fri</v>
      </c>
      <c r="AD8" s="5" t="str">
        <f t="shared" ca="1" si="0"/>
        <v>Sat</v>
      </c>
      <c r="AE8" s="5" t="str">
        <f t="shared" ca="1" si="0"/>
        <v>Sun</v>
      </c>
      <c r="AF8" s="5" t="str">
        <f t="shared" ca="1" si="0"/>
        <v>Mon</v>
      </c>
      <c r="AG8" s="5" t="str">
        <f t="shared" ca="1" si="0"/>
        <v>Tue</v>
      </c>
      <c r="AH8" s="5" t="str">
        <f t="shared" ca="1" si="0"/>
        <v>Wed</v>
      </c>
      <c r="AI8" s="5" t="str">
        <f t="shared" ca="1" si="0"/>
        <v>Thu</v>
      </c>
      <c r="AJ8" s="5" t="str">
        <f t="shared" ca="1" si="0"/>
        <v/>
      </c>
      <c r="AL8" s="42" t="s">
        <v>2</v>
      </c>
      <c r="AM8" s="42" t="s">
        <v>1</v>
      </c>
      <c r="AN8" s="41" t="s">
        <v>30</v>
      </c>
      <c r="AO8" s="41" t="s">
        <v>31</v>
      </c>
      <c r="AP8" s="41" t="s">
        <v>32</v>
      </c>
      <c r="AQ8" s="41" t="s">
        <v>3</v>
      </c>
      <c r="AR8" s="41" t="s">
        <v>4</v>
      </c>
      <c r="AS8" s="41" t="s">
        <v>5</v>
      </c>
      <c r="AT8" s="41" t="s">
        <v>8</v>
      </c>
      <c r="AU8" s="41" t="s">
        <v>6</v>
      </c>
      <c r="AV8" s="41" t="s">
        <v>33</v>
      </c>
      <c r="AW8" s="41" t="s">
        <v>7</v>
      </c>
      <c r="AX8" s="41" t="s">
        <v>9</v>
      </c>
    </row>
    <row r="9" spans="2:50" ht="16.5" customHeight="1" thickBot="1">
      <c r="B9" s="21"/>
      <c r="C9" s="22"/>
      <c r="D9" s="45"/>
      <c r="E9" s="23"/>
      <c r="F9" s="9">
        <f ca="1">K6</f>
        <v>45231</v>
      </c>
      <c r="G9" s="6">
        <f t="shared" ref="G9:AJ9" ca="1" si="1">IF(F9&lt;$Q$6,F9+1,"")</f>
        <v>45232</v>
      </c>
      <c r="H9" s="6">
        <f t="shared" ca="1" si="1"/>
        <v>45233</v>
      </c>
      <c r="I9" s="6">
        <f t="shared" ca="1" si="1"/>
        <v>45234</v>
      </c>
      <c r="J9" s="6">
        <f t="shared" ca="1" si="1"/>
        <v>45235</v>
      </c>
      <c r="K9" s="6">
        <f t="shared" ca="1" si="1"/>
        <v>45236</v>
      </c>
      <c r="L9" s="6">
        <f t="shared" ca="1" si="1"/>
        <v>45237</v>
      </c>
      <c r="M9" s="6">
        <f t="shared" ca="1" si="1"/>
        <v>45238</v>
      </c>
      <c r="N9" s="6">
        <f t="shared" ca="1" si="1"/>
        <v>45239</v>
      </c>
      <c r="O9" s="6">
        <f t="shared" ca="1" si="1"/>
        <v>45240</v>
      </c>
      <c r="P9" s="6">
        <f t="shared" ca="1" si="1"/>
        <v>45241</v>
      </c>
      <c r="Q9" s="6">
        <f t="shared" ca="1" si="1"/>
        <v>45242</v>
      </c>
      <c r="R9" s="6">
        <f t="shared" ca="1" si="1"/>
        <v>45243</v>
      </c>
      <c r="S9" s="6">
        <f t="shared" ca="1" si="1"/>
        <v>45244</v>
      </c>
      <c r="T9" s="6">
        <f t="shared" ca="1" si="1"/>
        <v>45245</v>
      </c>
      <c r="U9" s="6">
        <f t="shared" ca="1" si="1"/>
        <v>45246</v>
      </c>
      <c r="V9" s="6">
        <f t="shared" ca="1" si="1"/>
        <v>45247</v>
      </c>
      <c r="W9" s="6">
        <f t="shared" ca="1" si="1"/>
        <v>45248</v>
      </c>
      <c r="X9" s="6">
        <f t="shared" ca="1" si="1"/>
        <v>45249</v>
      </c>
      <c r="Y9" s="6">
        <f t="shared" ca="1" si="1"/>
        <v>45250</v>
      </c>
      <c r="Z9" s="6">
        <f t="shared" ca="1" si="1"/>
        <v>45251</v>
      </c>
      <c r="AA9" s="6">
        <f t="shared" ca="1" si="1"/>
        <v>45252</v>
      </c>
      <c r="AB9" s="6">
        <f t="shared" ca="1" si="1"/>
        <v>45253</v>
      </c>
      <c r="AC9" s="6">
        <f t="shared" ca="1" si="1"/>
        <v>45254</v>
      </c>
      <c r="AD9" s="6">
        <f t="shared" ca="1" si="1"/>
        <v>45255</v>
      </c>
      <c r="AE9" s="6">
        <f t="shared" ca="1" si="1"/>
        <v>45256</v>
      </c>
      <c r="AF9" s="6">
        <f t="shared" ca="1" si="1"/>
        <v>45257</v>
      </c>
      <c r="AG9" s="6">
        <f t="shared" ca="1" si="1"/>
        <v>45258</v>
      </c>
      <c r="AH9" s="6">
        <f t="shared" ca="1" si="1"/>
        <v>45259</v>
      </c>
      <c r="AI9" s="6">
        <f t="shared" ca="1" si="1"/>
        <v>45260</v>
      </c>
      <c r="AJ9" s="6" t="str">
        <f t="shared" ca="1" si="1"/>
        <v/>
      </c>
      <c r="AL9" s="42"/>
      <c r="AM9" s="42"/>
      <c r="AN9" s="42"/>
      <c r="AO9" s="42"/>
      <c r="AP9" s="42"/>
      <c r="AQ9" s="42"/>
      <c r="AR9" s="41"/>
      <c r="AS9" s="42"/>
      <c r="AT9" s="42"/>
      <c r="AU9" s="42"/>
      <c r="AV9" s="41"/>
      <c r="AW9" s="42"/>
      <c r="AX9" s="42"/>
    </row>
    <row r="10" spans="2:50">
      <c r="B10" s="30" t="s">
        <v>13</v>
      </c>
      <c r="C10" s="31" t="s">
        <v>37</v>
      </c>
      <c r="D10" s="32">
        <v>43466</v>
      </c>
      <c r="E10" s="33" t="s">
        <v>14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L10" s="2">
        <f>COUNTIF(may!$F10:$AJ10,"p")</f>
        <v>0</v>
      </c>
      <c r="AM10" s="2">
        <f>COUNTIF(may!$F10:$AJ10,"a")</f>
        <v>0</v>
      </c>
      <c r="AN10" s="2">
        <f>COUNTIF(may!$F10:$AJ10,"l")</f>
        <v>0</v>
      </c>
      <c r="AO10" s="2">
        <v>2</v>
      </c>
      <c r="AP10" s="2">
        <f>IF(AN10&gt;AO10,AN10-AO10,0)</f>
        <v>0</v>
      </c>
      <c r="AQ10" s="2">
        <f t="shared" ref="AQ10:AQ24" ca="1" si="2">DAY($Q$6)</f>
        <v>30</v>
      </c>
      <c r="AR10" s="2">
        <f>IF(AL10=0,0,COUNTIF($F$8:$AJ$8,"sun")+AL10)</f>
        <v>0</v>
      </c>
      <c r="AS10" s="2">
        <v>15000</v>
      </c>
      <c r="AT10" s="2">
        <f>AS10*5%</f>
        <v>750</v>
      </c>
      <c r="AU10" s="3">
        <f ca="1">AS10/AQ10</f>
        <v>500</v>
      </c>
      <c r="AV10" s="3">
        <f>IF(AS10&gt;20000,3000,2000)</f>
        <v>2000</v>
      </c>
      <c r="AW10" s="2">
        <f ca="1">AU10*AR10</f>
        <v>0</v>
      </c>
      <c r="AX10" s="3">
        <f>IF(AL10=0,0,AW10+AV10-AT10)</f>
        <v>0</v>
      </c>
    </row>
    <row r="11" spans="2:50">
      <c r="B11" s="11" t="s">
        <v>15</v>
      </c>
      <c r="C11" s="1" t="s">
        <v>38</v>
      </c>
      <c r="D11" s="29">
        <v>43467</v>
      </c>
      <c r="E11" s="12" t="s">
        <v>16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L11" s="2">
        <f>COUNTIF(may!$F11:$AJ11,"p")</f>
        <v>0</v>
      </c>
      <c r="AM11" s="2">
        <f>COUNTIF(may!$F11:$AJ11,"a")</f>
        <v>0</v>
      </c>
      <c r="AN11" s="2">
        <f>COUNTIF(may!$F11:$AJ11,"l")</f>
        <v>0</v>
      </c>
      <c r="AO11" s="2">
        <v>2</v>
      </c>
      <c r="AP11" s="2">
        <f t="shared" ref="AP11:AP24" si="3">IF(AN11&gt;AO11,AN11-AO11,0)</f>
        <v>0</v>
      </c>
      <c r="AQ11" s="2">
        <f t="shared" ca="1" si="2"/>
        <v>30</v>
      </c>
      <c r="AR11" s="2">
        <f t="shared" ref="AR11:AR24" si="4">IF(AL11=0,0,COUNTIF($F$8:$AJ$8,"sun")+AL11)</f>
        <v>0</v>
      </c>
      <c r="AS11" s="2">
        <v>16000</v>
      </c>
      <c r="AT11" s="2">
        <f t="shared" ref="AT11:AT24" si="5">AS11*5%</f>
        <v>800</v>
      </c>
      <c r="AU11" s="3">
        <f t="shared" ref="AU11:AU24" ca="1" si="6">AS11/AQ11</f>
        <v>533.33333333333337</v>
      </c>
      <c r="AV11" s="3">
        <f t="shared" ref="AV11:AV24" si="7">IF(AS11&gt;20000,3000,2000)</f>
        <v>2000</v>
      </c>
      <c r="AW11" s="2">
        <f t="shared" ref="AW11:AW24" ca="1" si="8">AU11*AR11</f>
        <v>0</v>
      </c>
      <c r="AX11" s="3">
        <f t="shared" ref="AX11:AX24" si="9">IF(AL11=0,0,AW11+AV11-AT11)</f>
        <v>0</v>
      </c>
    </row>
    <row r="12" spans="2:50">
      <c r="B12" s="11" t="s">
        <v>18</v>
      </c>
      <c r="C12" s="19" t="s">
        <v>39</v>
      </c>
      <c r="D12" s="29">
        <v>43468</v>
      </c>
      <c r="E12" s="12" t="s">
        <v>19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L12" s="2">
        <f>COUNTIF(may!$F12:$AJ12,"p")</f>
        <v>0</v>
      </c>
      <c r="AM12" s="2">
        <f>COUNTIF(may!$F12:$AJ12,"a")</f>
        <v>0</v>
      </c>
      <c r="AN12" s="2">
        <f>COUNTIF(may!$F12:$AJ12,"l")</f>
        <v>0</v>
      </c>
      <c r="AO12" s="2">
        <v>2</v>
      </c>
      <c r="AP12" s="2">
        <f t="shared" si="3"/>
        <v>0</v>
      </c>
      <c r="AQ12" s="2">
        <f t="shared" ca="1" si="2"/>
        <v>30</v>
      </c>
      <c r="AR12" s="2">
        <f t="shared" si="4"/>
        <v>0</v>
      </c>
      <c r="AS12" s="2">
        <v>17000</v>
      </c>
      <c r="AT12" s="2">
        <f t="shared" si="5"/>
        <v>850</v>
      </c>
      <c r="AU12" s="3">
        <f t="shared" ca="1" si="6"/>
        <v>566.66666666666663</v>
      </c>
      <c r="AV12" s="3">
        <f t="shared" si="7"/>
        <v>2000</v>
      </c>
      <c r="AW12" s="2">
        <f t="shared" ca="1" si="8"/>
        <v>0</v>
      </c>
      <c r="AX12" s="3">
        <f t="shared" si="9"/>
        <v>0</v>
      </c>
    </row>
    <row r="13" spans="2:50">
      <c r="B13" s="11" t="s">
        <v>21</v>
      </c>
      <c r="C13" s="1" t="s">
        <v>40</v>
      </c>
      <c r="D13" s="29">
        <v>43469</v>
      </c>
      <c r="E13" s="12" t="s">
        <v>14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L13" s="2">
        <f>COUNTIF(may!$F13:$AJ13,"p")</f>
        <v>0</v>
      </c>
      <c r="AM13" s="2">
        <f>COUNTIF(may!$F13:$AJ13,"a")</f>
        <v>0</v>
      </c>
      <c r="AN13" s="2">
        <f>COUNTIF(may!$F13:$AJ13,"l")</f>
        <v>0</v>
      </c>
      <c r="AO13" s="2">
        <v>2</v>
      </c>
      <c r="AP13" s="2">
        <f t="shared" si="3"/>
        <v>0</v>
      </c>
      <c r="AQ13" s="2">
        <f t="shared" ca="1" si="2"/>
        <v>30</v>
      </c>
      <c r="AR13" s="2">
        <f t="shared" si="4"/>
        <v>0</v>
      </c>
      <c r="AS13" s="2">
        <v>18000</v>
      </c>
      <c r="AT13" s="2">
        <f t="shared" si="5"/>
        <v>900</v>
      </c>
      <c r="AU13" s="3">
        <f t="shared" ca="1" si="6"/>
        <v>600</v>
      </c>
      <c r="AV13" s="3">
        <f t="shared" si="7"/>
        <v>2000</v>
      </c>
      <c r="AW13" s="2">
        <f t="shared" ca="1" si="8"/>
        <v>0</v>
      </c>
      <c r="AX13" s="3">
        <f t="shared" si="9"/>
        <v>0</v>
      </c>
    </row>
    <row r="14" spans="2:50">
      <c r="B14" s="11" t="s">
        <v>22</v>
      </c>
      <c r="C14" s="19" t="s">
        <v>41</v>
      </c>
      <c r="D14" s="29">
        <v>43470</v>
      </c>
      <c r="E14" s="12" t="s">
        <v>16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L14" s="2">
        <f>COUNTIF(may!$F14:$AJ14,"p")</f>
        <v>0</v>
      </c>
      <c r="AM14" s="2">
        <f>COUNTIF(may!$F14:$AJ14,"a")</f>
        <v>0</v>
      </c>
      <c r="AN14" s="2">
        <f>COUNTIF(may!$F14:$AJ14,"l")</f>
        <v>0</v>
      </c>
      <c r="AO14" s="2">
        <v>2</v>
      </c>
      <c r="AP14" s="2">
        <f t="shared" si="3"/>
        <v>0</v>
      </c>
      <c r="AQ14" s="2">
        <f t="shared" ca="1" si="2"/>
        <v>30</v>
      </c>
      <c r="AR14" s="2">
        <f t="shared" si="4"/>
        <v>0</v>
      </c>
      <c r="AS14" s="2">
        <v>19000</v>
      </c>
      <c r="AT14" s="2">
        <f t="shared" si="5"/>
        <v>950</v>
      </c>
      <c r="AU14" s="3">
        <f t="shared" ca="1" si="6"/>
        <v>633.33333333333337</v>
      </c>
      <c r="AV14" s="3">
        <f t="shared" si="7"/>
        <v>2000</v>
      </c>
      <c r="AW14" s="2">
        <f t="shared" ca="1" si="8"/>
        <v>0</v>
      </c>
      <c r="AX14" s="3">
        <f t="shared" si="9"/>
        <v>0</v>
      </c>
    </row>
    <row r="15" spans="2:50">
      <c r="B15" s="11" t="s">
        <v>23</v>
      </c>
      <c r="C15" s="1" t="s">
        <v>42</v>
      </c>
      <c r="D15" s="29">
        <v>43471</v>
      </c>
      <c r="E15" s="12" t="s">
        <v>19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L15" s="2">
        <f>COUNTIF(may!$F15:$AJ15,"p")</f>
        <v>0</v>
      </c>
      <c r="AM15" s="2">
        <f>COUNTIF(may!$F15:$AJ15,"a")</f>
        <v>0</v>
      </c>
      <c r="AN15" s="2">
        <f>COUNTIF(may!$F15:$AJ15,"l")</f>
        <v>0</v>
      </c>
      <c r="AO15" s="2">
        <v>2</v>
      </c>
      <c r="AP15" s="2">
        <f t="shared" si="3"/>
        <v>0</v>
      </c>
      <c r="AQ15" s="2">
        <f t="shared" ca="1" si="2"/>
        <v>30</v>
      </c>
      <c r="AR15" s="2">
        <f t="shared" si="4"/>
        <v>0</v>
      </c>
      <c r="AS15" s="2">
        <v>20000</v>
      </c>
      <c r="AT15" s="2">
        <f t="shared" si="5"/>
        <v>1000</v>
      </c>
      <c r="AU15" s="3">
        <f t="shared" ca="1" si="6"/>
        <v>666.66666666666663</v>
      </c>
      <c r="AV15" s="3">
        <f t="shared" si="7"/>
        <v>2000</v>
      </c>
      <c r="AW15" s="2">
        <f t="shared" ca="1" si="8"/>
        <v>0</v>
      </c>
      <c r="AX15" s="3">
        <f t="shared" si="9"/>
        <v>0</v>
      </c>
    </row>
    <row r="16" spans="2:50">
      <c r="B16" s="11" t="s">
        <v>24</v>
      </c>
      <c r="C16" s="19" t="s">
        <v>43</v>
      </c>
      <c r="D16" s="29">
        <v>43472</v>
      </c>
      <c r="E16" s="12" t="s">
        <v>14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L16" s="2">
        <f>COUNTIF(may!$F16:$AJ16,"p")</f>
        <v>0</v>
      </c>
      <c r="AM16" s="2">
        <f>COUNTIF(may!$F16:$AJ16,"a")</f>
        <v>0</v>
      </c>
      <c r="AN16" s="2">
        <f>COUNTIF(may!$F16:$AJ16,"l")</f>
        <v>0</v>
      </c>
      <c r="AO16" s="2">
        <v>2</v>
      </c>
      <c r="AP16" s="2">
        <f t="shared" si="3"/>
        <v>0</v>
      </c>
      <c r="AQ16" s="2">
        <f t="shared" ca="1" si="2"/>
        <v>30</v>
      </c>
      <c r="AR16" s="2">
        <f t="shared" si="4"/>
        <v>0</v>
      </c>
      <c r="AS16" s="2">
        <v>21000</v>
      </c>
      <c r="AT16" s="2">
        <f t="shared" si="5"/>
        <v>1050</v>
      </c>
      <c r="AU16" s="3">
        <f t="shared" ca="1" si="6"/>
        <v>700</v>
      </c>
      <c r="AV16" s="3">
        <f t="shared" si="7"/>
        <v>3000</v>
      </c>
      <c r="AW16" s="2">
        <f t="shared" ca="1" si="8"/>
        <v>0</v>
      </c>
      <c r="AX16" s="3">
        <f t="shared" si="9"/>
        <v>0</v>
      </c>
    </row>
    <row r="17" spans="2:50">
      <c r="B17" s="11" t="s">
        <v>25</v>
      </c>
      <c r="C17" s="1" t="s">
        <v>44</v>
      </c>
      <c r="D17" s="29">
        <v>43473</v>
      </c>
      <c r="E17" s="12" t="s">
        <v>16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L17" s="2">
        <f>COUNTIF(may!$F17:$AJ17,"p")</f>
        <v>0</v>
      </c>
      <c r="AM17" s="2">
        <f>COUNTIF(may!$F17:$AJ17,"a")</f>
        <v>0</v>
      </c>
      <c r="AN17" s="2">
        <f>COUNTIF(may!$F17:$AJ17,"l")</f>
        <v>0</v>
      </c>
      <c r="AO17" s="2">
        <v>2</v>
      </c>
      <c r="AP17" s="2">
        <f t="shared" si="3"/>
        <v>0</v>
      </c>
      <c r="AQ17" s="2">
        <f t="shared" ca="1" si="2"/>
        <v>30</v>
      </c>
      <c r="AR17" s="2">
        <f t="shared" si="4"/>
        <v>0</v>
      </c>
      <c r="AS17" s="2">
        <v>22000</v>
      </c>
      <c r="AT17" s="2">
        <f t="shared" si="5"/>
        <v>1100</v>
      </c>
      <c r="AU17" s="3">
        <f t="shared" ca="1" si="6"/>
        <v>733.33333333333337</v>
      </c>
      <c r="AV17" s="3">
        <f t="shared" si="7"/>
        <v>3000</v>
      </c>
      <c r="AW17" s="2">
        <f t="shared" ca="1" si="8"/>
        <v>0</v>
      </c>
      <c r="AX17" s="3">
        <f t="shared" si="9"/>
        <v>0</v>
      </c>
    </row>
    <row r="18" spans="2:50">
      <c r="B18" s="11" t="s">
        <v>26</v>
      </c>
      <c r="C18" s="19" t="s">
        <v>45</v>
      </c>
      <c r="D18" s="29">
        <v>43474</v>
      </c>
      <c r="E18" s="12" t="s">
        <v>19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L18" s="2">
        <f>COUNTIF(may!$F18:$AJ18,"p")</f>
        <v>0</v>
      </c>
      <c r="AM18" s="2">
        <f>COUNTIF(may!$F18:$AJ18,"a")</f>
        <v>0</v>
      </c>
      <c r="AN18" s="2">
        <f>COUNTIF(may!$F18:$AJ18,"l")</f>
        <v>0</v>
      </c>
      <c r="AO18" s="2">
        <v>2</v>
      </c>
      <c r="AP18" s="2">
        <f t="shared" si="3"/>
        <v>0</v>
      </c>
      <c r="AQ18" s="2">
        <f t="shared" ca="1" si="2"/>
        <v>30</v>
      </c>
      <c r="AR18" s="2">
        <f t="shared" si="4"/>
        <v>0</v>
      </c>
      <c r="AS18" s="2">
        <v>23000</v>
      </c>
      <c r="AT18" s="2">
        <f t="shared" si="5"/>
        <v>1150</v>
      </c>
      <c r="AU18" s="3">
        <f t="shared" ca="1" si="6"/>
        <v>766.66666666666663</v>
      </c>
      <c r="AV18" s="3">
        <f t="shared" si="7"/>
        <v>3000</v>
      </c>
      <c r="AW18" s="2">
        <f t="shared" ca="1" si="8"/>
        <v>0</v>
      </c>
      <c r="AX18" s="3">
        <f t="shared" si="9"/>
        <v>0</v>
      </c>
    </row>
    <row r="19" spans="2:50">
      <c r="B19" s="11" t="s">
        <v>27</v>
      </c>
      <c r="C19" s="1" t="s">
        <v>46</v>
      </c>
      <c r="D19" s="29">
        <v>43475</v>
      </c>
      <c r="E19" s="12" t="s">
        <v>14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L19" s="2">
        <f>COUNTIF(may!$F19:$AJ19,"p")</f>
        <v>0</v>
      </c>
      <c r="AM19" s="2">
        <f>COUNTIF(may!$F19:$AJ19,"a")</f>
        <v>0</v>
      </c>
      <c r="AN19" s="2">
        <f>COUNTIF(may!$F19:$AJ19,"l")</f>
        <v>0</v>
      </c>
      <c r="AO19" s="2">
        <v>2</v>
      </c>
      <c r="AP19" s="2">
        <f t="shared" si="3"/>
        <v>0</v>
      </c>
      <c r="AQ19" s="2">
        <f t="shared" ca="1" si="2"/>
        <v>30</v>
      </c>
      <c r="AR19" s="2">
        <f t="shared" si="4"/>
        <v>0</v>
      </c>
      <c r="AS19" s="2">
        <v>24000</v>
      </c>
      <c r="AT19" s="2">
        <f t="shared" si="5"/>
        <v>1200</v>
      </c>
      <c r="AU19" s="3">
        <f t="shared" ca="1" si="6"/>
        <v>800</v>
      </c>
      <c r="AV19" s="3">
        <f t="shared" si="7"/>
        <v>3000</v>
      </c>
      <c r="AW19" s="2">
        <f t="shared" ca="1" si="8"/>
        <v>0</v>
      </c>
      <c r="AX19" s="3">
        <f t="shared" si="9"/>
        <v>0</v>
      </c>
    </row>
    <row r="20" spans="2:50">
      <c r="B20" s="11" t="s">
        <v>28</v>
      </c>
      <c r="C20" s="19" t="s">
        <v>47</v>
      </c>
      <c r="D20" s="29">
        <v>43476</v>
      </c>
      <c r="E20" s="12" t="s">
        <v>16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L20" s="2">
        <f>COUNTIF(may!$F20:$AJ20,"p")</f>
        <v>0</v>
      </c>
      <c r="AM20" s="2">
        <f>COUNTIF(may!$F20:$AJ20,"a")</f>
        <v>0</v>
      </c>
      <c r="AN20" s="2">
        <f>COUNTIF(may!$F20:$AJ20,"l")</f>
        <v>0</v>
      </c>
      <c r="AO20" s="2">
        <v>2</v>
      </c>
      <c r="AP20" s="2">
        <f t="shared" si="3"/>
        <v>0</v>
      </c>
      <c r="AQ20" s="2">
        <f t="shared" ca="1" si="2"/>
        <v>30</v>
      </c>
      <c r="AR20" s="2">
        <f t="shared" si="4"/>
        <v>0</v>
      </c>
      <c r="AS20" s="2">
        <v>25000</v>
      </c>
      <c r="AT20" s="2">
        <f t="shared" si="5"/>
        <v>1250</v>
      </c>
      <c r="AU20" s="3">
        <f t="shared" ca="1" si="6"/>
        <v>833.33333333333337</v>
      </c>
      <c r="AV20" s="3">
        <f t="shared" si="7"/>
        <v>3000</v>
      </c>
      <c r="AW20" s="2">
        <f t="shared" ca="1" si="8"/>
        <v>0</v>
      </c>
      <c r="AX20" s="3">
        <f t="shared" si="9"/>
        <v>0</v>
      </c>
    </row>
    <row r="21" spans="2:50">
      <c r="B21" s="11" t="s">
        <v>49</v>
      </c>
      <c r="C21" s="19" t="s">
        <v>50</v>
      </c>
      <c r="D21" s="29">
        <v>43477</v>
      </c>
      <c r="E21" s="12" t="s">
        <v>14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L21" s="2">
        <f>COUNTIF(may!$F21:$AJ21,"p")</f>
        <v>0</v>
      </c>
      <c r="AM21" s="2">
        <f>COUNTIF(may!$F21:$AJ21,"a")</f>
        <v>0</v>
      </c>
      <c r="AN21" s="2">
        <f>COUNTIF(may!$F21:$AJ21,"l")</f>
        <v>0</v>
      </c>
      <c r="AO21" s="2">
        <v>2</v>
      </c>
      <c r="AP21" s="2">
        <f t="shared" si="3"/>
        <v>0</v>
      </c>
      <c r="AQ21" s="2">
        <f t="shared" ca="1" si="2"/>
        <v>30</v>
      </c>
      <c r="AR21" s="2">
        <f t="shared" si="4"/>
        <v>0</v>
      </c>
      <c r="AS21" s="2">
        <v>26000</v>
      </c>
      <c r="AT21" s="2">
        <f t="shared" si="5"/>
        <v>1300</v>
      </c>
      <c r="AU21" s="3">
        <f t="shared" ca="1" si="6"/>
        <v>866.66666666666663</v>
      </c>
      <c r="AV21" s="3">
        <f t="shared" si="7"/>
        <v>3000</v>
      </c>
      <c r="AW21" s="2">
        <f t="shared" ca="1" si="8"/>
        <v>0</v>
      </c>
      <c r="AX21" s="3">
        <f t="shared" si="9"/>
        <v>0</v>
      </c>
    </row>
    <row r="22" spans="2:50">
      <c r="B22" s="11" t="s">
        <v>51</v>
      </c>
      <c r="C22" s="1" t="s">
        <v>52</v>
      </c>
      <c r="D22" s="29">
        <v>43478</v>
      </c>
      <c r="E22" s="12" t="s">
        <v>16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L22" s="2">
        <f>COUNTIF(may!$F22:$AJ22,"p")</f>
        <v>0</v>
      </c>
      <c r="AM22" s="2">
        <f>COUNTIF(may!$F22:$AJ22,"a")</f>
        <v>0</v>
      </c>
      <c r="AN22" s="2">
        <f>COUNTIF(may!$F22:$AJ22,"l")</f>
        <v>0</v>
      </c>
      <c r="AO22" s="2">
        <v>2</v>
      </c>
      <c r="AP22" s="2">
        <f t="shared" si="3"/>
        <v>0</v>
      </c>
      <c r="AQ22" s="2">
        <f t="shared" ca="1" si="2"/>
        <v>30</v>
      </c>
      <c r="AR22" s="2">
        <f t="shared" si="4"/>
        <v>0</v>
      </c>
      <c r="AS22" s="2">
        <v>27000</v>
      </c>
      <c r="AT22" s="2">
        <f t="shared" si="5"/>
        <v>1350</v>
      </c>
      <c r="AU22" s="3">
        <f t="shared" ca="1" si="6"/>
        <v>900</v>
      </c>
      <c r="AV22" s="3">
        <f t="shared" si="7"/>
        <v>3000</v>
      </c>
      <c r="AW22" s="2">
        <f t="shared" ca="1" si="8"/>
        <v>0</v>
      </c>
      <c r="AX22" s="3">
        <f t="shared" si="9"/>
        <v>0</v>
      </c>
    </row>
    <row r="23" spans="2:50">
      <c r="B23" s="11" t="s">
        <v>53</v>
      </c>
      <c r="C23" s="19" t="s">
        <v>54</v>
      </c>
      <c r="D23" s="29">
        <v>43479</v>
      </c>
      <c r="E23" s="12" t="s">
        <v>19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L23" s="2">
        <f>COUNTIF(may!$F23:$AJ23,"p")</f>
        <v>0</v>
      </c>
      <c r="AM23" s="2">
        <f>COUNTIF(may!$F23:$AJ23,"a")</f>
        <v>0</v>
      </c>
      <c r="AN23" s="2">
        <f>COUNTIF(may!$F23:$AJ23,"l")</f>
        <v>0</v>
      </c>
      <c r="AO23" s="2">
        <v>2</v>
      </c>
      <c r="AP23" s="2">
        <f t="shared" si="3"/>
        <v>0</v>
      </c>
      <c r="AQ23" s="2">
        <f t="shared" ca="1" si="2"/>
        <v>30</v>
      </c>
      <c r="AR23" s="2">
        <f t="shared" si="4"/>
        <v>0</v>
      </c>
      <c r="AS23" s="2">
        <v>28000</v>
      </c>
      <c r="AT23" s="2">
        <f t="shared" si="5"/>
        <v>1400</v>
      </c>
      <c r="AU23" s="3">
        <f t="shared" ca="1" si="6"/>
        <v>933.33333333333337</v>
      </c>
      <c r="AV23" s="3">
        <f t="shared" si="7"/>
        <v>3000</v>
      </c>
      <c r="AW23" s="2">
        <f t="shared" ca="1" si="8"/>
        <v>0</v>
      </c>
      <c r="AX23" s="3">
        <f t="shared" si="9"/>
        <v>0</v>
      </c>
    </row>
    <row r="24" spans="2:50" ht="16.5" thickBot="1">
      <c r="B24" s="13" t="s">
        <v>55</v>
      </c>
      <c r="C24" s="14" t="s">
        <v>56</v>
      </c>
      <c r="D24" s="34">
        <v>43480</v>
      </c>
      <c r="E24" s="15" t="s">
        <v>14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L24" s="2">
        <f>COUNTIF(may!$F24:$AJ24,"p")</f>
        <v>0</v>
      </c>
      <c r="AM24" s="2">
        <f>COUNTIF(may!$F24:$AJ24,"a")</f>
        <v>0</v>
      </c>
      <c r="AN24" s="2">
        <f>COUNTIF(may!$F24:$AJ24,"l")</f>
        <v>0</v>
      </c>
      <c r="AO24" s="2">
        <v>2</v>
      </c>
      <c r="AP24" s="2">
        <f t="shared" si="3"/>
        <v>0</v>
      </c>
      <c r="AQ24" s="2">
        <f t="shared" ca="1" si="2"/>
        <v>30</v>
      </c>
      <c r="AR24" s="2">
        <f t="shared" si="4"/>
        <v>0</v>
      </c>
      <c r="AS24" s="2">
        <v>29000</v>
      </c>
      <c r="AT24" s="2">
        <f t="shared" si="5"/>
        <v>1450</v>
      </c>
      <c r="AU24" s="3">
        <f t="shared" ca="1" si="6"/>
        <v>966.66666666666663</v>
      </c>
      <c r="AV24" s="3">
        <f t="shared" si="7"/>
        <v>3000</v>
      </c>
      <c r="AW24" s="2">
        <f t="shared" ca="1" si="8"/>
        <v>0</v>
      </c>
      <c r="AX24" s="3">
        <f t="shared" si="9"/>
        <v>0</v>
      </c>
    </row>
  </sheetData>
  <mergeCells count="20">
    <mergeCell ref="C2:AJ4"/>
    <mergeCell ref="AL2:AX4"/>
    <mergeCell ref="B6:E6"/>
    <mergeCell ref="F6:G6"/>
    <mergeCell ref="K6:O6"/>
    <mergeCell ref="Q6:V6"/>
    <mergeCell ref="AW8:AW9"/>
    <mergeCell ref="AX8:AX9"/>
    <mergeCell ref="AQ8:AQ9"/>
    <mergeCell ref="AR8:AR9"/>
    <mergeCell ref="D8:D9"/>
    <mergeCell ref="AL8:AL9"/>
    <mergeCell ref="AM8:AM9"/>
    <mergeCell ref="AN8:AN9"/>
    <mergeCell ref="AO8:AO9"/>
    <mergeCell ref="AS8:AS9"/>
    <mergeCell ref="AT8:AT9"/>
    <mergeCell ref="AU8:AU9"/>
    <mergeCell ref="AV8:AV9"/>
    <mergeCell ref="AP8:AP9"/>
  </mergeCells>
  <conditionalFormatting sqref="F10:AJ24">
    <cfRule type="expression" dxfId="1" priority="1">
      <formula>F$8="sun"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B2:AX24"/>
  <sheetViews>
    <sheetView tabSelected="1" workbookViewId="0">
      <selection activeCell="F17" sqref="F17"/>
    </sheetView>
  </sheetViews>
  <sheetFormatPr defaultRowHeight="15.75"/>
  <cols>
    <col min="1" max="1" width="3.625" customWidth="1"/>
    <col min="2" max="2" width="12.375" bestFit="1" customWidth="1"/>
    <col min="3" max="3" width="12.375" customWidth="1"/>
    <col min="4" max="4" width="12.375" style="4" bestFit="1" customWidth="1"/>
    <col min="5" max="5" width="12.375" bestFit="1" customWidth="1"/>
    <col min="6" max="6" width="4.25" bestFit="1" customWidth="1"/>
    <col min="7" max="11" width="3.375" bestFit="1" customWidth="1"/>
    <col min="12" max="12" width="3.5" bestFit="1" customWidth="1"/>
    <col min="13" max="36" width="3.375" bestFit="1" customWidth="1"/>
    <col min="38" max="38" width="8.5" bestFit="1" customWidth="1"/>
    <col min="39" max="39" width="8" bestFit="1" customWidth="1"/>
    <col min="40" max="40" width="6.5" hidden="1" customWidth="1"/>
    <col min="41" max="41" width="7.875" hidden="1" customWidth="1"/>
    <col min="42" max="42" width="8" hidden="1" customWidth="1"/>
    <col min="43" max="43" width="9.75" bestFit="1" customWidth="1"/>
    <col min="44" max="44" width="7.875" bestFit="1" customWidth="1"/>
    <col min="45" max="45" width="6.125" bestFit="1" customWidth="1"/>
    <col min="46" max="46" width="6.125" customWidth="1"/>
    <col min="47" max="47" width="7.875" bestFit="1" customWidth="1"/>
    <col min="48" max="48" width="7.875" customWidth="1"/>
    <col min="49" max="49" width="7.875" bestFit="1" customWidth="1"/>
    <col min="50" max="50" width="8.625" customWidth="1"/>
    <col min="51" max="51" width="7.5" bestFit="1" customWidth="1"/>
  </cols>
  <sheetData>
    <row r="2" spans="2:50" s="25" customFormat="1" ht="15.75" customHeight="1">
      <c r="C2" s="46" t="s">
        <v>48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L2" s="47" t="s">
        <v>57</v>
      </c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</row>
    <row r="3" spans="2:50" s="25" customFormat="1" ht="16.5" customHeight="1"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</row>
    <row r="4" spans="2:50" s="25" customFormat="1" ht="15.75" customHeight="1"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</row>
    <row r="6" spans="2:50">
      <c r="B6" s="43" t="s">
        <v>0</v>
      </c>
      <c r="C6" s="43"/>
      <c r="D6" s="43"/>
      <c r="E6" s="43"/>
      <c r="F6" s="51" t="str">
        <f ca="1">MID(CELL("filename",B2),FIND("]",CELL("filename",B2))+1,255)</f>
        <v>dec</v>
      </c>
      <c r="G6" s="52"/>
      <c r="K6" s="48">
        <f ca="1">DATEVALUE("1"&amp;F6)</f>
        <v>45261</v>
      </c>
      <c r="L6" s="48"/>
      <c r="M6" s="48"/>
      <c r="N6" s="48"/>
      <c r="O6" s="49"/>
      <c r="P6" s="7" t="s">
        <v>29</v>
      </c>
      <c r="Q6" s="50">
        <f ca="1">EOMONTH(K6,0)</f>
        <v>45291</v>
      </c>
      <c r="R6" s="48"/>
      <c r="S6" s="48"/>
      <c r="T6" s="48"/>
      <c r="U6" s="48"/>
      <c r="V6" s="48"/>
      <c r="AL6" s="24"/>
    </row>
    <row r="7" spans="2:50" ht="16.5" thickBot="1"/>
    <row r="8" spans="2:50" ht="29.25" customHeight="1">
      <c r="B8" s="16" t="s">
        <v>10</v>
      </c>
      <c r="C8" s="17" t="s">
        <v>11</v>
      </c>
      <c r="D8" s="44" t="s">
        <v>36</v>
      </c>
      <c r="E8" s="18" t="s">
        <v>12</v>
      </c>
      <c r="F8" s="8" t="str">
        <f ca="1">TEXT(F9,"ddd")</f>
        <v>Fri</v>
      </c>
      <c r="G8" s="5" t="str">
        <f t="shared" ref="G8:AJ8" ca="1" si="0">TEXT(G9,"ddd")</f>
        <v>Sat</v>
      </c>
      <c r="H8" s="5" t="str">
        <f ca="1">TEXT(H9,"ddd")</f>
        <v>Sun</v>
      </c>
      <c r="I8" s="5" t="str">
        <f t="shared" ca="1" si="0"/>
        <v>Mon</v>
      </c>
      <c r="J8" s="5" t="str">
        <f t="shared" ca="1" si="0"/>
        <v>Tue</v>
      </c>
      <c r="K8" s="5" t="str">
        <f t="shared" ca="1" si="0"/>
        <v>Wed</v>
      </c>
      <c r="L8" s="5" t="str">
        <f t="shared" ca="1" si="0"/>
        <v>Thu</v>
      </c>
      <c r="M8" s="5" t="str">
        <f t="shared" ca="1" si="0"/>
        <v>Fri</v>
      </c>
      <c r="N8" s="5" t="str">
        <f t="shared" ca="1" si="0"/>
        <v>Sat</v>
      </c>
      <c r="O8" s="5" t="str">
        <f t="shared" ca="1" si="0"/>
        <v>Sun</v>
      </c>
      <c r="P8" s="5" t="str">
        <f t="shared" ca="1" si="0"/>
        <v>Mon</v>
      </c>
      <c r="Q8" s="5" t="str">
        <f t="shared" ca="1" si="0"/>
        <v>Tue</v>
      </c>
      <c r="R8" s="5" t="str">
        <f t="shared" ca="1" si="0"/>
        <v>Wed</v>
      </c>
      <c r="S8" s="5" t="str">
        <f t="shared" ca="1" si="0"/>
        <v>Thu</v>
      </c>
      <c r="T8" s="5" t="str">
        <f t="shared" ca="1" si="0"/>
        <v>Fri</v>
      </c>
      <c r="U8" s="5" t="str">
        <f t="shared" ca="1" si="0"/>
        <v>Sat</v>
      </c>
      <c r="V8" s="5" t="str">
        <f t="shared" ca="1" si="0"/>
        <v>Sun</v>
      </c>
      <c r="W8" s="5" t="str">
        <f t="shared" ca="1" si="0"/>
        <v>Mon</v>
      </c>
      <c r="X8" s="5" t="str">
        <f t="shared" ca="1" si="0"/>
        <v>Tue</v>
      </c>
      <c r="Y8" s="5" t="str">
        <f t="shared" ca="1" si="0"/>
        <v>Wed</v>
      </c>
      <c r="Z8" s="5" t="str">
        <f t="shared" ca="1" si="0"/>
        <v>Thu</v>
      </c>
      <c r="AA8" s="5" t="str">
        <f t="shared" ca="1" si="0"/>
        <v>Fri</v>
      </c>
      <c r="AB8" s="5" t="str">
        <f t="shared" ca="1" si="0"/>
        <v>Sat</v>
      </c>
      <c r="AC8" s="5" t="str">
        <f t="shared" ca="1" si="0"/>
        <v>Sun</v>
      </c>
      <c r="AD8" s="5" t="str">
        <f t="shared" ca="1" si="0"/>
        <v>Mon</v>
      </c>
      <c r="AE8" s="5" t="str">
        <f t="shared" ca="1" si="0"/>
        <v>Tue</v>
      </c>
      <c r="AF8" s="5" t="str">
        <f t="shared" ca="1" si="0"/>
        <v>Wed</v>
      </c>
      <c r="AG8" s="5" t="str">
        <f t="shared" ca="1" si="0"/>
        <v>Thu</v>
      </c>
      <c r="AH8" s="5" t="str">
        <f t="shared" ca="1" si="0"/>
        <v>Fri</v>
      </c>
      <c r="AI8" s="5" t="str">
        <f t="shared" ca="1" si="0"/>
        <v>Sat</v>
      </c>
      <c r="AJ8" s="5" t="str">
        <f t="shared" ca="1" si="0"/>
        <v>Sun</v>
      </c>
      <c r="AL8" s="42" t="s">
        <v>2</v>
      </c>
      <c r="AM8" s="42" t="s">
        <v>1</v>
      </c>
      <c r="AN8" s="41" t="s">
        <v>30</v>
      </c>
      <c r="AO8" s="41" t="s">
        <v>31</v>
      </c>
      <c r="AP8" s="41" t="s">
        <v>32</v>
      </c>
      <c r="AQ8" s="41" t="s">
        <v>3</v>
      </c>
      <c r="AR8" s="41" t="s">
        <v>4</v>
      </c>
      <c r="AS8" s="41" t="s">
        <v>5</v>
      </c>
      <c r="AT8" s="41" t="s">
        <v>8</v>
      </c>
      <c r="AU8" s="41" t="s">
        <v>6</v>
      </c>
      <c r="AV8" s="41" t="s">
        <v>33</v>
      </c>
      <c r="AW8" s="41" t="s">
        <v>7</v>
      </c>
      <c r="AX8" s="41" t="s">
        <v>9</v>
      </c>
    </row>
    <row r="9" spans="2:50" ht="16.5" customHeight="1" thickBot="1">
      <c r="B9" s="21"/>
      <c r="C9" s="22"/>
      <c r="D9" s="45"/>
      <c r="E9" s="23"/>
      <c r="F9" s="9">
        <f ca="1">K6</f>
        <v>45261</v>
      </c>
      <c r="G9" s="6">
        <f t="shared" ref="G9:AJ9" ca="1" si="1">IF(F9&lt;$Q$6,F9+1,"")</f>
        <v>45262</v>
      </c>
      <c r="H9" s="6">
        <f t="shared" ca="1" si="1"/>
        <v>45263</v>
      </c>
      <c r="I9" s="6">
        <f t="shared" ca="1" si="1"/>
        <v>45264</v>
      </c>
      <c r="J9" s="6">
        <f t="shared" ca="1" si="1"/>
        <v>45265</v>
      </c>
      <c r="K9" s="6">
        <f t="shared" ca="1" si="1"/>
        <v>45266</v>
      </c>
      <c r="L9" s="6">
        <f t="shared" ca="1" si="1"/>
        <v>45267</v>
      </c>
      <c r="M9" s="6">
        <f t="shared" ca="1" si="1"/>
        <v>45268</v>
      </c>
      <c r="N9" s="6">
        <f t="shared" ca="1" si="1"/>
        <v>45269</v>
      </c>
      <c r="O9" s="6">
        <f t="shared" ca="1" si="1"/>
        <v>45270</v>
      </c>
      <c r="P9" s="6">
        <f t="shared" ca="1" si="1"/>
        <v>45271</v>
      </c>
      <c r="Q9" s="6">
        <f t="shared" ca="1" si="1"/>
        <v>45272</v>
      </c>
      <c r="R9" s="6">
        <f t="shared" ca="1" si="1"/>
        <v>45273</v>
      </c>
      <c r="S9" s="6">
        <f t="shared" ca="1" si="1"/>
        <v>45274</v>
      </c>
      <c r="T9" s="6">
        <f t="shared" ca="1" si="1"/>
        <v>45275</v>
      </c>
      <c r="U9" s="6">
        <f t="shared" ca="1" si="1"/>
        <v>45276</v>
      </c>
      <c r="V9" s="6">
        <f t="shared" ca="1" si="1"/>
        <v>45277</v>
      </c>
      <c r="W9" s="6">
        <f t="shared" ca="1" si="1"/>
        <v>45278</v>
      </c>
      <c r="X9" s="6">
        <f t="shared" ca="1" si="1"/>
        <v>45279</v>
      </c>
      <c r="Y9" s="6">
        <f t="shared" ca="1" si="1"/>
        <v>45280</v>
      </c>
      <c r="Z9" s="6">
        <f t="shared" ca="1" si="1"/>
        <v>45281</v>
      </c>
      <c r="AA9" s="6">
        <f t="shared" ca="1" si="1"/>
        <v>45282</v>
      </c>
      <c r="AB9" s="6">
        <f t="shared" ca="1" si="1"/>
        <v>45283</v>
      </c>
      <c r="AC9" s="6">
        <f t="shared" ca="1" si="1"/>
        <v>45284</v>
      </c>
      <c r="AD9" s="6">
        <f t="shared" ca="1" si="1"/>
        <v>45285</v>
      </c>
      <c r="AE9" s="6">
        <f t="shared" ca="1" si="1"/>
        <v>45286</v>
      </c>
      <c r="AF9" s="6">
        <f t="shared" ca="1" si="1"/>
        <v>45287</v>
      </c>
      <c r="AG9" s="6">
        <f t="shared" ca="1" si="1"/>
        <v>45288</v>
      </c>
      <c r="AH9" s="6">
        <f t="shared" ca="1" si="1"/>
        <v>45289</v>
      </c>
      <c r="AI9" s="6">
        <f t="shared" ca="1" si="1"/>
        <v>45290</v>
      </c>
      <c r="AJ9" s="6">
        <f t="shared" ca="1" si="1"/>
        <v>45291</v>
      </c>
      <c r="AL9" s="42"/>
      <c r="AM9" s="42"/>
      <c r="AN9" s="42"/>
      <c r="AO9" s="42"/>
      <c r="AP9" s="42"/>
      <c r="AQ9" s="42"/>
      <c r="AR9" s="41"/>
      <c r="AS9" s="42"/>
      <c r="AT9" s="42"/>
      <c r="AU9" s="42"/>
      <c r="AV9" s="41"/>
      <c r="AW9" s="42"/>
      <c r="AX9" s="42"/>
    </row>
    <row r="10" spans="2:50">
      <c r="B10" s="30" t="s">
        <v>13</v>
      </c>
      <c r="C10" s="31" t="s">
        <v>37</v>
      </c>
      <c r="D10" s="32">
        <v>43466</v>
      </c>
      <c r="E10" s="33" t="s">
        <v>14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L10" s="2">
        <f>COUNTIF(may!$F10:$AJ10,"p")</f>
        <v>0</v>
      </c>
      <c r="AM10" s="2">
        <f>COUNTIF(may!$F10:$AJ10,"a")</f>
        <v>0</v>
      </c>
      <c r="AN10" s="2">
        <f>COUNTIF(may!$F10:$AJ10,"l")</f>
        <v>0</v>
      </c>
      <c r="AO10" s="2">
        <v>2</v>
      </c>
      <c r="AP10" s="2">
        <f>IF(AN10&gt;AO10,AN10-AO10,0)</f>
        <v>0</v>
      </c>
      <c r="AQ10" s="2">
        <f t="shared" ref="AQ10:AQ24" ca="1" si="2">DAY($Q$6)</f>
        <v>31</v>
      </c>
      <c r="AR10" s="2">
        <f>IF(AL10=0,0,COUNTIF($F$8:$AJ$8,"sun")+AL10)</f>
        <v>0</v>
      </c>
      <c r="AS10" s="2">
        <v>15000</v>
      </c>
      <c r="AT10" s="2">
        <f>AS10*5%</f>
        <v>750</v>
      </c>
      <c r="AU10" s="3">
        <f ca="1">AS10/AQ10</f>
        <v>483.87096774193549</v>
      </c>
      <c r="AV10" s="3">
        <f>IF(AS10&gt;20000,3000,2000)</f>
        <v>2000</v>
      </c>
      <c r="AW10" s="2">
        <f ca="1">AU10*AR10</f>
        <v>0</v>
      </c>
      <c r="AX10" s="3">
        <f>IF(AL10=0,0,AW10+AV10-AT10)</f>
        <v>0</v>
      </c>
    </row>
    <row r="11" spans="2:50">
      <c r="B11" s="11" t="s">
        <v>15</v>
      </c>
      <c r="C11" s="1" t="s">
        <v>38</v>
      </c>
      <c r="D11" s="29">
        <v>43467</v>
      </c>
      <c r="E11" s="12" t="s">
        <v>16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L11" s="2">
        <f>COUNTIF(may!$F11:$AJ11,"p")</f>
        <v>0</v>
      </c>
      <c r="AM11" s="2">
        <f>COUNTIF(may!$F11:$AJ11,"a")</f>
        <v>0</v>
      </c>
      <c r="AN11" s="2">
        <f>COUNTIF(may!$F11:$AJ11,"l")</f>
        <v>0</v>
      </c>
      <c r="AO11" s="2">
        <v>2</v>
      </c>
      <c r="AP11" s="2">
        <f t="shared" ref="AP11:AP24" si="3">IF(AN11&gt;AO11,AN11-AO11,0)</f>
        <v>0</v>
      </c>
      <c r="AQ11" s="2">
        <f t="shared" ca="1" si="2"/>
        <v>31</v>
      </c>
      <c r="AR11" s="2">
        <f t="shared" ref="AR11:AR24" si="4">IF(AL11=0,0,COUNTIF($F$8:$AJ$8,"sun")+AL11)</f>
        <v>0</v>
      </c>
      <c r="AS11" s="2">
        <v>16000</v>
      </c>
      <c r="AT11" s="2">
        <f t="shared" ref="AT11:AT24" si="5">AS11*5%</f>
        <v>800</v>
      </c>
      <c r="AU11" s="3">
        <f t="shared" ref="AU11:AU24" ca="1" si="6">AS11/AQ11</f>
        <v>516.12903225806451</v>
      </c>
      <c r="AV11" s="3">
        <f t="shared" ref="AV11:AV24" si="7">IF(AS11&gt;20000,3000,2000)</f>
        <v>2000</v>
      </c>
      <c r="AW11" s="2">
        <f t="shared" ref="AW11:AW24" ca="1" si="8">AU11*AR11</f>
        <v>0</v>
      </c>
      <c r="AX11" s="3">
        <f t="shared" ref="AX11:AX24" si="9">IF(AL11=0,0,AW11+AV11-AT11)</f>
        <v>0</v>
      </c>
    </row>
    <row r="12" spans="2:50">
      <c r="B12" s="11" t="s">
        <v>18</v>
      </c>
      <c r="C12" s="19" t="s">
        <v>39</v>
      </c>
      <c r="D12" s="29">
        <v>43468</v>
      </c>
      <c r="E12" s="12" t="s">
        <v>19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L12" s="2">
        <f>COUNTIF(may!$F12:$AJ12,"p")</f>
        <v>0</v>
      </c>
      <c r="AM12" s="2">
        <f>COUNTIF(may!$F12:$AJ12,"a")</f>
        <v>0</v>
      </c>
      <c r="AN12" s="2">
        <f>COUNTIF(may!$F12:$AJ12,"l")</f>
        <v>0</v>
      </c>
      <c r="AO12" s="2">
        <v>2</v>
      </c>
      <c r="AP12" s="2">
        <f t="shared" si="3"/>
        <v>0</v>
      </c>
      <c r="AQ12" s="2">
        <f t="shared" ca="1" si="2"/>
        <v>31</v>
      </c>
      <c r="AR12" s="2">
        <f t="shared" si="4"/>
        <v>0</v>
      </c>
      <c r="AS12" s="2">
        <v>17000</v>
      </c>
      <c r="AT12" s="2">
        <f t="shared" si="5"/>
        <v>850</v>
      </c>
      <c r="AU12" s="3">
        <f t="shared" ca="1" si="6"/>
        <v>548.38709677419354</v>
      </c>
      <c r="AV12" s="3">
        <f t="shared" si="7"/>
        <v>2000</v>
      </c>
      <c r="AW12" s="2">
        <f t="shared" ca="1" si="8"/>
        <v>0</v>
      </c>
      <c r="AX12" s="3">
        <f t="shared" si="9"/>
        <v>0</v>
      </c>
    </row>
    <row r="13" spans="2:50">
      <c r="B13" s="11" t="s">
        <v>21</v>
      </c>
      <c r="C13" s="1" t="s">
        <v>40</v>
      </c>
      <c r="D13" s="29">
        <v>43469</v>
      </c>
      <c r="E13" s="12" t="s">
        <v>14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L13" s="2">
        <f>COUNTIF(may!$F13:$AJ13,"p")</f>
        <v>0</v>
      </c>
      <c r="AM13" s="2">
        <f>COUNTIF(may!$F13:$AJ13,"a")</f>
        <v>0</v>
      </c>
      <c r="AN13" s="2">
        <f>COUNTIF(may!$F13:$AJ13,"l")</f>
        <v>0</v>
      </c>
      <c r="AO13" s="2">
        <v>2</v>
      </c>
      <c r="AP13" s="2">
        <f t="shared" si="3"/>
        <v>0</v>
      </c>
      <c r="AQ13" s="2">
        <f t="shared" ca="1" si="2"/>
        <v>31</v>
      </c>
      <c r="AR13" s="2">
        <f t="shared" si="4"/>
        <v>0</v>
      </c>
      <c r="AS13" s="2">
        <v>18000</v>
      </c>
      <c r="AT13" s="2">
        <f t="shared" si="5"/>
        <v>900</v>
      </c>
      <c r="AU13" s="3">
        <f t="shared" ca="1" si="6"/>
        <v>580.64516129032256</v>
      </c>
      <c r="AV13" s="3">
        <f t="shared" si="7"/>
        <v>2000</v>
      </c>
      <c r="AW13" s="2">
        <f t="shared" ca="1" si="8"/>
        <v>0</v>
      </c>
      <c r="AX13" s="3">
        <f t="shared" si="9"/>
        <v>0</v>
      </c>
    </row>
    <row r="14" spans="2:50">
      <c r="B14" s="11" t="s">
        <v>22</v>
      </c>
      <c r="C14" s="19" t="s">
        <v>41</v>
      </c>
      <c r="D14" s="29">
        <v>43470</v>
      </c>
      <c r="E14" s="12" t="s">
        <v>16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L14" s="2">
        <f>COUNTIF(may!$F14:$AJ14,"p")</f>
        <v>0</v>
      </c>
      <c r="AM14" s="2">
        <f>COUNTIF(may!$F14:$AJ14,"a")</f>
        <v>0</v>
      </c>
      <c r="AN14" s="2">
        <f>COUNTIF(may!$F14:$AJ14,"l")</f>
        <v>0</v>
      </c>
      <c r="AO14" s="2">
        <v>2</v>
      </c>
      <c r="AP14" s="2">
        <f t="shared" si="3"/>
        <v>0</v>
      </c>
      <c r="AQ14" s="2">
        <f t="shared" ca="1" si="2"/>
        <v>31</v>
      </c>
      <c r="AR14" s="2">
        <f t="shared" si="4"/>
        <v>0</v>
      </c>
      <c r="AS14" s="2">
        <v>19000</v>
      </c>
      <c r="AT14" s="2">
        <f t="shared" si="5"/>
        <v>950</v>
      </c>
      <c r="AU14" s="3">
        <f t="shared" ca="1" si="6"/>
        <v>612.90322580645159</v>
      </c>
      <c r="AV14" s="3">
        <f t="shared" si="7"/>
        <v>2000</v>
      </c>
      <c r="AW14" s="2">
        <f t="shared" ca="1" si="8"/>
        <v>0</v>
      </c>
      <c r="AX14" s="3">
        <f t="shared" si="9"/>
        <v>0</v>
      </c>
    </row>
    <row r="15" spans="2:50">
      <c r="B15" s="11" t="s">
        <v>23</v>
      </c>
      <c r="C15" s="1" t="s">
        <v>42</v>
      </c>
      <c r="D15" s="29">
        <v>43471</v>
      </c>
      <c r="E15" s="12" t="s">
        <v>19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L15" s="2">
        <f>COUNTIF(may!$F15:$AJ15,"p")</f>
        <v>0</v>
      </c>
      <c r="AM15" s="2">
        <f>COUNTIF(may!$F15:$AJ15,"a")</f>
        <v>0</v>
      </c>
      <c r="AN15" s="2">
        <f>COUNTIF(may!$F15:$AJ15,"l")</f>
        <v>0</v>
      </c>
      <c r="AO15" s="2">
        <v>2</v>
      </c>
      <c r="AP15" s="2">
        <f t="shared" si="3"/>
        <v>0</v>
      </c>
      <c r="AQ15" s="2">
        <f t="shared" ca="1" si="2"/>
        <v>31</v>
      </c>
      <c r="AR15" s="2">
        <f t="shared" si="4"/>
        <v>0</v>
      </c>
      <c r="AS15" s="2">
        <v>20000</v>
      </c>
      <c r="AT15" s="2">
        <f t="shared" si="5"/>
        <v>1000</v>
      </c>
      <c r="AU15" s="3">
        <f t="shared" ca="1" si="6"/>
        <v>645.16129032258061</v>
      </c>
      <c r="AV15" s="3">
        <f t="shared" si="7"/>
        <v>2000</v>
      </c>
      <c r="AW15" s="2">
        <f t="shared" ca="1" si="8"/>
        <v>0</v>
      </c>
      <c r="AX15" s="3">
        <f t="shared" si="9"/>
        <v>0</v>
      </c>
    </row>
    <row r="16" spans="2:50">
      <c r="B16" s="11" t="s">
        <v>24</v>
      </c>
      <c r="C16" s="19" t="s">
        <v>43</v>
      </c>
      <c r="D16" s="29">
        <v>43472</v>
      </c>
      <c r="E16" s="12" t="s">
        <v>14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L16" s="2">
        <f>COUNTIF(may!$F16:$AJ16,"p")</f>
        <v>0</v>
      </c>
      <c r="AM16" s="2">
        <f>COUNTIF(may!$F16:$AJ16,"a")</f>
        <v>0</v>
      </c>
      <c r="AN16" s="2">
        <f>COUNTIF(may!$F16:$AJ16,"l")</f>
        <v>0</v>
      </c>
      <c r="AO16" s="2">
        <v>2</v>
      </c>
      <c r="AP16" s="2">
        <f t="shared" si="3"/>
        <v>0</v>
      </c>
      <c r="AQ16" s="2">
        <f t="shared" ca="1" si="2"/>
        <v>31</v>
      </c>
      <c r="AR16" s="2">
        <f t="shared" si="4"/>
        <v>0</v>
      </c>
      <c r="AS16" s="2">
        <v>21000</v>
      </c>
      <c r="AT16" s="2">
        <f t="shared" si="5"/>
        <v>1050</v>
      </c>
      <c r="AU16" s="3">
        <f t="shared" ca="1" si="6"/>
        <v>677.41935483870964</v>
      </c>
      <c r="AV16" s="3">
        <f t="shared" si="7"/>
        <v>3000</v>
      </c>
      <c r="AW16" s="2">
        <f t="shared" ca="1" si="8"/>
        <v>0</v>
      </c>
      <c r="AX16" s="3">
        <f t="shared" si="9"/>
        <v>0</v>
      </c>
    </row>
    <row r="17" spans="2:50">
      <c r="B17" s="11" t="s">
        <v>25</v>
      </c>
      <c r="C17" s="1" t="s">
        <v>44</v>
      </c>
      <c r="D17" s="29">
        <v>43473</v>
      </c>
      <c r="E17" s="12" t="s">
        <v>16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L17" s="2">
        <f>COUNTIF(may!$F17:$AJ17,"p")</f>
        <v>0</v>
      </c>
      <c r="AM17" s="2">
        <f>COUNTIF(may!$F17:$AJ17,"a")</f>
        <v>0</v>
      </c>
      <c r="AN17" s="2">
        <f>COUNTIF(may!$F17:$AJ17,"l")</f>
        <v>0</v>
      </c>
      <c r="AO17" s="2">
        <v>2</v>
      </c>
      <c r="AP17" s="2">
        <f t="shared" si="3"/>
        <v>0</v>
      </c>
      <c r="AQ17" s="2">
        <f t="shared" ca="1" si="2"/>
        <v>31</v>
      </c>
      <c r="AR17" s="2">
        <f t="shared" si="4"/>
        <v>0</v>
      </c>
      <c r="AS17" s="2">
        <v>22000</v>
      </c>
      <c r="AT17" s="2">
        <f t="shared" si="5"/>
        <v>1100</v>
      </c>
      <c r="AU17" s="3">
        <f t="shared" ca="1" si="6"/>
        <v>709.67741935483866</v>
      </c>
      <c r="AV17" s="3">
        <f t="shared" si="7"/>
        <v>3000</v>
      </c>
      <c r="AW17" s="2">
        <f t="shared" ca="1" si="8"/>
        <v>0</v>
      </c>
      <c r="AX17" s="3">
        <f t="shared" si="9"/>
        <v>0</v>
      </c>
    </row>
    <row r="18" spans="2:50">
      <c r="B18" s="11" t="s">
        <v>26</v>
      </c>
      <c r="C18" s="19" t="s">
        <v>45</v>
      </c>
      <c r="D18" s="29">
        <v>43474</v>
      </c>
      <c r="E18" s="12" t="s">
        <v>19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L18" s="2">
        <f>COUNTIF(may!$F18:$AJ18,"p")</f>
        <v>0</v>
      </c>
      <c r="AM18" s="2">
        <f>COUNTIF(may!$F18:$AJ18,"a")</f>
        <v>0</v>
      </c>
      <c r="AN18" s="2">
        <f>COUNTIF(may!$F18:$AJ18,"l")</f>
        <v>0</v>
      </c>
      <c r="AO18" s="2">
        <v>2</v>
      </c>
      <c r="AP18" s="2">
        <f t="shared" si="3"/>
        <v>0</v>
      </c>
      <c r="AQ18" s="2">
        <f t="shared" ca="1" si="2"/>
        <v>31</v>
      </c>
      <c r="AR18" s="2">
        <f t="shared" si="4"/>
        <v>0</v>
      </c>
      <c r="AS18" s="2">
        <v>23000</v>
      </c>
      <c r="AT18" s="2">
        <f t="shared" si="5"/>
        <v>1150</v>
      </c>
      <c r="AU18" s="3">
        <f t="shared" ca="1" si="6"/>
        <v>741.93548387096769</v>
      </c>
      <c r="AV18" s="3">
        <f t="shared" si="7"/>
        <v>3000</v>
      </c>
      <c r="AW18" s="2">
        <f t="shared" ca="1" si="8"/>
        <v>0</v>
      </c>
      <c r="AX18" s="3">
        <f t="shared" si="9"/>
        <v>0</v>
      </c>
    </row>
    <row r="19" spans="2:50">
      <c r="B19" s="11" t="s">
        <v>27</v>
      </c>
      <c r="C19" s="1" t="s">
        <v>46</v>
      </c>
      <c r="D19" s="29">
        <v>43475</v>
      </c>
      <c r="E19" s="12" t="s">
        <v>14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L19" s="2">
        <f>COUNTIF(may!$F19:$AJ19,"p")</f>
        <v>0</v>
      </c>
      <c r="AM19" s="2">
        <f>COUNTIF(may!$F19:$AJ19,"a")</f>
        <v>0</v>
      </c>
      <c r="AN19" s="2">
        <f>COUNTIF(may!$F19:$AJ19,"l")</f>
        <v>0</v>
      </c>
      <c r="AO19" s="2">
        <v>2</v>
      </c>
      <c r="AP19" s="2">
        <f t="shared" si="3"/>
        <v>0</v>
      </c>
      <c r="AQ19" s="2">
        <f t="shared" ca="1" si="2"/>
        <v>31</v>
      </c>
      <c r="AR19" s="2">
        <f t="shared" si="4"/>
        <v>0</v>
      </c>
      <c r="AS19" s="2">
        <v>24000</v>
      </c>
      <c r="AT19" s="2">
        <f t="shared" si="5"/>
        <v>1200</v>
      </c>
      <c r="AU19" s="3">
        <f t="shared" ca="1" si="6"/>
        <v>774.19354838709683</v>
      </c>
      <c r="AV19" s="3">
        <f t="shared" si="7"/>
        <v>3000</v>
      </c>
      <c r="AW19" s="2">
        <f t="shared" ca="1" si="8"/>
        <v>0</v>
      </c>
      <c r="AX19" s="3">
        <f t="shared" si="9"/>
        <v>0</v>
      </c>
    </row>
    <row r="20" spans="2:50">
      <c r="B20" s="11" t="s">
        <v>28</v>
      </c>
      <c r="C20" s="19" t="s">
        <v>47</v>
      </c>
      <c r="D20" s="29">
        <v>43476</v>
      </c>
      <c r="E20" s="12" t="s">
        <v>16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L20" s="2">
        <f>COUNTIF(may!$F20:$AJ20,"p")</f>
        <v>0</v>
      </c>
      <c r="AM20" s="2">
        <f>COUNTIF(may!$F20:$AJ20,"a")</f>
        <v>0</v>
      </c>
      <c r="AN20" s="2">
        <f>COUNTIF(may!$F20:$AJ20,"l")</f>
        <v>0</v>
      </c>
      <c r="AO20" s="2">
        <v>2</v>
      </c>
      <c r="AP20" s="2">
        <f t="shared" si="3"/>
        <v>0</v>
      </c>
      <c r="AQ20" s="2">
        <f t="shared" ca="1" si="2"/>
        <v>31</v>
      </c>
      <c r="AR20" s="2">
        <f t="shared" si="4"/>
        <v>0</v>
      </c>
      <c r="AS20" s="2">
        <v>25000</v>
      </c>
      <c r="AT20" s="2">
        <f t="shared" si="5"/>
        <v>1250</v>
      </c>
      <c r="AU20" s="3">
        <f t="shared" ca="1" si="6"/>
        <v>806.45161290322585</v>
      </c>
      <c r="AV20" s="3">
        <f t="shared" si="7"/>
        <v>3000</v>
      </c>
      <c r="AW20" s="2">
        <f t="shared" ca="1" si="8"/>
        <v>0</v>
      </c>
      <c r="AX20" s="3">
        <f t="shared" si="9"/>
        <v>0</v>
      </c>
    </row>
    <row r="21" spans="2:50">
      <c r="B21" s="11" t="s">
        <v>49</v>
      </c>
      <c r="C21" s="19" t="s">
        <v>50</v>
      </c>
      <c r="D21" s="29">
        <v>43477</v>
      </c>
      <c r="E21" s="12" t="s">
        <v>14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L21" s="2">
        <f>COUNTIF(may!$F21:$AJ21,"p")</f>
        <v>0</v>
      </c>
      <c r="AM21" s="2">
        <f>COUNTIF(may!$F21:$AJ21,"a")</f>
        <v>0</v>
      </c>
      <c r="AN21" s="2">
        <f>COUNTIF(may!$F21:$AJ21,"l")</f>
        <v>0</v>
      </c>
      <c r="AO21" s="2">
        <v>2</v>
      </c>
      <c r="AP21" s="2">
        <f t="shared" si="3"/>
        <v>0</v>
      </c>
      <c r="AQ21" s="2">
        <f t="shared" ca="1" si="2"/>
        <v>31</v>
      </c>
      <c r="AR21" s="2">
        <f t="shared" si="4"/>
        <v>0</v>
      </c>
      <c r="AS21" s="2">
        <v>26000</v>
      </c>
      <c r="AT21" s="2">
        <f t="shared" si="5"/>
        <v>1300</v>
      </c>
      <c r="AU21" s="3">
        <f t="shared" ca="1" si="6"/>
        <v>838.70967741935488</v>
      </c>
      <c r="AV21" s="3">
        <f t="shared" si="7"/>
        <v>3000</v>
      </c>
      <c r="AW21" s="2">
        <f t="shared" ca="1" si="8"/>
        <v>0</v>
      </c>
      <c r="AX21" s="3">
        <f t="shared" si="9"/>
        <v>0</v>
      </c>
    </row>
    <row r="22" spans="2:50">
      <c r="B22" s="11" t="s">
        <v>51</v>
      </c>
      <c r="C22" s="1" t="s">
        <v>52</v>
      </c>
      <c r="D22" s="29">
        <v>43478</v>
      </c>
      <c r="E22" s="12" t="s">
        <v>16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L22" s="2">
        <f>COUNTIF(may!$F22:$AJ22,"p")</f>
        <v>0</v>
      </c>
      <c r="AM22" s="2">
        <f>COUNTIF(may!$F22:$AJ22,"a")</f>
        <v>0</v>
      </c>
      <c r="AN22" s="2">
        <f>COUNTIF(may!$F22:$AJ22,"l")</f>
        <v>0</v>
      </c>
      <c r="AO22" s="2">
        <v>2</v>
      </c>
      <c r="AP22" s="2">
        <f t="shared" si="3"/>
        <v>0</v>
      </c>
      <c r="AQ22" s="2">
        <f t="shared" ca="1" si="2"/>
        <v>31</v>
      </c>
      <c r="AR22" s="2">
        <f t="shared" si="4"/>
        <v>0</v>
      </c>
      <c r="AS22" s="2">
        <v>27000</v>
      </c>
      <c r="AT22" s="2">
        <f t="shared" si="5"/>
        <v>1350</v>
      </c>
      <c r="AU22" s="3">
        <f t="shared" ca="1" si="6"/>
        <v>870.9677419354839</v>
      </c>
      <c r="AV22" s="3">
        <f t="shared" si="7"/>
        <v>3000</v>
      </c>
      <c r="AW22" s="2">
        <f t="shared" ca="1" si="8"/>
        <v>0</v>
      </c>
      <c r="AX22" s="3">
        <f t="shared" si="9"/>
        <v>0</v>
      </c>
    </row>
    <row r="23" spans="2:50">
      <c r="B23" s="11" t="s">
        <v>53</v>
      </c>
      <c r="C23" s="19" t="s">
        <v>54</v>
      </c>
      <c r="D23" s="29">
        <v>43479</v>
      </c>
      <c r="E23" s="12" t="s">
        <v>19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L23" s="2">
        <f>COUNTIF(may!$F23:$AJ23,"p")</f>
        <v>0</v>
      </c>
      <c r="AM23" s="2">
        <f>COUNTIF(may!$F23:$AJ23,"a")</f>
        <v>0</v>
      </c>
      <c r="AN23" s="2">
        <f>COUNTIF(may!$F23:$AJ23,"l")</f>
        <v>0</v>
      </c>
      <c r="AO23" s="2">
        <v>2</v>
      </c>
      <c r="AP23" s="2">
        <f t="shared" si="3"/>
        <v>0</v>
      </c>
      <c r="AQ23" s="2">
        <f t="shared" ca="1" si="2"/>
        <v>31</v>
      </c>
      <c r="AR23" s="2">
        <f t="shared" si="4"/>
        <v>0</v>
      </c>
      <c r="AS23" s="2">
        <v>28000</v>
      </c>
      <c r="AT23" s="2">
        <f t="shared" si="5"/>
        <v>1400</v>
      </c>
      <c r="AU23" s="3">
        <f t="shared" ca="1" si="6"/>
        <v>903.22580645161293</v>
      </c>
      <c r="AV23" s="3">
        <f t="shared" si="7"/>
        <v>3000</v>
      </c>
      <c r="AW23" s="2">
        <f t="shared" ca="1" si="8"/>
        <v>0</v>
      </c>
      <c r="AX23" s="3">
        <f t="shared" si="9"/>
        <v>0</v>
      </c>
    </row>
    <row r="24" spans="2:50" ht="16.5" thickBot="1">
      <c r="B24" s="13" t="s">
        <v>55</v>
      </c>
      <c r="C24" s="14" t="s">
        <v>56</v>
      </c>
      <c r="D24" s="34">
        <v>43480</v>
      </c>
      <c r="E24" s="15" t="s">
        <v>14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L24" s="2">
        <f>COUNTIF(may!$F24:$AJ24,"p")</f>
        <v>0</v>
      </c>
      <c r="AM24" s="2">
        <f>COUNTIF(may!$F24:$AJ24,"a")</f>
        <v>0</v>
      </c>
      <c r="AN24" s="2">
        <f>COUNTIF(may!$F24:$AJ24,"l")</f>
        <v>0</v>
      </c>
      <c r="AO24" s="2">
        <v>2</v>
      </c>
      <c r="AP24" s="2">
        <f t="shared" si="3"/>
        <v>0</v>
      </c>
      <c r="AQ24" s="2">
        <f t="shared" ca="1" si="2"/>
        <v>31</v>
      </c>
      <c r="AR24" s="2">
        <f t="shared" si="4"/>
        <v>0</v>
      </c>
      <c r="AS24" s="2">
        <v>29000</v>
      </c>
      <c r="AT24" s="2">
        <f t="shared" si="5"/>
        <v>1450</v>
      </c>
      <c r="AU24" s="3">
        <f t="shared" ca="1" si="6"/>
        <v>935.48387096774195</v>
      </c>
      <c r="AV24" s="3">
        <f t="shared" si="7"/>
        <v>3000</v>
      </c>
      <c r="AW24" s="2">
        <f t="shared" ca="1" si="8"/>
        <v>0</v>
      </c>
      <c r="AX24" s="3">
        <f t="shared" si="9"/>
        <v>0</v>
      </c>
    </row>
  </sheetData>
  <mergeCells count="20">
    <mergeCell ref="C2:AJ4"/>
    <mergeCell ref="AL2:AX4"/>
    <mergeCell ref="B6:E6"/>
    <mergeCell ref="F6:G6"/>
    <mergeCell ref="K6:O6"/>
    <mergeCell ref="Q6:V6"/>
    <mergeCell ref="AW8:AW9"/>
    <mergeCell ref="AX8:AX9"/>
    <mergeCell ref="AQ8:AQ9"/>
    <mergeCell ref="AR8:AR9"/>
    <mergeCell ref="D8:D9"/>
    <mergeCell ref="AL8:AL9"/>
    <mergeCell ref="AM8:AM9"/>
    <mergeCell ref="AN8:AN9"/>
    <mergeCell ref="AO8:AO9"/>
    <mergeCell ref="AS8:AS9"/>
    <mergeCell ref="AT8:AT9"/>
    <mergeCell ref="AU8:AU9"/>
    <mergeCell ref="AV8:AV9"/>
    <mergeCell ref="AP8:AP9"/>
  </mergeCells>
  <conditionalFormatting sqref="F10:AJ24">
    <cfRule type="expression" dxfId="0" priority="1">
      <formula>F$8="sun"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B2:AX24"/>
  <sheetViews>
    <sheetView showGridLines="0" workbookViewId="0">
      <selection activeCell="W13" sqref="W13"/>
    </sheetView>
  </sheetViews>
  <sheetFormatPr defaultRowHeight="15.75"/>
  <cols>
    <col min="1" max="1" width="3.625" customWidth="1"/>
    <col min="2" max="2" width="12.375" bestFit="1" customWidth="1"/>
    <col min="3" max="3" width="12.375" customWidth="1"/>
    <col min="4" max="4" width="12.375" style="4" bestFit="1" customWidth="1"/>
    <col min="5" max="5" width="12.375" bestFit="1" customWidth="1"/>
    <col min="6" max="6" width="4.25" bestFit="1" customWidth="1"/>
    <col min="7" max="11" width="3.375" bestFit="1" customWidth="1"/>
    <col min="12" max="12" width="3.5" bestFit="1" customWidth="1"/>
    <col min="13" max="36" width="3.375" bestFit="1" customWidth="1"/>
    <col min="38" max="38" width="8.5" bestFit="1" customWidth="1"/>
    <col min="39" max="39" width="8" bestFit="1" customWidth="1"/>
    <col min="40" max="40" width="6.5" hidden="1" customWidth="1"/>
    <col min="41" max="41" width="7.875" hidden="1" customWidth="1"/>
    <col min="42" max="42" width="8" hidden="1" customWidth="1"/>
    <col min="43" max="43" width="9.75" bestFit="1" customWidth="1"/>
    <col min="44" max="44" width="7.875" bestFit="1" customWidth="1"/>
    <col min="45" max="45" width="6.125" bestFit="1" customWidth="1"/>
    <col min="46" max="46" width="6.125" customWidth="1"/>
    <col min="47" max="47" width="7.875" bestFit="1" customWidth="1"/>
    <col min="48" max="48" width="7.875" customWidth="1"/>
    <col min="49" max="49" width="7.875" bestFit="1" customWidth="1"/>
    <col min="50" max="50" width="8.625" customWidth="1"/>
    <col min="51" max="51" width="7.5" bestFit="1" customWidth="1"/>
  </cols>
  <sheetData>
    <row r="2" spans="2:50" s="25" customFormat="1" ht="15.75" customHeight="1">
      <c r="C2" s="46" t="s">
        <v>48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L2" s="47" t="s">
        <v>57</v>
      </c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</row>
    <row r="3" spans="2:50" s="25" customFormat="1" ht="16.5" customHeight="1"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</row>
    <row r="4" spans="2:50" s="25" customFormat="1" ht="15.75" customHeight="1"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</row>
    <row r="6" spans="2:50">
      <c r="B6" s="43" t="s">
        <v>0</v>
      </c>
      <c r="C6" s="43"/>
      <c r="D6" s="43"/>
      <c r="E6" s="43"/>
      <c r="F6" s="51" t="str">
        <f ca="1">MID(CELL("filename",B2),FIND("]",CELL("filename",B2))+1,255)</f>
        <v>jan</v>
      </c>
      <c r="G6" s="52"/>
      <c r="K6" s="48">
        <f ca="1">DATEVALUE("1"&amp;F6)</f>
        <v>44927</v>
      </c>
      <c r="L6" s="48"/>
      <c r="M6" s="48"/>
      <c r="N6" s="48"/>
      <c r="O6" s="49"/>
      <c r="P6" s="7" t="s">
        <v>29</v>
      </c>
      <c r="Q6" s="50">
        <f ca="1">EOMONTH(K6,0)</f>
        <v>44957</v>
      </c>
      <c r="R6" s="48"/>
      <c r="S6" s="48"/>
      <c r="T6" s="48"/>
      <c r="U6" s="48"/>
      <c r="V6" s="48"/>
      <c r="AL6" s="24"/>
    </row>
    <row r="7" spans="2:50" ht="16.5" thickBot="1"/>
    <row r="8" spans="2:50" ht="29.25" customHeight="1">
      <c r="B8" s="16" t="s">
        <v>10</v>
      </c>
      <c r="C8" s="17" t="s">
        <v>11</v>
      </c>
      <c r="D8" s="44" t="s">
        <v>36</v>
      </c>
      <c r="E8" s="18" t="s">
        <v>12</v>
      </c>
      <c r="F8" s="8" t="str">
        <f ca="1">TEXT(F9,"ddd")</f>
        <v>Sun</v>
      </c>
      <c r="G8" s="5" t="str">
        <f t="shared" ref="G8:AJ8" ca="1" si="0">TEXT(G9,"ddd")</f>
        <v>Mon</v>
      </c>
      <c r="H8" s="5" t="str">
        <f ca="1">TEXT(H9,"ddd")</f>
        <v>Tue</v>
      </c>
      <c r="I8" s="5" t="str">
        <f t="shared" ca="1" si="0"/>
        <v>Wed</v>
      </c>
      <c r="J8" s="5" t="str">
        <f t="shared" ca="1" si="0"/>
        <v>Thu</v>
      </c>
      <c r="K8" s="5" t="str">
        <f t="shared" ca="1" si="0"/>
        <v>Fri</v>
      </c>
      <c r="L8" s="5" t="str">
        <f t="shared" ca="1" si="0"/>
        <v>Sat</v>
      </c>
      <c r="M8" s="5" t="str">
        <f t="shared" ca="1" si="0"/>
        <v>Sun</v>
      </c>
      <c r="N8" s="5" t="str">
        <f t="shared" ca="1" si="0"/>
        <v>Mon</v>
      </c>
      <c r="O8" s="5" t="str">
        <f t="shared" ca="1" si="0"/>
        <v>Tue</v>
      </c>
      <c r="P8" s="5" t="str">
        <f t="shared" ca="1" si="0"/>
        <v>Wed</v>
      </c>
      <c r="Q8" s="5" t="str">
        <f t="shared" ca="1" si="0"/>
        <v>Thu</v>
      </c>
      <c r="R8" s="5" t="str">
        <f t="shared" ca="1" si="0"/>
        <v>Fri</v>
      </c>
      <c r="S8" s="5" t="str">
        <f t="shared" ca="1" si="0"/>
        <v>Sat</v>
      </c>
      <c r="T8" s="5" t="str">
        <f t="shared" ca="1" si="0"/>
        <v>Sun</v>
      </c>
      <c r="U8" s="5" t="str">
        <f t="shared" ca="1" si="0"/>
        <v>Mon</v>
      </c>
      <c r="V8" s="5" t="str">
        <f t="shared" ca="1" si="0"/>
        <v>Tue</v>
      </c>
      <c r="W8" s="5" t="str">
        <f t="shared" ca="1" si="0"/>
        <v>Wed</v>
      </c>
      <c r="X8" s="5" t="str">
        <f t="shared" ca="1" si="0"/>
        <v>Thu</v>
      </c>
      <c r="Y8" s="5" t="str">
        <f t="shared" ca="1" si="0"/>
        <v>Fri</v>
      </c>
      <c r="Z8" s="5" t="str">
        <f t="shared" ca="1" si="0"/>
        <v>Sat</v>
      </c>
      <c r="AA8" s="5" t="str">
        <f t="shared" ca="1" si="0"/>
        <v>Sun</v>
      </c>
      <c r="AB8" s="5" t="str">
        <f t="shared" ca="1" si="0"/>
        <v>Mon</v>
      </c>
      <c r="AC8" s="5" t="str">
        <f t="shared" ca="1" si="0"/>
        <v>Tue</v>
      </c>
      <c r="AD8" s="5" t="str">
        <f t="shared" ca="1" si="0"/>
        <v>Wed</v>
      </c>
      <c r="AE8" s="5" t="str">
        <f t="shared" ca="1" si="0"/>
        <v>Thu</v>
      </c>
      <c r="AF8" s="5" t="str">
        <f t="shared" ca="1" si="0"/>
        <v>Fri</v>
      </c>
      <c r="AG8" s="5" t="str">
        <f t="shared" ca="1" si="0"/>
        <v>Sat</v>
      </c>
      <c r="AH8" s="5" t="str">
        <f t="shared" ca="1" si="0"/>
        <v>Sun</v>
      </c>
      <c r="AI8" s="5" t="str">
        <f t="shared" ca="1" si="0"/>
        <v>Mon</v>
      </c>
      <c r="AJ8" s="5" t="str">
        <f t="shared" ca="1" si="0"/>
        <v>Tue</v>
      </c>
      <c r="AL8" s="42" t="s">
        <v>2</v>
      </c>
      <c r="AM8" s="42" t="s">
        <v>1</v>
      </c>
      <c r="AN8" s="41" t="s">
        <v>30</v>
      </c>
      <c r="AO8" s="41" t="s">
        <v>31</v>
      </c>
      <c r="AP8" s="41" t="s">
        <v>32</v>
      </c>
      <c r="AQ8" s="41" t="s">
        <v>3</v>
      </c>
      <c r="AR8" s="41" t="s">
        <v>4</v>
      </c>
      <c r="AS8" s="41" t="s">
        <v>5</v>
      </c>
      <c r="AT8" s="41" t="s">
        <v>8</v>
      </c>
      <c r="AU8" s="41" t="s">
        <v>6</v>
      </c>
      <c r="AV8" s="41" t="s">
        <v>33</v>
      </c>
      <c r="AW8" s="41" t="s">
        <v>7</v>
      </c>
      <c r="AX8" s="41" t="s">
        <v>9</v>
      </c>
    </row>
    <row r="9" spans="2:50" ht="16.5" customHeight="1" thickBot="1">
      <c r="B9" s="21"/>
      <c r="C9" s="22"/>
      <c r="D9" s="45"/>
      <c r="E9" s="23"/>
      <c r="F9" s="9">
        <f ca="1">K6</f>
        <v>44927</v>
      </c>
      <c r="G9" s="6">
        <f t="shared" ref="G9:AJ9" ca="1" si="1">IF(F9&lt;$Q$6,F9+1,"")</f>
        <v>44928</v>
      </c>
      <c r="H9" s="6">
        <f t="shared" ca="1" si="1"/>
        <v>44929</v>
      </c>
      <c r="I9" s="6">
        <f t="shared" ca="1" si="1"/>
        <v>44930</v>
      </c>
      <c r="J9" s="6">
        <f t="shared" ca="1" si="1"/>
        <v>44931</v>
      </c>
      <c r="K9" s="6">
        <f t="shared" ca="1" si="1"/>
        <v>44932</v>
      </c>
      <c r="L9" s="6">
        <f t="shared" ca="1" si="1"/>
        <v>44933</v>
      </c>
      <c r="M9" s="6">
        <f t="shared" ca="1" si="1"/>
        <v>44934</v>
      </c>
      <c r="N9" s="6">
        <f t="shared" ca="1" si="1"/>
        <v>44935</v>
      </c>
      <c r="O9" s="6">
        <f t="shared" ca="1" si="1"/>
        <v>44936</v>
      </c>
      <c r="P9" s="6">
        <f t="shared" ca="1" si="1"/>
        <v>44937</v>
      </c>
      <c r="Q9" s="6">
        <f t="shared" ca="1" si="1"/>
        <v>44938</v>
      </c>
      <c r="R9" s="6">
        <f t="shared" ca="1" si="1"/>
        <v>44939</v>
      </c>
      <c r="S9" s="6">
        <f t="shared" ca="1" si="1"/>
        <v>44940</v>
      </c>
      <c r="T9" s="6">
        <f t="shared" ca="1" si="1"/>
        <v>44941</v>
      </c>
      <c r="U9" s="6">
        <f t="shared" ca="1" si="1"/>
        <v>44942</v>
      </c>
      <c r="V9" s="6">
        <f t="shared" ca="1" si="1"/>
        <v>44943</v>
      </c>
      <c r="W9" s="6">
        <f t="shared" ca="1" si="1"/>
        <v>44944</v>
      </c>
      <c r="X9" s="6">
        <f t="shared" ca="1" si="1"/>
        <v>44945</v>
      </c>
      <c r="Y9" s="6">
        <f t="shared" ca="1" si="1"/>
        <v>44946</v>
      </c>
      <c r="Z9" s="6">
        <f t="shared" ca="1" si="1"/>
        <v>44947</v>
      </c>
      <c r="AA9" s="6">
        <f t="shared" ca="1" si="1"/>
        <v>44948</v>
      </c>
      <c r="AB9" s="6">
        <f t="shared" ca="1" si="1"/>
        <v>44949</v>
      </c>
      <c r="AC9" s="6">
        <f t="shared" ca="1" si="1"/>
        <v>44950</v>
      </c>
      <c r="AD9" s="6">
        <f t="shared" ca="1" si="1"/>
        <v>44951</v>
      </c>
      <c r="AE9" s="6">
        <f t="shared" ca="1" si="1"/>
        <v>44952</v>
      </c>
      <c r="AF9" s="6">
        <f t="shared" ca="1" si="1"/>
        <v>44953</v>
      </c>
      <c r="AG9" s="6">
        <f t="shared" ca="1" si="1"/>
        <v>44954</v>
      </c>
      <c r="AH9" s="6">
        <f t="shared" ca="1" si="1"/>
        <v>44955</v>
      </c>
      <c r="AI9" s="6">
        <f t="shared" ca="1" si="1"/>
        <v>44956</v>
      </c>
      <c r="AJ9" s="6">
        <f t="shared" ca="1" si="1"/>
        <v>44957</v>
      </c>
      <c r="AL9" s="42"/>
      <c r="AM9" s="42"/>
      <c r="AN9" s="42"/>
      <c r="AO9" s="42"/>
      <c r="AP9" s="42"/>
      <c r="AQ9" s="42"/>
      <c r="AR9" s="41"/>
      <c r="AS9" s="42"/>
      <c r="AT9" s="42"/>
      <c r="AU9" s="42"/>
      <c r="AV9" s="41"/>
      <c r="AW9" s="42"/>
      <c r="AX9" s="42"/>
    </row>
    <row r="10" spans="2:50">
      <c r="B10" s="28" t="s">
        <v>13</v>
      </c>
      <c r="C10" s="19" t="s">
        <v>37</v>
      </c>
      <c r="D10" s="29">
        <v>43466</v>
      </c>
      <c r="E10" s="20" t="s">
        <v>14</v>
      </c>
      <c r="F10" s="10" t="s">
        <v>17</v>
      </c>
      <c r="G10" s="10" t="s">
        <v>17</v>
      </c>
      <c r="H10" s="10" t="s">
        <v>17</v>
      </c>
      <c r="I10" s="10" t="s">
        <v>17</v>
      </c>
      <c r="J10" s="10" t="s">
        <v>17</v>
      </c>
      <c r="K10" s="10"/>
      <c r="L10" s="10" t="s">
        <v>17</v>
      </c>
      <c r="M10" s="10" t="s">
        <v>17</v>
      </c>
      <c r="N10" s="10" t="s">
        <v>17</v>
      </c>
      <c r="O10" s="10" t="s">
        <v>17</v>
      </c>
      <c r="P10" s="10" t="s">
        <v>17</v>
      </c>
      <c r="Q10" s="10" t="s">
        <v>17</v>
      </c>
      <c r="R10" s="10"/>
      <c r="S10" s="10" t="s">
        <v>17</v>
      </c>
      <c r="T10" s="10" t="s">
        <v>20</v>
      </c>
      <c r="U10" s="10" t="s">
        <v>20</v>
      </c>
      <c r="V10" s="10" t="s">
        <v>20</v>
      </c>
      <c r="W10" s="10" t="s">
        <v>17</v>
      </c>
      <c r="X10" s="10" t="s">
        <v>17</v>
      </c>
      <c r="Y10" s="10"/>
      <c r="Z10" s="10" t="s">
        <v>17</v>
      </c>
      <c r="AA10" s="10" t="s">
        <v>17</v>
      </c>
      <c r="AB10" s="10" t="s">
        <v>17</v>
      </c>
      <c r="AC10" s="10" t="s">
        <v>17</v>
      </c>
      <c r="AD10" s="10" t="s">
        <v>17</v>
      </c>
      <c r="AE10" s="10" t="s">
        <v>17</v>
      </c>
      <c r="AF10" s="10"/>
      <c r="AG10" s="10" t="s">
        <v>17</v>
      </c>
      <c r="AH10" s="10" t="s">
        <v>17</v>
      </c>
      <c r="AI10" s="10" t="s">
        <v>17</v>
      </c>
      <c r="AJ10" s="10" t="s">
        <v>17</v>
      </c>
      <c r="AL10" s="2">
        <f>COUNTIF(jan!$F10:$AJ10,"p")</f>
        <v>24</v>
      </c>
      <c r="AM10" s="2">
        <f>COUNTIF(jan!$F10:$AJ10,"a")</f>
        <v>3</v>
      </c>
      <c r="AN10" s="2">
        <f>COUNTIF(jan!$F10:$AJ10,"l")</f>
        <v>0</v>
      </c>
      <c r="AO10" s="2">
        <v>2</v>
      </c>
      <c r="AP10" s="2">
        <f>IF(AN10&gt;AO10,AN10-AO10,0)</f>
        <v>0</v>
      </c>
      <c r="AQ10" s="2">
        <f t="shared" ref="AQ10:AQ24" ca="1" si="2">DAY($Q$6)</f>
        <v>31</v>
      </c>
      <c r="AR10" s="2">
        <f ca="1">IF(AL10=0,0,COUNTIF($F$8:$AJ$8,"sun")+AL10)</f>
        <v>29</v>
      </c>
      <c r="AS10" s="2">
        <v>15000</v>
      </c>
      <c r="AT10" s="2">
        <f>AS10*5%</f>
        <v>750</v>
      </c>
      <c r="AU10" s="3">
        <f ca="1">AS10/AQ10</f>
        <v>483.87096774193549</v>
      </c>
      <c r="AV10" s="3">
        <f>IF(AS10&gt;20000,3000,2000)</f>
        <v>2000</v>
      </c>
      <c r="AW10" s="2">
        <f ca="1">AU10*AR10</f>
        <v>14032.258064516129</v>
      </c>
      <c r="AX10" s="3">
        <f ca="1">IF(AL10=0,0,AW10+AV10-AT10)</f>
        <v>15282.258064516129</v>
      </c>
    </row>
    <row r="11" spans="2:50">
      <c r="B11" s="11" t="s">
        <v>15</v>
      </c>
      <c r="C11" s="1" t="s">
        <v>38</v>
      </c>
      <c r="D11" s="29">
        <v>43467</v>
      </c>
      <c r="E11" s="12" t="s">
        <v>16</v>
      </c>
      <c r="F11" s="10" t="s">
        <v>17</v>
      </c>
      <c r="G11" s="10" t="s">
        <v>17</v>
      </c>
      <c r="H11" s="10" t="s">
        <v>17</v>
      </c>
      <c r="I11" s="10" t="s">
        <v>17</v>
      </c>
      <c r="J11" s="10" t="s">
        <v>17</v>
      </c>
      <c r="K11" s="10"/>
      <c r="L11" s="10" t="s">
        <v>17</v>
      </c>
      <c r="M11" s="10" t="s">
        <v>17</v>
      </c>
      <c r="N11" s="10" t="s">
        <v>17</v>
      </c>
      <c r="O11" s="10" t="s">
        <v>17</v>
      </c>
      <c r="P11" s="10" t="s">
        <v>17</v>
      </c>
      <c r="Q11" s="10" t="s">
        <v>17</v>
      </c>
      <c r="R11" s="10"/>
      <c r="S11" s="10" t="s">
        <v>17</v>
      </c>
      <c r="T11" s="10" t="s">
        <v>17</v>
      </c>
      <c r="U11" s="10" t="s">
        <v>17</v>
      </c>
      <c r="V11" s="10" t="s">
        <v>17</v>
      </c>
      <c r="W11" s="10" t="s">
        <v>17</v>
      </c>
      <c r="X11" s="10" t="s">
        <v>17</v>
      </c>
      <c r="Y11" s="10"/>
      <c r="Z11" s="10" t="s">
        <v>17</v>
      </c>
      <c r="AA11" s="10" t="s">
        <v>17</v>
      </c>
      <c r="AB11" s="10" t="s">
        <v>17</v>
      </c>
      <c r="AC11" s="10" t="s">
        <v>17</v>
      </c>
      <c r="AD11" s="10" t="s">
        <v>17</v>
      </c>
      <c r="AE11" s="10" t="s">
        <v>17</v>
      </c>
      <c r="AF11" s="10"/>
      <c r="AG11" s="10" t="s">
        <v>17</v>
      </c>
      <c r="AH11" s="10" t="s">
        <v>17</v>
      </c>
      <c r="AI11" s="10" t="s">
        <v>17</v>
      </c>
      <c r="AJ11" s="10" t="s">
        <v>17</v>
      </c>
      <c r="AL11" s="2">
        <f>COUNTIF(jan!$F11:$AJ11,"p")</f>
        <v>27</v>
      </c>
      <c r="AM11" s="2">
        <f>COUNTIF(jan!$F11:$AJ11,"a")</f>
        <v>0</v>
      </c>
      <c r="AN11" s="2">
        <f>COUNTIF(jan!$F11:$AJ11,"l")</f>
        <v>0</v>
      </c>
      <c r="AO11" s="2">
        <v>2</v>
      </c>
      <c r="AP11" s="2">
        <f t="shared" ref="AP11:AP20" si="3">IF(AN11&gt;AO11,AN11-AO11,0)</f>
        <v>0</v>
      </c>
      <c r="AQ11" s="2">
        <f t="shared" ca="1" si="2"/>
        <v>31</v>
      </c>
      <c r="AR11" s="2">
        <f t="shared" ref="AR11:AR24" ca="1" si="4">IF(AL11=0,0,COUNTIF($F$8:$AJ$8,"sun")+AL11)</f>
        <v>32</v>
      </c>
      <c r="AS11" s="2">
        <v>16000</v>
      </c>
      <c r="AT11" s="2">
        <f t="shared" ref="AT11:AT24" si="5">AS11*5%</f>
        <v>800</v>
      </c>
      <c r="AU11" s="3">
        <f t="shared" ref="AU11:AU20" ca="1" si="6">AS11/AQ11</f>
        <v>516.12903225806451</v>
      </c>
      <c r="AV11" s="3">
        <f t="shared" ref="AV11:AV20" si="7">IF(AS11&gt;20000,3000,2000)</f>
        <v>2000</v>
      </c>
      <c r="AW11" s="2">
        <f t="shared" ref="AW11:AW20" ca="1" si="8">AU11*AR11</f>
        <v>16516.129032258064</v>
      </c>
      <c r="AX11" s="3">
        <f t="shared" ref="AX11:AX20" ca="1" si="9">IF(AL11=0,0,AW11+AV11-AT11)</f>
        <v>17716.129032258064</v>
      </c>
    </row>
    <row r="12" spans="2:50">
      <c r="B12" s="11" t="s">
        <v>18</v>
      </c>
      <c r="C12" s="19" t="s">
        <v>39</v>
      </c>
      <c r="D12" s="29">
        <v>43468</v>
      </c>
      <c r="E12" s="12" t="s">
        <v>19</v>
      </c>
      <c r="F12" s="10" t="s">
        <v>17</v>
      </c>
      <c r="G12" s="10" t="s">
        <v>17</v>
      </c>
      <c r="H12" s="10" t="s">
        <v>17</v>
      </c>
      <c r="I12" s="10" t="s">
        <v>17</v>
      </c>
      <c r="J12" s="10" t="s">
        <v>17</v>
      </c>
      <c r="K12" s="10"/>
      <c r="L12" s="10" t="s">
        <v>17</v>
      </c>
      <c r="M12" s="10" t="s">
        <v>17</v>
      </c>
      <c r="N12" s="10" t="s">
        <v>17</v>
      </c>
      <c r="O12" s="10" t="s">
        <v>17</v>
      </c>
      <c r="P12" s="10" t="s">
        <v>17</v>
      </c>
      <c r="Q12" s="10" t="s">
        <v>17</v>
      </c>
      <c r="R12" s="10"/>
      <c r="S12" s="10" t="s">
        <v>17</v>
      </c>
      <c r="T12" s="10" t="s">
        <v>17</v>
      </c>
      <c r="U12" s="10" t="s">
        <v>17</v>
      </c>
      <c r="V12" s="10" t="s">
        <v>17</v>
      </c>
      <c r="W12" s="10" t="s">
        <v>17</v>
      </c>
      <c r="X12" s="10" t="s">
        <v>17</v>
      </c>
      <c r="Y12" s="10"/>
      <c r="Z12" s="10" t="s">
        <v>17</v>
      </c>
      <c r="AA12" s="10" t="s">
        <v>17</v>
      </c>
      <c r="AB12" s="10" t="s">
        <v>17</v>
      </c>
      <c r="AC12" s="10" t="s">
        <v>17</v>
      </c>
      <c r="AD12" s="10" t="s">
        <v>17</v>
      </c>
      <c r="AE12" s="10" t="s">
        <v>17</v>
      </c>
      <c r="AF12" s="10"/>
      <c r="AG12" s="10" t="s">
        <v>17</v>
      </c>
      <c r="AH12" s="10" t="s">
        <v>17</v>
      </c>
      <c r="AI12" s="10" t="s">
        <v>17</v>
      </c>
      <c r="AJ12" s="10" t="s">
        <v>17</v>
      </c>
      <c r="AL12" s="2">
        <f>COUNTIF(jan!$F12:$AJ12,"p")</f>
        <v>27</v>
      </c>
      <c r="AM12" s="2">
        <f>COUNTIF(jan!$F12:$AJ12,"a")</f>
        <v>0</v>
      </c>
      <c r="AN12" s="2">
        <f>COUNTIF(jan!$F12:$AJ12,"l")</f>
        <v>0</v>
      </c>
      <c r="AO12" s="2">
        <v>2</v>
      </c>
      <c r="AP12" s="2">
        <f t="shared" si="3"/>
        <v>0</v>
      </c>
      <c r="AQ12" s="2">
        <f t="shared" ca="1" si="2"/>
        <v>31</v>
      </c>
      <c r="AR12" s="2">
        <f t="shared" ca="1" si="4"/>
        <v>32</v>
      </c>
      <c r="AS12" s="2">
        <v>17000</v>
      </c>
      <c r="AT12" s="2">
        <f t="shared" si="5"/>
        <v>850</v>
      </c>
      <c r="AU12" s="3">
        <f t="shared" ca="1" si="6"/>
        <v>548.38709677419354</v>
      </c>
      <c r="AV12" s="3">
        <f t="shared" si="7"/>
        <v>2000</v>
      </c>
      <c r="AW12" s="2">
        <f t="shared" ca="1" si="8"/>
        <v>17548.387096774193</v>
      </c>
      <c r="AX12" s="3">
        <f t="shared" ca="1" si="9"/>
        <v>18698.387096774193</v>
      </c>
    </row>
    <row r="13" spans="2:50">
      <c r="B13" s="11" t="s">
        <v>21</v>
      </c>
      <c r="C13" s="1" t="s">
        <v>40</v>
      </c>
      <c r="D13" s="29">
        <v>43469</v>
      </c>
      <c r="E13" s="12" t="s">
        <v>14</v>
      </c>
      <c r="F13" s="10" t="s">
        <v>17</v>
      </c>
      <c r="G13" s="10" t="s">
        <v>17</v>
      </c>
      <c r="H13" s="10" t="s">
        <v>17</v>
      </c>
      <c r="I13" s="10" t="s">
        <v>17</v>
      </c>
      <c r="J13" s="10" t="s">
        <v>17</v>
      </c>
      <c r="K13" s="10"/>
      <c r="L13" s="10" t="s">
        <v>17</v>
      </c>
      <c r="M13" s="10" t="s">
        <v>17</v>
      </c>
      <c r="N13" s="10" t="s">
        <v>17</v>
      </c>
      <c r="O13" s="10" t="s">
        <v>17</v>
      </c>
      <c r="P13" s="10" t="s">
        <v>17</v>
      </c>
      <c r="Q13" s="10" t="s">
        <v>17</v>
      </c>
      <c r="R13" s="10"/>
      <c r="S13" s="10" t="s">
        <v>17</v>
      </c>
      <c r="T13" s="10" t="s">
        <v>17</v>
      </c>
      <c r="U13" s="10" t="s">
        <v>17</v>
      </c>
      <c r="V13" s="10" t="s">
        <v>17</v>
      </c>
      <c r="W13" s="10" t="s">
        <v>17</v>
      </c>
      <c r="X13" s="10" t="s">
        <v>17</v>
      </c>
      <c r="Y13" s="10"/>
      <c r="Z13" s="10" t="s">
        <v>17</v>
      </c>
      <c r="AA13" s="10" t="s">
        <v>17</v>
      </c>
      <c r="AB13" s="10" t="s">
        <v>17</v>
      </c>
      <c r="AC13" s="10" t="s">
        <v>17</v>
      </c>
      <c r="AD13" s="10" t="s">
        <v>17</v>
      </c>
      <c r="AE13" s="10" t="s">
        <v>17</v>
      </c>
      <c r="AF13" s="10"/>
      <c r="AG13" s="10" t="s">
        <v>17</v>
      </c>
      <c r="AH13" s="10" t="s">
        <v>17</v>
      </c>
      <c r="AI13" s="10" t="s">
        <v>17</v>
      </c>
      <c r="AJ13" s="10" t="s">
        <v>17</v>
      </c>
      <c r="AL13" s="2">
        <f>COUNTIF(jan!$F13:$AJ13,"p")</f>
        <v>27</v>
      </c>
      <c r="AM13" s="2">
        <f>COUNTIF(jan!$F13:$AJ13,"a")</f>
        <v>0</v>
      </c>
      <c r="AN13" s="2">
        <f>COUNTIF(jan!$F13:$AJ13,"l")</f>
        <v>0</v>
      </c>
      <c r="AO13" s="2">
        <v>2</v>
      </c>
      <c r="AP13" s="2">
        <f t="shared" si="3"/>
        <v>0</v>
      </c>
      <c r="AQ13" s="2">
        <f t="shared" ca="1" si="2"/>
        <v>31</v>
      </c>
      <c r="AR13" s="2">
        <f t="shared" ca="1" si="4"/>
        <v>32</v>
      </c>
      <c r="AS13" s="2">
        <v>18000</v>
      </c>
      <c r="AT13" s="2">
        <f t="shared" si="5"/>
        <v>900</v>
      </c>
      <c r="AU13" s="3">
        <f t="shared" ca="1" si="6"/>
        <v>580.64516129032256</v>
      </c>
      <c r="AV13" s="3">
        <f t="shared" si="7"/>
        <v>2000</v>
      </c>
      <c r="AW13" s="2">
        <f t="shared" ca="1" si="8"/>
        <v>18580.645161290322</v>
      </c>
      <c r="AX13" s="3">
        <f t="shared" ca="1" si="9"/>
        <v>19680.645161290322</v>
      </c>
    </row>
    <row r="14" spans="2:50">
      <c r="B14" s="11" t="s">
        <v>22</v>
      </c>
      <c r="C14" s="19" t="s">
        <v>41</v>
      </c>
      <c r="D14" s="29">
        <v>43470</v>
      </c>
      <c r="E14" s="12" t="s">
        <v>16</v>
      </c>
      <c r="F14" s="10" t="s">
        <v>17</v>
      </c>
      <c r="G14" s="10" t="s">
        <v>17</v>
      </c>
      <c r="H14" s="10" t="s">
        <v>17</v>
      </c>
      <c r="I14" s="10" t="s">
        <v>17</v>
      </c>
      <c r="J14" s="10" t="s">
        <v>17</v>
      </c>
      <c r="K14" s="10"/>
      <c r="L14" s="10" t="s">
        <v>17</v>
      </c>
      <c r="M14" s="10" t="s">
        <v>17</v>
      </c>
      <c r="N14" s="10" t="s">
        <v>17</v>
      </c>
      <c r="O14" s="10" t="s">
        <v>17</v>
      </c>
      <c r="P14" s="10" t="s">
        <v>17</v>
      </c>
      <c r="Q14" s="10" t="s">
        <v>17</v>
      </c>
      <c r="R14" s="10"/>
      <c r="S14" s="10" t="s">
        <v>17</v>
      </c>
      <c r="T14" s="10" t="s">
        <v>17</v>
      </c>
      <c r="U14" s="10" t="s">
        <v>17</v>
      </c>
      <c r="V14" s="10" t="s">
        <v>17</v>
      </c>
      <c r="W14" s="10" t="s">
        <v>17</v>
      </c>
      <c r="X14" s="10" t="s">
        <v>17</v>
      </c>
      <c r="Y14" s="10"/>
      <c r="Z14" s="10" t="s">
        <v>17</v>
      </c>
      <c r="AA14" s="10" t="s">
        <v>17</v>
      </c>
      <c r="AB14" s="10" t="s">
        <v>17</v>
      </c>
      <c r="AC14" s="10" t="s">
        <v>17</v>
      </c>
      <c r="AD14" s="10" t="s">
        <v>17</v>
      </c>
      <c r="AE14" s="10" t="s">
        <v>17</v>
      </c>
      <c r="AF14" s="10"/>
      <c r="AG14" s="10" t="s">
        <v>17</v>
      </c>
      <c r="AH14" s="10" t="s">
        <v>17</v>
      </c>
      <c r="AI14" s="10" t="s">
        <v>17</v>
      </c>
      <c r="AJ14" s="10" t="s">
        <v>17</v>
      </c>
      <c r="AL14" s="2">
        <f>COUNTIF(jan!$F14:$AJ14,"p")</f>
        <v>27</v>
      </c>
      <c r="AM14" s="2">
        <f>COUNTIF(jan!$F14:$AJ14,"a")</f>
        <v>0</v>
      </c>
      <c r="AN14" s="2">
        <f>COUNTIF(jan!$F14:$AJ14,"l")</f>
        <v>0</v>
      </c>
      <c r="AO14" s="2">
        <v>2</v>
      </c>
      <c r="AP14" s="2">
        <f t="shared" si="3"/>
        <v>0</v>
      </c>
      <c r="AQ14" s="2">
        <f t="shared" ca="1" si="2"/>
        <v>31</v>
      </c>
      <c r="AR14" s="2">
        <f t="shared" ca="1" si="4"/>
        <v>32</v>
      </c>
      <c r="AS14" s="2">
        <v>19000</v>
      </c>
      <c r="AT14" s="2">
        <f t="shared" si="5"/>
        <v>950</v>
      </c>
      <c r="AU14" s="3">
        <f t="shared" ca="1" si="6"/>
        <v>612.90322580645159</v>
      </c>
      <c r="AV14" s="3">
        <f t="shared" si="7"/>
        <v>2000</v>
      </c>
      <c r="AW14" s="2">
        <f t="shared" ca="1" si="8"/>
        <v>19612.903225806451</v>
      </c>
      <c r="AX14" s="3">
        <f t="shared" ca="1" si="9"/>
        <v>20662.903225806451</v>
      </c>
    </row>
    <row r="15" spans="2:50">
      <c r="B15" s="11" t="s">
        <v>23</v>
      </c>
      <c r="C15" s="1" t="s">
        <v>42</v>
      </c>
      <c r="D15" s="29">
        <v>43471</v>
      </c>
      <c r="E15" s="12" t="s">
        <v>19</v>
      </c>
      <c r="F15" s="10" t="s">
        <v>17</v>
      </c>
      <c r="G15" s="10" t="s">
        <v>17</v>
      </c>
      <c r="H15" s="10" t="s">
        <v>17</v>
      </c>
      <c r="I15" s="10" t="s">
        <v>17</v>
      </c>
      <c r="J15" s="10" t="s">
        <v>17</v>
      </c>
      <c r="K15" s="10"/>
      <c r="L15" s="10" t="s">
        <v>17</v>
      </c>
      <c r="M15" s="10" t="s">
        <v>17</v>
      </c>
      <c r="N15" s="10" t="s">
        <v>17</v>
      </c>
      <c r="O15" s="10" t="s">
        <v>17</v>
      </c>
      <c r="P15" s="10" t="s">
        <v>17</v>
      </c>
      <c r="Q15" s="10" t="s">
        <v>17</v>
      </c>
      <c r="R15" s="10"/>
      <c r="S15" s="10" t="s">
        <v>17</v>
      </c>
      <c r="T15" s="10" t="s">
        <v>17</v>
      </c>
      <c r="U15" s="10" t="s">
        <v>17</v>
      </c>
      <c r="V15" s="10" t="s">
        <v>17</v>
      </c>
      <c r="W15" s="10" t="s">
        <v>17</v>
      </c>
      <c r="X15" s="10" t="s">
        <v>17</v>
      </c>
      <c r="Y15" s="10"/>
      <c r="Z15" s="10" t="s">
        <v>17</v>
      </c>
      <c r="AA15" s="10" t="s">
        <v>17</v>
      </c>
      <c r="AB15" s="10" t="s">
        <v>17</v>
      </c>
      <c r="AC15" s="10" t="s">
        <v>17</v>
      </c>
      <c r="AD15" s="10" t="s">
        <v>17</v>
      </c>
      <c r="AE15" s="10" t="s">
        <v>17</v>
      </c>
      <c r="AF15" s="10"/>
      <c r="AG15" s="10" t="s">
        <v>17</v>
      </c>
      <c r="AH15" s="10" t="s">
        <v>17</v>
      </c>
      <c r="AI15" s="10" t="s">
        <v>17</v>
      </c>
      <c r="AJ15" s="10" t="s">
        <v>17</v>
      </c>
      <c r="AL15" s="2">
        <f>COUNTIF(jan!$F15:$AJ15,"p")</f>
        <v>27</v>
      </c>
      <c r="AM15" s="2">
        <f>COUNTIF(jan!$F15:$AJ15,"a")</f>
        <v>0</v>
      </c>
      <c r="AN15" s="2">
        <f>COUNTIF(jan!$F15:$AJ15,"l")</f>
        <v>0</v>
      </c>
      <c r="AO15" s="2">
        <v>2</v>
      </c>
      <c r="AP15" s="2">
        <f t="shared" si="3"/>
        <v>0</v>
      </c>
      <c r="AQ15" s="2">
        <f t="shared" ca="1" si="2"/>
        <v>31</v>
      </c>
      <c r="AR15" s="2">
        <f t="shared" ca="1" si="4"/>
        <v>32</v>
      </c>
      <c r="AS15" s="2">
        <v>20000</v>
      </c>
      <c r="AT15" s="2">
        <f t="shared" si="5"/>
        <v>1000</v>
      </c>
      <c r="AU15" s="3">
        <f t="shared" ca="1" si="6"/>
        <v>645.16129032258061</v>
      </c>
      <c r="AV15" s="3">
        <f t="shared" si="7"/>
        <v>2000</v>
      </c>
      <c r="AW15" s="2">
        <f t="shared" ca="1" si="8"/>
        <v>20645.16129032258</v>
      </c>
      <c r="AX15" s="3">
        <f t="shared" ca="1" si="9"/>
        <v>21645.16129032258</v>
      </c>
    </row>
    <row r="16" spans="2:50">
      <c r="B16" s="11" t="s">
        <v>24</v>
      </c>
      <c r="C16" s="19" t="s">
        <v>43</v>
      </c>
      <c r="D16" s="29">
        <v>43472</v>
      </c>
      <c r="E16" s="12" t="s">
        <v>14</v>
      </c>
      <c r="F16" s="10" t="s">
        <v>17</v>
      </c>
      <c r="G16" s="10" t="s">
        <v>17</v>
      </c>
      <c r="H16" s="10" t="s">
        <v>17</v>
      </c>
      <c r="I16" s="10" t="s">
        <v>17</v>
      </c>
      <c r="J16" s="10" t="s">
        <v>17</v>
      </c>
      <c r="K16" s="10"/>
      <c r="L16" s="10" t="s">
        <v>17</v>
      </c>
      <c r="M16" s="10" t="s">
        <v>17</v>
      </c>
      <c r="N16" s="10" t="s">
        <v>17</v>
      </c>
      <c r="O16" s="10" t="s">
        <v>17</v>
      </c>
      <c r="P16" s="10" t="s">
        <v>17</v>
      </c>
      <c r="Q16" s="10" t="s">
        <v>17</v>
      </c>
      <c r="R16" s="10"/>
      <c r="S16" s="10" t="s">
        <v>17</v>
      </c>
      <c r="T16" s="10" t="s">
        <v>17</v>
      </c>
      <c r="U16" s="10" t="s">
        <v>17</v>
      </c>
      <c r="V16" s="10" t="s">
        <v>17</v>
      </c>
      <c r="W16" s="10" t="s">
        <v>17</v>
      </c>
      <c r="X16" s="10" t="s">
        <v>17</v>
      </c>
      <c r="Y16" s="10"/>
      <c r="Z16" s="10" t="s">
        <v>17</v>
      </c>
      <c r="AA16" s="10" t="s">
        <v>17</v>
      </c>
      <c r="AB16" s="10" t="s">
        <v>17</v>
      </c>
      <c r="AC16" s="10" t="s">
        <v>17</v>
      </c>
      <c r="AD16" s="10" t="s">
        <v>17</v>
      </c>
      <c r="AE16" s="10" t="s">
        <v>17</v>
      </c>
      <c r="AF16" s="10"/>
      <c r="AG16" s="10" t="s">
        <v>17</v>
      </c>
      <c r="AH16" s="10" t="s">
        <v>17</v>
      </c>
      <c r="AI16" s="10" t="s">
        <v>17</v>
      </c>
      <c r="AJ16" s="10" t="s">
        <v>17</v>
      </c>
      <c r="AL16" s="2">
        <f>COUNTIF(jan!$F16:$AJ16,"p")</f>
        <v>27</v>
      </c>
      <c r="AM16" s="2">
        <f>COUNTIF(jan!$F16:$AJ16,"a")</f>
        <v>0</v>
      </c>
      <c r="AN16" s="2">
        <f>COUNTIF(jan!$F16:$AJ16,"l")</f>
        <v>0</v>
      </c>
      <c r="AO16" s="2">
        <v>2</v>
      </c>
      <c r="AP16" s="2">
        <f t="shared" si="3"/>
        <v>0</v>
      </c>
      <c r="AQ16" s="2">
        <f t="shared" ca="1" si="2"/>
        <v>31</v>
      </c>
      <c r="AR16" s="2">
        <f t="shared" ca="1" si="4"/>
        <v>32</v>
      </c>
      <c r="AS16" s="2">
        <v>21000</v>
      </c>
      <c r="AT16" s="2">
        <f t="shared" si="5"/>
        <v>1050</v>
      </c>
      <c r="AU16" s="3">
        <f t="shared" ca="1" si="6"/>
        <v>677.41935483870964</v>
      </c>
      <c r="AV16" s="3">
        <f t="shared" si="7"/>
        <v>3000</v>
      </c>
      <c r="AW16" s="2">
        <f t="shared" ca="1" si="8"/>
        <v>21677.419354838708</v>
      </c>
      <c r="AX16" s="3">
        <f t="shared" ca="1" si="9"/>
        <v>23627.419354838708</v>
      </c>
    </row>
    <row r="17" spans="2:50">
      <c r="B17" s="11" t="s">
        <v>25</v>
      </c>
      <c r="C17" s="1" t="s">
        <v>44</v>
      </c>
      <c r="D17" s="29">
        <v>43473</v>
      </c>
      <c r="E17" s="12" t="s">
        <v>16</v>
      </c>
      <c r="F17" s="10" t="s">
        <v>17</v>
      </c>
      <c r="G17" s="10" t="s">
        <v>17</v>
      </c>
      <c r="H17" s="10" t="s">
        <v>17</v>
      </c>
      <c r="I17" s="10" t="s">
        <v>17</v>
      </c>
      <c r="J17" s="10" t="s">
        <v>17</v>
      </c>
      <c r="K17" s="10"/>
      <c r="L17" s="10" t="s">
        <v>17</v>
      </c>
      <c r="M17" s="10" t="s">
        <v>17</v>
      </c>
      <c r="N17" s="10" t="s">
        <v>17</v>
      </c>
      <c r="O17" s="10" t="s">
        <v>17</v>
      </c>
      <c r="P17" s="10" t="s">
        <v>17</v>
      </c>
      <c r="Q17" s="10" t="s">
        <v>17</v>
      </c>
      <c r="R17" s="10"/>
      <c r="S17" s="10" t="s">
        <v>17</v>
      </c>
      <c r="T17" s="10" t="s">
        <v>17</v>
      </c>
      <c r="U17" s="10" t="s">
        <v>17</v>
      </c>
      <c r="V17" s="10" t="s">
        <v>17</v>
      </c>
      <c r="W17" s="10" t="s">
        <v>17</v>
      </c>
      <c r="X17" s="10" t="s">
        <v>17</v>
      </c>
      <c r="Y17" s="10"/>
      <c r="Z17" s="10" t="s">
        <v>17</v>
      </c>
      <c r="AA17" s="10" t="s">
        <v>17</v>
      </c>
      <c r="AB17" s="10" t="s">
        <v>17</v>
      </c>
      <c r="AC17" s="10" t="s">
        <v>17</v>
      </c>
      <c r="AD17" s="10" t="s">
        <v>17</v>
      </c>
      <c r="AE17" s="10" t="s">
        <v>17</v>
      </c>
      <c r="AF17" s="10"/>
      <c r="AG17" s="10" t="s">
        <v>17</v>
      </c>
      <c r="AH17" s="10" t="s">
        <v>17</v>
      </c>
      <c r="AI17" s="10" t="s">
        <v>17</v>
      </c>
      <c r="AJ17" s="10" t="s">
        <v>17</v>
      </c>
      <c r="AL17" s="2">
        <f>COUNTIF(jan!$F17:$AJ17,"p")</f>
        <v>27</v>
      </c>
      <c r="AM17" s="2">
        <f>COUNTIF(jan!$F17:$AJ17,"a")</f>
        <v>0</v>
      </c>
      <c r="AN17" s="2">
        <f>COUNTIF(jan!$F17:$AJ17,"l")</f>
        <v>0</v>
      </c>
      <c r="AO17" s="2">
        <v>2</v>
      </c>
      <c r="AP17" s="2">
        <f t="shared" si="3"/>
        <v>0</v>
      </c>
      <c r="AQ17" s="2">
        <f t="shared" ca="1" si="2"/>
        <v>31</v>
      </c>
      <c r="AR17" s="2">
        <f t="shared" ca="1" si="4"/>
        <v>32</v>
      </c>
      <c r="AS17" s="2">
        <v>22000</v>
      </c>
      <c r="AT17" s="2">
        <f t="shared" si="5"/>
        <v>1100</v>
      </c>
      <c r="AU17" s="3">
        <f t="shared" ca="1" si="6"/>
        <v>709.67741935483866</v>
      </c>
      <c r="AV17" s="3">
        <f t="shared" si="7"/>
        <v>3000</v>
      </c>
      <c r="AW17" s="2">
        <f t="shared" ca="1" si="8"/>
        <v>22709.677419354837</v>
      </c>
      <c r="AX17" s="3">
        <f t="shared" ca="1" si="9"/>
        <v>24609.677419354837</v>
      </c>
    </row>
    <row r="18" spans="2:50">
      <c r="B18" s="11" t="s">
        <v>26</v>
      </c>
      <c r="C18" s="19" t="s">
        <v>45</v>
      </c>
      <c r="D18" s="29">
        <v>43474</v>
      </c>
      <c r="E18" s="12" t="s">
        <v>19</v>
      </c>
      <c r="F18" s="10" t="s">
        <v>17</v>
      </c>
      <c r="G18" s="10" t="s">
        <v>17</v>
      </c>
      <c r="H18" s="10" t="s">
        <v>17</v>
      </c>
      <c r="I18" s="10" t="s">
        <v>17</v>
      </c>
      <c r="J18" s="10" t="s">
        <v>17</v>
      </c>
      <c r="K18" s="10"/>
      <c r="L18" s="10" t="s">
        <v>17</v>
      </c>
      <c r="M18" s="10" t="s">
        <v>17</v>
      </c>
      <c r="N18" s="10" t="s">
        <v>17</v>
      </c>
      <c r="O18" s="10" t="s">
        <v>17</v>
      </c>
      <c r="P18" s="10" t="s">
        <v>17</v>
      </c>
      <c r="Q18" s="10" t="s">
        <v>17</v>
      </c>
      <c r="R18" s="10"/>
      <c r="S18" s="10" t="s">
        <v>17</v>
      </c>
      <c r="T18" s="10" t="s">
        <v>17</v>
      </c>
      <c r="U18" s="10" t="s">
        <v>17</v>
      </c>
      <c r="V18" s="10" t="s">
        <v>17</v>
      </c>
      <c r="W18" s="10" t="s">
        <v>17</v>
      </c>
      <c r="X18" s="10" t="s">
        <v>17</v>
      </c>
      <c r="Y18" s="10"/>
      <c r="Z18" s="10" t="s">
        <v>17</v>
      </c>
      <c r="AA18" s="10" t="s">
        <v>17</v>
      </c>
      <c r="AB18" s="10" t="s">
        <v>17</v>
      </c>
      <c r="AC18" s="10" t="s">
        <v>17</v>
      </c>
      <c r="AD18" s="10" t="s">
        <v>17</v>
      </c>
      <c r="AE18" s="10" t="s">
        <v>17</v>
      </c>
      <c r="AF18" s="10"/>
      <c r="AG18" s="10" t="s">
        <v>17</v>
      </c>
      <c r="AH18" s="10" t="s">
        <v>17</v>
      </c>
      <c r="AI18" s="10" t="s">
        <v>17</v>
      </c>
      <c r="AJ18" s="10" t="s">
        <v>17</v>
      </c>
      <c r="AL18" s="2">
        <f>COUNTIF(jan!$F18:$AJ18,"p")</f>
        <v>27</v>
      </c>
      <c r="AM18" s="2">
        <f>COUNTIF(jan!$F18:$AJ18,"a")</f>
        <v>0</v>
      </c>
      <c r="AN18" s="2">
        <f>COUNTIF(jan!$F18:$AJ18,"l")</f>
        <v>0</v>
      </c>
      <c r="AO18" s="2">
        <v>2</v>
      </c>
      <c r="AP18" s="2">
        <f t="shared" si="3"/>
        <v>0</v>
      </c>
      <c r="AQ18" s="2">
        <f t="shared" ca="1" si="2"/>
        <v>31</v>
      </c>
      <c r="AR18" s="2">
        <f t="shared" ca="1" si="4"/>
        <v>32</v>
      </c>
      <c r="AS18" s="2">
        <v>23000</v>
      </c>
      <c r="AT18" s="2">
        <f t="shared" si="5"/>
        <v>1150</v>
      </c>
      <c r="AU18" s="3">
        <f t="shared" ca="1" si="6"/>
        <v>741.93548387096769</v>
      </c>
      <c r="AV18" s="3">
        <f t="shared" si="7"/>
        <v>3000</v>
      </c>
      <c r="AW18" s="2">
        <f t="shared" ca="1" si="8"/>
        <v>23741.935483870966</v>
      </c>
      <c r="AX18" s="3">
        <f t="shared" ca="1" si="9"/>
        <v>25591.935483870966</v>
      </c>
    </row>
    <row r="19" spans="2:50">
      <c r="B19" s="11" t="s">
        <v>27</v>
      </c>
      <c r="C19" s="1" t="s">
        <v>46</v>
      </c>
      <c r="D19" s="29">
        <v>43475</v>
      </c>
      <c r="E19" s="1" t="s">
        <v>14</v>
      </c>
      <c r="F19" s="10" t="s">
        <v>17</v>
      </c>
      <c r="G19" s="10" t="s">
        <v>17</v>
      </c>
      <c r="H19" s="10" t="s">
        <v>17</v>
      </c>
      <c r="I19" s="10" t="s">
        <v>17</v>
      </c>
      <c r="J19" s="10" t="s">
        <v>17</v>
      </c>
      <c r="K19" s="10"/>
      <c r="L19" s="10" t="s">
        <v>17</v>
      </c>
      <c r="M19" s="10" t="s">
        <v>17</v>
      </c>
      <c r="N19" s="10" t="s">
        <v>17</v>
      </c>
      <c r="O19" s="10" t="s">
        <v>17</v>
      </c>
      <c r="P19" s="10" t="s">
        <v>17</v>
      </c>
      <c r="Q19" s="10" t="s">
        <v>17</v>
      </c>
      <c r="R19" s="10"/>
      <c r="S19" s="10" t="s">
        <v>17</v>
      </c>
      <c r="T19" s="10" t="s">
        <v>17</v>
      </c>
      <c r="U19" s="10" t="s">
        <v>17</v>
      </c>
      <c r="V19" s="10" t="s">
        <v>17</v>
      </c>
      <c r="W19" s="10" t="s">
        <v>17</v>
      </c>
      <c r="X19" s="10" t="s">
        <v>17</v>
      </c>
      <c r="Y19" s="10"/>
      <c r="Z19" s="10" t="s">
        <v>17</v>
      </c>
      <c r="AA19" s="10" t="s">
        <v>17</v>
      </c>
      <c r="AB19" s="10" t="s">
        <v>17</v>
      </c>
      <c r="AC19" s="10" t="s">
        <v>17</v>
      </c>
      <c r="AD19" s="10" t="s">
        <v>17</v>
      </c>
      <c r="AE19" s="10" t="s">
        <v>17</v>
      </c>
      <c r="AF19" s="10"/>
      <c r="AG19" s="10" t="s">
        <v>17</v>
      </c>
      <c r="AH19" s="10" t="s">
        <v>17</v>
      </c>
      <c r="AI19" s="10" t="s">
        <v>17</v>
      </c>
      <c r="AJ19" s="10" t="s">
        <v>17</v>
      </c>
      <c r="AL19" s="2">
        <f>COUNTIF(jan!$F19:$AJ19,"p")</f>
        <v>27</v>
      </c>
      <c r="AM19" s="2">
        <f>COUNTIF(jan!$F19:$AJ19,"a")</f>
        <v>0</v>
      </c>
      <c r="AN19" s="2">
        <f>COUNTIF(jan!$F19:$AJ19,"l")</f>
        <v>0</v>
      </c>
      <c r="AO19" s="2">
        <v>2</v>
      </c>
      <c r="AP19" s="2">
        <f t="shared" si="3"/>
        <v>0</v>
      </c>
      <c r="AQ19" s="2">
        <f t="shared" ca="1" si="2"/>
        <v>31</v>
      </c>
      <c r="AR19" s="2">
        <f t="shared" ca="1" si="4"/>
        <v>32</v>
      </c>
      <c r="AS19" s="2">
        <v>24000</v>
      </c>
      <c r="AT19" s="2">
        <f t="shared" si="5"/>
        <v>1200</v>
      </c>
      <c r="AU19" s="3">
        <f t="shared" ca="1" si="6"/>
        <v>774.19354838709683</v>
      </c>
      <c r="AV19" s="3">
        <f t="shared" si="7"/>
        <v>3000</v>
      </c>
      <c r="AW19" s="2">
        <f t="shared" ca="1" si="8"/>
        <v>24774.193548387098</v>
      </c>
      <c r="AX19" s="3">
        <f t="shared" ca="1" si="9"/>
        <v>26574.193548387098</v>
      </c>
    </row>
    <row r="20" spans="2:50">
      <c r="B20" s="11" t="s">
        <v>28</v>
      </c>
      <c r="C20" s="19" t="s">
        <v>47</v>
      </c>
      <c r="D20" s="29">
        <v>43476</v>
      </c>
      <c r="E20" s="1" t="s">
        <v>16</v>
      </c>
      <c r="F20" s="10" t="s">
        <v>17</v>
      </c>
      <c r="G20" s="10" t="s">
        <v>17</v>
      </c>
      <c r="H20" s="10" t="s">
        <v>17</v>
      </c>
      <c r="I20" s="10" t="s">
        <v>17</v>
      </c>
      <c r="J20" s="10" t="s">
        <v>17</v>
      </c>
      <c r="K20" s="10"/>
      <c r="L20" s="10" t="s">
        <v>17</v>
      </c>
      <c r="M20" s="10" t="s">
        <v>17</v>
      </c>
      <c r="N20" s="10" t="s">
        <v>17</v>
      </c>
      <c r="O20" s="10" t="s">
        <v>17</v>
      </c>
      <c r="P20" s="10" t="s">
        <v>17</v>
      </c>
      <c r="Q20" s="10" t="s">
        <v>17</v>
      </c>
      <c r="R20" s="10"/>
      <c r="S20" s="10" t="s">
        <v>17</v>
      </c>
      <c r="T20" s="10" t="s">
        <v>17</v>
      </c>
      <c r="U20" s="10" t="s">
        <v>17</v>
      </c>
      <c r="V20" s="10" t="s">
        <v>17</v>
      </c>
      <c r="W20" s="10" t="s">
        <v>17</v>
      </c>
      <c r="X20" s="10" t="s">
        <v>17</v>
      </c>
      <c r="Y20" s="10"/>
      <c r="Z20" s="10" t="s">
        <v>17</v>
      </c>
      <c r="AA20" s="10" t="s">
        <v>17</v>
      </c>
      <c r="AB20" s="10" t="s">
        <v>17</v>
      </c>
      <c r="AC20" s="10" t="s">
        <v>17</v>
      </c>
      <c r="AD20" s="10" t="s">
        <v>17</v>
      </c>
      <c r="AE20" s="10" t="s">
        <v>17</v>
      </c>
      <c r="AF20" s="10"/>
      <c r="AG20" s="10" t="s">
        <v>17</v>
      </c>
      <c r="AH20" s="10" t="s">
        <v>17</v>
      </c>
      <c r="AI20" s="10" t="s">
        <v>17</v>
      </c>
      <c r="AJ20" s="10" t="s">
        <v>17</v>
      </c>
      <c r="AL20" s="2">
        <f>COUNTIF(jan!$F20:$AJ20,"p")</f>
        <v>27</v>
      </c>
      <c r="AM20" s="2">
        <f>COUNTIF(jan!$F20:$AJ20,"a")</f>
        <v>0</v>
      </c>
      <c r="AN20" s="2">
        <f>COUNTIF(jan!$F20:$AJ20,"l")</f>
        <v>0</v>
      </c>
      <c r="AO20" s="2">
        <v>2</v>
      </c>
      <c r="AP20" s="2">
        <f t="shared" si="3"/>
        <v>0</v>
      </c>
      <c r="AQ20" s="2">
        <f t="shared" ca="1" si="2"/>
        <v>31</v>
      </c>
      <c r="AR20" s="2">
        <f t="shared" ca="1" si="4"/>
        <v>32</v>
      </c>
      <c r="AS20" s="2">
        <v>25000</v>
      </c>
      <c r="AT20" s="2">
        <f t="shared" si="5"/>
        <v>1250</v>
      </c>
      <c r="AU20" s="3">
        <f t="shared" ca="1" si="6"/>
        <v>806.45161290322585</v>
      </c>
      <c r="AV20" s="3">
        <f t="shared" si="7"/>
        <v>3000</v>
      </c>
      <c r="AW20" s="2">
        <f t="shared" ca="1" si="8"/>
        <v>25806.451612903227</v>
      </c>
      <c r="AX20" s="3">
        <f t="shared" ca="1" si="9"/>
        <v>27556.451612903227</v>
      </c>
    </row>
    <row r="21" spans="2:50">
      <c r="B21" s="11" t="s">
        <v>49</v>
      </c>
      <c r="C21" s="19" t="s">
        <v>50</v>
      </c>
      <c r="D21" s="29">
        <v>43477</v>
      </c>
      <c r="E21" s="12" t="s">
        <v>14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L21" s="2">
        <f>COUNTIF(jan!$F21:$AJ21,"p")</f>
        <v>0</v>
      </c>
      <c r="AM21" s="2">
        <f>COUNTIF(jan!$F21:$AJ21,"a")</f>
        <v>0</v>
      </c>
      <c r="AN21" s="2">
        <f>COUNTIF(jan!$F21:$AJ21,"l")</f>
        <v>0</v>
      </c>
      <c r="AO21" s="2">
        <v>2</v>
      </c>
      <c r="AP21" s="2">
        <f t="shared" ref="AP21:AP24" si="10">IF(AN21&gt;AO21,AN21-AO21,0)</f>
        <v>0</v>
      </c>
      <c r="AQ21" s="2">
        <f t="shared" ca="1" si="2"/>
        <v>31</v>
      </c>
      <c r="AR21" s="2">
        <f t="shared" si="4"/>
        <v>0</v>
      </c>
      <c r="AS21" s="2">
        <v>26000</v>
      </c>
      <c r="AT21" s="2">
        <f t="shared" si="5"/>
        <v>1300</v>
      </c>
      <c r="AU21" s="3">
        <f t="shared" ref="AU21:AU24" ca="1" si="11">AS21/AQ21</f>
        <v>838.70967741935488</v>
      </c>
      <c r="AV21" s="3">
        <f t="shared" ref="AV21:AV24" si="12">IF(AS21&gt;20000,3000,2000)</f>
        <v>3000</v>
      </c>
      <c r="AW21" s="2">
        <f t="shared" ref="AW21:AW24" ca="1" si="13">AU21*AR21</f>
        <v>0</v>
      </c>
      <c r="AX21" s="3">
        <f t="shared" ref="AX21:AX24" si="14">IF(AL21=0,0,AW21+AV21-AT21)</f>
        <v>0</v>
      </c>
    </row>
    <row r="22" spans="2:50">
      <c r="B22" s="11" t="s">
        <v>51</v>
      </c>
      <c r="C22" s="1" t="s">
        <v>52</v>
      </c>
      <c r="D22" s="29">
        <v>43478</v>
      </c>
      <c r="E22" s="12" t="s">
        <v>16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L22" s="2">
        <f>COUNTIF(jan!$F22:$AJ22,"p")</f>
        <v>0</v>
      </c>
      <c r="AM22" s="2">
        <f>COUNTIF(jan!$F22:$AJ22,"a")</f>
        <v>0</v>
      </c>
      <c r="AN22" s="2">
        <f>COUNTIF(jan!$F22:$AJ22,"l")</f>
        <v>0</v>
      </c>
      <c r="AO22" s="2">
        <v>2</v>
      </c>
      <c r="AP22" s="2">
        <f t="shared" si="10"/>
        <v>0</v>
      </c>
      <c r="AQ22" s="2">
        <f t="shared" ca="1" si="2"/>
        <v>31</v>
      </c>
      <c r="AR22" s="2">
        <f t="shared" si="4"/>
        <v>0</v>
      </c>
      <c r="AS22" s="2">
        <v>27000</v>
      </c>
      <c r="AT22" s="2">
        <f t="shared" si="5"/>
        <v>1350</v>
      </c>
      <c r="AU22" s="3">
        <f t="shared" ca="1" si="11"/>
        <v>870.9677419354839</v>
      </c>
      <c r="AV22" s="3">
        <f t="shared" si="12"/>
        <v>3000</v>
      </c>
      <c r="AW22" s="2">
        <f t="shared" ca="1" si="13"/>
        <v>0</v>
      </c>
      <c r="AX22" s="3">
        <f t="shared" si="14"/>
        <v>0</v>
      </c>
    </row>
    <row r="23" spans="2:50">
      <c r="B23" s="11" t="s">
        <v>53</v>
      </c>
      <c r="C23" s="19" t="s">
        <v>54</v>
      </c>
      <c r="D23" s="29">
        <v>43479</v>
      </c>
      <c r="E23" s="12" t="s">
        <v>19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L23" s="2">
        <f>COUNTIF(jan!$F23:$AJ23,"p")</f>
        <v>0</v>
      </c>
      <c r="AM23" s="2">
        <f>COUNTIF(jan!$F23:$AJ23,"a")</f>
        <v>0</v>
      </c>
      <c r="AN23" s="2">
        <f>COUNTIF(jan!$F23:$AJ23,"l")</f>
        <v>0</v>
      </c>
      <c r="AO23" s="2">
        <v>2</v>
      </c>
      <c r="AP23" s="2">
        <f t="shared" si="10"/>
        <v>0</v>
      </c>
      <c r="AQ23" s="2">
        <f t="shared" ca="1" si="2"/>
        <v>31</v>
      </c>
      <c r="AR23" s="2">
        <f t="shared" si="4"/>
        <v>0</v>
      </c>
      <c r="AS23" s="2">
        <v>28000</v>
      </c>
      <c r="AT23" s="2">
        <f t="shared" si="5"/>
        <v>1400</v>
      </c>
      <c r="AU23" s="3">
        <f t="shared" ca="1" si="11"/>
        <v>903.22580645161293</v>
      </c>
      <c r="AV23" s="3">
        <f t="shared" si="12"/>
        <v>3000</v>
      </c>
      <c r="AW23" s="2">
        <f t="shared" ca="1" si="13"/>
        <v>0</v>
      </c>
      <c r="AX23" s="3">
        <f t="shared" si="14"/>
        <v>0</v>
      </c>
    </row>
    <row r="24" spans="2:50">
      <c r="B24" s="11" t="s">
        <v>55</v>
      </c>
      <c r="C24" s="1" t="s">
        <v>56</v>
      </c>
      <c r="D24" s="29">
        <v>43480</v>
      </c>
      <c r="E24" s="1" t="s">
        <v>14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L24" s="2">
        <f>COUNTIF(jan!$F24:$AJ24,"p")</f>
        <v>0</v>
      </c>
      <c r="AM24" s="2">
        <f>COUNTIF(jan!$F24:$AJ24,"a")</f>
        <v>0</v>
      </c>
      <c r="AN24" s="2">
        <f>COUNTIF(jan!$F24:$AJ24,"l")</f>
        <v>0</v>
      </c>
      <c r="AO24" s="2">
        <v>2</v>
      </c>
      <c r="AP24" s="2">
        <f t="shared" si="10"/>
        <v>0</v>
      </c>
      <c r="AQ24" s="2">
        <f t="shared" ca="1" si="2"/>
        <v>31</v>
      </c>
      <c r="AR24" s="2">
        <f t="shared" si="4"/>
        <v>0</v>
      </c>
      <c r="AS24" s="2">
        <v>29000</v>
      </c>
      <c r="AT24" s="2">
        <f t="shared" si="5"/>
        <v>1450</v>
      </c>
      <c r="AU24" s="3">
        <f t="shared" ca="1" si="11"/>
        <v>935.48387096774195</v>
      </c>
      <c r="AV24" s="3">
        <f t="shared" si="12"/>
        <v>3000</v>
      </c>
      <c r="AW24" s="2">
        <f t="shared" ca="1" si="13"/>
        <v>0</v>
      </c>
      <c r="AX24" s="3">
        <f t="shared" si="14"/>
        <v>0</v>
      </c>
    </row>
  </sheetData>
  <mergeCells count="20">
    <mergeCell ref="AU8:AU9"/>
    <mergeCell ref="AW8:AW9"/>
    <mergeCell ref="AT8:AT9"/>
    <mergeCell ref="AV8:AV9"/>
    <mergeCell ref="AX8:AX9"/>
    <mergeCell ref="C2:AJ4"/>
    <mergeCell ref="AL2:AX4"/>
    <mergeCell ref="K6:O6"/>
    <mergeCell ref="Q6:V6"/>
    <mergeCell ref="F6:G6"/>
    <mergeCell ref="AQ8:AQ9"/>
    <mergeCell ref="AR8:AR9"/>
    <mergeCell ref="AS8:AS9"/>
    <mergeCell ref="B6:E6"/>
    <mergeCell ref="D8:D9"/>
    <mergeCell ref="AL8:AL9"/>
    <mergeCell ref="AM8:AM9"/>
    <mergeCell ref="AN8:AN9"/>
    <mergeCell ref="AO8:AO9"/>
    <mergeCell ref="AP8:AP9"/>
  </mergeCells>
  <phoneticPr fontId="8" type="noConversion"/>
  <conditionalFormatting sqref="F10:AJ24">
    <cfRule type="expression" dxfId="11" priority="1">
      <formula>F$8="sun"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B2:AX24"/>
  <sheetViews>
    <sheetView showGridLines="0" workbookViewId="0"/>
  </sheetViews>
  <sheetFormatPr defaultRowHeight="15.75"/>
  <cols>
    <col min="1" max="1" width="3.625" customWidth="1"/>
    <col min="2" max="2" width="12.375" bestFit="1" customWidth="1"/>
    <col min="3" max="3" width="12.375" customWidth="1"/>
    <col min="4" max="4" width="12.375" style="4" bestFit="1" customWidth="1"/>
    <col min="5" max="5" width="12.375" bestFit="1" customWidth="1"/>
    <col min="6" max="6" width="4.25" bestFit="1" customWidth="1"/>
    <col min="7" max="11" width="3.375" bestFit="1" customWidth="1"/>
    <col min="12" max="12" width="3.5" bestFit="1" customWidth="1"/>
    <col min="13" max="36" width="3.375" bestFit="1" customWidth="1"/>
    <col min="38" max="38" width="8.5" bestFit="1" customWidth="1"/>
    <col min="39" max="39" width="8" bestFit="1" customWidth="1"/>
    <col min="40" max="40" width="6.5" hidden="1" customWidth="1"/>
    <col min="41" max="41" width="7.875" hidden="1" customWidth="1"/>
    <col min="42" max="42" width="8" hidden="1" customWidth="1"/>
    <col min="43" max="43" width="9.75" bestFit="1" customWidth="1"/>
    <col min="44" max="44" width="7.875" bestFit="1" customWidth="1"/>
    <col min="45" max="45" width="6.125" bestFit="1" customWidth="1"/>
    <col min="46" max="46" width="6.125" customWidth="1"/>
    <col min="47" max="47" width="7.875" bestFit="1" customWidth="1"/>
    <col min="48" max="48" width="7.875" customWidth="1"/>
    <col min="49" max="49" width="7.875" bestFit="1" customWidth="1"/>
    <col min="50" max="50" width="8.625" customWidth="1"/>
    <col min="51" max="51" width="7.5" bestFit="1" customWidth="1"/>
  </cols>
  <sheetData>
    <row r="2" spans="2:50" s="25" customFormat="1" ht="15.75" customHeight="1">
      <c r="C2" s="46" t="s">
        <v>48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L2" s="47" t="s">
        <v>57</v>
      </c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</row>
    <row r="3" spans="2:50" s="25" customFormat="1" ht="16.5" customHeight="1"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</row>
    <row r="4" spans="2:50" s="25" customFormat="1" ht="15.75" customHeight="1"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</row>
    <row r="6" spans="2:50">
      <c r="B6" s="43" t="s">
        <v>0</v>
      </c>
      <c r="C6" s="43"/>
      <c r="D6" s="43"/>
      <c r="E6" s="43"/>
      <c r="F6" s="51" t="str">
        <f ca="1">MID(CELL("filename",B2),FIND("]",CELL("filename",B2))+1,255)</f>
        <v>feb</v>
      </c>
      <c r="G6" s="52"/>
      <c r="K6" s="48">
        <f ca="1">DATEVALUE("1"&amp;F6)</f>
        <v>44958</v>
      </c>
      <c r="L6" s="48"/>
      <c r="M6" s="48"/>
      <c r="N6" s="48"/>
      <c r="O6" s="49"/>
      <c r="P6" s="7" t="s">
        <v>29</v>
      </c>
      <c r="Q6" s="50">
        <f ca="1">EOMONTH(K6,0)</f>
        <v>44985</v>
      </c>
      <c r="R6" s="48"/>
      <c r="S6" s="48"/>
      <c r="T6" s="48"/>
      <c r="U6" s="48"/>
      <c r="V6" s="48"/>
      <c r="AL6" s="24"/>
    </row>
    <row r="7" spans="2:50" ht="16.5" thickBot="1"/>
    <row r="8" spans="2:50" ht="29.25" customHeight="1">
      <c r="B8" s="16" t="s">
        <v>10</v>
      </c>
      <c r="C8" s="17" t="s">
        <v>11</v>
      </c>
      <c r="D8" s="44" t="s">
        <v>36</v>
      </c>
      <c r="E8" s="18" t="s">
        <v>12</v>
      </c>
      <c r="F8" s="8" t="str">
        <f ca="1">TEXT(F9,"ddd")</f>
        <v>Wed</v>
      </c>
      <c r="G8" s="5" t="str">
        <f t="shared" ref="G8:AJ8" ca="1" si="0">TEXT(G9,"ddd")</f>
        <v>Thu</v>
      </c>
      <c r="H8" s="5" t="str">
        <f ca="1">TEXT(H9,"ddd")</f>
        <v>Fri</v>
      </c>
      <c r="I8" s="5" t="str">
        <f t="shared" ca="1" si="0"/>
        <v>Sat</v>
      </c>
      <c r="J8" s="5" t="str">
        <f t="shared" ca="1" si="0"/>
        <v>Sun</v>
      </c>
      <c r="K8" s="5" t="str">
        <f t="shared" ca="1" si="0"/>
        <v>Mon</v>
      </c>
      <c r="L8" s="5" t="str">
        <f t="shared" ca="1" si="0"/>
        <v>Tue</v>
      </c>
      <c r="M8" s="5" t="str">
        <f t="shared" ca="1" si="0"/>
        <v>Wed</v>
      </c>
      <c r="N8" s="5" t="str">
        <f t="shared" ca="1" si="0"/>
        <v>Thu</v>
      </c>
      <c r="O8" s="5" t="str">
        <f t="shared" ca="1" si="0"/>
        <v>Fri</v>
      </c>
      <c r="P8" s="5" t="str">
        <f t="shared" ca="1" si="0"/>
        <v>Sat</v>
      </c>
      <c r="Q8" s="5" t="str">
        <f t="shared" ca="1" si="0"/>
        <v>Sun</v>
      </c>
      <c r="R8" s="5" t="str">
        <f t="shared" ca="1" si="0"/>
        <v>Mon</v>
      </c>
      <c r="S8" s="5" t="str">
        <f t="shared" ca="1" si="0"/>
        <v>Tue</v>
      </c>
      <c r="T8" s="5" t="str">
        <f t="shared" ca="1" si="0"/>
        <v>Wed</v>
      </c>
      <c r="U8" s="5" t="str">
        <f t="shared" ca="1" si="0"/>
        <v>Thu</v>
      </c>
      <c r="V8" s="5" t="str">
        <f t="shared" ca="1" si="0"/>
        <v>Fri</v>
      </c>
      <c r="W8" s="5" t="str">
        <f t="shared" ca="1" si="0"/>
        <v>Sat</v>
      </c>
      <c r="X8" s="5" t="str">
        <f t="shared" ca="1" si="0"/>
        <v>Sun</v>
      </c>
      <c r="Y8" s="5" t="str">
        <f t="shared" ca="1" si="0"/>
        <v>Mon</v>
      </c>
      <c r="Z8" s="5" t="str">
        <f t="shared" ca="1" si="0"/>
        <v>Tue</v>
      </c>
      <c r="AA8" s="5" t="str">
        <f t="shared" ca="1" si="0"/>
        <v>Wed</v>
      </c>
      <c r="AB8" s="5" t="str">
        <f t="shared" ca="1" si="0"/>
        <v>Thu</v>
      </c>
      <c r="AC8" s="5" t="str">
        <f t="shared" ca="1" si="0"/>
        <v>Fri</v>
      </c>
      <c r="AD8" s="5" t="str">
        <f t="shared" ca="1" si="0"/>
        <v>Sat</v>
      </c>
      <c r="AE8" s="5" t="str">
        <f t="shared" ca="1" si="0"/>
        <v>Sun</v>
      </c>
      <c r="AF8" s="5" t="str">
        <f t="shared" ca="1" si="0"/>
        <v>Mon</v>
      </c>
      <c r="AG8" s="5" t="str">
        <f t="shared" ca="1" si="0"/>
        <v>Tue</v>
      </c>
      <c r="AH8" s="5" t="str">
        <f t="shared" ca="1" si="0"/>
        <v/>
      </c>
      <c r="AI8" s="5" t="str">
        <f t="shared" ca="1" si="0"/>
        <v/>
      </c>
      <c r="AJ8" s="5" t="str">
        <f t="shared" ca="1" si="0"/>
        <v/>
      </c>
      <c r="AL8" s="42" t="s">
        <v>2</v>
      </c>
      <c r="AM8" s="42" t="s">
        <v>1</v>
      </c>
      <c r="AN8" s="41" t="s">
        <v>30</v>
      </c>
      <c r="AO8" s="41" t="s">
        <v>31</v>
      </c>
      <c r="AP8" s="41" t="s">
        <v>32</v>
      </c>
      <c r="AQ8" s="41" t="s">
        <v>3</v>
      </c>
      <c r="AR8" s="41" t="s">
        <v>4</v>
      </c>
      <c r="AS8" s="41" t="s">
        <v>5</v>
      </c>
      <c r="AT8" s="41" t="s">
        <v>8</v>
      </c>
      <c r="AU8" s="41" t="s">
        <v>6</v>
      </c>
      <c r="AV8" s="41" t="s">
        <v>33</v>
      </c>
      <c r="AW8" s="41" t="s">
        <v>7</v>
      </c>
      <c r="AX8" s="41" t="s">
        <v>9</v>
      </c>
    </row>
    <row r="9" spans="2:50" ht="16.5" customHeight="1" thickBot="1">
      <c r="B9" s="21"/>
      <c r="C9" s="22"/>
      <c r="D9" s="45"/>
      <c r="E9" s="23"/>
      <c r="F9" s="9">
        <f ca="1">K6</f>
        <v>44958</v>
      </c>
      <c r="G9" s="6">
        <f t="shared" ref="G9:AJ9" ca="1" si="1">IF(F9&lt;$Q$6,F9+1,"")</f>
        <v>44959</v>
      </c>
      <c r="H9" s="6">
        <f t="shared" ca="1" si="1"/>
        <v>44960</v>
      </c>
      <c r="I9" s="6">
        <f t="shared" ca="1" si="1"/>
        <v>44961</v>
      </c>
      <c r="J9" s="6">
        <f t="shared" ca="1" si="1"/>
        <v>44962</v>
      </c>
      <c r="K9" s="6">
        <f t="shared" ca="1" si="1"/>
        <v>44963</v>
      </c>
      <c r="L9" s="6">
        <f t="shared" ca="1" si="1"/>
        <v>44964</v>
      </c>
      <c r="M9" s="6">
        <f t="shared" ca="1" si="1"/>
        <v>44965</v>
      </c>
      <c r="N9" s="6">
        <f t="shared" ca="1" si="1"/>
        <v>44966</v>
      </c>
      <c r="O9" s="6">
        <f t="shared" ca="1" si="1"/>
        <v>44967</v>
      </c>
      <c r="P9" s="6">
        <f t="shared" ca="1" si="1"/>
        <v>44968</v>
      </c>
      <c r="Q9" s="6">
        <f t="shared" ca="1" si="1"/>
        <v>44969</v>
      </c>
      <c r="R9" s="6">
        <f t="shared" ca="1" si="1"/>
        <v>44970</v>
      </c>
      <c r="S9" s="6">
        <f t="shared" ca="1" si="1"/>
        <v>44971</v>
      </c>
      <c r="T9" s="6">
        <f t="shared" ca="1" si="1"/>
        <v>44972</v>
      </c>
      <c r="U9" s="6">
        <f t="shared" ca="1" si="1"/>
        <v>44973</v>
      </c>
      <c r="V9" s="6">
        <f t="shared" ca="1" si="1"/>
        <v>44974</v>
      </c>
      <c r="W9" s="6">
        <f t="shared" ca="1" si="1"/>
        <v>44975</v>
      </c>
      <c r="X9" s="6">
        <f t="shared" ca="1" si="1"/>
        <v>44976</v>
      </c>
      <c r="Y9" s="6">
        <f t="shared" ca="1" si="1"/>
        <v>44977</v>
      </c>
      <c r="Z9" s="6">
        <f t="shared" ca="1" si="1"/>
        <v>44978</v>
      </c>
      <c r="AA9" s="6">
        <f t="shared" ca="1" si="1"/>
        <v>44979</v>
      </c>
      <c r="AB9" s="6">
        <f t="shared" ca="1" si="1"/>
        <v>44980</v>
      </c>
      <c r="AC9" s="6">
        <f t="shared" ca="1" si="1"/>
        <v>44981</v>
      </c>
      <c r="AD9" s="6">
        <f t="shared" ca="1" si="1"/>
        <v>44982</v>
      </c>
      <c r="AE9" s="6">
        <f t="shared" ca="1" si="1"/>
        <v>44983</v>
      </c>
      <c r="AF9" s="6">
        <f t="shared" ca="1" si="1"/>
        <v>44984</v>
      </c>
      <c r="AG9" s="6">
        <f t="shared" ca="1" si="1"/>
        <v>44985</v>
      </c>
      <c r="AH9" s="6" t="str">
        <f t="shared" ca="1" si="1"/>
        <v/>
      </c>
      <c r="AI9" s="6" t="str">
        <f t="shared" ca="1" si="1"/>
        <v/>
      </c>
      <c r="AJ9" s="6" t="str">
        <f t="shared" ca="1" si="1"/>
        <v/>
      </c>
      <c r="AL9" s="42"/>
      <c r="AM9" s="42"/>
      <c r="AN9" s="42"/>
      <c r="AO9" s="42"/>
      <c r="AP9" s="42"/>
      <c r="AQ9" s="42"/>
      <c r="AR9" s="41"/>
      <c r="AS9" s="42"/>
      <c r="AT9" s="42"/>
      <c r="AU9" s="42"/>
      <c r="AV9" s="41"/>
      <c r="AW9" s="42"/>
      <c r="AX9" s="42"/>
    </row>
    <row r="10" spans="2:50">
      <c r="B10" s="28" t="s">
        <v>13</v>
      </c>
      <c r="C10" s="19" t="s">
        <v>37</v>
      </c>
      <c r="D10" s="29">
        <v>43466</v>
      </c>
      <c r="E10" s="20" t="s">
        <v>14</v>
      </c>
      <c r="F10" s="10" t="s">
        <v>17</v>
      </c>
      <c r="G10" s="10" t="s">
        <v>17</v>
      </c>
      <c r="H10" s="10"/>
      <c r="I10" s="10" t="s">
        <v>17</v>
      </c>
      <c r="J10" s="10" t="s">
        <v>17</v>
      </c>
      <c r="K10" s="10"/>
      <c r="L10" s="10" t="s">
        <v>17</v>
      </c>
      <c r="M10" s="10" t="s">
        <v>17</v>
      </c>
      <c r="N10" s="10" t="s">
        <v>17</v>
      </c>
      <c r="O10" s="10"/>
      <c r="P10" s="10" t="s">
        <v>17</v>
      </c>
      <c r="Q10" s="10" t="s">
        <v>17</v>
      </c>
      <c r="R10" s="10"/>
      <c r="S10" s="10" t="s">
        <v>17</v>
      </c>
      <c r="T10" s="10" t="s">
        <v>20</v>
      </c>
      <c r="U10" s="10" t="s">
        <v>20</v>
      </c>
      <c r="V10" s="10"/>
      <c r="W10" s="10" t="s">
        <v>17</v>
      </c>
      <c r="X10" s="10" t="s">
        <v>17</v>
      </c>
      <c r="Y10" s="10"/>
      <c r="Z10" s="10" t="s">
        <v>17</v>
      </c>
      <c r="AA10" s="10" t="s">
        <v>17</v>
      </c>
      <c r="AB10" s="10" t="s">
        <v>17</v>
      </c>
      <c r="AC10" s="10"/>
      <c r="AD10" s="10" t="s">
        <v>17</v>
      </c>
      <c r="AE10" s="10" t="s">
        <v>17</v>
      </c>
      <c r="AF10" s="10"/>
      <c r="AG10" s="10" t="s">
        <v>17</v>
      </c>
      <c r="AH10" s="10" t="s">
        <v>17</v>
      </c>
      <c r="AI10" s="10" t="s">
        <v>17</v>
      </c>
      <c r="AJ10" s="10" t="s">
        <v>17</v>
      </c>
      <c r="AL10" s="2">
        <f>COUNTIF(feb!$F10:$AJ10,"p")</f>
        <v>21</v>
      </c>
      <c r="AM10" s="2">
        <f>COUNTIF(feb!$F10:$AJ10,"a")</f>
        <v>2</v>
      </c>
      <c r="AN10" s="2">
        <f>COUNTIF(feb!$F10:$AJ10,"l")</f>
        <v>0</v>
      </c>
      <c r="AO10" s="2">
        <v>2</v>
      </c>
      <c r="AP10" s="2">
        <f>IF(AN10&gt;AO10,AN10-AO10,0)</f>
        <v>0</v>
      </c>
      <c r="AQ10" s="2">
        <f t="shared" ref="AQ10:AQ24" ca="1" si="2">DAY($Q$6)</f>
        <v>28</v>
      </c>
      <c r="AR10" s="2">
        <f ca="1">IF(AL10=0,0,COUNTIF($F$8:$AJ$8,"sun")+AL10)</f>
        <v>25</v>
      </c>
      <c r="AS10" s="2">
        <v>15000</v>
      </c>
      <c r="AT10" s="2">
        <f>AS10*5%</f>
        <v>750</v>
      </c>
      <c r="AU10" s="3">
        <f ca="1">AS10/AQ10</f>
        <v>535.71428571428567</v>
      </c>
      <c r="AV10" s="3">
        <f>IF(AS10&gt;20000,3000,2000)</f>
        <v>2000</v>
      </c>
      <c r="AW10" s="2">
        <f ca="1">AU10*AR10</f>
        <v>13392.857142857141</v>
      </c>
      <c r="AX10" s="3">
        <f ca="1">IF(AL10=0,0,AW10+AV10-AT10)</f>
        <v>14642.857142857141</v>
      </c>
    </row>
    <row r="11" spans="2:50">
      <c r="B11" s="11" t="s">
        <v>15</v>
      </c>
      <c r="C11" s="1" t="s">
        <v>38</v>
      </c>
      <c r="D11" s="29">
        <v>43467</v>
      </c>
      <c r="E11" s="12" t="s">
        <v>16</v>
      </c>
      <c r="F11" s="10" t="s">
        <v>17</v>
      </c>
      <c r="G11" s="10" t="s">
        <v>17</v>
      </c>
      <c r="H11" s="10"/>
      <c r="I11" s="10" t="s">
        <v>17</v>
      </c>
      <c r="J11" s="10" t="s">
        <v>17</v>
      </c>
      <c r="K11" s="10"/>
      <c r="L11" s="10" t="s">
        <v>17</v>
      </c>
      <c r="M11" s="10" t="s">
        <v>17</v>
      </c>
      <c r="N11" s="10" t="s">
        <v>17</v>
      </c>
      <c r="O11" s="10"/>
      <c r="P11" s="10" t="s">
        <v>17</v>
      </c>
      <c r="Q11" s="10" t="s">
        <v>17</v>
      </c>
      <c r="R11" s="10"/>
      <c r="S11" s="10" t="s">
        <v>17</v>
      </c>
      <c r="T11" s="10" t="s">
        <v>17</v>
      </c>
      <c r="U11" s="10" t="s">
        <v>17</v>
      </c>
      <c r="V11" s="10"/>
      <c r="W11" s="10" t="s">
        <v>17</v>
      </c>
      <c r="X11" s="10" t="s">
        <v>17</v>
      </c>
      <c r="Y11" s="10"/>
      <c r="Z11" s="10" t="s">
        <v>17</v>
      </c>
      <c r="AA11" s="10" t="s">
        <v>17</v>
      </c>
      <c r="AB11" s="10" t="s">
        <v>17</v>
      </c>
      <c r="AC11" s="10"/>
      <c r="AD11" s="10" t="s">
        <v>17</v>
      </c>
      <c r="AE11" s="10" t="s">
        <v>17</v>
      </c>
      <c r="AF11" s="10"/>
      <c r="AG11" s="10" t="s">
        <v>17</v>
      </c>
      <c r="AH11" s="10" t="s">
        <v>17</v>
      </c>
      <c r="AI11" s="10" t="s">
        <v>17</v>
      </c>
      <c r="AJ11" s="10" t="s">
        <v>17</v>
      </c>
      <c r="AL11" s="2">
        <f>COUNTIF(feb!$F11:$AJ11,"p")</f>
        <v>23</v>
      </c>
      <c r="AM11" s="2">
        <f>COUNTIF(feb!$F11:$AJ11,"a")</f>
        <v>0</v>
      </c>
      <c r="AN11" s="2">
        <f>COUNTIF(feb!$F11:$AJ11,"l")</f>
        <v>0</v>
      </c>
      <c r="AO11" s="2">
        <v>2</v>
      </c>
      <c r="AP11" s="2">
        <f t="shared" ref="AP11:AP24" si="3">IF(AN11&gt;AO11,AN11-AO11,0)</f>
        <v>0</v>
      </c>
      <c r="AQ11" s="2">
        <f t="shared" ca="1" si="2"/>
        <v>28</v>
      </c>
      <c r="AR11" s="2">
        <f t="shared" ref="AR11:AR24" ca="1" si="4">IF(AL11=0,0,COUNTIF($F$8:$AJ$8,"sun")+AL11)</f>
        <v>27</v>
      </c>
      <c r="AS11" s="2">
        <v>16000</v>
      </c>
      <c r="AT11" s="2">
        <f t="shared" ref="AT11:AT24" si="5">AS11*5%</f>
        <v>800</v>
      </c>
      <c r="AU11" s="3">
        <f t="shared" ref="AU11:AU24" ca="1" si="6">AS11/AQ11</f>
        <v>571.42857142857144</v>
      </c>
      <c r="AV11" s="3">
        <f t="shared" ref="AV11:AV24" si="7">IF(AS11&gt;20000,3000,2000)</f>
        <v>2000</v>
      </c>
      <c r="AW11" s="2">
        <f t="shared" ref="AW11:AW24" ca="1" si="8">AU11*AR11</f>
        <v>15428.571428571429</v>
      </c>
      <c r="AX11" s="3">
        <f t="shared" ref="AX11:AX24" ca="1" si="9">IF(AL11=0,0,AW11+AV11-AT11)</f>
        <v>16628.571428571428</v>
      </c>
    </row>
    <row r="12" spans="2:50">
      <c r="B12" s="11" t="s">
        <v>18</v>
      </c>
      <c r="C12" s="19" t="s">
        <v>39</v>
      </c>
      <c r="D12" s="29">
        <v>43468</v>
      </c>
      <c r="E12" s="12" t="s">
        <v>19</v>
      </c>
      <c r="F12" s="10" t="s">
        <v>17</v>
      </c>
      <c r="G12" s="10" t="s">
        <v>17</v>
      </c>
      <c r="H12" s="10"/>
      <c r="I12" s="10" t="s">
        <v>17</v>
      </c>
      <c r="J12" s="10" t="s">
        <v>17</v>
      </c>
      <c r="K12" s="10"/>
      <c r="L12" s="10" t="s">
        <v>17</v>
      </c>
      <c r="M12" s="10" t="s">
        <v>17</v>
      </c>
      <c r="N12" s="10" t="s">
        <v>17</v>
      </c>
      <c r="O12" s="10"/>
      <c r="P12" s="10" t="s">
        <v>17</v>
      </c>
      <c r="Q12" s="10" t="s">
        <v>17</v>
      </c>
      <c r="R12" s="10"/>
      <c r="S12" s="10" t="s">
        <v>17</v>
      </c>
      <c r="T12" s="10" t="s">
        <v>17</v>
      </c>
      <c r="U12" s="10" t="s">
        <v>17</v>
      </c>
      <c r="V12" s="10"/>
      <c r="W12" s="10" t="s">
        <v>17</v>
      </c>
      <c r="X12" s="10" t="s">
        <v>17</v>
      </c>
      <c r="Y12" s="10"/>
      <c r="Z12" s="10" t="s">
        <v>17</v>
      </c>
      <c r="AA12" s="10" t="s">
        <v>17</v>
      </c>
      <c r="AB12" s="10" t="s">
        <v>17</v>
      </c>
      <c r="AC12" s="10"/>
      <c r="AD12" s="10" t="s">
        <v>17</v>
      </c>
      <c r="AE12" s="10" t="s">
        <v>17</v>
      </c>
      <c r="AF12" s="10"/>
      <c r="AG12" s="10" t="s">
        <v>17</v>
      </c>
      <c r="AH12" s="10" t="s">
        <v>17</v>
      </c>
      <c r="AI12" s="10" t="s">
        <v>17</v>
      </c>
      <c r="AJ12" s="10" t="s">
        <v>17</v>
      </c>
      <c r="AL12" s="2">
        <f>COUNTIF(feb!$F12:$AJ12,"p")</f>
        <v>23</v>
      </c>
      <c r="AM12" s="2">
        <f>COUNTIF(feb!$F12:$AJ12,"a")</f>
        <v>0</v>
      </c>
      <c r="AN12" s="2">
        <f>COUNTIF(feb!$F12:$AJ12,"l")</f>
        <v>0</v>
      </c>
      <c r="AO12" s="2">
        <v>2</v>
      </c>
      <c r="AP12" s="2">
        <f t="shared" si="3"/>
        <v>0</v>
      </c>
      <c r="AQ12" s="2">
        <f t="shared" ca="1" si="2"/>
        <v>28</v>
      </c>
      <c r="AR12" s="2">
        <f t="shared" ca="1" si="4"/>
        <v>27</v>
      </c>
      <c r="AS12" s="2">
        <v>17000</v>
      </c>
      <c r="AT12" s="2">
        <f t="shared" si="5"/>
        <v>850</v>
      </c>
      <c r="AU12" s="3">
        <f t="shared" ca="1" si="6"/>
        <v>607.14285714285711</v>
      </c>
      <c r="AV12" s="3">
        <f t="shared" si="7"/>
        <v>2000</v>
      </c>
      <c r="AW12" s="2">
        <f t="shared" ca="1" si="8"/>
        <v>16392.857142857141</v>
      </c>
      <c r="AX12" s="3">
        <f t="shared" ca="1" si="9"/>
        <v>17542.857142857141</v>
      </c>
    </row>
    <row r="13" spans="2:50">
      <c r="B13" s="11" t="s">
        <v>21</v>
      </c>
      <c r="C13" s="1" t="s">
        <v>40</v>
      </c>
      <c r="D13" s="29">
        <v>43469</v>
      </c>
      <c r="E13" s="12" t="s">
        <v>14</v>
      </c>
      <c r="F13" s="10" t="s">
        <v>17</v>
      </c>
      <c r="G13" s="10" t="s">
        <v>17</v>
      </c>
      <c r="H13" s="10"/>
      <c r="I13" s="10" t="s">
        <v>17</v>
      </c>
      <c r="J13" s="10" t="s">
        <v>17</v>
      </c>
      <c r="K13" s="10"/>
      <c r="L13" s="10" t="s">
        <v>17</v>
      </c>
      <c r="M13" s="10" t="s">
        <v>17</v>
      </c>
      <c r="N13" s="10" t="s">
        <v>17</v>
      </c>
      <c r="O13" s="10"/>
      <c r="P13" s="10" t="s">
        <v>17</v>
      </c>
      <c r="Q13" s="10" t="s">
        <v>17</v>
      </c>
      <c r="R13" s="10"/>
      <c r="S13" s="10" t="s">
        <v>17</v>
      </c>
      <c r="T13" s="10" t="s">
        <v>17</v>
      </c>
      <c r="U13" s="10" t="s">
        <v>17</v>
      </c>
      <c r="V13" s="10"/>
      <c r="W13" s="10" t="s">
        <v>17</v>
      </c>
      <c r="X13" s="10" t="s">
        <v>17</v>
      </c>
      <c r="Y13" s="10"/>
      <c r="Z13" s="10" t="s">
        <v>17</v>
      </c>
      <c r="AA13" s="10" t="s">
        <v>17</v>
      </c>
      <c r="AB13" s="10" t="s">
        <v>17</v>
      </c>
      <c r="AC13" s="10"/>
      <c r="AD13" s="10" t="s">
        <v>17</v>
      </c>
      <c r="AE13" s="10" t="s">
        <v>17</v>
      </c>
      <c r="AF13" s="10"/>
      <c r="AG13" s="10" t="s">
        <v>17</v>
      </c>
      <c r="AH13" s="10" t="s">
        <v>17</v>
      </c>
      <c r="AI13" s="10" t="s">
        <v>17</v>
      </c>
      <c r="AJ13" s="10" t="s">
        <v>17</v>
      </c>
      <c r="AL13" s="2">
        <f>COUNTIF(feb!$F13:$AJ13,"p")</f>
        <v>23</v>
      </c>
      <c r="AM13" s="2">
        <f>COUNTIF(feb!$F13:$AJ13,"a")</f>
        <v>0</v>
      </c>
      <c r="AN13" s="2">
        <f>COUNTIF(feb!$F13:$AJ13,"l")</f>
        <v>0</v>
      </c>
      <c r="AO13" s="2">
        <v>2</v>
      </c>
      <c r="AP13" s="2">
        <f t="shared" si="3"/>
        <v>0</v>
      </c>
      <c r="AQ13" s="2">
        <f t="shared" ca="1" si="2"/>
        <v>28</v>
      </c>
      <c r="AR13" s="2">
        <f t="shared" ca="1" si="4"/>
        <v>27</v>
      </c>
      <c r="AS13" s="2">
        <v>18000</v>
      </c>
      <c r="AT13" s="2">
        <f t="shared" si="5"/>
        <v>900</v>
      </c>
      <c r="AU13" s="3">
        <f t="shared" ca="1" si="6"/>
        <v>642.85714285714289</v>
      </c>
      <c r="AV13" s="3">
        <f t="shared" si="7"/>
        <v>2000</v>
      </c>
      <c r="AW13" s="2">
        <f t="shared" ca="1" si="8"/>
        <v>17357.142857142859</v>
      </c>
      <c r="AX13" s="3">
        <f t="shared" ca="1" si="9"/>
        <v>18457.142857142859</v>
      </c>
    </row>
    <row r="14" spans="2:50">
      <c r="B14" s="11" t="s">
        <v>22</v>
      </c>
      <c r="C14" s="19" t="s">
        <v>41</v>
      </c>
      <c r="D14" s="29">
        <v>43470</v>
      </c>
      <c r="E14" s="12" t="s">
        <v>16</v>
      </c>
      <c r="F14" s="10" t="s">
        <v>17</v>
      </c>
      <c r="G14" s="10" t="s">
        <v>17</v>
      </c>
      <c r="H14" s="10"/>
      <c r="I14" s="10" t="s">
        <v>17</v>
      </c>
      <c r="J14" s="10" t="s">
        <v>17</v>
      </c>
      <c r="K14" s="10"/>
      <c r="L14" s="10" t="s">
        <v>17</v>
      </c>
      <c r="M14" s="10" t="s">
        <v>17</v>
      </c>
      <c r="N14" s="10" t="s">
        <v>17</v>
      </c>
      <c r="O14" s="10"/>
      <c r="P14" s="10" t="s">
        <v>17</v>
      </c>
      <c r="Q14" s="10" t="s">
        <v>17</v>
      </c>
      <c r="R14" s="10"/>
      <c r="S14" s="10" t="s">
        <v>17</v>
      </c>
      <c r="T14" s="10" t="s">
        <v>17</v>
      </c>
      <c r="U14" s="10" t="s">
        <v>17</v>
      </c>
      <c r="V14" s="10"/>
      <c r="W14" s="10" t="s">
        <v>17</v>
      </c>
      <c r="X14" s="10" t="s">
        <v>17</v>
      </c>
      <c r="Y14" s="10"/>
      <c r="Z14" s="10" t="s">
        <v>17</v>
      </c>
      <c r="AA14" s="10" t="s">
        <v>17</v>
      </c>
      <c r="AB14" s="10" t="s">
        <v>17</v>
      </c>
      <c r="AC14" s="10"/>
      <c r="AD14" s="10" t="s">
        <v>17</v>
      </c>
      <c r="AE14" s="10" t="s">
        <v>17</v>
      </c>
      <c r="AF14" s="10"/>
      <c r="AG14" s="10" t="s">
        <v>17</v>
      </c>
      <c r="AH14" s="10" t="s">
        <v>17</v>
      </c>
      <c r="AI14" s="10" t="s">
        <v>17</v>
      </c>
      <c r="AJ14" s="10" t="s">
        <v>17</v>
      </c>
      <c r="AL14" s="2">
        <f>COUNTIF(feb!$F14:$AJ14,"p")</f>
        <v>23</v>
      </c>
      <c r="AM14" s="2">
        <f>COUNTIF(feb!$F14:$AJ14,"a")</f>
        <v>0</v>
      </c>
      <c r="AN14" s="2">
        <f>COUNTIF(feb!$F14:$AJ14,"l")</f>
        <v>0</v>
      </c>
      <c r="AO14" s="2">
        <v>2</v>
      </c>
      <c r="AP14" s="2">
        <f t="shared" si="3"/>
        <v>0</v>
      </c>
      <c r="AQ14" s="2">
        <f t="shared" ca="1" si="2"/>
        <v>28</v>
      </c>
      <c r="AR14" s="2">
        <f t="shared" ca="1" si="4"/>
        <v>27</v>
      </c>
      <c r="AS14" s="2">
        <v>19000</v>
      </c>
      <c r="AT14" s="2">
        <f t="shared" si="5"/>
        <v>950</v>
      </c>
      <c r="AU14" s="3">
        <f t="shared" ca="1" si="6"/>
        <v>678.57142857142856</v>
      </c>
      <c r="AV14" s="3">
        <f t="shared" si="7"/>
        <v>2000</v>
      </c>
      <c r="AW14" s="2">
        <f t="shared" ca="1" si="8"/>
        <v>18321.428571428572</v>
      </c>
      <c r="AX14" s="3">
        <f t="shared" ca="1" si="9"/>
        <v>19371.428571428572</v>
      </c>
    </row>
    <row r="15" spans="2:50">
      <c r="B15" s="11" t="s">
        <v>23</v>
      </c>
      <c r="C15" s="1" t="s">
        <v>42</v>
      </c>
      <c r="D15" s="29">
        <v>43471</v>
      </c>
      <c r="E15" s="12" t="s">
        <v>19</v>
      </c>
      <c r="F15" s="10" t="s">
        <v>17</v>
      </c>
      <c r="G15" s="10" t="s">
        <v>17</v>
      </c>
      <c r="H15" s="10"/>
      <c r="I15" s="10" t="s">
        <v>17</v>
      </c>
      <c r="J15" s="10" t="s">
        <v>17</v>
      </c>
      <c r="K15" s="10"/>
      <c r="L15" s="10" t="s">
        <v>17</v>
      </c>
      <c r="M15" s="10" t="s">
        <v>17</v>
      </c>
      <c r="N15" s="10" t="s">
        <v>17</v>
      </c>
      <c r="O15" s="10"/>
      <c r="P15" s="10" t="s">
        <v>17</v>
      </c>
      <c r="Q15" s="10" t="s">
        <v>17</v>
      </c>
      <c r="R15" s="10"/>
      <c r="S15" s="10" t="s">
        <v>17</v>
      </c>
      <c r="T15" s="10" t="s">
        <v>17</v>
      </c>
      <c r="U15" s="10" t="s">
        <v>17</v>
      </c>
      <c r="V15" s="10"/>
      <c r="W15" s="10" t="s">
        <v>17</v>
      </c>
      <c r="X15" s="10" t="s">
        <v>17</v>
      </c>
      <c r="Y15" s="10"/>
      <c r="Z15" s="10" t="s">
        <v>17</v>
      </c>
      <c r="AA15" s="10" t="s">
        <v>17</v>
      </c>
      <c r="AB15" s="10" t="s">
        <v>17</v>
      </c>
      <c r="AC15" s="10"/>
      <c r="AD15" s="10" t="s">
        <v>17</v>
      </c>
      <c r="AE15" s="10" t="s">
        <v>17</v>
      </c>
      <c r="AF15" s="10"/>
      <c r="AG15" s="10" t="s">
        <v>17</v>
      </c>
      <c r="AH15" s="10" t="s">
        <v>17</v>
      </c>
      <c r="AI15" s="10" t="s">
        <v>17</v>
      </c>
      <c r="AJ15" s="10" t="s">
        <v>17</v>
      </c>
      <c r="AL15" s="2">
        <f>COUNTIF(feb!$F15:$AJ15,"p")</f>
        <v>23</v>
      </c>
      <c r="AM15" s="2">
        <f>COUNTIF(feb!$F15:$AJ15,"a")</f>
        <v>0</v>
      </c>
      <c r="AN15" s="2">
        <f>COUNTIF(feb!$F15:$AJ15,"l")</f>
        <v>0</v>
      </c>
      <c r="AO15" s="2">
        <v>2</v>
      </c>
      <c r="AP15" s="2">
        <f t="shared" si="3"/>
        <v>0</v>
      </c>
      <c r="AQ15" s="2">
        <f t="shared" ca="1" si="2"/>
        <v>28</v>
      </c>
      <c r="AR15" s="2">
        <f t="shared" ca="1" si="4"/>
        <v>27</v>
      </c>
      <c r="AS15" s="2">
        <v>20000</v>
      </c>
      <c r="AT15" s="2">
        <f t="shared" si="5"/>
        <v>1000</v>
      </c>
      <c r="AU15" s="3">
        <f t="shared" ca="1" si="6"/>
        <v>714.28571428571433</v>
      </c>
      <c r="AV15" s="3">
        <f t="shared" si="7"/>
        <v>2000</v>
      </c>
      <c r="AW15" s="2">
        <f t="shared" ca="1" si="8"/>
        <v>19285.714285714286</v>
      </c>
      <c r="AX15" s="3">
        <f t="shared" ca="1" si="9"/>
        <v>20285.714285714286</v>
      </c>
    </row>
    <row r="16" spans="2:50">
      <c r="B16" s="11" t="s">
        <v>24</v>
      </c>
      <c r="C16" s="19" t="s">
        <v>43</v>
      </c>
      <c r="D16" s="29">
        <v>43472</v>
      </c>
      <c r="E16" s="12" t="s">
        <v>14</v>
      </c>
      <c r="F16" s="10" t="s">
        <v>17</v>
      </c>
      <c r="G16" s="10" t="s">
        <v>17</v>
      </c>
      <c r="H16" s="10"/>
      <c r="I16" s="10" t="s">
        <v>17</v>
      </c>
      <c r="J16" s="10" t="s">
        <v>17</v>
      </c>
      <c r="K16" s="10"/>
      <c r="L16" s="10" t="s">
        <v>17</v>
      </c>
      <c r="M16" s="10" t="s">
        <v>17</v>
      </c>
      <c r="N16" s="10" t="s">
        <v>17</v>
      </c>
      <c r="O16" s="10"/>
      <c r="P16" s="10" t="s">
        <v>17</v>
      </c>
      <c r="Q16" s="10" t="s">
        <v>17</v>
      </c>
      <c r="R16" s="10"/>
      <c r="S16" s="10" t="s">
        <v>17</v>
      </c>
      <c r="T16" s="10" t="s">
        <v>17</v>
      </c>
      <c r="U16" s="10" t="s">
        <v>17</v>
      </c>
      <c r="V16" s="10"/>
      <c r="W16" s="10" t="s">
        <v>17</v>
      </c>
      <c r="X16" s="10" t="s">
        <v>17</v>
      </c>
      <c r="Y16" s="10"/>
      <c r="Z16" s="10" t="s">
        <v>17</v>
      </c>
      <c r="AA16" s="10" t="s">
        <v>17</v>
      </c>
      <c r="AB16" s="10" t="s">
        <v>17</v>
      </c>
      <c r="AC16" s="10"/>
      <c r="AD16" s="10" t="s">
        <v>17</v>
      </c>
      <c r="AE16" s="10" t="s">
        <v>17</v>
      </c>
      <c r="AF16" s="10"/>
      <c r="AG16" s="10" t="s">
        <v>17</v>
      </c>
      <c r="AH16" s="10" t="s">
        <v>17</v>
      </c>
      <c r="AI16" s="10" t="s">
        <v>17</v>
      </c>
      <c r="AJ16" s="10" t="s">
        <v>17</v>
      </c>
      <c r="AL16" s="2">
        <f>COUNTIF(feb!$F16:$AJ16,"p")</f>
        <v>23</v>
      </c>
      <c r="AM16" s="2">
        <f>COUNTIF(feb!$F16:$AJ16,"a")</f>
        <v>0</v>
      </c>
      <c r="AN16" s="2">
        <f>COUNTIF(feb!$F16:$AJ16,"l")</f>
        <v>0</v>
      </c>
      <c r="AO16" s="2">
        <v>2</v>
      </c>
      <c r="AP16" s="2">
        <f t="shared" si="3"/>
        <v>0</v>
      </c>
      <c r="AQ16" s="2">
        <f t="shared" ca="1" si="2"/>
        <v>28</v>
      </c>
      <c r="AR16" s="2">
        <f t="shared" ca="1" si="4"/>
        <v>27</v>
      </c>
      <c r="AS16" s="2">
        <v>21000</v>
      </c>
      <c r="AT16" s="2">
        <f t="shared" si="5"/>
        <v>1050</v>
      </c>
      <c r="AU16" s="3">
        <f t="shared" ca="1" si="6"/>
        <v>750</v>
      </c>
      <c r="AV16" s="3">
        <f t="shared" si="7"/>
        <v>3000</v>
      </c>
      <c r="AW16" s="2">
        <f t="shared" ca="1" si="8"/>
        <v>20250</v>
      </c>
      <c r="AX16" s="3">
        <f t="shared" ca="1" si="9"/>
        <v>22200</v>
      </c>
    </row>
    <row r="17" spans="2:50">
      <c r="B17" s="11" t="s">
        <v>25</v>
      </c>
      <c r="C17" s="1" t="s">
        <v>44</v>
      </c>
      <c r="D17" s="29">
        <v>43473</v>
      </c>
      <c r="E17" s="12" t="s">
        <v>16</v>
      </c>
      <c r="F17" s="10" t="s">
        <v>17</v>
      </c>
      <c r="G17" s="10" t="s">
        <v>17</v>
      </c>
      <c r="H17" s="10"/>
      <c r="I17" s="10" t="s">
        <v>17</v>
      </c>
      <c r="J17" s="10" t="s">
        <v>17</v>
      </c>
      <c r="K17" s="10"/>
      <c r="L17" s="10" t="s">
        <v>17</v>
      </c>
      <c r="M17" s="10" t="s">
        <v>17</v>
      </c>
      <c r="N17" s="10" t="s">
        <v>17</v>
      </c>
      <c r="O17" s="10"/>
      <c r="P17" s="10" t="s">
        <v>17</v>
      </c>
      <c r="Q17" s="10" t="s">
        <v>17</v>
      </c>
      <c r="R17" s="10"/>
      <c r="S17" s="10" t="s">
        <v>17</v>
      </c>
      <c r="T17" s="10" t="s">
        <v>17</v>
      </c>
      <c r="U17" s="10" t="s">
        <v>17</v>
      </c>
      <c r="V17" s="10"/>
      <c r="W17" s="10" t="s">
        <v>17</v>
      </c>
      <c r="X17" s="10" t="s">
        <v>17</v>
      </c>
      <c r="Y17" s="10"/>
      <c r="Z17" s="10" t="s">
        <v>17</v>
      </c>
      <c r="AA17" s="10" t="s">
        <v>17</v>
      </c>
      <c r="AB17" s="10" t="s">
        <v>17</v>
      </c>
      <c r="AC17" s="10"/>
      <c r="AD17" s="10" t="s">
        <v>17</v>
      </c>
      <c r="AE17" s="10" t="s">
        <v>17</v>
      </c>
      <c r="AF17" s="10"/>
      <c r="AG17" s="10" t="s">
        <v>17</v>
      </c>
      <c r="AH17" s="10" t="s">
        <v>17</v>
      </c>
      <c r="AI17" s="10" t="s">
        <v>17</v>
      </c>
      <c r="AJ17" s="10" t="s">
        <v>17</v>
      </c>
      <c r="AL17" s="2">
        <f>COUNTIF(feb!$F17:$AJ17,"p")</f>
        <v>23</v>
      </c>
      <c r="AM17" s="2">
        <f>COUNTIF(feb!$F17:$AJ17,"a")</f>
        <v>0</v>
      </c>
      <c r="AN17" s="2">
        <f>COUNTIF(feb!$F17:$AJ17,"l")</f>
        <v>0</v>
      </c>
      <c r="AO17" s="2">
        <v>2</v>
      </c>
      <c r="AP17" s="2">
        <f t="shared" si="3"/>
        <v>0</v>
      </c>
      <c r="AQ17" s="2">
        <f t="shared" ca="1" si="2"/>
        <v>28</v>
      </c>
      <c r="AR17" s="2">
        <f t="shared" ca="1" si="4"/>
        <v>27</v>
      </c>
      <c r="AS17" s="2">
        <v>22000</v>
      </c>
      <c r="AT17" s="2">
        <f t="shared" si="5"/>
        <v>1100</v>
      </c>
      <c r="AU17" s="3">
        <f t="shared" ca="1" si="6"/>
        <v>785.71428571428567</v>
      </c>
      <c r="AV17" s="3">
        <f t="shared" si="7"/>
        <v>3000</v>
      </c>
      <c r="AW17" s="2">
        <f t="shared" ca="1" si="8"/>
        <v>21214.285714285714</v>
      </c>
      <c r="AX17" s="3">
        <f t="shared" ca="1" si="9"/>
        <v>23114.285714285714</v>
      </c>
    </row>
    <row r="18" spans="2:50">
      <c r="B18" s="11" t="s">
        <v>26</v>
      </c>
      <c r="C18" s="19" t="s">
        <v>45</v>
      </c>
      <c r="D18" s="29">
        <v>43474</v>
      </c>
      <c r="E18" s="12" t="s">
        <v>19</v>
      </c>
      <c r="F18" s="10" t="s">
        <v>17</v>
      </c>
      <c r="G18" s="10" t="s">
        <v>17</v>
      </c>
      <c r="H18" s="10"/>
      <c r="I18" s="10" t="s">
        <v>17</v>
      </c>
      <c r="J18" s="10" t="s">
        <v>17</v>
      </c>
      <c r="K18" s="10"/>
      <c r="L18" s="10" t="s">
        <v>17</v>
      </c>
      <c r="M18" s="10" t="s">
        <v>17</v>
      </c>
      <c r="N18" s="10" t="s">
        <v>17</v>
      </c>
      <c r="O18" s="10"/>
      <c r="P18" s="10" t="s">
        <v>17</v>
      </c>
      <c r="Q18" s="10" t="s">
        <v>17</v>
      </c>
      <c r="R18" s="10"/>
      <c r="S18" s="10" t="s">
        <v>17</v>
      </c>
      <c r="T18" s="10" t="s">
        <v>17</v>
      </c>
      <c r="U18" s="10" t="s">
        <v>17</v>
      </c>
      <c r="V18" s="10"/>
      <c r="W18" s="10" t="s">
        <v>17</v>
      </c>
      <c r="X18" s="10" t="s">
        <v>17</v>
      </c>
      <c r="Y18" s="10"/>
      <c r="Z18" s="10" t="s">
        <v>17</v>
      </c>
      <c r="AA18" s="10" t="s">
        <v>17</v>
      </c>
      <c r="AB18" s="10" t="s">
        <v>17</v>
      </c>
      <c r="AC18" s="10"/>
      <c r="AD18" s="10" t="s">
        <v>17</v>
      </c>
      <c r="AE18" s="10" t="s">
        <v>17</v>
      </c>
      <c r="AF18" s="10"/>
      <c r="AG18" s="10" t="s">
        <v>17</v>
      </c>
      <c r="AH18" s="10" t="s">
        <v>17</v>
      </c>
      <c r="AI18" s="10" t="s">
        <v>17</v>
      </c>
      <c r="AJ18" s="10" t="s">
        <v>17</v>
      </c>
      <c r="AL18" s="2">
        <f>COUNTIF(feb!$F18:$AJ18,"p")</f>
        <v>23</v>
      </c>
      <c r="AM18" s="2">
        <f>COUNTIF(feb!$F18:$AJ18,"a")</f>
        <v>0</v>
      </c>
      <c r="AN18" s="2">
        <f>COUNTIF(feb!$F18:$AJ18,"l")</f>
        <v>0</v>
      </c>
      <c r="AO18" s="2">
        <v>2</v>
      </c>
      <c r="AP18" s="2">
        <f t="shared" si="3"/>
        <v>0</v>
      </c>
      <c r="AQ18" s="2">
        <f t="shared" ca="1" si="2"/>
        <v>28</v>
      </c>
      <c r="AR18" s="2">
        <f t="shared" ca="1" si="4"/>
        <v>27</v>
      </c>
      <c r="AS18" s="2">
        <v>23000</v>
      </c>
      <c r="AT18" s="2">
        <f t="shared" si="5"/>
        <v>1150</v>
      </c>
      <c r="AU18" s="3">
        <f t="shared" ca="1" si="6"/>
        <v>821.42857142857144</v>
      </c>
      <c r="AV18" s="3">
        <f t="shared" si="7"/>
        <v>3000</v>
      </c>
      <c r="AW18" s="2">
        <f t="shared" ca="1" si="8"/>
        <v>22178.571428571428</v>
      </c>
      <c r="AX18" s="3">
        <f t="shared" ca="1" si="9"/>
        <v>24028.571428571428</v>
      </c>
    </row>
    <row r="19" spans="2:50">
      <c r="B19" s="11" t="s">
        <v>27</v>
      </c>
      <c r="C19" s="1" t="s">
        <v>46</v>
      </c>
      <c r="D19" s="29">
        <v>43475</v>
      </c>
      <c r="E19" s="1" t="s">
        <v>14</v>
      </c>
      <c r="F19" s="10" t="s">
        <v>17</v>
      </c>
      <c r="G19" s="10" t="s">
        <v>17</v>
      </c>
      <c r="H19" s="10"/>
      <c r="I19" s="10" t="s">
        <v>17</v>
      </c>
      <c r="J19" s="10" t="s">
        <v>17</v>
      </c>
      <c r="K19" s="10"/>
      <c r="L19" s="10" t="s">
        <v>17</v>
      </c>
      <c r="M19" s="10" t="s">
        <v>17</v>
      </c>
      <c r="N19" s="10" t="s">
        <v>17</v>
      </c>
      <c r="O19" s="10"/>
      <c r="P19" s="10" t="s">
        <v>17</v>
      </c>
      <c r="Q19" s="10" t="s">
        <v>17</v>
      </c>
      <c r="R19" s="10"/>
      <c r="S19" s="10" t="s">
        <v>17</v>
      </c>
      <c r="T19" s="10" t="s">
        <v>17</v>
      </c>
      <c r="U19" s="10" t="s">
        <v>17</v>
      </c>
      <c r="V19" s="10"/>
      <c r="W19" s="10" t="s">
        <v>17</v>
      </c>
      <c r="X19" s="10" t="s">
        <v>17</v>
      </c>
      <c r="Y19" s="10"/>
      <c r="Z19" s="10" t="s">
        <v>17</v>
      </c>
      <c r="AA19" s="10" t="s">
        <v>17</v>
      </c>
      <c r="AB19" s="10" t="s">
        <v>17</v>
      </c>
      <c r="AC19" s="10"/>
      <c r="AD19" s="10" t="s">
        <v>17</v>
      </c>
      <c r="AE19" s="10" t="s">
        <v>17</v>
      </c>
      <c r="AF19" s="10"/>
      <c r="AG19" s="10" t="s">
        <v>17</v>
      </c>
      <c r="AH19" s="10" t="s">
        <v>17</v>
      </c>
      <c r="AI19" s="10" t="s">
        <v>17</v>
      </c>
      <c r="AJ19" s="10" t="s">
        <v>17</v>
      </c>
      <c r="AL19" s="2">
        <f>COUNTIF(feb!$F19:$AJ19,"p")</f>
        <v>23</v>
      </c>
      <c r="AM19" s="2">
        <f>COUNTIF(feb!$F19:$AJ19,"a")</f>
        <v>0</v>
      </c>
      <c r="AN19" s="2">
        <f>COUNTIF(feb!$F19:$AJ19,"l")</f>
        <v>0</v>
      </c>
      <c r="AO19" s="2">
        <v>2</v>
      </c>
      <c r="AP19" s="2">
        <f t="shared" si="3"/>
        <v>0</v>
      </c>
      <c r="AQ19" s="2">
        <f t="shared" ca="1" si="2"/>
        <v>28</v>
      </c>
      <c r="AR19" s="2">
        <f t="shared" ca="1" si="4"/>
        <v>27</v>
      </c>
      <c r="AS19" s="2">
        <v>24000</v>
      </c>
      <c r="AT19" s="2">
        <f t="shared" si="5"/>
        <v>1200</v>
      </c>
      <c r="AU19" s="3">
        <f t="shared" ca="1" si="6"/>
        <v>857.14285714285711</v>
      </c>
      <c r="AV19" s="3">
        <f t="shared" si="7"/>
        <v>3000</v>
      </c>
      <c r="AW19" s="2">
        <f t="shared" ca="1" si="8"/>
        <v>23142.857142857141</v>
      </c>
      <c r="AX19" s="3">
        <f t="shared" ca="1" si="9"/>
        <v>24942.857142857141</v>
      </c>
    </row>
    <row r="20" spans="2:50">
      <c r="B20" s="11" t="s">
        <v>28</v>
      </c>
      <c r="C20" s="19" t="s">
        <v>47</v>
      </c>
      <c r="D20" s="29">
        <v>43476</v>
      </c>
      <c r="E20" s="1" t="s">
        <v>16</v>
      </c>
      <c r="F20" s="10" t="s">
        <v>17</v>
      </c>
      <c r="G20" s="10" t="s">
        <v>17</v>
      </c>
      <c r="H20" s="10"/>
      <c r="I20" s="10" t="s">
        <v>17</v>
      </c>
      <c r="J20" s="10" t="s">
        <v>17</v>
      </c>
      <c r="K20" s="10"/>
      <c r="L20" s="10" t="s">
        <v>17</v>
      </c>
      <c r="M20" s="10" t="s">
        <v>17</v>
      </c>
      <c r="N20" s="10" t="s">
        <v>17</v>
      </c>
      <c r="O20" s="10"/>
      <c r="P20" s="10" t="s">
        <v>17</v>
      </c>
      <c r="Q20" s="10" t="s">
        <v>17</v>
      </c>
      <c r="R20" s="10"/>
      <c r="S20" s="10" t="s">
        <v>17</v>
      </c>
      <c r="T20" s="10" t="s">
        <v>17</v>
      </c>
      <c r="U20" s="10" t="s">
        <v>17</v>
      </c>
      <c r="V20" s="10"/>
      <c r="W20" s="10" t="s">
        <v>17</v>
      </c>
      <c r="X20" s="10" t="s">
        <v>17</v>
      </c>
      <c r="Y20" s="10"/>
      <c r="Z20" s="10" t="s">
        <v>17</v>
      </c>
      <c r="AA20" s="10" t="s">
        <v>17</v>
      </c>
      <c r="AB20" s="10" t="s">
        <v>17</v>
      </c>
      <c r="AC20" s="10"/>
      <c r="AD20" s="10" t="s">
        <v>17</v>
      </c>
      <c r="AE20" s="10" t="s">
        <v>17</v>
      </c>
      <c r="AF20" s="10"/>
      <c r="AG20" s="10" t="s">
        <v>17</v>
      </c>
      <c r="AH20" s="10" t="s">
        <v>17</v>
      </c>
      <c r="AI20" s="10" t="s">
        <v>17</v>
      </c>
      <c r="AJ20" s="10" t="s">
        <v>17</v>
      </c>
      <c r="AL20" s="2">
        <f>COUNTIF(feb!$F20:$AJ20,"p")</f>
        <v>23</v>
      </c>
      <c r="AM20" s="2">
        <f>COUNTIF(feb!$F20:$AJ20,"a")</f>
        <v>0</v>
      </c>
      <c r="AN20" s="2">
        <f>COUNTIF(feb!$F20:$AJ20,"l")</f>
        <v>0</v>
      </c>
      <c r="AO20" s="2">
        <v>2</v>
      </c>
      <c r="AP20" s="2">
        <f t="shared" si="3"/>
        <v>0</v>
      </c>
      <c r="AQ20" s="2">
        <f t="shared" ca="1" si="2"/>
        <v>28</v>
      </c>
      <c r="AR20" s="2">
        <f t="shared" ca="1" si="4"/>
        <v>27</v>
      </c>
      <c r="AS20" s="2">
        <v>25000</v>
      </c>
      <c r="AT20" s="2">
        <f t="shared" si="5"/>
        <v>1250</v>
      </c>
      <c r="AU20" s="3">
        <f t="shared" ca="1" si="6"/>
        <v>892.85714285714289</v>
      </c>
      <c r="AV20" s="3">
        <f t="shared" si="7"/>
        <v>3000</v>
      </c>
      <c r="AW20" s="2">
        <f t="shared" ca="1" si="8"/>
        <v>24107.142857142859</v>
      </c>
      <c r="AX20" s="3">
        <f t="shared" ca="1" si="9"/>
        <v>25857.142857142859</v>
      </c>
    </row>
    <row r="21" spans="2:50">
      <c r="B21" s="11" t="s">
        <v>49</v>
      </c>
      <c r="C21" s="19" t="s">
        <v>50</v>
      </c>
      <c r="D21" s="29">
        <v>43477</v>
      </c>
      <c r="E21" s="12" t="s">
        <v>14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L21" s="2">
        <f>COUNTIF(feb!$F21:$AJ21,"p")</f>
        <v>0</v>
      </c>
      <c r="AM21" s="2">
        <f>COUNTIF(feb!$F21:$AJ21,"a")</f>
        <v>0</v>
      </c>
      <c r="AN21" s="2">
        <f>COUNTIF(feb!$F21:$AJ21,"l")</f>
        <v>0</v>
      </c>
      <c r="AO21" s="2">
        <v>2</v>
      </c>
      <c r="AP21" s="2">
        <f t="shared" si="3"/>
        <v>0</v>
      </c>
      <c r="AQ21" s="2">
        <f t="shared" ca="1" si="2"/>
        <v>28</v>
      </c>
      <c r="AR21" s="2">
        <f t="shared" si="4"/>
        <v>0</v>
      </c>
      <c r="AS21" s="2">
        <v>26000</v>
      </c>
      <c r="AT21" s="2">
        <f t="shared" si="5"/>
        <v>1300</v>
      </c>
      <c r="AU21" s="3">
        <f t="shared" ca="1" si="6"/>
        <v>928.57142857142856</v>
      </c>
      <c r="AV21" s="3">
        <f t="shared" si="7"/>
        <v>3000</v>
      </c>
      <c r="AW21" s="2">
        <f t="shared" ca="1" si="8"/>
        <v>0</v>
      </c>
      <c r="AX21" s="3">
        <f t="shared" si="9"/>
        <v>0</v>
      </c>
    </row>
    <row r="22" spans="2:50">
      <c r="B22" s="11" t="s">
        <v>51</v>
      </c>
      <c r="C22" s="1" t="s">
        <v>52</v>
      </c>
      <c r="D22" s="29">
        <v>43478</v>
      </c>
      <c r="E22" s="12" t="s">
        <v>16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L22" s="2">
        <f>COUNTIF(feb!$F22:$AJ22,"p")</f>
        <v>0</v>
      </c>
      <c r="AM22" s="2">
        <f>COUNTIF(feb!$F22:$AJ22,"a")</f>
        <v>0</v>
      </c>
      <c r="AN22" s="2">
        <f>COUNTIF(feb!$F22:$AJ22,"l")</f>
        <v>0</v>
      </c>
      <c r="AO22" s="2">
        <v>2</v>
      </c>
      <c r="AP22" s="2">
        <f t="shared" si="3"/>
        <v>0</v>
      </c>
      <c r="AQ22" s="2">
        <f t="shared" ca="1" si="2"/>
        <v>28</v>
      </c>
      <c r="AR22" s="2">
        <f t="shared" si="4"/>
        <v>0</v>
      </c>
      <c r="AS22" s="2">
        <v>27000</v>
      </c>
      <c r="AT22" s="2">
        <f t="shared" si="5"/>
        <v>1350</v>
      </c>
      <c r="AU22" s="3">
        <f t="shared" ca="1" si="6"/>
        <v>964.28571428571433</v>
      </c>
      <c r="AV22" s="3">
        <f t="shared" si="7"/>
        <v>3000</v>
      </c>
      <c r="AW22" s="2">
        <f t="shared" ca="1" si="8"/>
        <v>0</v>
      </c>
      <c r="AX22" s="3">
        <f t="shared" si="9"/>
        <v>0</v>
      </c>
    </row>
    <row r="23" spans="2:50">
      <c r="B23" s="11" t="s">
        <v>53</v>
      </c>
      <c r="C23" s="19" t="s">
        <v>54</v>
      </c>
      <c r="D23" s="29">
        <v>43479</v>
      </c>
      <c r="E23" s="12" t="s">
        <v>19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L23" s="2">
        <f>COUNTIF(feb!$F23:$AJ23,"p")</f>
        <v>0</v>
      </c>
      <c r="AM23" s="2">
        <f>COUNTIF(feb!$F23:$AJ23,"a")</f>
        <v>0</v>
      </c>
      <c r="AN23" s="2">
        <f>COUNTIF(feb!$F23:$AJ23,"l")</f>
        <v>0</v>
      </c>
      <c r="AO23" s="2">
        <v>2</v>
      </c>
      <c r="AP23" s="2">
        <f t="shared" si="3"/>
        <v>0</v>
      </c>
      <c r="AQ23" s="2">
        <f t="shared" ca="1" si="2"/>
        <v>28</v>
      </c>
      <c r="AR23" s="2">
        <f t="shared" si="4"/>
        <v>0</v>
      </c>
      <c r="AS23" s="2">
        <v>28000</v>
      </c>
      <c r="AT23" s="2">
        <f t="shared" si="5"/>
        <v>1400</v>
      </c>
      <c r="AU23" s="3">
        <f t="shared" ca="1" si="6"/>
        <v>1000</v>
      </c>
      <c r="AV23" s="3">
        <f t="shared" si="7"/>
        <v>3000</v>
      </c>
      <c r="AW23" s="2">
        <f t="shared" ca="1" si="8"/>
        <v>0</v>
      </c>
      <c r="AX23" s="3">
        <f t="shared" si="9"/>
        <v>0</v>
      </c>
    </row>
    <row r="24" spans="2:50">
      <c r="B24" s="11" t="s">
        <v>55</v>
      </c>
      <c r="C24" s="1" t="s">
        <v>56</v>
      </c>
      <c r="D24" s="29">
        <v>43480</v>
      </c>
      <c r="E24" s="1" t="s">
        <v>14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L24" s="2">
        <f>COUNTIF(feb!$F24:$AJ24,"p")</f>
        <v>0</v>
      </c>
      <c r="AM24" s="2">
        <f>COUNTIF(feb!$F24:$AJ24,"a")</f>
        <v>0</v>
      </c>
      <c r="AN24" s="2">
        <f>COUNTIF(feb!$F24:$AJ24,"l")</f>
        <v>0</v>
      </c>
      <c r="AO24" s="2">
        <v>2</v>
      </c>
      <c r="AP24" s="2">
        <f t="shared" si="3"/>
        <v>0</v>
      </c>
      <c r="AQ24" s="2">
        <f t="shared" ca="1" si="2"/>
        <v>28</v>
      </c>
      <c r="AR24" s="2">
        <f t="shared" si="4"/>
        <v>0</v>
      </c>
      <c r="AS24" s="2">
        <v>29000</v>
      </c>
      <c r="AT24" s="2">
        <f t="shared" si="5"/>
        <v>1450</v>
      </c>
      <c r="AU24" s="3">
        <f t="shared" ca="1" si="6"/>
        <v>1035.7142857142858</v>
      </c>
      <c r="AV24" s="3">
        <f t="shared" si="7"/>
        <v>3000</v>
      </c>
      <c r="AW24" s="2">
        <f t="shared" ca="1" si="8"/>
        <v>0</v>
      </c>
      <c r="AX24" s="3">
        <f t="shared" si="9"/>
        <v>0</v>
      </c>
    </row>
  </sheetData>
  <mergeCells count="20">
    <mergeCell ref="C2:AJ4"/>
    <mergeCell ref="AL2:AX4"/>
    <mergeCell ref="B6:E6"/>
    <mergeCell ref="F6:G6"/>
    <mergeCell ref="K6:O6"/>
    <mergeCell ref="Q6:V6"/>
    <mergeCell ref="AW8:AW9"/>
    <mergeCell ref="AX8:AX9"/>
    <mergeCell ref="AQ8:AQ9"/>
    <mergeCell ref="AR8:AR9"/>
    <mergeCell ref="D8:D9"/>
    <mergeCell ref="AL8:AL9"/>
    <mergeCell ref="AM8:AM9"/>
    <mergeCell ref="AN8:AN9"/>
    <mergeCell ref="AO8:AO9"/>
    <mergeCell ref="AS8:AS9"/>
    <mergeCell ref="AT8:AT9"/>
    <mergeCell ref="AU8:AU9"/>
    <mergeCell ref="AV8:AV9"/>
    <mergeCell ref="AP8:AP9"/>
  </mergeCells>
  <conditionalFormatting sqref="F10:AJ24">
    <cfRule type="expression" dxfId="10" priority="1">
      <formula>F$8="sun"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B2:AX24"/>
  <sheetViews>
    <sheetView showGridLines="0" workbookViewId="0"/>
  </sheetViews>
  <sheetFormatPr defaultRowHeight="15.75"/>
  <cols>
    <col min="1" max="1" width="3.625" customWidth="1"/>
    <col min="2" max="2" width="12.375" bestFit="1" customWidth="1"/>
    <col min="3" max="3" width="12.375" customWidth="1"/>
    <col min="4" max="4" width="12.375" style="4" bestFit="1" customWidth="1"/>
    <col min="5" max="5" width="12.375" bestFit="1" customWidth="1"/>
    <col min="6" max="6" width="4.25" bestFit="1" customWidth="1"/>
    <col min="7" max="11" width="3.375" bestFit="1" customWidth="1"/>
    <col min="12" max="12" width="3.5" bestFit="1" customWidth="1"/>
    <col min="13" max="36" width="3.375" bestFit="1" customWidth="1"/>
    <col min="38" max="38" width="8.5" bestFit="1" customWidth="1"/>
    <col min="39" max="39" width="8" bestFit="1" customWidth="1"/>
    <col min="40" max="40" width="6.5" hidden="1" customWidth="1"/>
    <col min="41" max="41" width="7.875" hidden="1" customWidth="1"/>
    <col min="42" max="42" width="8" hidden="1" customWidth="1"/>
    <col min="43" max="43" width="9.75" bestFit="1" customWidth="1"/>
    <col min="44" max="44" width="7.875" bestFit="1" customWidth="1"/>
    <col min="45" max="45" width="6.125" bestFit="1" customWidth="1"/>
    <col min="46" max="46" width="6.125" customWidth="1"/>
    <col min="47" max="47" width="7.875" bestFit="1" customWidth="1"/>
    <col min="48" max="48" width="7.875" customWidth="1"/>
    <col min="49" max="49" width="7.875" bestFit="1" customWidth="1"/>
    <col min="50" max="50" width="8.625" customWidth="1"/>
    <col min="51" max="51" width="7.5" bestFit="1" customWidth="1"/>
  </cols>
  <sheetData>
    <row r="2" spans="2:50" s="25" customFormat="1" ht="15.75" customHeight="1">
      <c r="C2" s="46" t="s">
        <v>48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L2" s="47" t="s">
        <v>57</v>
      </c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</row>
    <row r="3" spans="2:50" s="25" customFormat="1" ht="16.5" customHeight="1"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</row>
    <row r="4" spans="2:50" s="25" customFormat="1" ht="15.75" customHeight="1"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</row>
    <row r="6" spans="2:50">
      <c r="B6" s="43" t="s">
        <v>0</v>
      </c>
      <c r="C6" s="43"/>
      <c r="D6" s="43"/>
      <c r="E6" s="43"/>
      <c r="F6" s="51" t="str">
        <f ca="1">MID(CELL("filename",B2),FIND("]",CELL("filename",B2))+1,255)</f>
        <v>mar</v>
      </c>
      <c r="G6" s="52"/>
      <c r="K6" s="48">
        <f ca="1">DATEVALUE("1"&amp;F6)</f>
        <v>44986</v>
      </c>
      <c r="L6" s="48"/>
      <c r="M6" s="48"/>
      <c r="N6" s="48"/>
      <c r="O6" s="49"/>
      <c r="P6" s="7" t="s">
        <v>29</v>
      </c>
      <c r="Q6" s="50">
        <f ca="1">EOMONTH(K6,0)</f>
        <v>45016</v>
      </c>
      <c r="R6" s="48"/>
      <c r="S6" s="48"/>
      <c r="T6" s="48"/>
      <c r="U6" s="48"/>
      <c r="V6" s="48"/>
      <c r="AL6" s="24"/>
    </row>
    <row r="7" spans="2:50" ht="16.5" thickBot="1"/>
    <row r="8" spans="2:50" ht="29.25" customHeight="1">
      <c r="B8" s="16" t="s">
        <v>10</v>
      </c>
      <c r="C8" s="17" t="s">
        <v>11</v>
      </c>
      <c r="D8" s="44" t="s">
        <v>36</v>
      </c>
      <c r="E8" s="18" t="s">
        <v>12</v>
      </c>
      <c r="F8" s="8" t="str">
        <f ca="1">TEXT(F9,"ddd")</f>
        <v>Wed</v>
      </c>
      <c r="G8" s="5" t="str">
        <f t="shared" ref="G8:AJ8" ca="1" si="0">TEXT(G9,"ddd")</f>
        <v>Thu</v>
      </c>
      <c r="H8" s="5" t="str">
        <f ca="1">TEXT(H9,"ddd")</f>
        <v>Fri</v>
      </c>
      <c r="I8" s="5" t="str">
        <f t="shared" ca="1" si="0"/>
        <v>Sat</v>
      </c>
      <c r="J8" s="5" t="str">
        <f t="shared" ca="1" si="0"/>
        <v>Sun</v>
      </c>
      <c r="K8" s="5" t="str">
        <f t="shared" ca="1" si="0"/>
        <v>Mon</v>
      </c>
      <c r="L8" s="5" t="str">
        <f t="shared" ca="1" si="0"/>
        <v>Tue</v>
      </c>
      <c r="M8" s="5" t="str">
        <f t="shared" ca="1" si="0"/>
        <v>Wed</v>
      </c>
      <c r="N8" s="5" t="str">
        <f t="shared" ca="1" si="0"/>
        <v>Thu</v>
      </c>
      <c r="O8" s="5" t="str">
        <f t="shared" ca="1" si="0"/>
        <v>Fri</v>
      </c>
      <c r="P8" s="5" t="str">
        <f t="shared" ca="1" si="0"/>
        <v>Sat</v>
      </c>
      <c r="Q8" s="5" t="str">
        <f t="shared" ca="1" si="0"/>
        <v>Sun</v>
      </c>
      <c r="R8" s="5" t="str">
        <f t="shared" ca="1" si="0"/>
        <v>Mon</v>
      </c>
      <c r="S8" s="5" t="str">
        <f t="shared" ca="1" si="0"/>
        <v>Tue</v>
      </c>
      <c r="T8" s="5" t="str">
        <f t="shared" ca="1" si="0"/>
        <v>Wed</v>
      </c>
      <c r="U8" s="5" t="str">
        <f t="shared" ca="1" si="0"/>
        <v>Thu</v>
      </c>
      <c r="V8" s="5" t="str">
        <f t="shared" ca="1" si="0"/>
        <v>Fri</v>
      </c>
      <c r="W8" s="5" t="str">
        <f t="shared" ca="1" si="0"/>
        <v>Sat</v>
      </c>
      <c r="X8" s="5" t="str">
        <f t="shared" ca="1" si="0"/>
        <v>Sun</v>
      </c>
      <c r="Y8" s="5" t="str">
        <f t="shared" ca="1" si="0"/>
        <v>Mon</v>
      </c>
      <c r="Z8" s="5" t="str">
        <f t="shared" ca="1" si="0"/>
        <v>Tue</v>
      </c>
      <c r="AA8" s="5" t="str">
        <f t="shared" ca="1" si="0"/>
        <v>Wed</v>
      </c>
      <c r="AB8" s="5" t="str">
        <f t="shared" ca="1" si="0"/>
        <v>Thu</v>
      </c>
      <c r="AC8" s="5" t="str">
        <f t="shared" ca="1" si="0"/>
        <v>Fri</v>
      </c>
      <c r="AD8" s="5" t="str">
        <f t="shared" ca="1" si="0"/>
        <v>Sat</v>
      </c>
      <c r="AE8" s="5" t="str">
        <f t="shared" ca="1" si="0"/>
        <v>Sun</v>
      </c>
      <c r="AF8" s="5" t="str">
        <f t="shared" ca="1" si="0"/>
        <v>Mon</v>
      </c>
      <c r="AG8" s="5" t="str">
        <f t="shared" ca="1" si="0"/>
        <v>Tue</v>
      </c>
      <c r="AH8" s="5" t="str">
        <f t="shared" ca="1" si="0"/>
        <v>Wed</v>
      </c>
      <c r="AI8" s="5" t="str">
        <f t="shared" ca="1" si="0"/>
        <v>Thu</v>
      </c>
      <c r="AJ8" s="5" t="str">
        <f t="shared" ca="1" si="0"/>
        <v>Fri</v>
      </c>
      <c r="AL8" s="42" t="s">
        <v>2</v>
      </c>
      <c r="AM8" s="42" t="s">
        <v>1</v>
      </c>
      <c r="AN8" s="41" t="s">
        <v>30</v>
      </c>
      <c r="AO8" s="41" t="s">
        <v>31</v>
      </c>
      <c r="AP8" s="41" t="s">
        <v>32</v>
      </c>
      <c r="AQ8" s="41" t="s">
        <v>3</v>
      </c>
      <c r="AR8" s="41" t="s">
        <v>4</v>
      </c>
      <c r="AS8" s="41" t="s">
        <v>5</v>
      </c>
      <c r="AT8" s="41" t="s">
        <v>8</v>
      </c>
      <c r="AU8" s="41" t="s">
        <v>6</v>
      </c>
      <c r="AV8" s="41" t="s">
        <v>33</v>
      </c>
      <c r="AW8" s="41" t="s">
        <v>7</v>
      </c>
      <c r="AX8" s="41" t="s">
        <v>9</v>
      </c>
    </row>
    <row r="9" spans="2:50" ht="16.5" customHeight="1" thickBot="1">
      <c r="B9" s="21"/>
      <c r="C9" s="22"/>
      <c r="D9" s="45"/>
      <c r="E9" s="23"/>
      <c r="F9" s="9">
        <f ca="1">K6</f>
        <v>44986</v>
      </c>
      <c r="G9" s="6">
        <f t="shared" ref="G9:AJ9" ca="1" si="1">IF(F9&lt;$Q$6,F9+1,"")</f>
        <v>44987</v>
      </c>
      <c r="H9" s="6">
        <f t="shared" ca="1" si="1"/>
        <v>44988</v>
      </c>
      <c r="I9" s="6">
        <f t="shared" ca="1" si="1"/>
        <v>44989</v>
      </c>
      <c r="J9" s="6">
        <f t="shared" ca="1" si="1"/>
        <v>44990</v>
      </c>
      <c r="K9" s="6">
        <f t="shared" ca="1" si="1"/>
        <v>44991</v>
      </c>
      <c r="L9" s="6">
        <f t="shared" ca="1" si="1"/>
        <v>44992</v>
      </c>
      <c r="M9" s="6">
        <f t="shared" ca="1" si="1"/>
        <v>44993</v>
      </c>
      <c r="N9" s="6">
        <f t="shared" ca="1" si="1"/>
        <v>44994</v>
      </c>
      <c r="O9" s="6">
        <f t="shared" ca="1" si="1"/>
        <v>44995</v>
      </c>
      <c r="P9" s="6">
        <f t="shared" ca="1" si="1"/>
        <v>44996</v>
      </c>
      <c r="Q9" s="6">
        <f t="shared" ca="1" si="1"/>
        <v>44997</v>
      </c>
      <c r="R9" s="6">
        <f t="shared" ca="1" si="1"/>
        <v>44998</v>
      </c>
      <c r="S9" s="6">
        <f t="shared" ca="1" si="1"/>
        <v>44999</v>
      </c>
      <c r="T9" s="6">
        <f t="shared" ca="1" si="1"/>
        <v>45000</v>
      </c>
      <c r="U9" s="6">
        <f t="shared" ca="1" si="1"/>
        <v>45001</v>
      </c>
      <c r="V9" s="6">
        <f t="shared" ca="1" si="1"/>
        <v>45002</v>
      </c>
      <c r="W9" s="6">
        <f t="shared" ca="1" si="1"/>
        <v>45003</v>
      </c>
      <c r="X9" s="6">
        <f t="shared" ca="1" si="1"/>
        <v>45004</v>
      </c>
      <c r="Y9" s="6">
        <f t="shared" ca="1" si="1"/>
        <v>45005</v>
      </c>
      <c r="Z9" s="6">
        <f t="shared" ca="1" si="1"/>
        <v>45006</v>
      </c>
      <c r="AA9" s="6">
        <f t="shared" ca="1" si="1"/>
        <v>45007</v>
      </c>
      <c r="AB9" s="6">
        <f t="shared" ca="1" si="1"/>
        <v>45008</v>
      </c>
      <c r="AC9" s="6">
        <f t="shared" ca="1" si="1"/>
        <v>45009</v>
      </c>
      <c r="AD9" s="6">
        <f t="shared" ca="1" si="1"/>
        <v>45010</v>
      </c>
      <c r="AE9" s="6">
        <f t="shared" ca="1" si="1"/>
        <v>45011</v>
      </c>
      <c r="AF9" s="6">
        <f t="shared" ca="1" si="1"/>
        <v>45012</v>
      </c>
      <c r="AG9" s="6">
        <f t="shared" ca="1" si="1"/>
        <v>45013</v>
      </c>
      <c r="AH9" s="6">
        <f t="shared" ca="1" si="1"/>
        <v>45014</v>
      </c>
      <c r="AI9" s="6">
        <f t="shared" ca="1" si="1"/>
        <v>45015</v>
      </c>
      <c r="AJ9" s="6">
        <f t="shared" ca="1" si="1"/>
        <v>45016</v>
      </c>
      <c r="AL9" s="42"/>
      <c r="AM9" s="42"/>
      <c r="AN9" s="42"/>
      <c r="AO9" s="42"/>
      <c r="AP9" s="42"/>
      <c r="AQ9" s="42"/>
      <c r="AR9" s="41"/>
      <c r="AS9" s="42"/>
      <c r="AT9" s="42"/>
      <c r="AU9" s="42"/>
      <c r="AV9" s="41"/>
      <c r="AW9" s="42"/>
      <c r="AX9" s="42"/>
    </row>
    <row r="10" spans="2:50">
      <c r="B10" s="28" t="s">
        <v>13</v>
      </c>
      <c r="C10" s="19" t="s">
        <v>37</v>
      </c>
      <c r="D10" s="29">
        <v>43466</v>
      </c>
      <c r="E10" s="20" t="s">
        <v>14</v>
      </c>
      <c r="F10" s="10" t="s">
        <v>17</v>
      </c>
      <c r="G10" s="10" t="s">
        <v>17</v>
      </c>
      <c r="H10" s="10"/>
      <c r="I10" s="10" t="s">
        <v>17</v>
      </c>
      <c r="J10" s="10" t="s">
        <v>17</v>
      </c>
      <c r="K10" s="10"/>
      <c r="L10" s="10" t="s">
        <v>17</v>
      </c>
      <c r="M10" s="10" t="s">
        <v>17</v>
      </c>
      <c r="N10" s="10" t="s">
        <v>17</v>
      </c>
      <c r="O10" s="10"/>
      <c r="P10" s="10" t="s">
        <v>17</v>
      </c>
      <c r="Q10" s="10" t="s">
        <v>17</v>
      </c>
      <c r="R10" s="10"/>
      <c r="S10" s="10" t="s">
        <v>17</v>
      </c>
      <c r="T10" s="10" t="s">
        <v>20</v>
      </c>
      <c r="U10" s="10" t="s">
        <v>20</v>
      </c>
      <c r="V10" s="10"/>
      <c r="W10" s="10" t="s">
        <v>17</v>
      </c>
      <c r="X10" s="10" t="s">
        <v>17</v>
      </c>
      <c r="Y10" s="10"/>
      <c r="Z10" s="10" t="s">
        <v>17</v>
      </c>
      <c r="AA10" s="10" t="s">
        <v>17</v>
      </c>
      <c r="AB10" s="10" t="s">
        <v>17</v>
      </c>
      <c r="AC10" s="10"/>
      <c r="AD10" s="10" t="s">
        <v>17</v>
      </c>
      <c r="AE10" s="10" t="s">
        <v>17</v>
      </c>
      <c r="AF10" s="10"/>
      <c r="AG10" s="10" t="s">
        <v>17</v>
      </c>
      <c r="AH10" s="10" t="s">
        <v>17</v>
      </c>
      <c r="AI10" s="10" t="s">
        <v>17</v>
      </c>
      <c r="AJ10" s="10" t="s">
        <v>17</v>
      </c>
      <c r="AL10" s="2">
        <f>COUNTIF(mar!$F10:$AJ10,"p")</f>
        <v>21</v>
      </c>
      <c r="AM10" s="2">
        <f>COUNTIF(mar!$F10:$AJ10,"a")</f>
        <v>2</v>
      </c>
      <c r="AN10" s="2">
        <f>COUNTIF(mar!$F10:$AJ10,"l")</f>
        <v>0</v>
      </c>
      <c r="AO10" s="2">
        <v>2</v>
      </c>
      <c r="AP10" s="2">
        <f>IF(AN10&gt;AO10,AN10-AO10,0)</f>
        <v>0</v>
      </c>
      <c r="AQ10" s="2">
        <f t="shared" ref="AQ10:AQ24" ca="1" si="2">DAY($Q$6)</f>
        <v>31</v>
      </c>
      <c r="AR10" s="2">
        <f ca="1">IF(AL10=0,0,COUNTIF($F$8:$AJ$8,"sun")+AL10)</f>
        <v>25</v>
      </c>
      <c r="AS10" s="2">
        <v>15000</v>
      </c>
      <c r="AT10" s="2">
        <f>AS10*5%</f>
        <v>750</v>
      </c>
      <c r="AU10" s="3">
        <f ca="1">AS10/AQ10</f>
        <v>483.87096774193549</v>
      </c>
      <c r="AV10" s="3">
        <f>IF(AS10&gt;20000,3000,2000)</f>
        <v>2000</v>
      </c>
      <c r="AW10" s="2">
        <f ca="1">AU10*AR10</f>
        <v>12096.774193548386</v>
      </c>
      <c r="AX10" s="3">
        <f ca="1">IF(AL10=0,0,AW10+AV10-AT10)</f>
        <v>13346.774193548386</v>
      </c>
    </row>
    <row r="11" spans="2:50">
      <c r="B11" s="11" t="s">
        <v>15</v>
      </c>
      <c r="C11" s="1" t="s">
        <v>38</v>
      </c>
      <c r="D11" s="29">
        <v>43467</v>
      </c>
      <c r="E11" s="12" t="s">
        <v>16</v>
      </c>
      <c r="F11" s="10" t="s">
        <v>17</v>
      </c>
      <c r="G11" s="10" t="s">
        <v>17</v>
      </c>
      <c r="H11" s="10"/>
      <c r="I11" s="10" t="s">
        <v>17</v>
      </c>
      <c r="J11" s="10" t="s">
        <v>17</v>
      </c>
      <c r="K11" s="10"/>
      <c r="L11" s="10" t="s">
        <v>17</v>
      </c>
      <c r="M11" s="10" t="s">
        <v>17</v>
      </c>
      <c r="N11" s="10" t="s">
        <v>17</v>
      </c>
      <c r="O11" s="10"/>
      <c r="P11" s="10" t="s">
        <v>17</v>
      </c>
      <c r="Q11" s="10" t="s">
        <v>17</v>
      </c>
      <c r="R11" s="10"/>
      <c r="S11" s="10" t="s">
        <v>17</v>
      </c>
      <c r="T11" s="10" t="s">
        <v>17</v>
      </c>
      <c r="U11" s="10" t="s">
        <v>17</v>
      </c>
      <c r="V11" s="10"/>
      <c r="W11" s="10" t="s">
        <v>17</v>
      </c>
      <c r="X11" s="10" t="s">
        <v>17</v>
      </c>
      <c r="Y11" s="10"/>
      <c r="Z11" s="10" t="s">
        <v>17</v>
      </c>
      <c r="AA11" s="10" t="s">
        <v>17</v>
      </c>
      <c r="AB11" s="10" t="s">
        <v>17</v>
      </c>
      <c r="AC11" s="10"/>
      <c r="AD11" s="10" t="s">
        <v>17</v>
      </c>
      <c r="AE11" s="10" t="s">
        <v>17</v>
      </c>
      <c r="AF11" s="10"/>
      <c r="AG11" s="10" t="s">
        <v>17</v>
      </c>
      <c r="AH11" s="10" t="s">
        <v>17</v>
      </c>
      <c r="AI11" s="10" t="s">
        <v>17</v>
      </c>
      <c r="AJ11" s="10" t="s">
        <v>17</v>
      </c>
      <c r="AL11" s="2">
        <f>COUNTIF(mar!$F11:$AJ11,"p")</f>
        <v>23</v>
      </c>
      <c r="AM11" s="2">
        <f>COUNTIF(mar!$F11:$AJ11,"a")</f>
        <v>0</v>
      </c>
      <c r="AN11" s="2">
        <f>COUNTIF(mar!$F11:$AJ11,"l")</f>
        <v>0</v>
      </c>
      <c r="AO11" s="2">
        <v>2</v>
      </c>
      <c r="AP11" s="2">
        <f t="shared" ref="AP11:AP24" si="3">IF(AN11&gt;AO11,AN11-AO11,0)</f>
        <v>0</v>
      </c>
      <c r="AQ11" s="2">
        <f t="shared" ca="1" si="2"/>
        <v>31</v>
      </c>
      <c r="AR11" s="2">
        <f t="shared" ref="AR11:AR24" ca="1" si="4">IF(AL11=0,0,COUNTIF($F$8:$AJ$8,"sun")+AL11)</f>
        <v>27</v>
      </c>
      <c r="AS11" s="2">
        <v>16000</v>
      </c>
      <c r="AT11" s="2">
        <f t="shared" ref="AT11:AT24" si="5">AS11*5%</f>
        <v>800</v>
      </c>
      <c r="AU11" s="3">
        <f t="shared" ref="AU11:AU24" ca="1" si="6">AS11/AQ11</f>
        <v>516.12903225806451</v>
      </c>
      <c r="AV11" s="3">
        <f t="shared" ref="AV11:AV24" si="7">IF(AS11&gt;20000,3000,2000)</f>
        <v>2000</v>
      </c>
      <c r="AW11" s="2">
        <f t="shared" ref="AW11:AW24" ca="1" si="8">AU11*AR11</f>
        <v>13935.483870967742</v>
      </c>
      <c r="AX11" s="3">
        <f t="shared" ref="AX11:AX24" ca="1" si="9">IF(AL11=0,0,AW11+AV11-AT11)</f>
        <v>15135.483870967742</v>
      </c>
    </row>
    <row r="12" spans="2:50">
      <c r="B12" s="11" t="s">
        <v>18</v>
      </c>
      <c r="C12" s="19" t="s">
        <v>39</v>
      </c>
      <c r="D12" s="29">
        <v>43468</v>
      </c>
      <c r="E12" s="12" t="s">
        <v>19</v>
      </c>
      <c r="F12" s="10" t="s">
        <v>17</v>
      </c>
      <c r="G12" s="10" t="s">
        <v>17</v>
      </c>
      <c r="H12" s="10"/>
      <c r="I12" s="10" t="s">
        <v>17</v>
      </c>
      <c r="J12" s="10" t="s">
        <v>17</v>
      </c>
      <c r="K12" s="10"/>
      <c r="L12" s="10" t="s">
        <v>17</v>
      </c>
      <c r="M12" s="10" t="s">
        <v>17</v>
      </c>
      <c r="N12" s="10" t="s">
        <v>17</v>
      </c>
      <c r="O12" s="10"/>
      <c r="P12" s="10" t="s">
        <v>17</v>
      </c>
      <c r="Q12" s="10" t="s">
        <v>17</v>
      </c>
      <c r="R12" s="10"/>
      <c r="S12" s="10" t="s">
        <v>17</v>
      </c>
      <c r="T12" s="10" t="s">
        <v>17</v>
      </c>
      <c r="U12" s="10" t="s">
        <v>17</v>
      </c>
      <c r="V12" s="10"/>
      <c r="W12" s="10" t="s">
        <v>17</v>
      </c>
      <c r="X12" s="10" t="s">
        <v>17</v>
      </c>
      <c r="Y12" s="10"/>
      <c r="Z12" s="10" t="s">
        <v>17</v>
      </c>
      <c r="AA12" s="10" t="s">
        <v>17</v>
      </c>
      <c r="AB12" s="10" t="s">
        <v>17</v>
      </c>
      <c r="AC12" s="10"/>
      <c r="AD12" s="10" t="s">
        <v>17</v>
      </c>
      <c r="AE12" s="10" t="s">
        <v>17</v>
      </c>
      <c r="AF12" s="10"/>
      <c r="AG12" s="10" t="s">
        <v>17</v>
      </c>
      <c r="AH12" s="10" t="s">
        <v>17</v>
      </c>
      <c r="AI12" s="10" t="s">
        <v>17</v>
      </c>
      <c r="AJ12" s="10" t="s">
        <v>17</v>
      </c>
      <c r="AL12" s="2">
        <f>COUNTIF(mar!$F12:$AJ12,"p")</f>
        <v>23</v>
      </c>
      <c r="AM12" s="2">
        <f>COUNTIF(mar!$F12:$AJ12,"a")</f>
        <v>0</v>
      </c>
      <c r="AN12" s="2">
        <f>COUNTIF(mar!$F12:$AJ12,"l")</f>
        <v>0</v>
      </c>
      <c r="AO12" s="2">
        <v>2</v>
      </c>
      <c r="AP12" s="2">
        <f t="shared" si="3"/>
        <v>0</v>
      </c>
      <c r="AQ12" s="2">
        <f t="shared" ca="1" si="2"/>
        <v>31</v>
      </c>
      <c r="AR12" s="2">
        <f t="shared" ca="1" si="4"/>
        <v>27</v>
      </c>
      <c r="AS12" s="2">
        <v>17000</v>
      </c>
      <c r="AT12" s="2">
        <f t="shared" si="5"/>
        <v>850</v>
      </c>
      <c r="AU12" s="3">
        <f t="shared" ca="1" si="6"/>
        <v>548.38709677419354</v>
      </c>
      <c r="AV12" s="3">
        <f t="shared" si="7"/>
        <v>2000</v>
      </c>
      <c r="AW12" s="2">
        <f t="shared" ca="1" si="8"/>
        <v>14806.451612903225</v>
      </c>
      <c r="AX12" s="3">
        <f t="shared" ca="1" si="9"/>
        <v>15956.451612903227</v>
      </c>
    </row>
    <row r="13" spans="2:50">
      <c r="B13" s="11" t="s">
        <v>21</v>
      </c>
      <c r="C13" s="1" t="s">
        <v>40</v>
      </c>
      <c r="D13" s="29">
        <v>43469</v>
      </c>
      <c r="E13" s="12" t="s">
        <v>14</v>
      </c>
      <c r="F13" s="10" t="s">
        <v>17</v>
      </c>
      <c r="G13" s="10" t="s">
        <v>17</v>
      </c>
      <c r="H13" s="10"/>
      <c r="I13" s="10" t="s">
        <v>17</v>
      </c>
      <c r="J13" s="10" t="s">
        <v>17</v>
      </c>
      <c r="K13" s="10"/>
      <c r="L13" s="10" t="s">
        <v>17</v>
      </c>
      <c r="M13" s="10" t="s">
        <v>17</v>
      </c>
      <c r="N13" s="10" t="s">
        <v>17</v>
      </c>
      <c r="O13" s="10"/>
      <c r="P13" s="10" t="s">
        <v>17</v>
      </c>
      <c r="Q13" s="10" t="s">
        <v>17</v>
      </c>
      <c r="R13" s="10"/>
      <c r="S13" s="10" t="s">
        <v>17</v>
      </c>
      <c r="T13" s="10" t="s">
        <v>17</v>
      </c>
      <c r="U13" s="10" t="s">
        <v>17</v>
      </c>
      <c r="V13" s="10"/>
      <c r="W13" s="10" t="s">
        <v>17</v>
      </c>
      <c r="X13" s="10" t="s">
        <v>17</v>
      </c>
      <c r="Y13" s="10"/>
      <c r="Z13" s="10" t="s">
        <v>17</v>
      </c>
      <c r="AA13" s="10" t="s">
        <v>17</v>
      </c>
      <c r="AB13" s="10" t="s">
        <v>17</v>
      </c>
      <c r="AC13" s="10"/>
      <c r="AD13" s="10" t="s">
        <v>17</v>
      </c>
      <c r="AE13" s="10" t="s">
        <v>17</v>
      </c>
      <c r="AF13" s="10"/>
      <c r="AG13" s="10" t="s">
        <v>17</v>
      </c>
      <c r="AH13" s="10" t="s">
        <v>17</v>
      </c>
      <c r="AI13" s="10" t="s">
        <v>17</v>
      </c>
      <c r="AJ13" s="10" t="s">
        <v>17</v>
      </c>
      <c r="AL13" s="2">
        <f>COUNTIF(mar!$F13:$AJ13,"p")</f>
        <v>23</v>
      </c>
      <c r="AM13" s="2">
        <f>COUNTIF(mar!$F13:$AJ13,"a")</f>
        <v>0</v>
      </c>
      <c r="AN13" s="2">
        <f>COUNTIF(mar!$F13:$AJ13,"l")</f>
        <v>0</v>
      </c>
      <c r="AO13" s="2">
        <v>2</v>
      </c>
      <c r="AP13" s="2">
        <f t="shared" si="3"/>
        <v>0</v>
      </c>
      <c r="AQ13" s="2">
        <f t="shared" ca="1" si="2"/>
        <v>31</v>
      </c>
      <c r="AR13" s="2">
        <f t="shared" ca="1" si="4"/>
        <v>27</v>
      </c>
      <c r="AS13" s="2">
        <v>18000</v>
      </c>
      <c r="AT13" s="2">
        <f t="shared" si="5"/>
        <v>900</v>
      </c>
      <c r="AU13" s="3">
        <f t="shared" ca="1" si="6"/>
        <v>580.64516129032256</v>
      </c>
      <c r="AV13" s="3">
        <f t="shared" si="7"/>
        <v>2000</v>
      </c>
      <c r="AW13" s="2">
        <f t="shared" ca="1" si="8"/>
        <v>15677.419354838708</v>
      </c>
      <c r="AX13" s="3">
        <f t="shared" ca="1" si="9"/>
        <v>16777.419354838708</v>
      </c>
    </row>
    <row r="14" spans="2:50">
      <c r="B14" s="11" t="s">
        <v>22</v>
      </c>
      <c r="C14" s="19" t="s">
        <v>41</v>
      </c>
      <c r="D14" s="29">
        <v>43470</v>
      </c>
      <c r="E14" s="12" t="s">
        <v>16</v>
      </c>
      <c r="F14" s="10" t="s">
        <v>17</v>
      </c>
      <c r="G14" s="10" t="s">
        <v>17</v>
      </c>
      <c r="H14" s="10"/>
      <c r="I14" s="10" t="s">
        <v>17</v>
      </c>
      <c r="J14" s="10" t="s">
        <v>17</v>
      </c>
      <c r="K14" s="10"/>
      <c r="L14" s="10" t="s">
        <v>17</v>
      </c>
      <c r="M14" s="10" t="s">
        <v>17</v>
      </c>
      <c r="N14" s="10" t="s">
        <v>17</v>
      </c>
      <c r="O14" s="10"/>
      <c r="P14" s="10" t="s">
        <v>17</v>
      </c>
      <c r="Q14" s="10" t="s">
        <v>17</v>
      </c>
      <c r="R14" s="10"/>
      <c r="S14" s="10" t="s">
        <v>17</v>
      </c>
      <c r="T14" s="10" t="s">
        <v>17</v>
      </c>
      <c r="U14" s="10" t="s">
        <v>17</v>
      </c>
      <c r="V14" s="10"/>
      <c r="W14" s="10" t="s">
        <v>17</v>
      </c>
      <c r="X14" s="10" t="s">
        <v>17</v>
      </c>
      <c r="Y14" s="10"/>
      <c r="Z14" s="10" t="s">
        <v>17</v>
      </c>
      <c r="AA14" s="10" t="s">
        <v>17</v>
      </c>
      <c r="AB14" s="10" t="s">
        <v>17</v>
      </c>
      <c r="AC14" s="10"/>
      <c r="AD14" s="10" t="s">
        <v>17</v>
      </c>
      <c r="AE14" s="10" t="s">
        <v>17</v>
      </c>
      <c r="AF14" s="10"/>
      <c r="AG14" s="10" t="s">
        <v>17</v>
      </c>
      <c r="AH14" s="10" t="s">
        <v>17</v>
      </c>
      <c r="AI14" s="10" t="s">
        <v>17</v>
      </c>
      <c r="AJ14" s="10" t="s">
        <v>17</v>
      </c>
      <c r="AL14" s="2">
        <f>COUNTIF(mar!$F14:$AJ14,"p")</f>
        <v>23</v>
      </c>
      <c r="AM14" s="2">
        <f>COUNTIF(mar!$F14:$AJ14,"a")</f>
        <v>0</v>
      </c>
      <c r="AN14" s="2">
        <f>COUNTIF(mar!$F14:$AJ14,"l")</f>
        <v>0</v>
      </c>
      <c r="AO14" s="2">
        <v>2</v>
      </c>
      <c r="AP14" s="2">
        <f t="shared" si="3"/>
        <v>0</v>
      </c>
      <c r="AQ14" s="2">
        <f t="shared" ca="1" si="2"/>
        <v>31</v>
      </c>
      <c r="AR14" s="2">
        <f t="shared" ca="1" si="4"/>
        <v>27</v>
      </c>
      <c r="AS14" s="2">
        <v>19000</v>
      </c>
      <c r="AT14" s="2">
        <f t="shared" si="5"/>
        <v>950</v>
      </c>
      <c r="AU14" s="3">
        <f t="shared" ca="1" si="6"/>
        <v>612.90322580645159</v>
      </c>
      <c r="AV14" s="3">
        <f t="shared" si="7"/>
        <v>2000</v>
      </c>
      <c r="AW14" s="2">
        <f t="shared" ca="1" si="8"/>
        <v>16548.387096774193</v>
      </c>
      <c r="AX14" s="3">
        <f t="shared" ca="1" si="9"/>
        <v>17598.387096774193</v>
      </c>
    </row>
    <row r="15" spans="2:50">
      <c r="B15" s="11" t="s">
        <v>23</v>
      </c>
      <c r="C15" s="1" t="s">
        <v>42</v>
      </c>
      <c r="D15" s="29">
        <v>43471</v>
      </c>
      <c r="E15" s="12" t="s">
        <v>19</v>
      </c>
      <c r="F15" s="10" t="s">
        <v>17</v>
      </c>
      <c r="G15" s="10" t="s">
        <v>17</v>
      </c>
      <c r="H15" s="10"/>
      <c r="I15" s="10" t="s">
        <v>17</v>
      </c>
      <c r="J15" s="10" t="s">
        <v>17</v>
      </c>
      <c r="K15" s="10"/>
      <c r="L15" s="10" t="s">
        <v>17</v>
      </c>
      <c r="M15" s="10" t="s">
        <v>17</v>
      </c>
      <c r="N15" s="10" t="s">
        <v>17</v>
      </c>
      <c r="O15" s="10"/>
      <c r="P15" s="10" t="s">
        <v>17</v>
      </c>
      <c r="Q15" s="10" t="s">
        <v>17</v>
      </c>
      <c r="R15" s="10"/>
      <c r="S15" s="10" t="s">
        <v>17</v>
      </c>
      <c r="T15" s="10" t="s">
        <v>17</v>
      </c>
      <c r="U15" s="10" t="s">
        <v>17</v>
      </c>
      <c r="V15" s="10"/>
      <c r="W15" s="10" t="s">
        <v>17</v>
      </c>
      <c r="X15" s="10" t="s">
        <v>17</v>
      </c>
      <c r="Y15" s="10"/>
      <c r="Z15" s="10" t="s">
        <v>17</v>
      </c>
      <c r="AA15" s="10" t="s">
        <v>17</v>
      </c>
      <c r="AB15" s="10" t="s">
        <v>17</v>
      </c>
      <c r="AC15" s="10"/>
      <c r="AD15" s="10" t="s">
        <v>17</v>
      </c>
      <c r="AE15" s="10" t="s">
        <v>17</v>
      </c>
      <c r="AF15" s="10"/>
      <c r="AG15" s="10" t="s">
        <v>17</v>
      </c>
      <c r="AH15" s="10" t="s">
        <v>17</v>
      </c>
      <c r="AI15" s="10" t="s">
        <v>17</v>
      </c>
      <c r="AJ15" s="10" t="s">
        <v>17</v>
      </c>
      <c r="AL15" s="2">
        <f>COUNTIF(mar!$F15:$AJ15,"p")</f>
        <v>23</v>
      </c>
      <c r="AM15" s="2">
        <f>COUNTIF(mar!$F15:$AJ15,"a")</f>
        <v>0</v>
      </c>
      <c r="AN15" s="2">
        <f>COUNTIF(mar!$F15:$AJ15,"l")</f>
        <v>0</v>
      </c>
      <c r="AO15" s="2">
        <v>2</v>
      </c>
      <c r="AP15" s="2">
        <f t="shared" si="3"/>
        <v>0</v>
      </c>
      <c r="AQ15" s="2">
        <f t="shared" ca="1" si="2"/>
        <v>31</v>
      </c>
      <c r="AR15" s="2">
        <f t="shared" ca="1" si="4"/>
        <v>27</v>
      </c>
      <c r="AS15" s="2">
        <v>20000</v>
      </c>
      <c r="AT15" s="2">
        <f t="shared" si="5"/>
        <v>1000</v>
      </c>
      <c r="AU15" s="3">
        <f t="shared" ca="1" si="6"/>
        <v>645.16129032258061</v>
      </c>
      <c r="AV15" s="3">
        <f t="shared" si="7"/>
        <v>2000</v>
      </c>
      <c r="AW15" s="2">
        <f t="shared" ca="1" si="8"/>
        <v>17419.354838709678</v>
      </c>
      <c r="AX15" s="3">
        <f t="shared" ca="1" si="9"/>
        <v>18419.354838709678</v>
      </c>
    </row>
    <row r="16" spans="2:50">
      <c r="B16" s="11" t="s">
        <v>24</v>
      </c>
      <c r="C16" s="19" t="s">
        <v>43</v>
      </c>
      <c r="D16" s="29">
        <v>43472</v>
      </c>
      <c r="E16" s="12" t="s">
        <v>14</v>
      </c>
      <c r="F16" s="10" t="s">
        <v>17</v>
      </c>
      <c r="G16" s="10" t="s">
        <v>17</v>
      </c>
      <c r="H16" s="10"/>
      <c r="I16" s="10" t="s">
        <v>17</v>
      </c>
      <c r="J16" s="10" t="s">
        <v>17</v>
      </c>
      <c r="K16" s="10"/>
      <c r="L16" s="10" t="s">
        <v>17</v>
      </c>
      <c r="M16" s="10" t="s">
        <v>17</v>
      </c>
      <c r="N16" s="10" t="s">
        <v>17</v>
      </c>
      <c r="O16" s="10"/>
      <c r="P16" s="10" t="s">
        <v>17</v>
      </c>
      <c r="Q16" s="10" t="s">
        <v>17</v>
      </c>
      <c r="R16" s="10"/>
      <c r="S16" s="10" t="s">
        <v>17</v>
      </c>
      <c r="T16" s="10" t="s">
        <v>17</v>
      </c>
      <c r="U16" s="10" t="s">
        <v>17</v>
      </c>
      <c r="V16" s="10"/>
      <c r="W16" s="10" t="s">
        <v>17</v>
      </c>
      <c r="X16" s="10" t="s">
        <v>17</v>
      </c>
      <c r="Y16" s="10"/>
      <c r="Z16" s="10" t="s">
        <v>17</v>
      </c>
      <c r="AA16" s="10" t="s">
        <v>17</v>
      </c>
      <c r="AB16" s="10" t="s">
        <v>17</v>
      </c>
      <c r="AC16" s="10"/>
      <c r="AD16" s="10" t="s">
        <v>17</v>
      </c>
      <c r="AE16" s="10" t="s">
        <v>17</v>
      </c>
      <c r="AF16" s="10"/>
      <c r="AG16" s="10" t="s">
        <v>17</v>
      </c>
      <c r="AH16" s="10" t="s">
        <v>17</v>
      </c>
      <c r="AI16" s="10" t="s">
        <v>17</v>
      </c>
      <c r="AJ16" s="10" t="s">
        <v>17</v>
      </c>
      <c r="AL16" s="2">
        <f>COUNTIF(mar!$F16:$AJ16,"p")</f>
        <v>23</v>
      </c>
      <c r="AM16" s="2">
        <f>COUNTIF(mar!$F16:$AJ16,"a")</f>
        <v>0</v>
      </c>
      <c r="AN16" s="2">
        <f>COUNTIF(mar!$F16:$AJ16,"l")</f>
        <v>0</v>
      </c>
      <c r="AO16" s="2">
        <v>2</v>
      </c>
      <c r="AP16" s="2">
        <f t="shared" si="3"/>
        <v>0</v>
      </c>
      <c r="AQ16" s="2">
        <f t="shared" ca="1" si="2"/>
        <v>31</v>
      </c>
      <c r="AR16" s="2">
        <f t="shared" ca="1" si="4"/>
        <v>27</v>
      </c>
      <c r="AS16" s="2">
        <v>21000</v>
      </c>
      <c r="AT16" s="2">
        <f t="shared" si="5"/>
        <v>1050</v>
      </c>
      <c r="AU16" s="3">
        <f t="shared" ca="1" si="6"/>
        <v>677.41935483870964</v>
      </c>
      <c r="AV16" s="3">
        <f t="shared" si="7"/>
        <v>3000</v>
      </c>
      <c r="AW16" s="2">
        <f t="shared" ca="1" si="8"/>
        <v>18290.322580645159</v>
      </c>
      <c r="AX16" s="3">
        <f t="shared" ca="1" si="9"/>
        <v>20240.322580645159</v>
      </c>
    </row>
    <row r="17" spans="2:50">
      <c r="B17" s="11" t="s">
        <v>25</v>
      </c>
      <c r="C17" s="1" t="s">
        <v>44</v>
      </c>
      <c r="D17" s="29">
        <v>43473</v>
      </c>
      <c r="E17" s="12" t="s">
        <v>16</v>
      </c>
      <c r="F17" s="10" t="s">
        <v>17</v>
      </c>
      <c r="G17" s="10" t="s">
        <v>17</v>
      </c>
      <c r="H17" s="10"/>
      <c r="I17" s="10" t="s">
        <v>17</v>
      </c>
      <c r="J17" s="10" t="s">
        <v>17</v>
      </c>
      <c r="K17" s="10"/>
      <c r="L17" s="10" t="s">
        <v>17</v>
      </c>
      <c r="M17" s="10" t="s">
        <v>17</v>
      </c>
      <c r="N17" s="10" t="s">
        <v>17</v>
      </c>
      <c r="O17" s="10"/>
      <c r="P17" s="10" t="s">
        <v>17</v>
      </c>
      <c r="Q17" s="10" t="s">
        <v>17</v>
      </c>
      <c r="R17" s="10"/>
      <c r="S17" s="10" t="s">
        <v>17</v>
      </c>
      <c r="T17" s="10" t="s">
        <v>17</v>
      </c>
      <c r="U17" s="10" t="s">
        <v>17</v>
      </c>
      <c r="V17" s="10"/>
      <c r="W17" s="10" t="s">
        <v>17</v>
      </c>
      <c r="X17" s="10" t="s">
        <v>17</v>
      </c>
      <c r="Y17" s="10"/>
      <c r="Z17" s="10" t="s">
        <v>17</v>
      </c>
      <c r="AA17" s="10" t="s">
        <v>17</v>
      </c>
      <c r="AB17" s="10" t="s">
        <v>17</v>
      </c>
      <c r="AC17" s="10"/>
      <c r="AD17" s="10" t="s">
        <v>17</v>
      </c>
      <c r="AE17" s="10" t="s">
        <v>17</v>
      </c>
      <c r="AF17" s="10"/>
      <c r="AG17" s="10" t="s">
        <v>17</v>
      </c>
      <c r="AH17" s="10" t="s">
        <v>17</v>
      </c>
      <c r="AI17" s="10" t="s">
        <v>17</v>
      </c>
      <c r="AJ17" s="10" t="s">
        <v>17</v>
      </c>
      <c r="AL17" s="2">
        <f>COUNTIF(mar!$F17:$AJ17,"p")</f>
        <v>23</v>
      </c>
      <c r="AM17" s="2">
        <f>COUNTIF(mar!$F17:$AJ17,"a")</f>
        <v>0</v>
      </c>
      <c r="AN17" s="2">
        <f>COUNTIF(mar!$F17:$AJ17,"l")</f>
        <v>0</v>
      </c>
      <c r="AO17" s="2">
        <v>2</v>
      </c>
      <c r="AP17" s="2">
        <f t="shared" si="3"/>
        <v>0</v>
      </c>
      <c r="AQ17" s="2">
        <f t="shared" ca="1" si="2"/>
        <v>31</v>
      </c>
      <c r="AR17" s="2">
        <f t="shared" ca="1" si="4"/>
        <v>27</v>
      </c>
      <c r="AS17" s="2">
        <v>22000</v>
      </c>
      <c r="AT17" s="2">
        <f t="shared" si="5"/>
        <v>1100</v>
      </c>
      <c r="AU17" s="3">
        <f t="shared" ca="1" si="6"/>
        <v>709.67741935483866</v>
      </c>
      <c r="AV17" s="3">
        <f t="shared" si="7"/>
        <v>3000</v>
      </c>
      <c r="AW17" s="2">
        <f t="shared" ca="1" si="8"/>
        <v>19161.290322580644</v>
      </c>
      <c r="AX17" s="3">
        <f t="shared" ca="1" si="9"/>
        <v>21061.290322580644</v>
      </c>
    </row>
    <row r="18" spans="2:50">
      <c r="B18" s="11" t="s">
        <v>26</v>
      </c>
      <c r="C18" s="19" t="s">
        <v>45</v>
      </c>
      <c r="D18" s="29">
        <v>43474</v>
      </c>
      <c r="E18" s="12" t="s">
        <v>19</v>
      </c>
      <c r="F18" s="10" t="s">
        <v>17</v>
      </c>
      <c r="G18" s="10" t="s">
        <v>17</v>
      </c>
      <c r="H18" s="10"/>
      <c r="I18" s="10" t="s">
        <v>17</v>
      </c>
      <c r="J18" s="10" t="s">
        <v>17</v>
      </c>
      <c r="K18" s="10"/>
      <c r="L18" s="10" t="s">
        <v>17</v>
      </c>
      <c r="M18" s="10" t="s">
        <v>17</v>
      </c>
      <c r="N18" s="10" t="s">
        <v>17</v>
      </c>
      <c r="O18" s="10"/>
      <c r="P18" s="10" t="s">
        <v>17</v>
      </c>
      <c r="Q18" s="10" t="s">
        <v>17</v>
      </c>
      <c r="R18" s="10"/>
      <c r="S18" s="10" t="s">
        <v>17</v>
      </c>
      <c r="T18" s="10" t="s">
        <v>17</v>
      </c>
      <c r="U18" s="10" t="s">
        <v>17</v>
      </c>
      <c r="V18" s="10"/>
      <c r="W18" s="10" t="s">
        <v>17</v>
      </c>
      <c r="X18" s="10" t="s">
        <v>17</v>
      </c>
      <c r="Y18" s="10"/>
      <c r="Z18" s="10" t="s">
        <v>17</v>
      </c>
      <c r="AA18" s="10" t="s">
        <v>17</v>
      </c>
      <c r="AB18" s="10" t="s">
        <v>17</v>
      </c>
      <c r="AC18" s="10"/>
      <c r="AD18" s="10" t="s">
        <v>17</v>
      </c>
      <c r="AE18" s="10" t="s">
        <v>17</v>
      </c>
      <c r="AF18" s="10"/>
      <c r="AG18" s="10" t="s">
        <v>17</v>
      </c>
      <c r="AH18" s="10" t="s">
        <v>17</v>
      </c>
      <c r="AI18" s="10" t="s">
        <v>17</v>
      </c>
      <c r="AJ18" s="10" t="s">
        <v>17</v>
      </c>
      <c r="AL18" s="2">
        <f>COUNTIF(mar!$F18:$AJ18,"p")</f>
        <v>23</v>
      </c>
      <c r="AM18" s="2">
        <f>COUNTIF(mar!$F18:$AJ18,"a")</f>
        <v>0</v>
      </c>
      <c r="AN18" s="2">
        <f>COUNTIF(mar!$F18:$AJ18,"l")</f>
        <v>0</v>
      </c>
      <c r="AO18" s="2">
        <v>2</v>
      </c>
      <c r="AP18" s="2">
        <f t="shared" si="3"/>
        <v>0</v>
      </c>
      <c r="AQ18" s="2">
        <f t="shared" ca="1" si="2"/>
        <v>31</v>
      </c>
      <c r="AR18" s="2">
        <f t="shared" ca="1" si="4"/>
        <v>27</v>
      </c>
      <c r="AS18" s="2">
        <v>23000</v>
      </c>
      <c r="AT18" s="2">
        <f t="shared" si="5"/>
        <v>1150</v>
      </c>
      <c r="AU18" s="3">
        <f t="shared" ca="1" si="6"/>
        <v>741.93548387096769</v>
      </c>
      <c r="AV18" s="3">
        <f t="shared" si="7"/>
        <v>3000</v>
      </c>
      <c r="AW18" s="2">
        <f t="shared" ca="1" si="8"/>
        <v>20032.258064516129</v>
      </c>
      <c r="AX18" s="3">
        <f t="shared" ca="1" si="9"/>
        <v>21882.258064516129</v>
      </c>
    </row>
    <row r="19" spans="2:50">
      <c r="B19" s="11" t="s">
        <v>27</v>
      </c>
      <c r="C19" s="1" t="s">
        <v>46</v>
      </c>
      <c r="D19" s="29">
        <v>43475</v>
      </c>
      <c r="E19" s="1" t="s">
        <v>14</v>
      </c>
      <c r="F19" s="10" t="s">
        <v>17</v>
      </c>
      <c r="G19" s="10" t="s">
        <v>17</v>
      </c>
      <c r="H19" s="10"/>
      <c r="I19" s="10" t="s">
        <v>17</v>
      </c>
      <c r="J19" s="10" t="s">
        <v>17</v>
      </c>
      <c r="K19" s="10"/>
      <c r="L19" s="10" t="s">
        <v>17</v>
      </c>
      <c r="M19" s="10" t="s">
        <v>17</v>
      </c>
      <c r="N19" s="10" t="s">
        <v>17</v>
      </c>
      <c r="O19" s="10"/>
      <c r="P19" s="10" t="s">
        <v>17</v>
      </c>
      <c r="Q19" s="10" t="s">
        <v>17</v>
      </c>
      <c r="R19" s="10"/>
      <c r="S19" s="10" t="s">
        <v>17</v>
      </c>
      <c r="T19" s="10" t="s">
        <v>17</v>
      </c>
      <c r="U19" s="10" t="s">
        <v>17</v>
      </c>
      <c r="V19" s="10"/>
      <c r="W19" s="10" t="s">
        <v>17</v>
      </c>
      <c r="X19" s="10" t="s">
        <v>17</v>
      </c>
      <c r="Y19" s="10"/>
      <c r="Z19" s="10" t="s">
        <v>17</v>
      </c>
      <c r="AA19" s="10" t="s">
        <v>17</v>
      </c>
      <c r="AB19" s="10" t="s">
        <v>17</v>
      </c>
      <c r="AC19" s="10"/>
      <c r="AD19" s="10" t="s">
        <v>17</v>
      </c>
      <c r="AE19" s="10" t="s">
        <v>17</v>
      </c>
      <c r="AF19" s="10"/>
      <c r="AG19" s="10" t="s">
        <v>17</v>
      </c>
      <c r="AH19" s="10" t="s">
        <v>17</v>
      </c>
      <c r="AI19" s="10" t="s">
        <v>17</v>
      </c>
      <c r="AJ19" s="10" t="s">
        <v>17</v>
      </c>
      <c r="AL19" s="2">
        <f>COUNTIF(mar!$F19:$AJ19,"p")</f>
        <v>23</v>
      </c>
      <c r="AM19" s="2">
        <f>COUNTIF(mar!$F19:$AJ19,"a")</f>
        <v>0</v>
      </c>
      <c r="AN19" s="2">
        <f>COUNTIF(mar!$F19:$AJ19,"l")</f>
        <v>0</v>
      </c>
      <c r="AO19" s="2">
        <v>2</v>
      </c>
      <c r="AP19" s="2">
        <f t="shared" si="3"/>
        <v>0</v>
      </c>
      <c r="AQ19" s="2">
        <f t="shared" ca="1" si="2"/>
        <v>31</v>
      </c>
      <c r="AR19" s="2">
        <f t="shared" ca="1" si="4"/>
        <v>27</v>
      </c>
      <c r="AS19" s="2">
        <v>24000</v>
      </c>
      <c r="AT19" s="2">
        <f t="shared" si="5"/>
        <v>1200</v>
      </c>
      <c r="AU19" s="3">
        <f t="shared" ca="1" si="6"/>
        <v>774.19354838709683</v>
      </c>
      <c r="AV19" s="3">
        <f t="shared" si="7"/>
        <v>3000</v>
      </c>
      <c r="AW19" s="2">
        <f t="shared" ca="1" si="8"/>
        <v>20903.225806451614</v>
      </c>
      <c r="AX19" s="3">
        <f t="shared" ca="1" si="9"/>
        <v>22703.225806451614</v>
      </c>
    </row>
    <row r="20" spans="2:50">
      <c r="B20" s="11" t="s">
        <v>28</v>
      </c>
      <c r="C20" s="19" t="s">
        <v>47</v>
      </c>
      <c r="D20" s="29">
        <v>43476</v>
      </c>
      <c r="E20" s="1" t="s">
        <v>16</v>
      </c>
      <c r="F20" s="10" t="s">
        <v>17</v>
      </c>
      <c r="G20" s="10" t="s">
        <v>17</v>
      </c>
      <c r="H20" s="10"/>
      <c r="I20" s="10" t="s">
        <v>17</v>
      </c>
      <c r="J20" s="10" t="s">
        <v>17</v>
      </c>
      <c r="K20" s="10"/>
      <c r="L20" s="10" t="s">
        <v>17</v>
      </c>
      <c r="M20" s="10" t="s">
        <v>17</v>
      </c>
      <c r="N20" s="10" t="s">
        <v>17</v>
      </c>
      <c r="O20" s="10"/>
      <c r="P20" s="10" t="s">
        <v>17</v>
      </c>
      <c r="Q20" s="10" t="s">
        <v>17</v>
      </c>
      <c r="R20" s="10"/>
      <c r="S20" s="10" t="s">
        <v>17</v>
      </c>
      <c r="T20" s="10" t="s">
        <v>17</v>
      </c>
      <c r="U20" s="10" t="s">
        <v>17</v>
      </c>
      <c r="V20" s="10"/>
      <c r="W20" s="10" t="s">
        <v>17</v>
      </c>
      <c r="X20" s="10" t="s">
        <v>17</v>
      </c>
      <c r="Y20" s="10"/>
      <c r="Z20" s="10" t="s">
        <v>17</v>
      </c>
      <c r="AA20" s="10" t="s">
        <v>17</v>
      </c>
      <c r="AB20" s="10" t="s">
        <v>17</v>
      </c>
      <c r="AC20" s="10"/>
      <c r="AD20" s="10" t="s">
        <v>17</v>
      </c>
      <c r="AE20" s="10" t="s">
        <v>17</v>
      </c>
      <c r="AF20" s="10"/>
      <c r="AG20" s="10" t="s">
        <v>17</v>
      </c>
      <c r="AH20" s="10" t="s">
        <v>17</v>
      </c>
      <c r="AI20" s="10" t="s">
        <v>17</v>
      </c>
      <c r="AJ20" s="10" t="s">
        <v>17</v>
      </c>
      <c r="AL20" s="2">
        <f>COUNTIF(mar!$F20:$AJ20,"p")</f>
        <v>23</v>
      </c>
      <c r="AM20" s="2">
        <f>COUNTIF(mar!$F20:$AJ20,"a")</f>
        <v>0</v>
      </c>
      <c r="AN20" s="2">
        <f>COUNTIF(mar!$F20:$AJ20,"l")</f>
        <v>0</v>
      </c>
      <c r="AO20" s="2">
        <v>2</v>
      </c>
      <c r="AP20" s="2">
        <f t="shared" si="3"/>
        <v>0</v>
      </c>
      <c r="AQ20" s="2">
        <f t="shared" ca="1" si="2"/>
        <v>31</v>
      </c>
      <c r="AR20" s="2">
        <f t="shared" ca="1" si="4"/>
        <v>27</v>
      </c>
      <c r="AS20" s="2">
        <v>25000</v>
      </c>
      <c r="AT20" s="2">
        <f t="shared" si="5"/>
        <v>1250</v>
      </c>
      <c r="AU20" s="3">
        <f t="shared" ca="1" si="6"/>
        <v>806.45161290322585</v>
      </c>
      <c r="AV20" s="3">
        <f t="shared" si="7"/>
        <v>3000</v>
      </c>
      <c r="AW20" s="2">
        <f t="shared" ca="1" si="8"/>
        <v>21774.193548387098</v>
      </c>
      <c r="AX20" s="3">
        <f t="shared" ca="1" si="9"/>
        <v>23524.193548387098</v>
      </c>
    </row>
    <row r="21" spans="2:50">
      <c r="B21" s="11" t="s">
        <v>49</v>
      </c>
      <c r="C21" s="19" t="s">
        <v>50</v>
      </c>
      <c r="D21" s="29">
        <v>43477</v>
      </c>
      <c r="E21" s="12" t="s">
        <v>14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L21" s="2">
        <f>COUNTIF(mar!$F21:$AJ21,"p")</f>
        <v>0</v>
      </c>
      <c r="AM21" s="2">
        <f>COUNTIF(mar!$F21:$AJ21,"a")</f>
        <v>0</v>
      </c>
      <c r="AN21" s="2">
        <f>COUNTIF(mar!$F21:$AJ21,"l")</f>
        <v>0</v>
      </c>
      <c r="AO21" s="2">
        <v>2</v>
      </c>
      <c r="AP21" s="2">
        <f t="shared" si="3"/>
        <v>0</v>
      </c>
      <c r="AQ21" s="2">
        <f t="shared" ca="1" si="2"/>
        <v>31</v>
      </c>
      <c r="AR21" s="2">
        <f t="shared" si="4"/>
        <v>0</v>
      </c>
      <c r="AS21" s="2">
        <v>26000</v>
      </c>
      <c r="AT21" s="2">
        <f t="shared" si="5"/>
        <v>1300</v>
      </c>
      <c r="AU21" s="3">
        <f t="shared" ca="1" si="6"/>
        <v>838.70967741935488</v>
      </c>
      <c r="AV21" s="3">
        <f t="shared" si="7"/>
        <v>3000</v>
      </c>
      <c r="AW21" s="2">
        <f t="shared" ca="1" si="8"/>
        <v>0</v>
      </c>
      <c r="AX21" s="3">
        <f t="shared" si="9"/>
        <v>0</v>
      </c>
    </row>
    <row r="22" spans="2:50">
      <c r="B22" s="11" t="s">
        <v>51</v>
      </c>
      <c r="C22" s="1" t="s">
        <v>52</v>
      </c>
      <c r="D22" s="29">
        <v>43478</v>
      </c>
      <c r="E22" s="12" t="s">
        <v>16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L22" s="2">
        <f>COUNTIF(mar!$F22:$AJ22,"p")</f>
        <v>0</v>
      </c>
      <c r="AM22" s="2">
        <f>COUNTIF(mar!$F22:$AJ22,"a")</f>
        <v>0</v>
      </c>
      <c r="AN22" s="2">
        <f>COUNTIF(mar!$F22:$AJ22,"l")</f>
        <v>0</v>
      </c>
      <c r="AO22" s="2">
        <v>2</v>
      </c>
      <c r="AP22" s="2">
        <f t="shared" si="3"/>
        <v>0</v>
      </c>
      <c r="AQ22" s="2">
        <f t="shared" ca="1" si="2"/>
        <v>31</v>
      </c>
      <c r="AR22" s="2">
        <f t="shared" si="4"/>
        <v>0</v>
      </c>
      <c r="AS22" s="2">
        <v>27000</v>
      </c>
      <c r="AT22" s="2">
        <f t="shared" si="5"/>
        <v>1350</v>
      </c>
      <c r="AU22" s="3">
        <f t="shared" ca="1" si="6"/>
        <v>870.9677419354839</v>
      </c>
      <c r="AV22" s="3">
        <f t="shared" si="7"/>
        <v>3000</v>
      </c>
      <c r="AW22" s="2">
        <f t="shared" ca="1" si="8"/>
        <v>0</v>
      </c>
      <c r="AX22" s="3">
        <f t="shared" si="9"/>
        <v>0</v>
      </c>
    </row>
    <row r="23" spans="2:50">
      <c r="B23" s="11" t="s">
        <v>53</v>
      </c>
      <c r="C23" s="19" t="s">
        <v>54</v>
      </c>
      <c r="D23" s="29">
        <v>43479</v>
      </c>
      <c r="E23" s="12" t="s">
        <v>19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L23" s="2">
        <f>COUNTIF(mar!$F23:$AJ23,"p")</f>
        <v>0</v>
      </c>
      <c r="AM23" s="2">
        <f>COUNTIF(mar!$F23:$AJ23,"a")</f>
        <v>0</v>
      </c>
      <c r="AN23" s="2">
        <f>COUNTIF(mar!$F23:$AJ23,"l")</f>
        <v>0</v>
      </c>
      <c r="AO23" s="2">
        <v>2</v>
      </c>
      <c r="AP23" s="2">
        <f t="shared" si="3"/>
        <v>0</v>
      </c>
      <c r="AQ23" s="2">
        <f t="shared" ca="1" si="2"/>
        <v>31</v>
      </c>
      <c r="AR23" s="2">
        <f t="shared" si="4"/>
        <v>0</v>
      </c>
      <c r="AS23" s="2">
        <v>28000</v>
      </c>
      <c r="AT23" s="2">
        <f t="shared" si="5"/>
        <v>1400</v>
      </c>
      <c r="AU23" s="3">
        <f t="shared" ca="1" si="6"/>
        <v>903.22580645161293</v>
      </c>
      <c r="AV23" s="3">
        <f t="shared" si="7"/>
        <v>3000</v>
      </c>
      <c r="AW23" s="2">
        <f t="shared" ca="1" si="8"/>
        <v>0</v>
      </c>
      <c r="AX23" s="3">
        <f t="shared" si="9"/>
        <v>0</v>
      </c>
    </row>
    <row r="24" spans="2:50">
      <c r="B24" s="11" t="s">
        <v>55</v>
      </c>
      <c r="C24" s="1" t="s">
        <v>56</v>
      </c>
      <c r="D24" s="29">
        <v>43480</v>
      </c>
      <c r="E24" s="1" t="s">
        <v>14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L24" s="2">
        <f>COUNTIF(mar!$F24:$AJ24,"p")</f>
        <v>0</v>
      </c>
      <c r="AM24" s="2">
        <f>COUNTIF(mar!$F24:$AJ24,"a")</f>
        <v>0</v>
      </c>
      <c r="AN24" s="2">
        <f>COUNTIF(mar!$F24:$AJ24,"l")</f>
        <v>0</v>
      </c>
      <c r="AO24" s="2">
        <v>2</v>
      </c>
      <c r="AP24" s="2">
        <f t="shared" si="3"/>
        <v>0</v>
      </c>
      <c r="AQ24" s="2">
        <f t="shared" ca="1" si="2"/>
        <v>31</v>
      </c>
      <c r="AR24" s="2">
        <f t="shared" si="4"/>
        <v>0</v>
      </c>
      <c r="AS24" s="2">
        <v>29000</v>
      </c>
      <c r="AT24" s="2">
        <f t="shared" si="5"/>
        <v>1450</v>
      </c>
      <c r="AU24" s="3">
        <f t="shared" ca="1" si="6"/>
        <v>935.48387096774195</v>
      </c>
      <c r="AV24" s="3">
        <f t="shared" si="7"/>
        <v>3000</v>
      </c>
      <c r="AW24" s="2">
        <f t="shared" ca="1" si="8"/>
        <v>0</v>
      </c>
      <c r="AX24" s="3">
        <f t="shared" si="9"/>
        <v>0</v>
      </c>
    </row>
  </sheetData>
  <mergeCells count="20">
    <mergeCell ref="C2:AJ4"/>
    <mergeCell ref="AL2:AX4"/>
    <mergeCell ref="B6:E6"/>
    <mergeCell ref="F6:G6"/>
    <mergeCell ref="K6:O6"/>
    <mergeCell ref="Q6:V6"/>
    <mergeCell ref="AW8:AW9"/>
    <mergeCell ref="AX8:AX9"/>
    <mergeCell ref="AQ8:AQ9"/>
    <mergeCell ref="AR8:AR9"/>
    <mergeCell ref="D8:D9"/>
    <mergeCell ref="AL8:AL9"/>
    <mergeCell ref="AM8:AM9"/>
    <mergeCell ref="AN8:AN9"/>
    <mergeCell ref="AO8:AO9"/>
    <mergeCell ref="AS8:AS9"/>
    <mergeCell ref="AT8:AT9"/>
    <mergeCell ref="AU8:AU9"/>
    <mergeCell ref="AV8:AV9"/>
    <mergeCell ref="AP8:AP9"/>
  </mergeCells>
  <conditionalFormatting sqref="F10:AJ24">
    <cfRule type="expression" dxfId="9" priority="1">
      <formula>F$8="sun"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B2:AX24"/>
  <sheetViews>
    <sheetView showGridLines="0" workbookViewId="0"/>
  </sheetViews>
  <sheetFormatPr defaultRowHeight="15.75"/>
  <cols>
    <col min="1" max="1" width="3.625" customWidth="1"/>
    <col min="2" max="2" width="12.375" bestFit="1" customWidth="1"/>
    <col min="3" max="3" width="12.375" customWidth="1"/>
    <col min="4" max="4" width="12.375" style="4" bestFit="1" customWidth="1"/>
    <col min="5" max="5" width="12.375" bestFit="1" customWidth="1"/>
    <col min="6" max="6" width="4.25" bestFit="1" customWidth="1"/>
    <col min="7" max="11" width="3.375" bestFit="1" customWidth="1"/>
    <col min="12" max="12" width="3.5" bestFit="1" customWidth="1"/>
    <col min="13" max="36" width="3.375" bestFit="1" customWidth="1"/>
    <col min="38" max="38" width="8.5" bestFit="1" customWidth="1"/>
    <col min="39" max="39" width="8" bestFit="1" customWidth="1"/>
    <col min="40" max="40" width="6.5" hidden="1" customWidth="1"/>
    <col min="41" max="41" width="7.875" hidden="1" customWidth="1"/>
    <col min="42" max="42" width="8" hidden="1" customWidth="1"/>
    <col min="43" max="43" width="9.75" bestFit="1" customWidth="1"/>
    <col min="44" max="44" width="7.875" bestFit="1" customWidth="1"/>
    <col min="45" max="45" width="6.125" bestFit="1" customWidth="1"/>
    <col min="46" max="46" width="6.125" customWidth="1"/>
    <col min="47" max="47" width="7.875" bestFit="1" customWidth="1"/>
    <col min="48" max="48" width="7.875" customWidth="1"/>
    <col min="49" max="49" width="7.875" bestFit="1" customWidth="1"/>
    <col min="50" max="50" width="8.625" customWidth="1"/>
    <col min="51" max="51" width="7.5" bestFit="1" customWidth="1"/>
  </cols>
  <sheetData>
    <row r="2" spans="2:50" s="25" customFormat="1" ht="15.75" customHeight="1">
      <c r="C2" s="46" t="s">
        <v>48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L2" s="47" t="s">
        <v>57</v>
      </c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</row>
    <row r="3" spans="2:50" s="25" customFormat="1" ht="16.5" customHeight="1"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</row>
    <row r="4" spans="2:50" s="25" customFormat="1" ht="15.75" customHeight="1"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</row>
    <row r="6" spans="2:50">
      <c r="B6" s="43" t="s">
        <v>0</v>
      </c>
      <c r="C6" s="43"/>
      <c r="D6" s="43"/>
      <c r="E6" s="43"/>
      <c r="F6" s="51" t="str">
        <f ca="1">MID(CELL("filename",B2),FIND("]",CELL("filename",B2))+1,255)</f>
        <v>apr</v>
      </c>
      <c r="G6" s="52"/>
      <c r="K6" s="48">
        <f ca="1">DATEVALUE("1"&amp;F6)</f>
        <v>45017</v>
      </c>
      <c r="L6" s="48"/>
      <c r="M6" s="48"/>
      <c r="N6" s="48"/>
      <c r="O6" s="49"/>
      <c r="P6" s="7" t="s">
        <v>29</v>
      </c>
      <c r="Q6" s="50">
        <f ca="1">EOMONTH(K6,0)</f>
        <v>45046</v>
      </c>
      <c r="R6" s="48"/>
      <c r="S6" s="48"/>
      <c r="T6" s="48"/>
      <c r="U6" s="48"/>
      <c r="V6" s="48"/>
      <c r="AL6" s="24"/>
    </row>
    <row r="7" spans="2:50" ht="16.5" thickBot="1"/>
    <row r="8" spans="2:50" ht="29.25" customHeight="1">
      <c r="B8" s="16" t="s">
        <v>10</v>
      </c>
      <c r="C8" s="17" t="s">
        <v>11</v>
      </c>
      <c r="D8" s="44" t="s">
        <v>36</v>
      </c>
      <c r="E8" s="18" t="s">
        <v>12</v>
      </c>
      <c r="F8" s="8" t="str">
        <f ca="1">TEXT(F9,"ddd")</f>
        <v>Sat</v>
      </c>
      <c r="G8" s="5" t="str">
        <f t="shared" ref="G8:AJ8" ca="1" si="0">TEXT(G9,"ddd")</f>
        <v>Sun</v>
      </c>
      <c r="H8" s="5" t="str">
        <f ca="1">TEXT(H9,"ddd")</f>
        <v>Mon</v>
      </c>
      <c r="I8" s="5" t="str">
        <f t="shared" ca="1" si="0"/>
        <v>Tue</v>
      </c>
      <c r="J8" s="5" t="str">
        <f t="shared" ca="1" si="0"/>
        <v>Wed</v>
      </c>
      <c r="K8" s="5" t="str">
        <f t="shared" ca="1" si="0"/>
        <v>Thu</v>
      </c>
      <c r="L8" s="5" t="str">
        <f t="shared" ca="1" si="0"/>
        <v>Fri</v>
      </c>
      <c r="M8" s="5" t="str">
        <f t="shared" ca="1" si="0"/>
        <v>Sat</v>
      </c>
      <c r="N8" s="5" t="str">
        <f t="shared" ca="1" si="0"/>
        <v>Sun</v>
      </c>
      <c r="O8" s="5" t="str">
        <f t="shared" ca="1" si="0"/>
        <v>Mon</v>
      </c>
      <c r="P8" s="5" t="str">
        <f t="shared" ca="1" si="0"/>
        <v>Tue</v>
      </c>
      <c r="Q8" s="5" t="str">
        <f t="shared" ca="1" si="0"/>
        <v>Wed</v>
      </c>
      <c r="R8" s="5" t="str">
        <f t="shared" ca="1" si="0"/>
        <v>Thu</v>
      </c>
      <c r="S8" s="5" t="str">
        <f t="shared" ca="1" si="0"/>
        <v>Fri</v>
      </c>
      <c r="T8" s="5" t="str">
        <f t="shared" ca="1" si="0"/>
        <v>Sat</v>
      </c>
      <c r="U8" s="5" t="str">
        <f t="shared" ca="1" si="0"/>
        <v>Sun</v>
      </c>
      <c r="V8" s="5" t="str">
        <f t="shared" ca="1" si="0"/>
        <v>Mon</v>
      </c>
      <c r="W8" s="5" t="str">
        <f t="shared" ca="1" si="0"/>
        <v>Tue</v>
      </c>
      <c r="X8" s="5" t="str">
        <f t="shared" ca="1" si="0"/>
        <v>Wed</v>
      </c>
      <c r="Y8" s="5" t="str">
        <f t="shared" ca="1" si="0"/>
        <v>Thu</v>
      </c>
      <c r="Z8" s="5" t="str">
        <f t="shared" ca="1" si="0"/>
        <v>Fri</v>
      </c>
      <c r="AA8" s="5" t="str">
        <f t="shared" ca="1" si="0"/>
        <v>Sat</v>
      </c>
      <c r="AB8" s="5" t="str">
        <f t="shared" ca="1" si="0"/>
        <v>Sun</v>
      </c>
      <c r="AC8" s="5" t="str">
        <f t="shared" ca="1" si="0"/>
        <v>Mon</v>
      </c>
      <c r="AD8" s="5" t="str">
        <f t="shared" ca="1" si="0"/>
        <v>Tue</v>
      </c>
      <c r="AE8" s="5" t="str">
        <f t="shared" ca="1" si="0"/>
        <v>Wed</v>
      </c>
      <c r="AF8" s="5" t="str">
        <f t="shared" ca="1" si="0"/>
        <v>Thu</v>
      </c>
      <c r="AG8" s="5" t="str">
        <f t="shared" ca="1" si="0"/>
        <v>Fri</v>
      </c>
      <c r="AH8" s="5" t="str">
        <f t="shared" ca="1" si="0"/>
        <v>Sat</v>
      </c>
      <c r="AI8" s="5" t="str">
        <f t="shared" ca="1" si="0"/>
        <v>Sun</v>
      </c>
      <c r="AJ8" s="5" t="str">
        <f t="shared" ca="1" si="0"/>
        <v/>
      </c>
      <c r="AL8" s="42" t="s">
        <v>2</v>
      </c>
      <c r="AM8" s="42" t="s">
        <v>1</v>
      </c>
      <c r="AN8" s="41" t="s">
        <v>30</v>
      </c>
      <c r="AO8" s="41" t="s">
        <v>31</v>
      </c>
      <c r="AP8" s="41" t="s">
        <v>32</v>
      </c>
      <c r="AQ8" s="41" t="s">
        <v>3</v>
      </c>
      <c r="AR8" s="41" t="s">
        <v>4</v>
      </c>
      <c r="AS8" s="41" t="s">
        <v>5</v>
      </c>
      <c r="AT8" s="41" t="s">
        <v>8</v>
      </c>
      <c r="AU8" s="41" t="s">
        <v>6</v>
      </c>
      <c r="AV8" s="41" t="s">
        <v>33</v>
      </c>
      <c r="AW8" s="41" t="s">
        <v>7</v>
      </c>
      <c r="AX8" s="41" t="s">
        <v>9</v>
      </c>
    </row>
    <row r="9" spans="2:50" ht="16.5" customHeight="1" thickBot="1">
      <c r="B9" s="21"/>
      <c r="C9" s="22"/>
      <c r="D9" s="45"/>
      <c r="E9" s="23"/>
      <c r="F9" s="9">
        <f ca="1">K6</f>
        <v>45017</v>
      </c>
      <c r="G9" s="6">
        <f t="shared" ref="G9:AJ9" ca="1" si="1">IF(F9&lt;$Q$6,F9+1,"")</f>
        <v>45018</v>
      </c>
      <c r="H9" s="6">
        <f t="shared" ca="1" si="1"/>
        <v>45019</v>
      </c>
      <c r="I9" s="6">
        <f t="shared" ca="1" si="1"/>
        <v>45020</v>
      </c>
      <c r="J9" s="6">
        <f t="shared" ca="1" si="1"/>
        <v>45021</v>
      </c>
      <c r="K9" s="6">
        <f t="shared" ca="1" si="1"/>
        <v>45022</v>
      </c>
      <c r="L9" s="6">
        <f t="shared" ca="1" si="1"/>
        <v>45023</v>
      </c>
      <c r="M9" s="6">
        <f t="shared" ca="1" si="1"/>
        <v>45024</v>
      </c>
      <c r="N9" s="6">
        <f t="shared" ca="1" si="1"/>
        <v>45025</v>
      </c>
      <c r="O9" s="6">
        <f t="shared" ca="1" si="1"/>
        <v>45026</v>
      </c>
      <c r="P9" s="6">
        <f t="shared" ca="1" si="1"/>
        <v>45027</v>
      </c>
      <c r="Q9" s="6">
        <f t="shared" ca="1" si="1"/>
        <v>45028</v>
      </c>
      <c r="R9" s="6">
        <f t="shared" ca="1" si="1"/>
        <v>45029</v>
      </c>
      <c r="S9" s="6">
        <f t="shared" ca="1" si="1"/>
        <v>45030</v>
      </c>
      <c r="T9" s="6">
        <f t="shared" ca="1" si="1"/>
        <v>45031</v>
      </c>
      <c r="U9" s="6">
        <f t="shared" ca="1" si="1"/>
        <v>45032</v>
      </c>
      <c r="V9" s="6">
        <f t="shared" ca="1" si="1"/>
        <v>45033</v>
      </c>
      <c r="W9" s="6">
        <f t="shared" ca="1" si="1"/>
        <v>45034</v>
      </c>
      <c r="X9" s="6">
        <f t="shared" ca="1" si="1"/>
        <v>45035</v>
      </c>
      <c r="Y9" s="6">
        <f t="shared" ca="1" si="1"/>
        <v>45036</v>
      </c>
      <c r="Z9" s="6">
        <f t="shared" ca="1" si="1"/>
        <v>45037</v>
      </c>
      <c r="AA9" s="6">
        <f t="shared" ca="1" si="1"/>
        <v>45038</v>
      </c>
      <c r="AB9" s="6">
        <f t="shared" ca="1" si="1"/>
        <v>45039</v>
      </c>
      <c r="AC9" s="6">
        <f t="shared" ca="1" si="1"/>
        <v>45040</v>
      </c>
      <c r="AD9" s="6">
        <f t="shared" ca="1" si="1"/>
        <v>45041</v>
      </c>
      <c r="AE9" s="6">
        <f t="shared" ca="1" si="1"/>
        <v>45042</v>
      </c>
      <c r="AF9" s="6">
        <f t="shared" ca="1" si="1"/>
        <v>45043</v>
      </c>
      <c r="AG9" s="6">
        <f t="shared" ca="1" si="1"/>
        <v>45044</v>
      </c>
      <c r="AH9" s="6">
        <f t="shared" ca="1" si="1"/>
        <v>45045</v>
      </c>
      <c r="AI9" s="6">
        <f t="shared" ca="1" si="1"/>
        <v>45046</v>
      </c>
      <c r="AJ9" s="6" t="str">
        <f t="shared" ca="1" si="1"/>
        <v/>
      </c>
      <c r="AL9" s="42"/>
      <c r="AM9" s="42"/>
      <c r="AN9" s="42"/>
      <c r="AO9" s="42"/>
      <c r="AP9" s="42"/>
      <c r="AQ9" s="42"/>
      <c r="AR9" s="41"/>
      <c r="AS9" s="42"/>
      <c r="AT9" s="42"/>
      <c r="AU9" s="42"/>
      <c r="AV9" s="41"/>
      <c r="AW9" s="42"/>
      <c r="AX9" s="42"/>
    </row>
    <row r="10" spans="2:50">
      <c r="B10" s="28" t="s">
        <v>13</v>
      </c>
      <c r="C10" s="19" t="s">
        <v>37</v>
      </c>
      <c r="D10" s="29">
        <v>43466</v>
      </c>
      <c r="E10" s="20" t="s">
        <v>14</v>
      </c>
      <c r="F10" s="10" t="s">
        <v>17</v>
      </c>
      <c r="G10" s="10" t="s">
        <v>17</v>
      </c>
      <c r="H10" s="10"/>
      <c r="I10" s="10" t="s">
        <v>17</v>
      </c>
      <c r="J10" s="10" t="s">
        <v>17</v>
      </c>
      <c r="K10" s="10"/>
      <c r="L10" s="10"/>
      <c r="M10" s="10" t="s">
        <v>17</v>
      </c>
      <c r="N10" s="10" t="s">
        <v>17</v>
      </c>
      <c r="O10" s="10"/>
      <c r="P10" s="10" t="s">
        <v>17</v>
      </c>
      <c r="Q10" s="10" t="s">
        <v>17</v>
      </c>
      <c r="R10" s="10"/>
      <c r="S10" s="10"/>
      <c r="T10" s="10" t="s">
        <v>20</v>
      </c>
      <c r="U10" s="10" t="s">
        <v>20</v>
      </c>
      <c r="V10" s="10"/>
      <c r="W10" s="10" t="s">
        <v>17</v>
      </c>
      <c r="X10" s="10" t="s">
        <v>17</v>
      </c>
      <c r="Y10" s="10"/>
      <c r="Z10" s="10"/>
      <c r="AA10" s="10" t="s">
        <v>17</v>
      </c>
      <c r="AB10" s="10" t="s">
        <v>17</v>
      </c>
      <c r="AC10" s="10"/>
      <c r="AD10" s="10" t="s">
        <v>17</v>
      </c>
      <c r="AE10" s="10" t="s">
        <v>17</v>
      </c>
      <c r="AF10" s="10"/>
      <c r="AG10" s="10"/>
      <c r="AH10" s="10" t="s">
        <v>17</v>
      </c>
      <c r="AI10" s="10" t="s">
        <v>17</v>
      </c>
      <c r="AJ10" s="10" t="s">
        <v>17</v>
      </c>
      <c r="AL10" s="2">
        <f>COUNTIF(apr!$F10:$AJ10,"p")</f>
        <v>17</v>
      </c>
      <c r="AM10" s="2">
        <f>COUNTIF(apr!$F10:$AJ10,"a")</f>
        <v>2</v>
      </c>
      <c r="AN10" s="2">
        <f>COUNTIF(apr!$F10:$AJ10,"l")</f>
        <v>0</v>
      </c>
      <c r="AO10" s="2">
        <v>2</v>
      </c>
      <c r="AP10" s="2">
        <f>IF(AN10&gt;AO10,AN10-AO10,0)</f>
        <v>0</v>
      </c>
      <c r="AQ10" s="2">
        <f t="shared" ref="AQ10:AQ24" ca="1" si="2">DAY($Q$6)</f>
        <v>30</v>
      </c>
      <c r="AR10" s="2">
        <f ca="1">IF(AL10=0,0,COUNTIF($F$8:$AJ$8,"sun")+AL10)</f>
        <v>22</v>
      </c>
      <c r="AS10" s="2">
        <v>15000</v>
      </c>
      <c r="AT10" s="2">
        <f>AS10*5%</f>
        <v>750</v>
      </c>
      <c r="AU10" s="3">
        <f ca="1">AS10/AQ10</f>
        <v>500</v>
      </c>
      <c r="AV10" s="3">
        <f>IF(AS10&gt;20000,3000,2000)</f>
        <v>2000</v>
      </c>
      <c r="AW10" s="2">
        <f ca="1">AU10*AR10</f>
        <v>11000</v>
      </c>
      <c r="AX10" s="3">
        <f ca="1">IF(AL10=0,0,AW10+AV10-AT10)</f>
        <v>12250</v>
      </c>
    </row>
    <row r="11" spans="2:50">
      <c r="B11" s="11" t="s">
        <v>15</v>
      </c>
      <c r="C11" s="1" t="s">
        <v>38</v>
      </c>
      <c r="D11" s="29">
        <v>43467</v>
      </c>
      <c r="E11" s="12" t="s">
        <v>16</v>
      </c>
      <c r="F11" s="10" t="s">
        <v>17</v>
      </c>
      <c r="G11" s="10" t="s">
        <v>17</v>
      </c>
      <c r="H11" s="10"/>
      <c r="I11" s="10" t="s">
        <v>17</v>
      </c>
      <c r="J11" s="10" t="s">
        <v>17</v>
      </c>
      <c r="K11" s="10"/>
      <c r="L11" s="10"/>
      <c r="M11" s="10" t="s">
        <v>17</v>
      </c>
      <c r="N11" s="10" t="s">
        <v>17</v>
      </c>
      <c r="O11" s="10"/>
      <c r="P11" s="10" t="s">
        <v>17</v>
      </c>
      <c r="Q11" s="10" t="s">
        <v>17</v>
      </c>
      <c r="R11" s="10"/>
      <c r="S11" s="10"/>
      <c r="T11" s="10" t="s">
        <v>17</v>
      </c>
      <c r="U11" s="10" t="s">
        <v>17</v>
      </c>
      <c r="V11" s="10"/>
      <c r="W11" s="10" t="s">
        <v>17</v>
      </c>
      <c r="X11" s="10" t="s">
        <v>17</v>
      </c>
      <c r="Y11" s="10"/>
      <c r="Z11" s="10"/>
      <c r="AA11" s="10" t="s">
        <v>17</v>
      </c>
      <c r="AB11" s="10" t="s">
        <v>17</v>
      </c>
      <c r="AC11" s="10"/>
      <c r="AD11" s="10" t="s">
        <v>17</v>
      </c>
      <c r="AE11" s="10" t="s">
        <v>17</v>
      </c>
      <c r="AF11" s="10"/>
      <c r="AG11" s="10"/>
      <c r="AH11" s="10" t="s">
        <v>17</v>
      </c>
      <c r="AI11" s="10" t="s">
        <v>17</v>
      </c>
      <c r="AJ11" s="10" t="s">
        <v>17</v>
      </c>
      <c r="AL11" s="2">
        <f>COUNTIF(apr!$F11:$AJ11,"p")</f>
        <v>19</v>
      </c>
      <c r="AM11" s="2">
        <f>COUNTIF(apr!$F11:$AJ11,"a")</f>
        <v>0</v>
      </c>
      <c r="AN11" s="2">
        <f>COUNTIF(apr!$F11:$AJ11,"l")</f>
        <v>0</v>
      </c>
      <c r="AO11" s="2">
        <v>2</v>
      </c>
      <c r="AP11" s="2">
        <f t="shared" ref="AP11:AP24" si="3">IF(AN11&gt;AO11,AN11-AO11,0)</f>
        <v>0</v>
      </c>
      <c r="AQ11" s="2">
        <f t="shared" ca="1" si="2"/>
        <v>30</v>
      </c>
      <c r="AR11" s="2">
        <f t="shared" ref="AR11:AR24" ca="1" si="4">IF(AL11=0,0,COUNTIF($F$8:$AJ$8,"sun")+AL11)</f>
        <v>24</v>
      </c>
      <c r="AS11" s="2">
        <v>16000</v>
      </c>
      <c r="AT11" s="2">
        <f t="shared" ref="AT11:AT24" si="5">AS11*5%</f>
        <v>800</v>
      </c>
      <c r="AU11" s="3">
        <f t="shared" ref="AU11:AU24" ca="1" si="6">AS11/AQ11</f>
        <v>533.33333333333337</v>
      </c>
      <c r="AV11" s="3">
        <f t="shared" ref="AV11:AV24" si="7">IF(AS11&gt;20000,3000,2000)</f>
        <v>2000</v>
      </c>
      <c r="AW11" s="2">
        <f t="shared" ref="AW11:AW24" ca="1" si="8">AU11*AR11</f>
        <v>12800</v>
      </c>
      <c r="AX11" s="3">
        <f t="shared" ref="AX11:AX24" ca="1" si="9">IF(AL11=0,0,AW11+AV11-AT11)</f>
        <v>14000</v>
      </c>
    </row>
    <row r="12" spans="2:50">
      <c r="B12" s="11" t="s">
        <v>18</v>
      </c>
      <c r="C12" s="19" t="s">
        <v>39</v>
      </c>
      <c r="D12" s="29">
        <v>43468</v>
      </c>
      <c r="E12" s="12" t="s">
        <v>19</v>
      </c>
      <c r="F12" s="10" t="s">
        <v>17</v>
      </c>
      <c r="G12" s="10" t="s">
        <v>17</v>
      </c>
      <c r="H12" s="10"/>
      <c r="I12" s="10" t="s">
        <v>17</v>
      </c>
      <c r="J12" s="10" t="s">
        <v>17</v>
      </c>
      <c r="K12" s="10"/>
      <c r="L12" s="10"/>
      <c r="M12" s="10" t="s">
        <v>17</v>
      </c>
      <c r="N12" s="10" t="s">
        <v>17</v>
      </c>
      <c r="O12" s="10"/>
      <c r="P12" s="10" t="s">
        <v>17</v>
      </c>
      <c r="Q12" s="10" t="s">
        <v>17</v>
      </c>
      <c r="R12" s="10"/>
      <c r="S12" s="10"/>
      <c r="T12" s="10" t="s">
        <v>17</v>
      </c>
      <c r="U12" s="10" t="s">
        <v>17</v>
      </c>
      <c r="V12" s="10"/>
      <c r="W12" s="10" t="s">
        <v>17</v>
      </c>
      <c r="X12" s="10" t="s">
        <v>17</v>
      </c>
      <c r="Y12" s="10"/>
      <c r="Z12" s="10"/>
      <c r="AA12" s="10" t="s">
        <v>17</v>
      </c>
      <c r="AB12" s="10" t="s">
        <v>17</v>
      </c>
      <c r="AC12" s="10"/>
      <c r="AD12" s="10" t="s">
        <v>17</v>
      </c>
      <c r="AE12" s="10" t="s">
        <v>17</v>
      </c>
      <c r="AF12" s="10"/>
      <c r="AG12" s="10"/>
      <c r="AH12" s="10" t="s">
        <v>17</v>
      </c>
      <c r="AI12" s="10" t="s">
        <v>17</v>
      </c>
      <c r="AJ12" s="10" t="s">
        <v>17</v>
      </c>
      <c r="AL12" s="2">
        <f>COUNTIF(apr!$F12:$AJ12,"p")</f>
        <v>19</v>
      </c>
      <c r="AM12" s="2">
        <f>COUNTIF(apr!$F12:$AJ12,"a")</f>
        <v>0</v>
      </c>
      <c r="AN12" s="2">
        <f>COUNTIF(apr!$F12:$AJ12,"l")</f>
        <v>0</v>
      </c>
      <c r="AO12" s="2">
        <v>2</v>
      </c>
      <c r="AP12" s="2">
        <f t="shared" si="3"/>
        <v>0</v>
      </c>
      <c r="AQ12" s="2">
        <f t="shared" ca="1" si="2"/>
        <v>30</v>
      </c>
      <c r="AR12" s="2">
        <f t="shared" ca="1" si="4"/>
        <v>24</v>
      </c>
      <c r="AS12" s="2">
        <v>17000</v>
      </c>
      <c r="AT12" s="2">
        <f t="shared" si="5"/>
        <v>850</v>
      </c>
      <c r="AU12" s="3">
        <f t="shared" ca="1" si="6"/>
        <v>566.66666666666663</v>
      </c>
      <c r="AV12" s="3">
        <f t="shared" si="7"/>
        <v>2000</v>
      </c>
      <c r="AW12" s="2">
        <f t="shared" ca="1" si="8"/>
        <v>13600</v>
      </c>
      <c r="AX12" s="3">
        <f t="shared" ca="1" si="9"/>
        <v>14750</v>
      </c>
    </row>
    <row r="13" spans="2:50">
      <c r="B13" s="11" t="s">
        <v>21</v>
      </c>
      <c r="C13" s="1" t="s">
        <v>40</v>
      </c>
      <c r="D13" s="29">
        <v>43469</v>
      </c>
      <c r="E13" s="12" t="s">
        <v>14</v>
      </c>
      <c r="F13" s="10" t="s">
        <v>17</v>
      </c>
      <c r="G13" s="10" t="s">
        <v>17</v>
      </c>
      <c r="H13" s="10"/>
      <c r="I13" s="10" t="s">
        <v>17</v>
      </c>
      <c r="J13" s="10" t="s">
        <v>17</v>
      </c>
      <c r="K13" s="10"/>
      <c r="L13" s="10"/>
      <c r="M13" s="10" t="s">
        <v>17</v>
      </c>
      <c r="N13" s="10" t="s">
        <v>17</v>
      </c>
      <c r="O13" s="10"/>
      <c r="P13" s="10" t="s">
        <v>17</v>
      </c>
      <c r="Q13" s="10" t="s">
        <v>17</v>
      </c>
      <c r="R13" s="10"/>
      <c r="S13" s="10"/>
      <c r="T13" s="10" t="s">
        <v>17</v>
      </c>
      <c r="U13" s="10" t="s">
        <v>17</v>
      </c>
      <c r="V13" s="10"/>
      <c r="W13" s="10" t="s">
        <v>17</v>
      </c>
      <c r="X13" s="10" t="s">
        <v>17</v>
      </c>
      <c r="Y13" s="10"/>
      <c r="Z13" s="10"/>
      <c r="AA13" s="10" t="s">
        <v>17</v>
      </c>
      <c r="AB13" s="10" t="s">
        <v>17</v>
      </c>
      <c r="AC13" s="10"/>
      <c r="AD13" s="10" t="s">
        <v>17</v>
      </c>
      <c r="AE13" s="10" t="s">
        <v>17</v>
      </c>
      <c r="AF13" s="10"/>
      <c r="AG13" s="10"/>
      <c r="AH13" s="10" t="s">
        <v>17</v>
      </c>
      <c r="AI13" s="10" t="s">
        <v>17</v>
      </c>
      <c r="AJ13" s="10" t="s">
        <v>17</v>
      </c>
      <c r="AL13" s="2">
        <f>COUNTIF(apr!$F13:$AJ13,"p")</f>
        <v>19</v>
      </c>
      <c r="AM13" s="2">
        <f>COUNTIF(apr!$F13:$AJ13,"a")</f>
        <v>0</v>
      </c>
      <c r="AN13" s="2">
        <f>COUNTIF(apr!$F13:$AJ13,"l")</f>
        <v>0</v>
      </c>
      <c r="AO13" s="2">
        <v>2</v>
      </c>
      <c r="AP13" s="2">
        <f t="shared" si="3"/>
        <v>0</v>
      </c>
      <c r="AQ13" s="2">
        <f t="shared" ca="1" si="2"/>
        <v>30</v>
      </c>
      <c r="AR13" s="2">
        <f t="shared" ca="1" si="4"/>
        <v>24</v>
      </c>
      <c r="AS13" s="2">
        <v>18000</v>
      </c>
      <c r="AT13" s="2">
        <f t="shared" si="5"/>
        <v>900</v>
      </c>
      <c r="AU13" s="3">
        <f t="shared" ca="1" si="6"/>
        <v>600</v>
      </c>
      <c r="AV13" s="3">
        <f t="shared" si="7"/>
        <v>2000</v>
      </c>
      <c r="AW13" s="2">
        <f t="shared" ca="1" si="8"/>
        <v>14400</v>
      </c>
      <c r="AX13" s="3">
        <f t="shared" ca="1" si="9"/>
        <v>15500</v>
      </c>
    </row>
    <row r="14" spans="2:50">
      <c r="B14" s="11" t="s">
        <v>22</v>
      </c>
      <c r="C14" s="19" t="s">
        <v>41</v>
      </c>
      <c r="D14" s="29">
        <v>43470</v>
      </c>
      <c r="E14" s="12" t="s">
        <v>16</v>
      </c>
      <c r="F14" s="10" t="s">
        <v>17</v>
      </c>
      <c r="G14" s="10" t="s">
        <v>17</v>
      </c>
      <c r="H14" s="10"/>
      <c r="I14" s="10" t="s">
        <v>17</v>
      </c>
      <c r="J14" s="10" t="s">
        <v>17</v>
      </c>
      <c r="K14" s="10"/>
      <c r="L14" s="10"/>
      <c r="M14" s="10" t="s">
        <v>17</v>
      </c>
      <c r="N14" s="10" t="s">
        <v>17</v>
      </c>
      <c r="O14" s="10"/>
      <c r="P14" s="10" t="s">
        <v>17</v>
      </c>
      <c r="Q14" s="10" t="s">
        <v>17</v>
      </c>
      <c r="R14" s="10"/>
      <c r="S14" s="10"/>
      <c r="T14" s="10" t="s">
        <v>17</v>
      </c>
      <c r="U14" s="10" t="s">
        <v>17</v>
      </c>
      <c r="V14" s="10"/>
      <c r="W14" s="10" t="s">
        <v>17</v>
      </c>
      <c r="X14" s="10" t="s">
        <v>17</v>
      </c>
      <c r="Y14" s="10"/>
      <c r="Z14" s="10"/>
      <c r="AA14" s="10" t="s">
        <v>17</v>
      </c>
      <c r="AB14" s="10" t="s">
        <v>17</v>
      </c>
      <c r="AC14" s="10"/>
      <c r="AD14" s="10" t="s">
        <v>17</v>
      </c>
      <c r="AE14" s="10" t="s">
        <v>17</v>
      </c>
      <c r="AF14" s="10"/>
      <c r="AG14" s="10"/>
      <c r="AH14" s="10" t="s">
        <v>17</v>
      </c>
      <c r="AI14" s="10" t="s">
        <v>17</v>
      </c>
      <c r="AJ14" s="10" t="s">
        <v>17</v>
      </c>
      <c r="AL14" s="2">
        <f>COUNTIF(apr!$F14:$AJ14,"p")</f>
        <v>19</v>
      </c>
      <c r="AM14" s="2">
        <f>COUNTIF(apr!$F14:$AJ14,"a")</f>
        <v>0</v>
      </c>
      <c r="AN14" s="2">
        <f>COUNTIF(apr!$F14:$AJ14,"l")</f>
        <v>0</v>
      </c>
      <c r="AO14" s="2">
        <v>2</v>
      </c>
      <c r="AP14" s="2">
        <f t="shared" si="3"/>
        <v>0</v>
      </c>
      <c r="AQ14" s="2">
        <f t="shared" ca="1" si="2"/>
        <v>30</v>
      </c>
      <c r="AR14" s="2">
        <f t="shared" ca="1" si="4"/>
        <v>24</v>
      </c>
      <c r="AS14" s="2">
        <v>19000</v>
      </c>
      <c r="AT14" s="2">
        <f t="shared" si="5"/>
        <v>950</v>
      </c>
      <c r="AU14" s="3">
        <f t="shared" ca="1" si="6"/>
        <v>633.33333333333337</v>
      </c>
      <c r="AV14" s="3">
        <f t="shared" si="7"/>
        <v>2000</v>
      </c>
      <c r="AW14" s="2">
        <f t="shared" ca="1" si="8"/>
        <v>15200</v>
      </c>
      <c r="AX14" s="3">
        <f t="shared" ca="1" si="9"/>
        <v>16250</v>
      </c>
    </row>
    <row r="15" spans="2:50">
      <c r="B15" s="11" t="s">
        <v>23</v>
      </c>
      <c r="C15" s="1" t="s">
        <v>42</v>
      </c>
      <c r="D15" s="29">
        <v>43471</v>
      </c>
      <c r="E15" s="12" t="s">
        <v>19</v>
      </c>
      <c r="F15" s="10" t="s">
        <v>17</v>
      </c>
      <c r="G15" s="10" t="s">
        <v>17</v>
      </c>
      <c r="H15" s="10"/>
      <c r="I15" s="10" t="s">
        <v>17</v>
      </c>
      <c r="J15" s="10" t="s">
        <v>17</v>
      </c>
      <c r="K15" s="10"/>
      <c r="L15" s="10"/>
      <c r="M15" s="10" t="s">
        <v>17</v>
      </c>
      <c r="N15" s="10" t="s">
        <v>17</v>
      </c>
      <c r="O15" s="10"/>
      <c r="P15" s="10" t="s">
        <v>17</v>
      </c>
      <c r="Q15" s="10" t="s">
        <v>17</v>
      </c>
      <c r="R15" s="10"/>
      <c r="S15" s="10"/>
      <c r="T15" s="10" t="s">
        <v>17</v>
      </c>
      <c r="U15" s="10" t="s">
        <v>17</v>
      </c>
      <c r="V15" s="10"/>
      <c r="W15" s="10" t="s">
        <v>17</v>
      </c>
      <c r="X15" s="10" t="s">
        <v>17</v>
      </c>
      <c r="Y15" s="10"/>
      <c r="Z15" s="10"/>
      <c r="AA15" s="10" t="s">
        <v>17</v>
      </c>
      <c r="AB15" s="10" t="s">
        <v>17</v>
      </c>
      <c r="AC15" s="10"/>
      <c r="AD15" s="10" t="s">
        <v>17</v>
      </c>
      <c r="AE15" s="10" t="s">
        <v>17</v>
      </c>
      <c r="AF15" s="10"/>
      <c r="AG15" s="10"/>
      <c r="AH15" s="10" t="s">
        <v>17</v>
      </c>
      <c r="AI15" s="10" t="s">
        <v>17</v>
      </c>
      <c r="AJ15" s="10" t="s">
        <v>17</v>
      </c>
      <c r="AL15" s="2">
        <f>COUNTIF(apr!$F15:$AJ15,"p")</f>
        <v>19</v>
      </c>
      <c r="AM15" s="2">
        <f>COUNTIF(apr!$F15:$AJ15,"a")</f>
        <v>0</v>
      </c>
      <c r="AN15" s="2">
        <f>COUNTIF(apr!$F15:$AJ15,"l")</f>
        <v>0</v>
      </c>
      <c r="AO15" s="2">
        <v>2</v>
      </c>
      <c r="AP15" s="2">
        <f t="shared" si="3"/>
        <v>0</v>
      </c>
      <c r="AQ15" s="2">
        <f t="shared" ca="1" si="2"/>
        <v>30</v>
      </c>
      <c r="AR15" s="2">
        <f t="shared" ca="1" si="4"/>
        <v>24</v>
      </c>
      <c r="AS15" s="2">
        <v>20000</v>
      </c>
      <c r="AT15" s="2">
        <f t="shared" si="5"/>
        <v>1000</v>
      </c>
      <c r="AU15" s="3">
        <f t="shared" ca="1" si="6"/>
        <v>666.66666666666663</v>
      </c>
      <c r="AV15" s="3">
        <f t="shared" si="7"/>
        <v>2000</v>
      </c>
      <c r="AW15" s="2">
        <f t="shared" ca="1" si="8"/>
        <v>16000</v>
      </c>
      <c r="AX15" s="3">
        <f t="shared" ca="1" si="9"/>
        <v>17000</v>
      </c>
    </row>
    <row r="16" spans="2:50">
      <c r="B16" s="11" t="s">
        <v>24</v>
      </c>
      <c r="C16" s="19" t="s">
        <v>43</v>
      </c>
      <c r="D16" s="29">
        <v>43472</v>
      </c>
      <c r="E16" s="12" t="s">
        <v>14</v>
      </c>
      <c r="F16" s="10" t="s">
        <v>17</v>
      </c>
      <c r="G16" s="10" t="s">
        <v>17</v>
      </c>
      <c r="H16" s="10"/>
      <c r="I16" s="10" t="s">
        <v>17</v>
      </c>
      <c r="J16" s="10" t="s">
        <v>17</v>
      </c>
      <c r="K16" s="10"/>
      <c r="L16" s="10"/>
      <c r="M16" s="10" t="s">
        <v>17</v>
      </c>
      <c r="N16" s="10" t="s">
        <v>17</v>
      </c>
      <c r="O16" s="10"/>
      <c r="P16" s="10" t="s">
        <v>17</v>
      </c>
      <c r="Q16" s="10" t="s">
        <v>17</v>
      </c>
      <c r="R16" s="10"/>
      <c r="S16" s="10"/>
      <c r="T16" s="10" t="s">
        <v>17</v>
      </c>
      <c r="U16" s="10" t="s">
        <v>17</v>
      </c>
      <c r="V16" s="10"/>
      <c r="W16" s="10" t="s">
        <v>17</v>
      </c>
      <c r="X16" s="10" t="s">
        <v>17</v>
      </c>
      <c r="Y16" s="10"/>
      <c r="Z16" s="10"/>
      <c r="AA16" s="10" t="s">
        <v>17</v>
      </c>
      <c r="AB16" s="10" t="s">
        <v>17</v>
      </c>
      <c r="AC16" s="10"/>
      <c r="AD16" s="10" t="s">
        <v>17</v>
      </c>
      <c r="AE16" s="10" t="s">
        <v>17</v>
      </c>
      <c r="AF16" s="10"/>
      <c r="AG16" s="10"/>
      <c r="AH16" s="10" t="s">
        <v>17</v>
      </c>
      <c r="AI16" s="10" t="s">
        <v>17</v>
      </c>
      <c r="AJ16" s="10" t="s">
        <v>17</v>
      </c>
      <c r="AL16" s="2">
        <f>COUNTIF(apr!$F16:$AJ16,"p")</f>
        <v>19</v>
      </c>
      <c r="AM16" s="2">
        <f>COUNTIF(apr!$F16:$AJ16,"a")</f>
        <v>0</v>
      </c>
      <c r="AN16" s="2">
        <f>COUNTIF(apr!$F16:$AJ16,"l")</f>
        <v>0</v>
      </c>
      <c r="AO16" s="2">
        <v>2</v>
      </c>
      <c r="AP16" s="2">
        <f t="shared" si="3"/>
        <v>0</v>
      </c>
      <c r="AQ16" s="2">
        <f t="shared" ca="1" si="2"/>
        <v>30</v>
      </c>
      <c r="AR16" s="2">
        <f t="shared" ca="1" si="4"/>
        <v>24</v>
      </c>
      <c r="AS16" s="2">
        <v>21000</v>
      </c>
      <c r="AT16" s="2">
        <f t="shared" si="5"/>
        <v>1050</v>
      </c>
      <c r="AU16" s="3">
        <f t="shared" ca="1" si="6"/>
        <v>700</v>
      </c>
      <c r="AV16" s="3">
        <f t="shared" si="7"/>
        <v>3000</v>
      </c>
      <c r="AW16" s="2">
        <f t="shared" ca="1" si="8"/>
        <v>16800</v>
      </c>
      <c r="AX16" s="3">
        <f t="shared" ca="1" si="9"/>
        <v>18750</v>
      </c>
    </row>
    <row r="17" spans="2:50">
      <c r="B17" s="11" t="s">
        <v>25</v>
      </c>
      <c r="C17" s="1" t="s">
        <v>44</v>
      </c>
      <c r="D17" s="29">
        <v>43473</v>
      </c>
      <c r="E17" s="12" t="s">
        <v>16</v>
      </c>
      <c r="F17" s="10" t="s">
        <v>17</v>
      </c>
      <c r="G17" s="10" t="s">
        <v>17</v>
      </c>
      <c r="H17" s="10"/>
      <c r="I17" s="10" t="s">
        <v>17</v>
      </c>
      <c r="J17" s="10" t="s">
        <v>17</v>
      </c>
      <c r="K17" s="10"/>
      <c r="L17" s="10"/>
      <c r="M17" s="10" t="s">
        <v>17</v>
      </c>
      <c r="N17" s="10" t="s">
        <v>17</v>
      </c>
      <c r="O17" s="10"/>
      <c r="P17" s="10" t="s">
        <v>17</v>
      </c>
      <c r="Q17" s="10" t="s">
        <v>17</v>
      </c>
      <c r="R17" s="10"/>
      <c r="S17" s="10"/>
      <c r="T17" s="10" t="s">
        <v>17</v>
      </c>
      <c r="U17" s="10" t="s">
        <v>17</v>
      </c>
      <c r="V17" s="10"/>
      <c r="W17" s="10" t="s">
        <v>17</v>
      </c>
      <c r="X17" s="10" t="s">
        <v>17</v>
      </c>
      <c r="Y17" s="10"/>
      <c r="Z17" s="10"/>
      <c r="AA17" s="10" t="s">
        <v>17</v>
      </c>
      <c r="AB17" s="10" t="s">
        <v>17</v>
      </c>
      <c r="AC17" s="10"/>
      <c r="AD17" s="10" t="s">
        <v>17</v>
      </c>
      <c r="AE17" s="10" t="s">
        <v>17</v>
      </c>
      <c r="AF17" s="10"/>
      <c r="AG17" s="10"/>
      <c r="AH17" s="10" t="s">
        <v>17</v>
      </c>
      <c r="AI17" s="10" t="s">
        <v>17</v>
      </c>
      <c r="AJ17" s="10" t="s">
        <v>17</v>
      </c>
      <c r="AL17" s="2">
        <f>COUNTIF(apr!$F17:$AJ17,"p")</f>
        <v>19</v>
      </c>
      <c r="AM17" s="2">
        <f>COUNTIF(apr!$F17:$AJ17,"a")</f>
        <v>0</v>
      </c>
      <c r="AN17" s="2">
        <f>COUNTIF(apr!$F17:$AJ17,"l")</f>
        <v>0</v>
      </c>
      <c r="AO17" s="2">
        <v>2</v>
      </c>
      <c r="AP17" s="2">
        <f t="shared" si="3"/>
        <v>0</v>
      </c>
      <c r="AQ17" s="2">
        <f t="shared" ca="1" si="2"/>
        <v>30</v>
      </c>
      <c r="AR17" s="2">
        <f t="shared" ca="1" si="4"/>
        <v>24</v>
      </c>
      <c r="AS17" s="2">
        <v>22000</v>
      </c>
      <c r="AT17" s="2">
        <f t="shared" si="5"/>
        <v>1100</v>
      </c>
      <c r="AU17" s="3">
        <f t="shared" ca="1" si="6"/>
        <v>733.33333333333337</v>
      </c>
      <c r="AV17" s="3">
        <f t="shared" si="7"/>
        <v>3000</v>
      </c>
      <c r="AW17" s="2">
        <f t="shared" ca="1" si="8"/>
        <v>17600</v>
      </c>
      <c r="AX17" s="3">
        <f t="shared" ca="1" si="9"/>
        <v>19500</v>
      </c>
    </row>
    <row r="18" spans="2:50">
      <c r="B18" s="11" t="s">
        <v>26</v>
      </c>
      <c r="C18" s="19" t="s">
        <v>45</v>
      </c>
      <c r="D18" s="29">
        <v>43474</v>
      </c>
      <c r="E18" s="12" t="s">
        <v>19</v>
      </c>
      <c r="F18" s="10" t="s">
        <v>17</v>
      </c>
      <c r="G18" s="10" t="s">
        <v>17</v>
      </c>
      <c r="H18" s="10"/>
      <c r="I18" s="10" t="s">
        <v>17</v>
      </c>
      <c r="J18" s="10" t="s">
        <v>17</v>
      </c>
      <c r="K18" s="10"/>
      <c r="L18" s="10"/>
      <c r="M18" s="10" t="s">
        <v>17</v>
      </c>
      <c r="N18" s="10" t="s">
        <v>17</v>
      </c>
      <c r="O18" s="10"/>
      <c r="P18" s="10" t="s">
        <v>17</v>
      </c>
      <c r="Q18" s="10" t="s">
        <v>17</v>
      </c>
      <c r="R18" s="10"/>
      <c r="S18" s="10"/>
      <c r="T18" s="10" t="s">
        <v>17</v>
      </c>
      <c r="U18" s="10" t="s">
        <v>17</v>
      </c>
      <c r="V18" s="10"/>
      <c r="W18" s="10" t="s">
        <v>17</v>
      </c>
      <c r="X18" s="10" t="s">
        <v>17</v>
      </c>
      <c r="Y18" s="10"/>
      <c r="Z18" s="10"/>
      <c r="AA18" s="10" t="s">
        <v>17</v>
      </c>
      <c r="AB18" s="10" t="s">
        <v>17</v>
      </c>
      <c r="AC18" s="10"/>
      <c r="AD18" s="10" t="s">
        <v>17</v>
      </c>
      <c r="AE18" s="10" t="s">
        <v>17</v>
      </c>
      <c r="AF18" s="10"/>
      <c r="AG18" s="10"/>
      <c r="AH18" s="10" t="s">
        <v>17</v>
      </c>
      <c r="AI18" s="10" t="s">
        <v>17</v>
      </c>
      <c r="AJ18" s="10" t="s">
        <v>17</v>
      </c>
      <c r="AL18" s="2">
        <f>COUNTIF(apr!$F18:$AJ18,"p")</f>
        <v>19</v>
      </c>
      <c r="AM18" s="2">
        <f>COUNTIF(apr!$F18:$AJ18,"a")</f>
        <v>0</v>
      </c>
      <c r="AN18" s="2">
        <f>COUNTIF(apr!$F18:$AJ18,"l")</f>
        <v>0</v>
      </c>
      <c r="AO18" s="2">
        <v>2</v>
      </c>
      <c r="AP18" s="2">
        <f t="shared" si="3"/>
        <v>0</v>
      </c>
      <c r="AQ18" s="2">
        <f t="shared" ca="1" si="2"/>
        <v>30</v>
      </c>
      <c r="AR18" s="2">
        <f t="shared" ca="1" si="4"/>
        <v>24</v>
      </c>
      <c r="AS18" s="2">
        <v>23000</v>
      </c>
      <c r="AT18" s="2">
        <f t="shared" si="5"/>
        <v>1150</v>
      </c>
      <c r="AU18" s="3">
        <f t="shared" ca="1" si="6"/>
        <v>766.66666666666663</v>
      </c>
      <c r="AV18" s="3">
        <f t="shared" si="7"/>
        <v>3000</v>
      </c>
      <c r="AW18" s="2">
        <f t="shared" ca="1" si="8"/>
        <v>18400</v>
      </c>
      <c r="AX18" s="3">
        <f t="shared" ca="1" si="9"/>
        <v>20250</v>
      </c>
    </row>
    <row r="19" spans="2:50">
      <c r="B19" s="11" t="s">
        <v>27</v>
      </c>
      <c r="C19" s="1" t="s">
        <v>46</v>
      </c>
      <c r="D19" s="29">
        <v>43475</v>
      </c>
      <c r="E19" s="1" t="s">
        <v>14</v>
      </c>
      <c r="F19" s="10" t="s">
        <v>17</v>
      </c>
      <c r="G19" s="10" t="s">
        <v>17</v>
      </c>
      <c r="H19" s="10"/>
      <c r="I19" s="10" t="s">
        <v>17</v>
      </c>
      <c r="J19" s="10" t="s">
        <v>17</v>
      </c>
      <c r="K19" s="10"/>
      <c r="L19" s="10"/>
      <c r="M19" s="10" t="s">
        <v>17</v>
      </c>
      <c r="N19" s="10" t="s">
        <v>17</v>
      </c>
      <c r="O19" s="10"/>
      <c r="P19" s="10" t="s">
        <v>17</v>
      </c>
      <c r="Q19" s="10" t="s">
        <v>17</v>
      </c>
      <c r="R19" s="10"/>
      <c r="S19" s="10"/>
      <c r="T19" s="10" t="s">
        <v>17</v>
      </c>
      <c r="U19" s="10" t="s">
        <v>17</v>
      </c>
      <c r="V19" s="10"/>
      <c r="W19" s="10" t="s">
        <v>17</v>
      </c>
      <c r="X19" s="10" t="s">
        <v>17</v>
      </c>
      <c r="Y19" s="10"/>
      <c r="Z19" s="10"/>
      <c r="AA19" s="10" t="s">
        <v>17</v>
      </c>
      <c r="AB19" s="10" t="s">
        <v>17</v>
      </c>
      <c r="AC19" s="10"/>
      <c r="AD19" s="10" t="s">
        <v>17</v>
      </c>
      <c r="AE19" s="10" t="s">
        <v>17</v>
      </c>
      <c r="AF19" s="10"/>
      <c r="AG19" s="10"/>
      <c r="AH19" s="10" t="s">
        <v>17</v>
      </c>
      <c r="AI19" s="10" t="s">
        <v>17</v>
      </c>
      <c r="AJ19" s="10" t="s">
        <v>17</v>
      </c>
      <c r="AL19" s="2">
        <f>COUNTIF(apr!$F19:$AJ19,"p")</f>
        <v>19</v>
      </c>
      <c r="AM19" s="2">
        <f>COUNTIF(apr!$F19:$AJ19,"a")</f>
        <v>0</v>
      </c>
      <c r="AN19" s="2">
        <f>COUNTIF(apr!$F19:$AJ19,"l")</f>
        <v>0</v>
      </c>
      <c r="AO19" s="2">
        <v>2</v>
      </c>
      <c r="AP19" s="2">
        <f t="shared" si="3"/>
        <v>0</v>
      </c>
      <c r="AQ19" s="2">
        <f t="shared" ca="1" si="2"/>
        <v>30</v>
      </c>
      <c r="AR19" s="2">
        <f t="shared" ca="1" si="4"/>
        <v>24</v>
      </c>
      <c r="AS19" s="2">
        <v>24000</v>
      </c>
      <c r="AT19" s="2">
        <f t="shared" si="5"/>
        <v>1200</v>
      </c>
      <c r="AU19" s="3">
        <f t="shared" ca="1" si="6"/>
        <v>800</v>
      </c>
      <c r="AV19" s="3">
        <f t="shared" si="7"/>
        <v>3000</v>
      </c>
      <c r="AW19" s="2">
        <f t="shared" ca="1" si="8"/>
        <v>19200</v>
      </c>
      <c r="AX19" s="3">
        <f t="shared" ca="1" si="9"/>
        <v>21000</v>
      </c>
    </row>
    <row r="20" spans="2:50">
      <c r="B20" s="11" t="s">
        <v>28</v>
      </c>
      <c r="C20" s="19" t="s">
        <v>47</v>
      </c>
      <c r="D20" s="29">
        <v>43476</v>
      </c>
      <c r="E20" s="1" t="s">
        <v>16</v>
      </c>
      <c r="F20" s="10" t="s">
        <v>17</v>
      </c>
      <c r="G20" s="10" t="s">
        <v>17</v>
      </c>
      <c r="H20" s="10"/>
      <c r="I20" s="10" t="s">
        <v>17</v>
      </c>
      <c r="J20" s="10" t="s">
        <v>17</v>
      </c>
      <c r="K20" s="10"/>
      <c r="L20" s="10"/>
      <c r="M20" s="10" t="s">
        <v>17</v>
      </c>
      <c r="N20" s="10" t="s">
        <v>17</v>
      </c>
      <c r="O20" s="10"/>
      <c r="P20" s="10" t="s">
        <v>17</v>
      </c>
      <c r="Q20" s="10" t="s">
        <v>17</v>
      </c>
      <c r="R20" s="10"/>
      <c r="S20" s="10"/>
      <c r="T20" s="10" t="s">
        <v>17</v>
      </c>
      <c r="U20" s="10" t="s">
        <v>17</v>
      </c>
      <c r="V20" s="10"/>
      <c r="W20" s="10" t="s">
        <v>17</v>
      </c>
      <c r="X20" s="10" t="s">
        <v>17</v>
      </c>
      <c r="Y20" s="10"/>
      <c r="Z20" s="10"/>
      <c r="AA20" s="10" t="s">
        <v>17</v>
      </c>
      <c r="AB20" s="10" t="s">
        <v>17</v>
      </c>
      <c r="AC20" s="10"/>
      <c r="AD20" s="10" t="s">
        <v>17</v>
      </c>
      <c r="AE20" s="10" t="s">
        <v>17</v>
      </c>
      <c r="AF20" s="10"/>
      <c r="AG20" s="10"/>
      <c r="AH20" s="10" t="s">
        <v>17</v>
      </c>
      <c r="AI20" s="10" t="s">
        <v>17</v>
      </c>
      <c r="AJ20" s="10" t="s">
        <v>17</v>
      </c>
      <c r="AL20" s="2">
        <f>COUNTIF(apr!$F20:$AJ20,"p")</f>
        <v>19</v>
      </c>
      <c r="AM20" s="2">
        <f>COUNTIF(apr!$F20:$AJ20,"a")</f>
        <v>0</v>
      </c>
      <c r="AN20" s="2">
        <f>COUNTIF(apr!$F20:$AJ20,"l")</f>
        <v>0</v>
      </c>
      <c r="AO20" s="2">
        <v>2</v>
      </c>
      <c r="AP20" s="2">
        <f t="shared" si="3"/>
        <v>0</v>
      </c>
      <c r="AQ20" s="2">
        <f t="shared" ca="1" si="2"/>
        <v>30</v>
      </c>
      <c r="AR20" s="2">
        <f t="shared" ca="1" si="4"/>
        <v>24</v>
      </c>
      <c r="AS20" s="2">
        <v>25000</v>
      </c>
      <c r="AT20" s="2">
        <f t="shared" si="5"/>
        <v>1250</v>
      </c>
      <c r="AU20" s="3">
        <f t="shared" ca="1" si="6"/>
        <v>833.33333333333337</v>
      </c>
      <c r="AV20" s="3">
        <f t="shared" si="7"/>
        <v>3000</v>
      </c>
      <c r="AW20" s="2">
        <f t="shared" ca="1" si="8"/>
        <v>20000</v>
      </c>
      <c r="AX20" s="3">
        <f t="shared" ca="1" si="9"/>
        <v>21750</v>
      </c>
    </row>
    <row r="21" spans="2:50">
      <c r="B21" s="11" t="s">
        <v>49</v>
      </c>
      <c r="C21" s="19" t="s">
        <v>50</v>
      </c>
      <c r="D21" s="29">
        <v>43477</v>
      </c>
      <c r="E21" s="12" t="s">
        <v>14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L21" s="2">
        <f>COUNTIF(apr!$F21:$AJ21,"p")</f>
        <v>0</v>
      </c>
      <c r="AM21" s="2">
        <f>COUNTIF(apr!$F21:$AJ21,"a")</f>
        <v>0</v>
      </c>
      <c r="AN21" s="2">
        <f>COUNTIF(apr!$F21:$AJ21,"l")</f>
        <v>0</v>
      </c>
      <c r="AO21" s="2">
        <v>2</v>
      </c>
      <c r="AP21" s="2">
        <f t="shared" si="3"/>
        <v>0</v>
      </c>
      <c r="AQ21" s="2">
        <f t="shared" ca="1" si="2"/>
        <v>30</v>
      </c>
      <c r="AR21" s="2">
        <f t="shared" si="4"/>
        <v>0</v>
      </c>
      <c r="AS21" s="2">
        <v>26000</v>
      </c>
      <c r="AT21" s="2">
        <f t="shared" si="5"/>
        <v>1300</v>
      </c>
      <c r="AU21" s="3">
        <f t="shared" ca="1" si="6"/>
        <v>866.66666666666663</v>
      </c>
      <c r="AV21" s="3">
        <f t="shared" si="7"/>
        <v>3000</v>
      </c>
      <c r="AW21" s="2">
        <f t="shared" ca="1" si="8"/>
        <v>0</v>
      </c>
      <c r="AX21" s="3">
        <f t="shared" si="9"/>
        <v>0</v>
      </c>
    </row>
    <row r="22" spans="2:50">
      <c r="B22" s="11" t="s">
        <v>51</v>
      </c>
      <c r="C22" s="1" t="s">
        <v>52</v>
      </c>
      <c r="D22" s="29">
        <v>43478</v>
      </c>
      <c r="E22" s="12" t="s">
        <v>16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L22" s="2">
        <f>COUNTIF(apr!$F22:$AJ22,"p")</f>
        <v>0</v>
      </c>
      <c r="AM22" s="2">
        <f>COUNTIF(apr!$F22:$AJ22,"a")</f>
        <v>0</v>
      </c>
      <c r="AN22" s="2">
        <f>COUNTIF(apr!$F22:$AJ22,"l")</f>
        <v>0</v>
      </c>
      <c r="AO22" s="2">
        <v>2</v>
      </c>
      <c r="AP22" s="2">
        <f t="shared" si="3"/>
        <v>0</v>
      </c>
      <c r="AQ22" s="2">
        <f t="shared" ca="1" si="2"/>
        <v>30</v>
      </c>
      <c r="AR22" s="2">
        <f t="shared" si="4"/>
        <v>0</v>
      </c>
      <c r="AS22" s="2">
        <v>27000</v>
      </c>
      <c r="AT22" s="2">
        <f t="shared" si="5"/>
        <v>1350</v>
      </c>
      <c r="AU22" s="3">
        <f t="shared" ca="1" si="6"/>
        <v>900</v>
      </c>
      <c r="AV22" s="3">
        <f t="shared" si="7"/>
        <v>3000</v>
      </c>
      <c r="AW22" s="2">
        <f t="shared" ca="1" si="8"/>
        <v>0</v>
      </c>
      <c r="AX22" s="3">
        <f t="shared" si="9"/>
        <v>0</v>
      </c>
    </row>
    <row r="23" spans="2:50">
      <c r="B23" s="11" t="s">
        <v>53</v>
      </c>
      <c r="C23" s="19" t="s">
        <v>54</v>
      </c>
      <c r="D23" s="29">
        <v>43479</v>
      </c>
      <c r="E23" s="12" t="s">
        <v>19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L23" s="2">
        <f>COUNTIF(apr!$F23:$AJ23,"p")</f>
        <v>0</v>
      </c>
      <c r="AM23" s="2">
        <f>COUNTIF(apr!$F23:$AJ23,"a")</f>
        <v>0</v>
      </c>
      <c r="AN23" s="2">
        <f>COUNTIF(apr!$F23:$AJ23,"l")</f>
        <v>0</v>
      </c>
      <c r="AO23" s="2">
        <v>2</v>
      </c>
      <c r="AP23" s="2">
        <f t="shared" si="3"/>
        <v>0</v>
      </c>
      <c r="AQ23" s="2">
        <f t="shared" ca="1" si="2"/>
        <v>30</v>
      </c>
      <c r="AR23" s="2">
        <f t="shared" si="4"/>
        <v>0</v>
      </c>
      <c r="AS23" s="2">
        <v>28000</v>
      </c>
      <c r="AT23" s="2">
        <f t="shared" si="5"/>
        <v>1400</v>
      </c>
      <c r="AU23" s="3">
        <f t="shared" ca="1" si="6"/>
        <v>933.33333333333337</v>
      </c>
      <c r="AV23" s="3">
        <f t="shared" si="7"/>
        <v>3000</v>
      </c>
      <c r="AW23" s="2">
        <f t="shared" ca="1" si="8"/>
        <v>0</v>
      </c>
      <c r="AX23" s="3">
        <f t="shared" si="9"/>
        <v>0</v>
      </c>
    </row>
    <row r="24" spans="2:50">
      <c r="B24" s="11" t="s">
        <v>55</v>
      </c>
      <c r="C24" s="1" t="s">
        <v>56</v>
      </c>
      <c r="D24" s="29">
        <v>43480</v>
      </c>
      <c r="E24" s="1" t="s">
        <v>14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L24" s="2">
        <f>COUNTIF(apr!$F24:$AJ24,"p")</f>
        <v>0</v>
      </c>
      <c r="AM24" s="2">
        <f>COUNTIF(apr!$F24:$AJ24,"a")</f>
        <v>0</v>
      </c>
      <c r="AN24" s="2">
        <f>COUNTIF(apr!$F24:$AJ24,"l")</f>
        <v>0</v>
      </c>
      <c r="AO24" s="2">
        <v>2</v>
      </c>
      <c r="AP24" s="2">
        <f t="shared" si="3"/>
        <v>0</v>
      </c>
      <c r="AQ24" s="2">
        <f t="shared" ca="1" si="2"/>
        <v>30</v>
      </c>
      <c r="AR24" s="2">
        <f t="shared" si="4"/>
        <v>0</v>
      </c>
      <c r="AS24" s="2">
        <v>29000</v>
      </c>
      <c r="AT24" s="2">
        <f t="shared" si="5"/>
        <v>1450</v>
      </c>
      <c r="AU24" s="3">
        <f t="shared" ca="1" si="6"/>
        <v>966.66666666666663</v>
      </c>
      <c r="AV24" s="3">
        <f t="shared" si="7"/>
        <v>3000</v>
      </c>
      <c r="AW24" s="2">
        <f t="shared" ca="1" si="8"/>
        <v>0</v>
      </c>
      <c r="AX24" s="3">
        <f t="shared" si="9"/>
        <v>0</v>
      </c>
    </row>
  </sheetData>
  <mergeCells count="20">
    <mergeCell ref="C2:AJ4"/>
    <mergeCell ref="AL2:AX4"/>
    <mergeCell ref="B6:E6"/>
    <mergeCell ref="F6:G6"/>
    <mergeCell ref="K6:O6"/>
    <mergeCell ref="Q6:V6"/>
    <mergeCell ref="AW8:AW9"/>
    <mergeCell ref="AX8:AX9"/>
    <mergeCell ref="AQ8:AQ9"/>
    <mergeCell ref="AR8:AR9"/>
    <mergeCell ref="D8:D9"/>
    <mergeCell ref="AL8:AL9"/>
    <mergeCell ref="AM8:AM9"/>
    <mergeCell ref="AN8:AN9"/>
    <mergeCell ref="AO8:AO9"/>
    <mergeCell ref="AS8:AS9"/>
    <mergeCell ref="AT8:AT9"/>
    <mergeCell ref="AU8:AU9"/>
    <mergeCell ref="AV8:AV9"/>
    <mergeCell ref="AP8:AP9"/>
  </mergeCells>
  <conditionalFormatting sqref="F10:AJ24">
    <cfRule type="expression" dxfId="8" priority="1">
      <formula>F$8="sun"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B2:AX24"/>
  <sheetViews>
    <sheetView showGridLines="0" workbookViewId="0">
      <selection activeCell="L13" sqref="L13"/>
    </sheetView>
  </sheetViews>
  <sheetFormatPr defaultRowHeight="15.75"/>
  <cols>
    <col min="1" max="1" width="3.625" customWidth="1"/>
    <col min="2" max="2" width="12.375" bestFit="1" customWidth="1"/>
    <col min="3" max="3" width="12.375" customWidth="1"/>
    <col min="4" max="4" width="12.375" style="4" bestFit="1" customWidth="1"/>
    <col min="5" max="5" width="12.375" bestFit="1" customWidth="1"/>
    <col min="6" max="6" width="4.25" bestFit="1" customWidth="1"/>
    <col min="7" max="11" width="3.375" bestFit="1" customWidth="1"/>
    <col min="12" max="12" width="3.5" bestFit="1" customWidth="1"/>
    <col min="13" max="36" width="3.375" bestFit="1" customWidth="1"/>
    <col min="38" max="38" width="8.5" bestFit="1" customWidth="1"/>
    <col min="39" max="39" width="8" bestFit="1" customWidth="1"/>
    <col min="40" max="40" width="6.5" hidden="1" customWidth="1"/>
    <col min="41" max="41" width="7.875" hidden="1" customWidth="1"/>
    <col min="42" max="42" width="8" hidden="1" customWidth="1"/>
    <col min="43" max="43" width="9.75" bestFit="1" customWidth="1"/>
    <col min="44" max="44" width="7.875" bestFit="1" customWidth="1"/>
    <col min="45" max="45" width="6.125" bestFit="1" customWidth="1"/>
    <col min="46" max="46" width="6.125" customWidth="1"/>
    <col min="47" max="47" width="7.875" bestFit="1" customWidth="1"/>
    <col min="48" max="48" width="7.875" customWidth="1"/>
    <col min="49" max="49" width="7.875" bestFit="1" customWidth="1"/>
    <col min="50" max="50" width="8.625" customWidth="1"/>
    <col min="51" max="51" width="7.5" bestFit="1" customWidth="1"/>
  </cols>
  <sheetData>
    <row r="2" spans="2:50" s="25" customFormat="1" ht="15.75" customHeight="1">
      <c r="C2" s="46" t="s">
        <v>48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L2" s="47" t="s">
        <v>57</v>
      </c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</row>
    <row r="3" spans="2:50" s="25" customFormat="1" ht="16.5" customHeight="1"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</row>
    <row r="4" spans="2:50" s="25" customFormat="1" ht="15.75" customHeight="1"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</row>
    <row r="6" spans="2:50">
      <c r="B6" s="43" t="s">
        <v>0</v>
      </c>
      <c r="C6" s="43"/>
      <c r="D6" s="43"/>
      <c r="E6" s="43"/>
      <c r="F6" s="51" t="str">
        <f ca="1">MID(CELL("filename",B2),FIND("]",CELL("filename",B2))+1,255)</f>
        <v>may</v>
      </c>
      <c r="G6" s="52"/>
      <c r="K6" s="48">
        <f ca="1">DATEVALUE("1"&amp;F6)</f>
        <v>45047</v>
      </c>
      <c r="L6" s="48"/>
      <c r="M6" s="48"/>
      <c r="N6" s="48"/>
      <c r="O6" s="49"/>
      <c r="P6" s="7" t="s">
        <v>29</v>
      </c>
      <c r="Q6" s="50">
        <f ca="1">EOMONTH(K6,0)</f>
        <v>45077</v>
      </c>
      <c r="R6" s="48"/>
      <c r="S6" s="48"/>
      <c r="T6" s="48"/>
      <c r="U6" s="48"/>
      <c r="V6" s="48"/>
      <c r="AL6" s="24"/>
    </row>
    <row r="7" spans="2:50" ht="16.5" thickBot="1"/>
    <row r="8" spans="2:50" ht="29.25" customHeight="1">
      <c r="B8" s="16" t="s">
        <v>10</v>
      </c>
      <c r="C8" s="17" t="s">
        <v>11</v>
      </c>
      <c r="D8" s="44" t="s">
        <v>36</v>
      </c>
      <c r="E8" s="18" t="s">
        <v>12</v>
      </c>
      <c r="F8" s="8" t="str">
        <f ca="1">TEXT(F9,"ddd")</f>
        <v>Mon</v>
      </c>
      <c r="G8" s="5" t="str">
        <f t="shared" ref="G8:AJ8" ca="1" si="0">TEXT(G9,"ddd")</f>
        <v>Tue</v>
      </c>
      <c r="H8" s="5" t="str">
        <f ca="1">TEXT(H9,"ddd")</f>
        <v>Wed</v>
      </c>
      <c r="I8" s="5" t="str">
        <f t="shared" ca="1" si="0"/>
        <v>Thu</v>
      </c>
      <c r="J8" s="5" t="str">
        <f t="shared" ca="1" si="0"/>
        <v>Fri</v>
      </c>
      <c r="K8" s="5" t="str">
        <f t="shared" ca="1" si="0"/>
        <v>Sat</v>
      </c>
      <c r="L8" s="5" t="str">
        <f t="shared" ca="1" si="0"/>
        <v>Sun</v>
      </c>
      <c r="M8" s="5" t="str">
        <f t="shared" ca="1" si="0"/>
        <v>Mon</v>
      </c>
      <c r="N8" s="5" t="str">
        <f t="shared" ca="1" si="0"/>
        <v>Tue</v>
      </c>
      <c r="O8" s="5" t="str">
        <f t="shared" ca="1" si="0"/>
        <v>Wed</v>
      </c>
      <c r="P8" s="5" t="str">
        <f t="shared" ca="1" si="0"/>
        <v>Thu</v>
      </c>
      <c r="Q8" s="5" t="str">
        <f t="shared" ca="1" si="0"/>
        <v>Fri</v>
      </c>
      <c r="R8" s="5" t="str">
        <f t="shared" ca="1" si="0"/>
        <v>Sat</v>
      </c>
      <c r="S8" s="5" t="str">
        <f t="shared" ca="1" si="0"/>
        <v>Sun</v>
      </c>
      <c r="T8" s="5" t="str">
        <f t="shared" ca="1" si="0"/>
        <v>Mon</v>
      </c>
      <c r="U8" s="5" t="str">
        <f t="shared" ca="1" si="0"/>
        <v>Tue</v>
      </c>
      <c r="V8" s="5" t="str">
        <f t="shared" ca="1" si="0"/>
        <v>Wed</v>
      </c>
      <c r="W8" s="5" t="str">
        <f t="shared" ca="1" si="0"/>
        <v>Thu</v>
      </c>
      <c r="X8" s="5" t="str">
        <f t="shared" ca="1" si="0"/>
        <v>Fri</v>
      </c>
      <c r="Y8" s="5" t="str">
        <f t="shared" ca="1" si="0"/>
        <v>Sat</v>
      </c>
      <c r="Z8" s="5" t="str">
        <f t="shared" ca="1" si="0"/>
        <v>Sun</v>
      </c>
      <c r="AA8" s="5" t="str">
        <f t="shared" ca="1" si="0"/>
        <v>Mon</v>
      </c>
      <c r="AB8" s="5" t="str">
        <f t="shared" ca="1" si="0"/>
        <v>Tue</v>
      </c>
      <c r="AC8" s="5" t="str">
        <f t="shared" ca="1" si="0"/>
        <v>Wed</v>
      </c>
      <c r="AD8" s="5" t="str">
        <f t="shared" ca="1" si="0"/>
        <v>Thu</v>
      </c>
      <c r="AE8" s="5" t="str">
        <f t="shared" ca="1" si="0"/>
        <v>Fri</v>
      </c>
      <c r="AF8" s="5" t="str">
        <f t="shared" ca="1" si="0"/>
        <v>Sat</v>
      </c>
      <c r="AG8" s="5" t="str">
        <f t="shared" ca="1" si="0"/>
        <v>Sun</v>
      </c>
      <c r="AH8" s="5" t="str">
        <f t="shared" ca="1" si="0"/>
        <v>Mon</v>
      </c>
      <c r="AI8" s="5" t="str">
        <f t="shared" ca="1" si="0"/>
        <v>Tue</v>
      </c>
      <c r="AJ8" s="5" t="str">
        <f t="shared" ca="1" si="0"/>
        <v>Wed</v>
      </c>
      <c r="AL8" s="42" t="s">
        <v>2</v>
      </c>
      <c r="AM8" s="42" t="s">
        <v>1</v>
      </c>
      <c r="AN8" s="41" t="s">
        <v>30</v>
      </c>
      <c r="AO8" s="41" t="s">
        <v>31</v>
      </c>
      <c r="AP8" s="41" t="s">
        <v>32</v>
      </c>
      <c r="AQ8" s="41" t="s">
        <v>3</v>
      </c>
      <c r="AR8" s="41" t="s">
        <v>4</v>
      </c>
      <c r="AS8" s="41" t="s">
        <v>5</v>
      </c>
      <c r="AT8" s="41" t="s">
        <v>8</v>
      </c>
      <c r="AU8" s="41" t="s">
        <v>6</v>
      </c>
      <c r="AV8" s="41" t="s">
        <v>33</v>
      </c>
      <c r="AW8" s="41" t="s">
        <v>7</v>
      </c>
      <c r="AX8" s="41" t="s">
        <v>9</v>
      </c>
    </row>
    <row r="9" spans="2:50" ht="16.5" customHeight="1" thickBot="1">
      <c r="B9" s="21"/>
      <c r="C9" s="22"/>
      <c r="D9" s="45"/>
      <c r="E9" s="23"/>
      <c r="F9" s="9">
        <f ca="1">K6</f>
        <v>45047</v>
      </c>
      <c r="G9" s="6">
        <f t="shared" ref="G9:AJ9" ca="1" si="1">IF(F9&lt;$Q$6,F9+1,"")</f>
        <v>45048</v>
      </c>
      <c r="H9" s="6">
        <f t="shared" ca="1" si="1"/>
        <v>45049</v>
      </c>
      <c r="I9" s="6">
        <f t="shared" ca="1" si="1"/>
        <v>45050</v>
      </c>
      <c r="J9" s="6">
        <f t="shared" ca="1" si="1"/>
        <v>45051</v>
      </c>
      <c r="K9" s="6">
        <f t="shared" ca="1" si="1"/>
        <v>45052</v>
      </c>
      <c r="L9" s="6">
        <f t="shared" ca="1" si="1"/>
        <v>45053</v>
      </c>
      <c r="M9" s="6">
        <f t="shared" ca="1" si="1"/>
        <v>45054</v>
      </c>
      <c r="N9" s="6">
        <f t="shared" ca="1" si="1"/>
        <v>45055</v>
      </c>
      <c r="O9" s="6">
        <f t="shared" ca="1" si="1"/>
        <v>45056</v>
      </c>
      <c r="P9" s="6">
        <f t="shared" ca="1" si="1"/>
        <v>45057</v>
      </c>
      <c r="Q9" s="6">
        <f t="shared" ca="1" si="1"/>
        <v>45058</v>
      </c>
      <c r="R9" s="6">
        <f t="shared" ca="1" si="1"/>
        <v>45059</v>
      </c>
      <c r="S9" s="6">
        <f t="shared" ca="1" si="1"/>
        <v>45060</v>
      </c>
      <c r="T9" s="6">
        <f t="shared" ca="1" si="1"/>
        <v>45061</v>
      </c>
      <c r="U9" s="6">
        <f t="shared" ca="1" si="1"/>
        <v>45062</v>
      </c>
      <c r="V9" s="6">
        <f t="shared" ca="1" si="1"/>
        <v>45063</v>
      </c>
      <c r="W9" s="6">
        <f t="shared" ca="1" si="1"/>
        <v>45064</v>
      </c>
      <c r="X9" s="6">
        <f t="shared" ca="1" si="1"/>
        <v>45065</v>
      </c>
      <c r="Y9" s="6">
        <f t="shared" ca="1" si="1"/>
        <v>45066</v>
      </c>
      <c r="Z9" s="6">
        <f t="shared" ca="1" si="1"/>
        <v>45067</v>
      </c>
      <c r="AA9" s="6">
        <f t="shared" ca="1" si="1"/>
        <v>45068</v>
      </c>
      <c r="AB9" s="6">
        <f t="shared" ca="1" si="1"/>
        <v>45069</v>
      </c>
      <c r="AC9" s="6">
        <f t="shared" ca="1" si="1"/>
        <v>45070</v>
      </c>
      <c r="AD9" s="6">
        <f t="shared" ca="1" si="1"/>
        <v>45071</v>
      </c>
      <c r="AE9" s="6">
        <f t="shared" ca="1" si="1"/>
        <v>45072</v>
      </c>
      <c r="AF9" s="6">
        <f t="shared" ca="1" si="1"/>
        <v>45073</v>
      </c>
      <c r="AG9" s="6">
        <f t="shared" ca="1" si="1"/>
        <v>45074</v>
      </c>
      <c r="AH9" s="6">
        <f t="shared" ca="1" si="1"/>
        <v>45075</v>
      </c>
      <c r="AI9" s="6">
        <f t="shared" ca="1" si="1"/>
        <v>45076</v>
      </c>
      <c r="AJ9" s="6">
        <f t="shared" ca="1" si="1"/>
        <v>45077</v>
      </c>
      <c r="AL9" s="42"/>
      <c r="AM9" s="42"/>
      <c r="AN9" s="42"/>
      <c r="AO9" s="42"/>
      <c r="AP9" s="42"/>
      <c r="AQ9" s="42"/>
      <c r="AR9" s="41"/>
      <c r="AS9" s="42"/>
      <c r="AT9" s="42"/>
      <c r="AU9" s="42"/>
      <c r="AV9" s="41"/>
      <c r="AW9" s="42"/>
      <c r="AX9" s="42"/>
    </row>
    <row r="10" spans="2:50">
      <c r="B10" s="30" t="s">
        <v>13</v>
      </c>
      <c r="C10" s="31" t="s">
        <v>37</v>
      </c>
      <c r="D10" s="32">
        <v>43466</v>
      </c>
      <c r="E10" s="33" t="s">
        <v>14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L10" s="2">
        <f>COUNTIF(may!$F10:$AJ10,"p")</f>
        <v>0</v>
      </c>
      <c r="AM10" s="2">
        <f>COUNTIF(may!$F10:$AJ10,"a")</f>
        <v>0</v>
      </c>
      <c r="AN10" s="2">
        <f>COUNTIF(may!$F10:$AJ10,"l")</f>
        <v>0</v>
      </c>
      <c r="AO10" s="2">
        <v>2</v>
      </c>
      <c r="AP10" s="2">
        <f>IF(AN10&gt;AO10,AN10-AO10,0)</f>
        <v>0</v>
      </c>
      <c r="AQ10" s="2">
        <f t="shared" ref="AQ10:AQ24" ca="1" si="2">DAY($Q$6)</f>
        <v>31</v>
      </c>
      <c r="AR10" s="2">
        <f>IF(AL10=0,0,COUNTIF($F$8:$AJ$8,"sun")+AL10)</f>
        <v>0</v>
      </c>
      <c r="AS10" s="2">
        <v>15000</v>
      </c>
      <c r="AT10" s="2">
        <f>AS10*5%</f>
        <v>750</v>
      </c>
      <c r="AU10" s="3">
        <f ca="1">AS10/AQ10</f>
        <v>483.87096774193549</v>
      </c>
      <c r="AV10" s="3">
        <f>IF(AS10&gt;20000,3000,2000)</f>
        <v>2000</v>
      </c>
      <c r="AW10" s="2">
        <f ca="1">AU10*AR10</f>
        <v>0</v>
      </c>
      <c r="AX10" s="3">
        <f>IF(AL10=0,0,AW10+AV10-AT10)</f>
        <v>0</v>
      </c>
    </row>
    <row r="11" spans="2:50">
      <c r="B11" s="11" t="s">
        <v>15</v>
      </c>
      <c r="C11" s="1" t="s">
        <v>38</v>
      </c>
      <c r="D11" s="29">
        <v>43467</v>
      </c>
      <c r="E11" s="12" t="s">
        <v>16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L11" s="2">
        <f>COUNTIF(may!$F11:$AJ11,"p")</f>
        <v>0</v>
      </c>
      <c r="AM11" s="2">
        <f>COUNTIF(may!$F11:$AJ11,"a")</f>
        <v>0</v>
      </c>
      <c r="AN11" s="2">
        <f>COUNTIF(may!$F11:$AJ11,"l")</f>
        <v>0</v>
      </c>
      <c r="AO11" s="2">
        <v>2</v>
      </c>
      <c r="AP11" s="2">
        <f t="shared" ref="AP11:AP24" si="3">IF(AN11&gt;AO11,AN11-AO11,0)</f>
        <v>0</v>
      </c>
      <c r="AQ11" s="2">
        <f t="shared" ca="1" si="2"/>
        <v>31</v>
      </c>
      <c r="AR11" s="2">
        <f t="shared" ref="AR11:AR24" si="4">IF(AL11=0,0,COUNTIF($F$8:$AJ$8,"sun")+AL11)</f>
        <v>0</v>
      </c>
      <c r="AS11" s="2">
        <v>16000</v>
      </c>
      <c r="AT11" s="2">
        <f t="shared" ref="AT11:AT24" si="5">AS11*5%</f>
        <v>800</v>
      </c>
      <c r="AU11" s="3">
        <f t="shared" ref="AU11:AU24" ca="1" si="6">AS11/AQ11</f>
        <v>516.12903225806451</v>
      </c>
      <c r="AV11" s="3">
        <f t="shared" ref="AV11:AV24" si="7">IF(AS11&gt;20000,3000,2000)</f>
        <v>2000</v>
      </c>
      <c r="AW11" s="2">
        <f t="shared" ref="AW11:AW24" ca="1" si="8">AU11*AR11</f>
        <v>0</v>
      </c>
      <c r="AX11" s="3">
        <f t="shared" ref="AX11:AX24" si="9">IF(AL11=0,0,AW11+AV11-AT11)</f>
        <v>0</v>
      </c>
    </row>
    <row r="12" spans="2:50">
      <c r="B12" s="11" t="s">
        <v>18</v>
      </c>
      <c r="C12" s="19" t="s">
        <v>39</v>
      </c>
      <c r="D12" s="29">
        <v>43468</v>
      </c>
      <c r="E12" s="12" t="s">
        <v>19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L12" s="2">
        <f>COUNTIF(may!$F12:$AJ12,"p")</f>
        <v>0</v>
      </c>
      <c r="AM12" s="2">
        <f>COUNTIF(may!$F12:$AJ12,"a")</f>
        <v>0</v>
      </c>
      <c r="AN12" s="2">
        <f>COUNTIF(may!$F12:$AJ12,"l")</f>
        <v>0</v>
      </c>
      <c r="AO12" s="2">
        <v>2</v>
      </c>
      <c r="AP12" s="2">
        <f t="shared" si="3"/>
        <v>0</v>
      </c>
      <c r="AQ12" s="2">
        <f t="shared" ca="1" si="2"/>
        <v>31</v>
      </c>
      <c r="AR12" s="2">
        <f t="shared" si="4"/>
        <v>0</v>
      </c>
      <c r="AS12" s="2">
        <v>17000</v>
      </c>
      <c r="AT12" s="2">
        <f t="shared" si="5"/>
        <v>850</v>
      </c>
      <c r="AU12" s="3">
        <f t="shared" ca="1" si="6"/>
        <v>548.38709677419354</v>
      </c>
      <c r="AV12" s="3">
        <f t="shared" si="7"/>
        <v>2000</v>
      </c>
      <c r="AW12" s="2">
        <f t="shared" ca="1" si="8"/>
        <v>0</v>
      </c>
      <c r="AX12" s="3">
        <f t="shared" si="9"/>
        <v>0</v>
      </c>
    </row>
    <row r="13" spans="2:50">
      <c r="B13" s="11" t="s">
        <v>21</v>
      </c>
      <c r="C13" s="1" t="s">
        <v>40</v>
      </c>
      <c r="D13" s="29">
        <v>43469</v>
      </c>
      <c r="E13" s="12" t="s">
        <v>14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L13" s="2">
        <f>COUNTIF(may!$F13:$AJ13,"p")</f>
        <v>0</v>
      </c>
      <c r="AM13" s="2">
        <f>COUNTIF(may!$F13:$AJ13,"a")</f>
        <v>0</v>
      </c>
      <c r="AN13" s="2">
        <f>COUNTIF(may!$F13:$AJ13,"l")</f>
        <v>0</v>
      </c>
      <c r="AO13" s="2">
        <v>2</v>
      </c>
      <c r="AP13" s="2">
        <f t="shared" si="3"/>
        <v>0</v>
      </c>
      <c r="AQ13" s="2">
        <f t="shared" ca="1" si="2"/>
        <v>31</v>
      </c>
      <c r="AR13" s="2">
        <f t="shared" si="4"/>
        <v>0</v>
      </c>
      <c r="AS13" s="2">
        <v>18000</v>
      </c>
      <c r="AT13" s="2">
        <f t="shared" si="5"/>
        <v>900</v>
      </c>
      <c r="AU13" s="3">
        <f t="shared" ca="1" si="6"/>
        <v>580.64516129032256</v>
      </c>
      <c r="AV13" s="3">
        <f t="shared" si="7"/>
        <v>2000</v>
      </c>
      <c r="AW13" s="2">
        <f t="shared" ca="1" si="8"/>
        <v>0</v>
      </c>
      <c r="AX13" s="3">
        <f t="shared" si="9"/>
        <v>0</v>
      </c>
    </row>
    <row r="14" spans="2:50">
      <c r="B14" s="11" t="s">
        <v>22</v>
      </c>
      <c r="C14" s="19" t="s">
        <v>41</v>
      </c>
      <c r="D14" s="29">
        <v>43470</v>
      </c>
      <c r="E14" s="12" t="s">
        <v>16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L14" s="2">
        <f>COUNTIF(may!$F14:$AJ14,"p")</f>
        <v>0</v>
      </c>
      <c r="AM14" s="2">
        <f>COUNTIF(may!$F14:$AJ14,"a")</f>
        <v>0</v>
      </c>
      <c r="AN14" s="2">
        <f>COUNTIF(may!$F14:$AJ14,"l")</f>
        <v>0</v>
      </c>
      <c r="AO14" s="2">
        <v>2</v>
      </c>
      <c r="AP14" s="2">
        <f t="shared" si="3"/>
        <v>0</v>
      </c>
      <c r="AQ14" s="2">
        <f t="shared" ca="1" si="2"/>
        <v>31</v>
      </c>
      <c r="AR14" s="2">
        <f t="shared" si="4"/>
        <v>0</v>
      </c>
      <c r="AS14" s="2">
        <v>19000</v>
      </c>
      <c r="AT14" s="2">
        <f t="shared" si="5"/>
        <v>950</v>
      </c>
      <c r="AU14" s="3">
        <f t="shared" ca="1" si="6"/>
        <v>612.90322580645159</v>
      </c>
      <c r="AV14" s="3">
        <f t="shared" si="7"/>
        <v>2000</v>
      </c>
      <c r="AW14" s="2">
        <f t="shared" ca="1" si="8"/>
        <v>0</v>
      </c>
      <c r="AX14" s="3">
        <f t="shared" si="9"/>
        <v>0</v>
      </c>
    </row>
    <row r="15" spans="2:50">
      <c r="B15" s="11" t="s">
        <v>23</v>
      </c>
      <c r="C15" s="1" t="s">
        <v>42</v>
      </c>
      <c r="D15" s="29">
        <v>43471</v>
      </c>
      <c r="E15" s="12" t="s">
        <v>19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L15" s="2">
        <f>COUNTIF(may!$F15:$AJ15,"p")</f>
        <v>0</v>
      </c>
      <c r="AM15" s="2">
        <f>COUNTIF(may!$F15:$AJ15,"a")</f>
        <v>0</v>
      </c>
      <c r="AN15" s="2">
        <f>COUNTIF(may!$F15:$AJ15,"l")</f>
        <v>0</v>
      </c>
      <c r="AO15" s="2">
        <v>2</v>
      </c>
      <c r="AP15" s="2">
        <f t="shared" si="3"/>
        <v>0</v>
      </c>
      <c r="AQ15" s="2">
        <f t="shared" ca="1" si="2"/>
        <v>31</v>
      </c>
      <c r="AR15" s="2">
        <f t="shared" si="4"/>
        <v>0</v>
      </c>
      <c r="AS15" s="2">
        <v>20000</v>
      </c>
      <c r="AT15" s="2">
        <f t="shared" si="5"/>
        <v>1000</v>
      </c>
      <c r="AU15" s="3">
        <f t="shared" ca="1" si="6"/>
        <v>645.16129032258061</v>
      </c>
      <c r="AV15" s="3">
        <f t="shared" si="7"/>
        <v>2000</v>
      </c>
      <c r="AW15" s="2">
        <f t="shared" ca="1" si="8"/>
        <v>0</v>
      </c>
      <c r="AX15" s="3">
        <f t="shared" si="9"/>
        <v>0</v>
      </c>
    </row>
    <row r="16" spans="2:50">
      <c r="B16" s="11" t="s">
        <v>24</v>
      </c>
      <c r="C16" s="19" t="s">
        <v>43</v>
      </c>
      <c r="D16" s="29">
        <v>43472</v>
      </c>
      <c r="E16" s="12" t="s">
        <v>14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L16" s="2">
        <f>COUNTIF(may!$F16:$AJ16,"p")</f>
        <v>0</v>
      </c>
      <c r="AM16" s="2">
        <f>COUNTIF(may!$F16:$AJ16,"a")</f>
        <v>0</v>
      </c>
      <c r="AN16" s="2">
        <f>COUNTIF(may!$F16:$AJ16,"l")</f>
        <v>0</v>
      </c>
      <c r="AO16" s="2">
        <v>2</v>
      </c>
      <c r="AP16" s="2">
        <f t="shared" si="3"/>
        <v>0</v>
      </c>
      <c r="AQ16" s="2">
        <f t="shared" ca="1" si="2"/>
        <v>31</v>
      </c>
      <c r="AR16" s="2">
        <f t="shared" si="4"/>
        <v>0</v>
      </c>
      <c r="AS16" s="2">
        <v>21000</v>
      </c>
      <c r="AT16" s="2">
        <f t="shared" si="5"/>
        <v>1050</v>
      </c>
      <c r="AU16" s="3">
        <f t="shared" ca="1" si="6"/>
        <v>677.41935483870964</v>
      </c>
      <c r="AV16" s="3">
        <f t="shared" si="7"/>
        <v>3000</v>
      </c>
      <c r="AW16" s="2">
        <f t="shared" ca="1" si="8"/>
        <v>0</v>
      </c>
      <c r="AX16" s="3">
        <f t="shared" si="9"/>
        <v>0</v>
      </c>
    </row>
    <row r="17" spans="2:50">
      <c r="B17" s="11" t="s">
        <v>25</v>
      </c>
      <c r="C17" s="1" t="s">
        <v>44</v>
      </c>
      <c r="D17" s="29">
        <v>43473</v>
      </c>
      <c r="E17" s="12" t="s">
        <v>16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L17" s="2">
        <f>COUNTIF(may!$F17:$AJ17,"p")</f>
        <v>0</v>
      </c>
      <c r="AM17" s="2">
        <f>COUNTIF(may!$F17:$AJ17,"a")</f>
        <v>0</v>
      </c>
      <c r="AN17" s="2">
        <f>COUNTIF(may!$F17:$AJ17,"l")</f>
        <v>0</v>
      </c>
      <c r="AO17" s="2">
        <v>2</v>
      </c>
      <c r="AP17" s="2">
        <f t="shared" si="3"/>
        <v>0</v>
      </c>
      <c r="AQ17" s="2">
        <f t="shared" ca="1" si="2"/>
        <v>31</v>
      </c>
      <c r="AR17" s="2">
        <f t="shared" si="4"/>
        <v>0</v>
      </c>
      <c r="AS17" s="2">
        <v>22000</v>
      </c>
      <c r="AT17" s="2">
        <f t="shared" si="5"/>
        <v>1100</v>
      </c>
      <c r="AU17" s="3">
        <f t="shared" ca="1" si="6"/>
        <v>709.67741935483866</v>
      </c>
      <c r="AV17" s="3">
        <f t="shared" si="7"/>
        <v>3000</v>
      </c>
      <c r="AW17" s="2">
        <f t="shared" ca="1" si="8"/>
        <v>0</v>
      </c>
      <c r="AX17" s="3">
        <f t="shared" si="9"/>
        <v>0</v>
      </c>
    </row>
    <row r="18" spans="2:50">
      <c r="B18" s="11" t="s">
        <v>26</v>
      </c>
      <c r="C18" s="19" t="s">
        <v>45</v>
      </c>
      <c r="D18" s="29">
        <v>43474</v>
      </c>
      <c r="E18" s="12" t="s">
        <v>19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L18" s="2">
        <f>COUNTIF(may!$F18:$AJ18,"p")</f>
        <v>0</v>
      </c>
      <c r="AM18" s="2">
        <f>COUNTIF(may!$F18:$AJ18,"a")</f>
        <v>0</v>
      </c>
      <c r="AN18" s="2">
        <f>COUNTIF(may!$F18:$AJ18,"l")</f>
        <v>0</v>
      </c>
      <c r="AO18" s="2">
        <v>2</v>
      </c>
      <c r="AP18" s="2">
        <f t="shared" si="3"/>
        <v>0</v>
      </c>
      <c r="AQ18" s="2">
        <f t="shared" ca="1" si="2"/>
        <v>31</v>
      </c>
      <c r="AR18" s="2">
        <f t="shared" si="4"/>
        <v>0</v>
      </c>
      <c r="AS18" s="2">
        <v>23000</v>
      </c>
      <c r="AT18" s="2">
        <f t="shared" si="5"/>
        <v>1150</v>
      </c>
      <c r="AU18" s="3">
        <f t="shared" ca="1" si="6"/>
        <v>741.93548387096769</v>
      </c>
      <c r="AV18" s="3">
        <f t="shared" si="7"/>
        <v>3000</v>
      </c>
      <c r="AW18" s="2">
        <f t="shared" ca="1" si="8"/>
        <v>0</v>
      </c>
      <c r="AX18" s="3">
        <f t="shared" si="9"/>
        <v>0</v>
      </c>
    </row>
    <row r="19" spans="2:50">
      <c r="B19" s="11" t="s">
        <v>27</v>
      </c>
      <c r="C19" s="1" t="s">
        <v>46</v>
      </c>
      <c r="D19" s="29">
        <v>43475</v>
      </c>
      <c r="E19" s="12" t="s">
        <v>14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L19" s="2">
        <f>COUNTIF(may!$F19:$AJ19,"p")</f>
        <v>0</v>
      </c>
      <c r="AM19" s="2">
        <f>COUNTIF(may!$F19:$AJ19,"a")</f>
        <v>0</v>
      </c>
      <c r="AN19" s="2">
        <f>COUNTIF(may!$F19:$AJ19,"l")</f>
        <v>0</v>
      </c>
      <c r="AO19" s="2">
        <v>2</v>
      </c>
      <c r="AP19" s="2">
        <f t="shared" si="3"/>
        <v>0</v>
      </c>
      <c r="AQ19" s="2">
        <f t="shared" ca="1" si="2"/>
        <v>31</v>
      </c>
      <c r="AR19" s="2">
        <f t="shared" si="4"/>
        <v>0</v>
      </c>
      <c r="AS19" s="2">
        <v>24000</v>
      </c>
      <c r="AT19" s="2">
        <f t="shared" si="5"/>
        <v>1200</v>
      </c>
      <c r="AU19" s="3">
        <f t="shared" ca="1" si="6"/>
        <v>774.19354838709683</v>
      </c>
      <c r="AV19" s="3">
        <f t="shared" si="7"/>
        <v>3000</v>
      </c>
      <c r="AW19" s="2">
        <f t="shared" ca="1" si="8"/>
        <v>0</v>
      </c>
      <c r="AX19" s="3">
        <f t="shared" si="9"/>
        <v>0</v>
      </c>
    </row>
    <row r="20" spans="2:50">
      <c r="B20" s="11" t="s">
        <v>28</v>
      </c>
      <c r="C20" s="19" t="s">
        <v>47</v>
      </c>
      <c r="D20" s="29">
        <v>43476</v>
      </c>
      <c r="E20" s="12" t="s">
        <v>16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L20" s="2">
        <f>COUNTIF(may!$F20:$AJ20,"p")</f>
        <v>0</v>
      </c>
      <c r="AM20" s="2">
        <f>COUNTIF(may!$F20:$AJ20,"a")</f>
        <v>0</v>
      </c>
      <c r="AN20" s="2">
        <f>COUNTIF(may!$F20:$AJ20,"l")</f>
        <v>0</v>
      </c>
      <c r="AO20" s="2">
        <v>2</v>
      </c>
      <c r="AP20" s="2">
        <f t="shared" si="3"/>
        <v>0</v>
      </c>
      <c r="AQ20" s="2">
        <f t="shared" ca="1" si="2"/>
        <v>31</v>
      </c>
      <c r="AR20" s="2">
        <f t="shared" si="4"/>
        <v>0</v>
      </c>
      <c r="AS20" s="2">
        <v>25000</v>
      </c>
      <c r="AT20" s="2">
        <f t="shared" si="5"/>
        <v>1250</v>
      </c>
      <c r="AU20" s="3">
        <f t="shared" ca="1" si="6"/>
        <v>806.45161290322585</v>
      </c>
      <c r="AV20" s="3">
        <f t="shared" si="7"/>
        <v>3000</v>
      </c>
      <c r="AW20" s="2">
        <f t="shared" ca="1" si="8"/>
        <v>0</v>
      </c>
      <c r="AX20" s="3">
        <f t="shared" si="9"/>
        <v>0</v>
      </c>
    </row>
    <row r="21" spans="2:50">
      <c r="B21" s="11" t="s">
        <v>49</v>
      </c>
      <c r="C21" s="19" t="s">
        <v>50</v>
      </c>
      <c r="D21" s="29">
        <v>43477</v>
      </c>
      <c r="E21" s="12" t="s">
        <v>14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L21" s="2">
        <f>COUNTIF(may!$F21:$AJ21,"p")</f>
        <v>0</v>
      </c>
      <c r="AM21" s="2">
        <f>COUNTIF(may!$F21:$AJ21,"a")</f>
        <v>0</v>
      </c>
      <c r="AN21" s="2">
        <f>COUNTIF(may!$F21:$AJ21,"l")</f>
        <v>0</v>
      </c>
      <c r="AO21" s="2">
        <v>2</v>
      </c>
      <c r="AP21" s="2">
        <f t="shared" si="3"/>
        <v>0</v>
      </c>
      <c r="AQ21" s="2">
        <f t="shared" ca="1" si="2"/>
        <v>31</v>
      </c>
      <c r="AR21" s="2">
        <f t="shared" si="4"/>
        <v>0</v>
      </c>
      <c r="AS21" s="2">
        <v>26000</v>
      </c>
      <c r="AT21" s="2">
        <f t="shared" si="5"/>
        <v>1300</v>
      </c>
      <c r="AU21" s="3">
        <f t="shared" ca="1" si="6"/>
        <v>838.70967741935488</v>
      </c>
      <c r="AV21" s="3">
        <f t="shared" si="7"/>
        <v>3000</v>
      </c>
      <c r="AW21" s="2">
        <f t="shared" ca="1" si="8"/>
        <v>0</v>
      </c>
      <c r="AX21" s="3">
        <f t="shared" si="9"/>
        <v>0</v>
      </c>
    </row>
    <row r="22" spans="2:50">
      <c r="B22" s="11" t="s">
        <v>51</v>
      </c>
      <c r="C22" s="1" t="s">
        <v>52</v>
      </c>
      <c r="D22" s="29">
        <v>43478</v>
      </c>
      <c r="E22" s="12" t="s">
        <v>16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L22" s="2">
        <f>COUNTIF(may!$F22:$AJ22,"p")</f>
        <v>0</v>
      </c>
      <c r="AM22" s="2">
        <f>COUNTIF(may!$F22:$AJ22,"a")</f>
        <v>0</v>
      </c>
      <c r="AN22" s="2">
        <f>COUNTIF(may!$F22:$AJ22,"l")</f>
        <v>0</v>
      </c>
      <c r="AO22" s="2">
        <v>2</v>
      </c>
      <c r="AP22" s="2">
        <f t="shared" si="3"/>
        <v>0</v>
      </c>
      <c r="AQ22" s="2">
        <f t="shared" ca="1" si="2"/>
        <v>31</v>
      </c>
      <c r="AR22" s="2">
        <f t="shared" si="4"/>
        <v>0</v>
      </c>
      <c r="AS22" s="2">
        <v>27000</v>
      </c>
      <c r="AT22" s="2">
        <f t="shared" si="5"/>
        <v>1350</v>
      </c>
      <c r="AU22" s="3">
        <f t="shared" ca="1" si="6"/>
        <v>870.9677419354839</v>
      </c>
      <c r="AV22" s="3">
        <f t="shared" si="7"/>
        <v>3000</v>
      </c>
      <c r="AW22" s="2">
        <f t="shared" ca="1" si="8"/>
        <v>0</v>
      </c>
      <c r="AX22" s="3">
        <f t="shared" si="9"/>
        <v>0</v>
      </c>
    </row>
    <row r="23" spans="2:50">
      <c r="B23" s="11" t="s">
        <v>53</v>
      </c>
      <c r="C23" s="19" t="s">
        <v>54</v>
      </c>
      <c r="D23" s="29">
        <v>43479</v>
      </c>
      <c r="E23" s="12" t="s">
        <v>19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L23" s="2">
        <f>COUNTIF(may!$F23:$AJ23,"p")</f>
        <v>0</v>
      </c>
      <c r="AM23" s="2">
        <f>COUNTIF(may!$F23:$AJ23,"a")</f>
        <v>0</v>
      </c>
      <c r="AN23" s="2">
        <f>COUNTIF(may!$F23:$AJ23,"l")</f>
        <v>0</v>
      </c>
      <c r="AO23" s="2">
        <v>2</v>
      </c>
      <c r="AP23" s="2">
        <f t="shared" si="3"/>
        <v>0</v>
      </c>
      <c r="AQ23" s="2">
        <f t="shared" ca="1" si="2"/>
        <v>31</v>
      </c>
      <c r="AR23" s="2">
        <f t="shared" si="4"/>
        <v>0</v>
      </c>
      <c r="AS23" s="2">
        <v>28000</v>
      </c>
      <c r="AT23" s="2">
        <f t="shared" si="5"/>
        <v>1400</v>
      </c>
      <c r="AU23" s="3">
        <f t="shared" ca="1" si="6"/>
        <v>903.22580645161293</v>
      </c>
      <c r="AV23" s="3">
        <f t="shared" si="7"/>
        <v>3000</v>
      </c>
      <c r="AW23" s="2">
        <f t="shared" ca="1" si="8"/>
        <v>0</v>
      </c>
      <c r="AX23" s="3">
        <f t="shared" si="9"/>
        <v>0</v>
      </c>
    </row>
    <row r="24" spans="2:50" ht="16.5" thickBot="1">
      <c r="B24" s="13" t="s">
        <v>55</v>
      </c>
      <c r="C24" s="14" t="s">
        <v>56</v>
      </c>
      <c r="D24" s="34">
        <v>43480</v>
      </c>
      <c r="E24" s="15" t="s">
        <v>14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L24" s="2">
        <f>COUNTIF(may!$F24:$AJ24,"p")</f>
        <v>0</v>
      </c>
      <c r="AM24" s="2">
        <f>COUNTIF(may!$F24:$AJ24,"a")</f>
        <v>0</v>
      </c>
      <c r="AN24" s="2">
        <f>COUNTIF(may!$F24:$AJ24,"l")</f>
        <v>0</v>
      </c>
      <c r="AO24" s="2">
        <v>2</v>
      </c>
      <c r="AP24" s="2">
        <f t="shared" si="3"/>
        <v>0</v>
      </c>
      <c r="AQ24" s="2">
        <f t="shared" ca="1" si="2"/>
        <v>31</v>
      </c>
      <c r="AR24" s="2">
        <f t="shared" si="4"/>
        <v>0</v>
      </c>
      <c r="AS24" s="2">
        <v>29000</v>
      </c>
      <c r="AT24" s="2">
        <f t="shared" si="5"/>
        <v>1450</v>
      </c>
      <c r="AU24" s="3">
        <f t="shared" ca="1" si="6"/>
        <v>935.48387096774195</v>
      </c>
      <c r="AV24" s="3">
        <f t="shared" si="7"/>
        <v>3000</v>
      </c>
      <c r="AW24" s="2">
        <f t="shared" ca="1" si="8"/>
        <v>0</v>
      </c>
      <c r="AX24" s="3">
        <f t="shared" si="9"/>
        <v>0</v>
      </c>
    </row>
  </sheetData>
  <mergeCells count="20">
    <mergeCell ref="C2:AJ4"/>
    <mergeCell ref="AL2:AX4"/>
    <mergeCell ref="B6:E6"/>
    <mergeCell ref="F6:G6"/>
    <mergeCell ref="K6:O6"/>
    <mergeCell ref="Q6:V6"/>
    <mergeCell ref="AW8:AW9"/>
    <mergeCell ref="AX8:AX9"/>
    <mergeCell ref="AQ8:AQ9"/>
    <mergeCell ref="AR8:AR9"/>
    <mergeCell ref="D8:D9"/>
    <mergeCell ref="AL8:AL9"/>
    <mergeCell ref="AM8:AM9"/>
    <mergeCell ref="AN8:AN9"/>
    <mergeCell ref="AO8:AO9"/>
    <mergeCell ref="AS8:AS9"/>
    <mergeCell ref="AT8:AT9"/>
    <mergeCell ref="AU8:AU9"/>
    <mergeCell ref="AV8:AV9"/>
    <mergeCell ref="AP8:AP9"/>
  </mergeCells>
  <conditionalFormatting sqref="F10:AJ24">
    <cfRule type="expression" dxfId="7" priority="1">
      <formula>F$8="sun"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B2:AX24"/>
  <sheetViews>
    <sheetView workbookViewId="0"/>
  </sheetViews>
  <sheetFormatPr defaultRowHeight="15.75"/>
  <cols>
    <col min="1" max="1" width="3.625" customWidth="1"/>
    <col min="2" max="2" width="12.375" bestFit="1" customWidth="1"/>
    <col min="3" max="3" width="12.375" customWidth="1"/>
    <col min="4" max="4" width="12.375" style="4" bestFit="1" customWidth="1"/>
    <col min="5" max="5" width="12.375" bestFit="1" customWidth="1"/>
    <col min="6" max="6" width="4.25" bestFit="1" customWidth="1"/>
    <col min="7" max="11" width="3.375" bestFit="1" customWidth="1"/>
    <col min="12" max="12" width="3.5" bestFit="1" customWidth="1"/>
    <col min="13" max="36" width="3.375" bestFit="1" customWidth="1"/>
    <col min="38" max="38" width="8.5" bestFit="1" customWidth="1"/>
    <col min="39" max="39" width="8" bestFit="1" customWidth="1"/>
    <col min="40" max="40" width="6.5" hidden="1" customWidth="1"/>
    <col min="41" max="41" width="7.875" hidden="1" customWidth="1"/>
    <col min="42" max="42" width="8" hidden="1" customWidth="1"/>
    <col min="43" max="43" width="9.75" bestFit="1" customWidth="1"/>
    <col min="44" max="44" width="7.875" bestFit="1" customWidth="1"/>
    <col min="45" max="45" width="6.125" bestFit="1" customWidth="1"/>
    <col min="46" max="46" width="6.125" customWidth="1"/>
    <col min="47" max="47" width="7.875" bestFit="1" customWidth="1"/>
    <col min="48" max="48" width="7.875" customWidth="1"/>
    <col min="49" max="49" width="7.875" bestFit="1" customWidth="1"/>
    <col min="50" max="50" width="8.625" customWidth="1"/>
    <col min="51" max="51" width="7.5" bestFit="1" customWidth="1"/>
  </cols>
  <sheetData>
    <row r="2" spans="2:50" s="25" customFormat="1" ht="15.75" customHeight="1">
      <c r="C2" s="46" t="s">
        <v>48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L2" s="47" t="s">
        <v>57</v>
      </c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</row>
    <row r="3" spans="2:50" s="25" customFormat="1" ht="16.5" customHeight="1"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</row>
    <row r="4" spans="2:50" s="25" customFormat="1" ht="15.75" customHeight="1"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</row>
    <row r="6" spans="2:50">
      <c r="B6" s="43" t="s">
        <v>0</v>
      </c>
      <c r="C6" s="43"/>
      <c r="D6" s="43"/>
      <c r="E6" s="43"/>
      <c r="F6" s="51" t="str">
        <f ca="1">MID(CELL("filename",B2),FIND("]",CELL("filename",B2))+1,255)</f>
        <v>jun</v>
      </c>
      <c r="G6" s="52"/>
      <c r="K6" s="48">
        <f ca="1">DATEVALUE("1"&amp;F6)</f>
        <v>45078</v>
      </c>
      <c r="L6" s="48"/>
      <c r="M6" s="48"/>
      <c r="N6" s="48"/>
      <c r="O6" s="49"/>
      <c r="P6" s="7" t="s">
        <v>29</v>
      </c>
      <c r="Q6" s="50">
        <f ca="1">EOMONTH(K6,0)</f>
        <v>45107</v>
      </c>
      <c r="R6" s="48"/>
      <c r="S6" s="48"/>
      <c r="T6" s="48"/>
      <c r="U6" s="48"/>
      <c r="V6" s="48"/>
      <c r="AL6" s="24"/>
    </row>
    <row r="7" spans="2:50" ht="16.5" thickBot="1"/>
    <row r="8" spans="2:50" ht="29.25" customHeight="1">
      <c r="B8" s="16" t="s">
        <v>10</v>
      </c>
      <c r="C8" s="17" t="s">
        <v>11</v>
      </c>
      <c r="D8" s="44" t="s">
        <v>36</v>
      </c>
      <c r="E8" s="18" t="s">
        <v>12</v>
      </c>
      <c r="F8" s="8" t="str">
        <f ca="1">TEXT(F9,"ddd")</f>
        <v>Thu</v>
      </c>
      <c r="G8" s="5" t="str">
        <f t="shared" ref="G8:AJ8" ca="1" si="0">TEXT(G9,"ddd")</f>
        <v>Fri</v>
      </c>
      <c r="H8" s="5" t="str">
        <f ca="1">TEXT(H9,"ddd")</f>
        <v>Sat</v>
      </c>
      <c r="I8" s="5" t="str">
        <f t="shared" ca="1" si="0"/>
        <v>Sun</v>
      </c>
      <c r="J8" s="5" t="str">
        <f t="shared" ca="1" si="0"/>
        <v>Mon</v>
      </c>
      <c r="K8" s="5" t="str">
        <f t="shared" ca="1" si="0"/>
        <v>Tue</v>
      </c>
      <c r="L8" s="5" t="str">
        <f t="shared" ca="1" si="0"/>
        <v>Wed</v>
      </c>
      <c r="M8" s="5" t="str">
        <f t="shared" ca="1" si="0"/>
        <v>Thu</v>
      </c>
      <c r="N8" s="5" t="str">
        <f t="shared" ca="1" si="0"/>
        <v>Fri</v>
      </c>
      <c r="O8" s="5" t="str">
        <f t="shared" ca="1" si="0"/>
        <v>Sat</v>
      </c>
      <c r="P8" s="5" t="str">
        <f t="shared" ca="1" si="0"/>
        <v>Sun</v>
      </c>
      <c r="Q8" s="5" t="str">
        <f t="shared" ca="1" si="0"/>
        <v>Mon</v>
      </c>
      <c r="R8" s="5" t="str">
        <f t="shared" ca="1" si="0"/>
        <v>Tue</v>
      </c>
      <c r="S8" s="5" t="str">
        <f t="shared" ca="1" si="0"/>
        <v>Wed</v>
      </c>
      <c r="T8" s="5" t="str">
        <f t="shared" ca="1" si="0"/>
        <v>Thu</v>
      </c>
      <c r="U8" s="5" t="str">
        <f t="shared" ca="1" si="0"/>
        <v>Fri</v>
      </c>
      <c r="V8" s="5" t="str">
        <f t="shared" ca="1" si="0"/>
        <v>Sat</v>
      </c>
      <c r="W8" s="5" t="str">
        <f t="shared" ca="1" si="0"/>
        <v>Sun</v>
      </c>
      <c r="X8" s="5" t="str">
        <f t="shared" ca="1" si="0"/>
        <v>Mon</v>
      </c>
      <c r="Y8" s="5" t="str">
        <f t="shared" ca="1" si="0"/>
        <v>Tue</v>
      </c>
      <c r="Z8" s="5" t="str">
        <f t="shared" ca="1" si="0"/>
        <v>Wed</v>
      </c>
      <c r="AA8" s="5" t="str">
        <f t="shared" ca="1" si="0"/>
        <v>Thu</v>
      </c>
      <c r="AB8" s="5" t="str">
        <f t="shared" ca="1" si="0"/>
        <v>Fri</v>
      </c>
      <c r="AC8" s="5" t="str">
        <f t="shared" ca="1" si="0"/>
        <v>Sat</v>
      </c>
      <c r="AD8" s="5" t="str">
        <f t="shared" ca="1" si="0"/>
        <v>Sun</v>
      </c>
      <c r="AE8" s="5" t="str">
        <f t="shared" ca="1" si="0"/>
        <v>Mon</v>
      </c>
      <c r="AF8" s="5" t="str">
        <f t="shared" ca="1" si="0"/>
        <v>Tue</v>
      </c>
      <c r="AG8" s="5" t="str">
        <f t="shared" ca="1" si="0"/>
        <v>Wed</v>
      </c>
      <c r="AH8" s="5" t="str">
        <f t="shared" ca="1" si="0"/>
        <v>Thu</v>
      </c>
      <c r="AI8" s="5" t="str">
        <f t="shared" ca="1" si="0"/>
        <v>Fri</v>
      </c>
      <c r="AJ8" s="5" t="str">
        <f t="shared" ca="1" si="0"/>
        <v/>
      </c>
      <c r="AL8" s="42" t="s">
        <v>2</v>
      </c>
      <c r="AM8" s="42" t="s">
        <v>1</v>
      </c>
      <c r="AN8" s="41" t="s">
        <v>30</v>
      </c>
      <c r="AO8" s="41" t="s">
        <v>31</v>
      </c>
      <c r="AP8" s="41" t="s">
        <v>32</v>
      </c>
      <c r="AQ8" s="41" t="s">
        <v>3</v>
      </c>
      <c r="AR8" s="41" t="s">
        <v>4</v>
      </c>
      <c r="AS8" s="41" t="s">
        <v>5</v>
      </c>
      <c r="AT8" s="41" t="s">
        <v>8</v>
      </c>
      <c r="AU8" s="41" t="s">
        <v>6</v>
      </c>
      <c r="AV8" s="41" t="s">
        <v>33</v>
      </c>
      <c r="AW8" s="41" t="s">
        <v>7</v>
      </c>
      <c r="AX8" s="41" t="s">
        <v>9</v>
      </c>
    </row>
    <row r="9" spans="2:50" ht="16.5" customHeight="1" thickBot="1">
      <c r="B9" s="21"/>
      <c r="C9" s="22"/>
      <c r="D9" s="45"/>
      <c r="E9" s="23"/>
      <c r="F9" s="9">
        <f ca="1">K6</f>
        <v>45078</v>
      </c>
      <c r="G9" s="6">
        <f t="shared" ref="G9:AJ9" ca="1" si="1">IF(F9&lt;$Q$6,F9+1,"")</f>
        <v>45079</v>
      </c>
      <c r="H9" s="6">
        <f t="shared" ca="1" si="1"/>
        <v>45080</v>
      </c>
      <c r="I9" s="6">
        <f t="shared" ca="1" si="1"/>
        <v>45081</v>
      </c>
      <c r="J9" s="6">
        <f t="shared" ca="1" si="1"/>
        <v>45082</v>
      </c>
      <c r="K9" s="6">
        <f t="shared" ca="1" si="1"/>
        <v>45083</v>
      </c>
      <c r="L9" s="6">
        <f t="shared" ca="1" si="1"/>
        <v>45084</v>
      </c>
      <c r="M9" s="6">
        <f t="shared" ca="1" si="1"/>
        <v>45085</v>
      </c>
      <c r="N9" s="6">
        <f t="shared" ca="1" si="1"/>
        <v>45086</v>
      </c>
      <c r="O9" s="6">
        <f t="shared" ca="1" si="1"/>
        <v>45087</v>
      </c>
      <c r="P9" s="6">
        <f t="shared" ca="1" si="1"/>
        <v>45088</v>
      </c>
      <c r="Q9" s="6">
        <f t="shared" ca="1" si="1"/>
        <v>45089</v>
      </c>
      <c r="R9" s="6">
        <f t="shared" ca="1" si="1"/>
        <v>45090</v>
      </c>
      <c r="S9" s="6">
        <f t="shared" ca="1" si="1"/>
        <v>45091</v>
      </c>
      <c r="T9" s="6">
        <f t="shared" ca="1" si="1"/>
        <v>45092</v>
      </c>
      <c r="U9" s="6">
        <f t="shared" ca="1" si="1"/>
        <v>45093</v>
      </c>
      <c r="V9" s="6">
        <f t="shared" ca="1" si="1"/>
        <v>45094</v>
      </c>
      <c r="W9" s="6">
        <f t="shared" ca="1" si="1"/>
        <v>45095</v>
      </c>
      <c r="X9" s="6">
        <f t="shared" ca="1" si="1"/>
        <v>45096</v>
      </c>
      <c r="Y9" s="6">
        <f t="shared" ca="1" si="1"/>
        <v>45097</v>
      </c>
      <c r="Z9" s="6">
        <f t="shared" ca="1" si="1"/>
        <v>45098</v>
      </c>
      <c r="AA9" s="6">
        <f t="shared" ca="1" si="1"/>
        <v>45099</v>
      </c>
      <c r="AB9" s="6">
        <f t="shared" ca="1" si="1"/>
        <v>45100</v>
      </c>
      <c r="AC9" s="6">
        <f t="shared" ca="1" si="1"/>
        <v>45101</v>
      </c>
      <c r="AD9" s="6">
        <f t="shared" ca="1" si="1"/>
        <v>45102</v>
      </c>
      <c r="AE9" s="6">
        <f t="shared" ca="1" si="1"/>
        <v>45103</v>
      </c>
      <c r="AF9" s="6">
        <f t="shared" ca="1" si="1"/>
        <v>45104</v>
      </c>
      <c r="AG9" s="6">
        <f t="shared" ca="1" si="1"/>
        <v>45105</v>
      </c>
      <c r="AH9" s="6">
        <f t="shared" ca="1" si="1"/>
        <v>45106</v>
      </c>
      <c r="AI9" s="6">
        <f t="shared" ca="1" si="1"/>
        <v>45107</v>
      </c>
      <c r="AJ9" s="6" t="str">
        <f t="shared" ca="1" si="1"/>
        <v/>
      </c>
      <c r="AL9" s="42"/>
      <c r="AM9" s="42"/>
      <c r="AN9" s="42"/>
      <c r="AO9" s="42"/>
      <c r="AP9" s="42"/>
      <c r="AQ9" s="42"/>
      <c r="AR9" s="41"/>
      <c r="AS9" s="42"/>
      <c r="AT9" s="42"/>
      <c r="AU9" s="42"/>
      <c r="AV9" s="41"/>
      <c r="AW9" s="42"/>
      <c r="AX9" s="42"/>
    </row>
    <row r="10" spans="2:50">
      <c r="B10" s="30" t="s">
        <v>13</v>
      </c>
      <c r="C10" s="31" t="s">
        <v>37</v>
      </c>
      <c r="D10" s="32">
        <v>43466</v>
      </c>
      <c r="E10" s="33" t="s">
        <v>14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L10" s="2">
        <f>COUNTIF(may!$F10:$AJ10,"p")</f>
        <v>0</v>
      </c>
      <c r="AM10" s="2">
        <f>COUNTIF(may!$F10:$AJ10,"a")</f>
        <v>0</v>
      </c>
      <c r="AN10" s="2">
        <f>COUNTIF(may!$F10:$AJ10,"l")</f>
        <v>0</v>
      </c>
      <c r="AO10" s="2">
        <v>2</v>
      </c>
      <c r="AP10" s="2">
        <f>IF(AN10&gt;AO10,AN10-AO10,0)</f>
        <v>0</v>
      </c>
      <c r="AQ10" s="2">
        <f t="shared" ref="AQ10:AQ24" ca="1" si="2">DAY($Q$6)</f>
        <v>30</v>
      </c>
      <c r="AR10" s="2">
        <f>IF(AL10=0,0,COUNTIF($F$8:$AJ$8,"sun")+AL10)</f>
        <v>0</v>
      </c>
      <c r="AS10" s="2">
        <v>15000</v>
      </c>
      <c r="AT10" s="2">
        <f>AS10*5%</f>
        <v>750</v>
      </c>
      <c r="AU10" s="3">
        <f ca="1">AS10/AQ10</f>
        <v>500</v>
      </c>
      <c r="AV10" s="3">
        <f>IF(AS10&gt;20000,3000,2000)</f>
        <v>2000</v>
      </c>
      <c r="AW10" s="2">
        <f ca="1">AU10*AR10</f>
        <v>0</v>
      </c>
      <c r="AX10" s="3">
        <f>IF(AL10=0,0,AW10+AV10-AT10)</f>
        <v>0</v>
      </c>
    </row>
    <row r="11" spans="2:50">
      <c r="B11" s="11" t="s">
        <v>15</v>
      </c>
      <c r="C11" s="1" t="s">
        <v>38</v>
      </c>
      <c r="D11" s="29">
        <v>43467</v>
      </c>
      <c r="E11" s="12" t="s">
        <v>16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L11" s="2">
        <f>COUNTIF(may!$F11:$AJ11,"p")</f>
        <v>0</v>
      </c>
      <c r="AM11" s="2">
        <f>COUNTIF(may!$F11:$AJ11,"a")</f>
        <v>0</v>
      </c>
      <c r="AN11" s="2">
        <f>COUNTIF(may!$F11:$AJ11,"l")</f>
        <v>0</v>
      </c>
      <c r="AO11" s="2">
        <v>2</v>
      </c>
      <c r="AP11" s="2">
        <f t="shared" ref="AP11:AP24" si="3">IF(AN11&gt;AO11,AN11-AO11,0)</f>
        <v>0</v>
      </c>
      <c r="AQ11" s="2">
        <f t="shared" ca="1" si="2"/>
        <v>30</v>
      </c>
      <c r="AR11" s="2">
        <f t="shared" ref="AR11:AR24" si="4">IF(AL11=0,0,COUNTIF($F$8:$AJ$8,"sun")+AL11)</f>
        <v>0</v>
      </c>
      <c r="AS11" s="2">
        <v>16000</v>
      </c>
      <c r="AT11" s="2">
        <f t="shared" ref="AT11:AT24" si="5">AS11*5%</f>
        <v>800</v>
      </c>
      <c r="AU11" s="3">
        <f t="shared" ref="AU11:AU24" ca="1" si="6">AS11/AQ11</f>
        <v>533.33333333333337</v>
      </c>
      <c r="AV11" s="3">
        <f t="shared" ref="AV11:AV24" si="7">IF(AS11&gt;20000,3000,2000)</f>
        <v>2000</v>
      </c>
      <c r="AW11" s="2">
        <f t="shared" ref="AW11:AW24" ca="1" si="8">AU11*AR11</f>
        <v>0</v>
      </c>
      <c r="AX11" s="3">
        <f t="shared" ref="AX11:AX24" si="9">IF(AL11=0,0,AW11+AV11-AT11)</f>
        <v>0</v>
      </c>
    </row>
    <row r="12" spans="2:50">
      <c r="B12" s="11" t="s">
        <v>18</v>
      </c>
      <c r="C12" s="19" t="s">
        <v>39</v>
      </c>
      <c r="D12" s="29">
        <v>43468</v>
      </c>
      <c r="E12" s="12" t="s">
        <v>19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L12" s="2">
        <f>COUNTIF(may!$F12:$AJ12,"p")</f>
        <v>0</v>
      </c>
      <c r="AM12" s="2">
        <f>COUNTIF(may!$F12:$AJ12,"a")</f>
        <v>0</v>
      </c>
      <c r="AN12" s="2">
        <f>COUNTIF(may!$F12:$AJ12,"l")</f>
        <v>0</v>
      </c>
      <c r="AO12" s="2">
        <v>2</v>
      </c>
      <c r="AP12" s="2">
        <f t="shared" si="3"/>
        <v>0</v>
      </c>
      <c r="AQ12" s="2">
        <f t="shared" ca="1" si="2"/>
        <v>30</v>
      </c>
      <c r="AR12" s="2">
        <f t="shared" si="4"/>
        <v>0</v>
      </c>
      <c r="AS12" s="2">
        <v>17000</v>
      </c>
      <c r="AT12" s="2">
        <f t="shared" si="5"/>
        <v>850</v>
      </c>
      <c r="AU12" s="3">
        <f t="shared" ca="1" si="6"/>
        <v>566.66666666666663</v>
      </c>
      <c r="AV12" s="3">
        <f t="shared" si="7"/>
        <v>2000</v>
      </c>
      <c r="AW12" s="2">
        <f t="shared" ca="1" si="8"/>
        <v>0</v>
      </c>
      <c r="AX12" s="3">
        <f t="shared" si="9"/>
        <v>0</v>
      </c>
    </row>
    <row r="13" spans="2:50">
      <c r="B13" s="11" t="s">
        <v>21</v>
      </c>
      <c r="C13" s="1" t="s">
        <v>40</v>
      </c>
      <c r="D13" s="29">
        <v>43469</v>
      </c>
      <c r="E13" s="12" t="s">
        <v>14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L13" s="2">
        <f>COUNTIF(may!$F13:$AJ13,"p")</f>
        <v>0</v>
      </c>
      <c r="AM13" s="2">
        <f>COUNTIF(may!$F13:$AJ13,"a")</f>
        <v>0</v>
      </c>
      <c r="AN13" s="2">
        <f>COUNTIF(may!$F13:$AJ13,"l")</f>
        <v>0</v>
      </c>
      <c r="AO13" s="2">
        <v>2</v>
      </c>
      <c r="AP13" s="2">
        <f t="shared" si="3"/>
        <v>0</v>
      </c>
      <c r="AQ13" s="2">
        <f t="shared" ca="1" si="2"/>
        <v>30</v>
      </c>
      <c r="AR13" s="2">
        <f t="shared" si="4"/>
        <v>0</v>
      </c>
      <c r="AS13" s="2">
        <v>18000</v>
      </c>
      <c r="AT13" s="2">
        <f t="shared" si="5"/>
        <v>900</v>
      </c>
      <c r="AU13" s="3">
        <f t="shared" ca="1" si="6"/>
        <v>600</v>
      </c>
      <c r="AV13" s="3">
        <f t="shared" si="7"/>
        <v>2000</v>
      </c>
      <c r="AW13" s="2">
        <f t="shared" ca="1" si="8"/>
        <v>0</v>
      </c>
      <c r="AX13" s="3">
        <f t="shared" si="9"/>
        <v>0</v>
      </c>
    </row>
    <row r="14" spans="2:50">
      <c r="B14" s="11" t="s">
        <v>22</v>
      </c>
      <c r="C14" s="19" t="s">
        <v>41</v>
      </c>
      <c r="D14" s="29">
        <v>43470</v>
      </c>
      <c r="E14" s="12" t="s">
        <v>16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L14" s="2">
        <f>COUNTIF(may!$F14:$AJ14,"p")</f>
        <v>0</v>
      </c>
      <c r="AM14" s="2">
        <f>COUNTIF(may!$F14:$AJ14,"a")</f>
        <v>0</v>
      </c>
      <c r="AN14" s="2">
        <f>COUNTIF(may!$F14:$AJ14,"l")</f>
        <v>0</v>
      </c>
      <c r="AO14" s="2">
        <v>2</v>
      </c>
      <c r="AP14" s="2">
        <f t="shared" si="3"/>
        <v>0</v>
      </c>
      <c r="AQ14" s="2">
        <f t="shared" ca="1" si="2"/>
        <v>30</v>
      </c>
      <c r="AR14" s="2">
        <f t="shared" si="4"/>
        <v>0</v>
      </c>
      <c r="AS14" s="2">
        <v>19000</v>
      </c>
      <c r="AT14" s="2">
        <f t="shared" si="5"/>
        <v>950</v>
      </c>
      <c r="AU14" s="3">
        <f t="shared" ca="1" si="6"/>
        <v>633.33333333333337</v>
      </c>
      <c r="AV14" s="3">
        <f t="shared" si="7"/>
        <v>2000</v>
      </c>
      <c r="AW14" s="2">
        <f t="shared" ca="1" si="8"/>
        <v>0</v>
      </c>
      <c r="AX14" s="3">
        <f t="shared" si="9"/>
        <v>0</v>
      </c>
    </row>
    <row r="15" spans="2:50">
      <c r="B15" s="11" t="s">
        <v>23</v>
      </c>
      <c r="C15" s="1" t="s">
        <v>42</v>
      </c>
      <c r="D15" s="29">
        <v>43471</v>
      </c>
      <c r="E15" s="12" t="s">
        <v>19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L15" s="2">
        <f>COUNTIF(may!$F15:$AJ15,"p")</f>
        <v>0</v>
      </c>
      <c r="AM15" s="2">
        <f>COUNTIF(may!$F15:$AJ15,"a")</f>
        <v>0</v>
      </c>
      <c r="AN15" s="2">
        <f>COUNTIF(may!$F15:$AJ15,"l")</f>
        <v>0</v>
      </c>
      <c r="AO15" s="2">
        <v>2</v>
      </c>
      <c r="AP15" s="2">
        <f t="shared" si="3"/>
        <v>0</v>
      </c>
      <c r="AQ15" s="2">
        <f t="shared" ca="1" si="2"/>
        <v>30</v>
      </c>
      <c r="AR15" s="2">
        <f t="shared" si="4"/>
        <v>0</v>
      </c>
      <c r="AS15" s="2">
        <v>20000</v>
      </c>
      <c r="AT15" s="2">
        <f t="shared" si="5"/>
        <v>1000</v>
      </c>
      <c r="AU15" s="3">
        <f t="shared" ca="1" si="6"/>
        <v>666.66666666666663</v>
      </c>
      <c r="AV15" s="3">
        <f t="shared" si="7"/>
        <v>2000</v>
      </c>
      <c r="AW15" s="2">
        <f t="shared" ca="1" si="8"/>
        <v>0</v>
      </c>
      <c r="AX15" s="3">
        <f t="shared" si="9"/>
        <v>0</v>
      </c>
    </row>
    <row r="16" spans="2:50">
      <c r="B16" s="11" t="s">
        <v>24</v>
      </c>
      <c r="C16" s="19" t="s">
        <v>43</v>
      </c>
      <c r="D16" s="29">
        <v>43472</v>
      </c>
      <c r="E16" s="12" t="s">
        <v>14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L16" s="2">
        <f>COUNTIF(may!$F16:$AJ16,"p")</f>
        <v>0</v>
      </c>
      <c r="AM16" s="2">
        <f>COUNTIF(may!$F16:$AJ16,"a")</f>
        <v>0</v>
      </c>
      <c r="AN16" s="2">
        <f>COUNTIF(may!$F16:$AJ16,"l")</f>
        <v>0</v>
      </c>
      <c r="AO16" s="2">
        <v>2</v>
      </c>
      <c r="AP16" s="2">
        <f t="shared" si="3"/>
        <v>0</v>
      </c>
      <c r="AQ16" s="2">
        <f t="shared" ca="1" si="2"/>
        <v>30</v>
      </c>
      <c r="AR16" s="2">
        <f t="shared" si="4"/>
        <v>0</v>
      </c>
      <c r="AS16" s="2">
        <v>21000</v>
      </c>
      <c r="AT16" s="2">
        <f t="shared" si="5"/>
        <v>1050</v>
      </c>
      <c r="AU16" s="3">
        <f t="shared" ca="1" si="6"/>
        <v>700</v>
      </c>
      <c r="AV16" s="3">
        <f t="shared" si="7"/>
        <v>3000</v>
      </c>
      <c r="AW16" s="2">
        <f t="shared" ca="1" si="8"/>
        <v>0</v>
      </c>
      <c r="AX16" s="3">
        <f t="shared" si="9"/>
        <v>0</v>
      </c>
    </row>
    <row r="17" spans="2:50">
      <c r="B17" s="11" t="s">
        <v>25</v>
      </c>
      <c r="C17" s="1" t="s">
        <v>44</v>
      </c>
      <c r="D17" s="29">
        <v>43473</v>
      </c>
      <c r="E17" s="12" t="s">
        <v>16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L17" s="2">
        <f>COUNTIF(may!$F17:$AJ17,"p")</f>
        <v>0</v>
      </c>
      <c r="AM17" s="2">
        <f>COUNTIF(may!$F17:$AJ17,"a")</f>
        <v>0</v>
      </c>
      <c r="AN17" s="2">
        <f>COUNTIF(may!$F17:$AJ17,"l")</f>
        <v>0</v>
      </c>
      <c r="AO17" s="2">
        <v>2</v>
      </c>
      <c r="AP17" s="2">
        <f t="shared" si="3"/>
        <v>0</v>
      </c>
      <c r="AQ17" s="2">
        <f t="shared" ca="1" si="2"/>
        <v>30</v>
      </c>
      <c r="AR17" s="2">
        <f t="shared" si="4"/>
        <v>0</v>
      </c>
      <c r="AS17" s="2">
        <v>22000</v>
      </c>
      <c r="AT17" s="2">
        <f t="shared" si="5"/>
        <v>1100</v>
      </c>
      <c r="AU17" s="3">
        <f t="shared" ca="1" si="6"/>
        <v>733.33333333333337</v>
      </c>
      <c r="AV17" s="3">
        <f t="shared" si="7"/>
        <v>3000</v>
      </c>
      <c r="AW17" s="2">
        <f t="shared" ca="1" si="8"/>
        <v>0</v>
      </c>
      <c r="AX17" s="3">
        <f t="shared" si="9"/>
        <v>0</v>
      </c>
    </row>
    <row r="18" spans="2:50">
      <c r="B18" s="11" t="s">
        <v>26</v>
      </c>
      <c r="C18" s="19" t="s">
        <v>45</v>
      </c>
      <c r="D18" s="29">
        <v>43474</v>
      </c>
      <c r="E18" s="12" t="s">
        <v>19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L18" s="2">
        <f>COUNTIF(may!$F18:$AJ18,"p")</f>
        <v>0</v>
      </c>
      <c r="AM18" s="2">
        <f>COUNTIF(may!$F18:$AJ18,"a")</f>
        <v>0</v>
      </c>
      <c r="AN18" s="2">
        <f>COUNTIF(may!$F18:$AJ18,"l")</f>
        <v>0</v>
      </c>
      <c r="AO18" s="2">
        <v>2</v>
      </c>
      <c r="AP18" s="2">
        <f t="shared" si="3"/>
        <v>0</v>
      </c>
      <c r="AQ18" s="2">
        <f t="shared" ca="1" si="2"/>
        <v>30</v>
      </c>
      <c r="AR18" s="2">
        <f t="shared" si="4"/>
        <v>0</v>
      </c>
      <c r="AS18" s="2">
        <v>23000</v>
      </c>
      <c r="AT18" s="2">
        <f t="shared" si="5"/>
        <v>1150</v>
      </c>
      <c r="AU18" s="3">
        <f t="shared" ca="1" si="6"/>
        <v>766.66666666666663</v>
      </c>
      <c r="AV18" s="3">
        <f t="shared" si="7"/>
        <v>3000</v>
      </c>
      <c r="AW18" s="2">
        <f t="shared" ca="1" si="8"/>
        <v>0</v>
      </c>
      <c r="AX18" s="3">
        <f t="shared" si="9"/>
        <v>0</v>
      </c>
    </row>
    <row r="19" spans="2:50">
      <c r="B19" s="11" t="s">
        <v>27</v>
      </c>
      <c r="C19" s="1" t="s">
        <v>46</v>
      </c>
      <c r="D19" s="29">
        <v>43475</v>
      </c>
      <c r="E19" s="12" t="s">
        <v>14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L19" s="2">
        <f>COUNTIF(may!$F19:$AJ19,"p")</f>
        <v>0</v>
      </c>
      <c r="AM19" s="2">
        <f>COUNTIF(may!$F19:$AJ19,"a")</f>
        <v>0</v>
      </c>
      <c r="AN19" s="2">
        <f>COUNTIF(may!$F19:$AJ19,"l")</f>
        <v>0</v>
      </c>
      <c r="AO19" s="2">
        <v>2</v>
      </c>
      <c r="AP19" s="2">
        <f t="shared" si="3"/>
        <v>0</v>
      </c>
      <c r="AQ19" s="2">
        <f t="shared" ca="1" si="2"/>
        <v>30</v>
      </c>
      <c r="AR19" s="2">
        <f t="shared" si="4"/>
        <v>0</v>
      </c>
      <c r="AS19" s="2">
        <v>24000</v>
      </c>
      <c r="AT19" s="2">
        <f t="shared" si="5"/>
        <v>1200</v>
      </c>
      <c r="AU19" s="3">
        <f t="shared" ca="1" si="6"/>
        <v>800</v>
      </c>
      <c r="AV19" s="3">
        <f t="shared" si="7"/>
        <v>3000</v>
      </c>
      <c r="AW19" s="2">
        <f t="shared" ca="1" si="8"/>
        <v>0</v>
      </c>
      <c r="AX19" s="3">
        <f t="shared" si="9"/>
        <v>0</v>
      </c>
    </row>
    <row r="20" spans="2:50">
      <c r="B20" s="11" t="s">
        <v>28</v>
      </c>
      <c r="C20" s="19" t="s">
        <v>47</v>
      </c>
      <c r="D20" s="29">
        <v>43476</v>
      </c>
      <c r="E20" s="12" t="s">
        <v>16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L20" s="2">
        <f>COUNTIF(may!$F20:$AJ20,"p")</f>
        <v>0</v>
      </c>
      <c r="AM20" s="2">
        <f>COUNTIF(may!$F20:$AJ20,"a")</f>
        <v>0</v>
      </c>
      <c r="AN20" s="2">
        <f>COUNTIF(may!$F20:$AJ20,"l")</f>
        <v>0</v>
      </c>
      <c r="AO20" s="2">
        <v>2</v>
      </c>
      <c r="AP20" s="2">
        <f t="shared" si="3"/>
        <v>0</v>
      </c>
      <c r="AQ20" s="2">
        <f t="shared" ca="1" si="2"/>
        <v>30</v>
      </c>
      <c r="AR20" s="2">
        <f t="shared" si="4"/>
        <v>0</v>
      </c>
      <c r="AS20" s="2">
        <v>25000</v>
      </c>
      <c r="AT20" s="2">
        <f t="shared" si="5"/>
        <v>1250</v>
      </c>
      <c r="AU20" s="3">
        <f t="shared" ca="1" si="6"/>
        <v>833.33333333333337</v>
      </c>
      <c r="AV20" s="3">
        <f t="shared" si="7"/>
        <v>3000</v>
      </c>
      <c r="AW20" s="2">
        <f t="shared" ca="1" si="8"/>
        <v>0</v>
      </c>
      <c r="AX20" s="3">
        <f t="shared" si="9"/>
        <v>0</v>
      </c>
    </row>
    <row r="21" spans="2:50">
      <c r="B21" s="11" t="s">
        <v>49</v>
      </c>
      <c r="C21" s="19" t="s">
        <v>50</v>
      </c>
      <c r="D21" s="29">
        <v>43477</v>
      </c>
      <c r="E21" s="12" t="s">
        <v>14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L21" s="2">
        <f>COUNTIF(may!$F21:$AJ21,"p")</f>
        <v>0</v>
      </c>
      <c r="AM21" s="2">
        <f>COUNTIF(may!$F21:$AJ21,"a")</f>
        <v>0</v>
      </c>
      <c r="AN21" s="2">
        <f>COUNTIF(may!$F21:$AJ21,"l")</f>
        <v>0</v>
      </c>
      <c r="AO21" s="2">
        <v>2</v>
      </c>
      <c r="AP21" s="2">
        <f t="shared" si="3"/>
        <v>0</v>
      </c>
      <c r="AQ21" s="2">
        <f t="shared" ca="1" si="2"/>
        <v>30</v>
      </c>
      <c r="AR21" s="2">
        <f t="shared" si="4"/>
        <v>0</v>
      </c>
      <c r="AS21" s="2">
        <v>26000</v>
      </c>
      <c r="AT21" s="2">
        <f t="shared" si="5"/>
        <v>1300</v>
      </c>
      <c r="AU21" s="3">
        <f t="shared" ca="1" si="6"/>
        <v>866.66666666666663</v>
      </c>
      <c r="AV21" s="3">
        <f t="shared" si="7"/>
        <v>3000</v>
      </c>
      <c r="AW21" s="2">
        <f t="shared" ca="1" si="8"/>
        <v>0</v>
      </c>
      <c r="AX21" s="3">
        <f t="shared" si="9"/>
        <v>0</v>
      </c>
    </row>
    <row r="22" spans="2:50">
      <c r="B22" s="11" t="s">
        <v>51</v>
      </c>
      <c r="C22" s="1" t="s">
        <v>52</v>
      </c>
      <c r="D22" s="29">
        <v>43478</v>
      </c>
      <c r="E22" s="12" t="s">
        <v>16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L22" s="2">
        <f>COUNTIF(may!$F22:$AJ22,"p")</f>
        <v>0</v>
      </c>
      <c r="AM22" s="2">
        <f>COUNTIF(may!$F22:$AJ22,"a")</f>
        <v>0</v>
      </c>
      <c r="AN22" s="2">
        <f>COUNTIF(may!$F22:$AJ22,"l")</f>
        <v>0</v>
      </c>
      <c r="AO22" s="2">
        <v>2</v>
      </c>
      <c r="AP22" s="2">
        <f t="shared" si="3"/>
        <v>0</v>
      </c>
      <c r="AQ22" s="2">
        <f t="shared" ca="1" si="2"/>
        <v>30</v>
      </c>
      <c r="AR22" s="2">
        <f t="shared" si="4"/>
        <v>0</v>
      </c>
      <c r="AS22" s="2">
        <v>27000</v>
      </c>
      <c r="AT22" s="2">
        <f t="shared" si="5"/>
        <v>1350</v>
      </c>
      <c r="AU22" s="3">
        <f t="shared" ca="1" si="6"/>
        <v>900</v>
      </c>
      <c r="AV22" s="3">
        <f t="shared" si="7"/>
        <v>3000</v>
      </c>
      <c r="AW22" s="2">
        <f t="shared" ca="1" si="8"/>
        <v>0</v>
      </c>
      <c r="AX22" s="3">
        <f t="shared" si="9"/>
        <v>0</v>
      </c>
    </row>
    <row r="23" spans="2:50">
      <c r="B23" s="11" t="s">
        <v>53</v>
      </c>
      <c r="C23" s="19" t="s">
        <v>54</v>
      </c>
      <c r="D23" s="29">
        <v>43479</v>
      </c>
      <c r="E23" s="12" t="s">
        <v>19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L23" s="2">
        <f>COUNTIF(may!$F23:$AJ23,"p")</f>
        <v>0</v>
      </c>
      <c r="AM23" s="2">
        <f>COUNTIF(may!$F23:$AJ23,"a")</f>
        <v>0</v>
      </c>
      <c r="AN23" s="2">
        <f>COUNTIF(may!$F23:$AJ23,"l")</f>
        <v>0</v>
      </c>
      <c r="AO23" s="2">
        <v>2</v>
      </c>
      <c r="AP23" s="2">
        <f t="shared" si="3"/>
        <v>0</v>
      </c>
      <c r="AQ23" s="2">
        <f t="shared" ca="1" si="2"/>
        <v>30</v>
      </c>
      <c r="AR23" s="2">
        <f t="shared" si="4"/>
        <v>0</v>
      </c>
      <c r="AS23" s="2">
        <v>28000</v>
      </c>
      <c r="AT23" s="2">
        <f t="shared" si="5"/>
        <v>1400</v>
      </c>
      <c r="AU23" s="3">
        <f t="shared" ca="1" si="6"/>
        <v>933.33333333333337</v>
      </c>
      <c r="AV23" s="3">
        <f t="shared" si="7"/>
        <v>3000</v>
      </c>
      <c r="AW23" s="2">
        <f t="shared" ca="1" si="8"/>
        <v>0</v>
      </c>
      <c r="AX23" s="3">
        <f t="shared" si="9"/>
        <v>0</v>
      </c>
    </row>
    <row r="24" spans="2:50" ht="16.5" thickBot="1">
      <c r="B24" s="13" t="s">
        <v>55</v>
      </c>
      <c r="C24" s="14" t="s">
        <v>56</v>
      </c>
      <c r="D24" s="34">
        <v>43480</v>
      </c>
      <c r="E24" s="15" t="s">
        <v>14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L24" s="2">
        <f>COUNTIF(may!$F24:$AJ24,"p")</f>
        <v>0</v>
      </c>
      <c r="AM24" s="2">
        <f>COUNTIF(may!$F24:$AJ24,"a")</f>
        <v>0</v>
      </c>
      <c r="AN24" s="2">
        <f>COUNTIF(may!$F24:$AJ24,"l")</f>
        <v>0</v>
      </c>
      <c r="AO24" s="2">
        <v>2</v>
      </c>
      <c r="AP24" s="2">
        <f t="shared" si="3"/>
        <v>0</v>
      </c>
      <c r="AQ24" s="2">
        <f t="shared" ca="1" si="2"/>
        <v>30</v>
      </c>
      <c r="AR24" s="2">
        <f t="shared" si="4"/>
        <v>0</v>
      </c>
      <c r="AS24" s="2">
        <v>29000</v>
      </c>
      <c r="AT24" s="2">
        <f t="shared" si="5"/>
        <v>1450</v>
      </c>
      <c r="AU24" s="3">
        <f t="shared" ca="1" si="6"/>
        <v>966.66666666666663</v>
      </c>
      <c r="AV24" s="3">
        <f t="shared" si="7"/>
        <v>3000</v>
      </c>
      <c r="AW24" s="2">
        <f t="shared" ca="1" si="8"/>
        <v>0</v>
      </c>
      <c r="AX24" s="3">
        <f t="shared" si="9"/>
        <v>0</v>
      </c>
    </row>
  </sheetData>
  <mergeCells count="20">
    <mergeCell ref="C2:AJ4"/>
    <mergeCell ref="AL2:AX4"/>
    <mergeCell ref="B6:E6"/>
    <mergeCell ref="F6:G6"/>
    <mergeCell ref="K6:O6"/>
    <mergeCell ref="Q6:V6"/>
    <mergeCell ref="AW8:AW9"/>
    <mergeCell ref="AX8:AX9"/>
    <mergeCell ref="AQ8:AQ9"/>
    <mergeCell ref="AR8:AR9"/>
    <mergeCell ref="D8:D9"/>
    <mergeCell ref="AL8:AL9"/>
    <mergeCell ref="AM8:AM9"/>
    <mergeCell ref="AN8:AN9"/>
    <mergeCell ref="AO8:AO9"/>
    <mergeCell ref="AS8:AS9"/>
    <mergeCell ref="AT8:AT9"/>
    <mergeCell ref="AU8:AU9"/>
    <mergeCell ref="AV8:AV9"/>
    <mergeCell ref="AP8:AP9"/>
  </mergeCells>
  <conditionalFormatting sqref="F10:AJ24">
    <cfRule type="expression" dxfId="6" priority="1">
      <formula>F$8="sun"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B2:AX24"/>
  <sheetViews>
    <sheetView workbookViewId="0">
      <selection activeCell="K19" sqref="K19"/>
    </sheetView>
  </sheetViews>
  <sheetFormatPr defaultRowHeight="15.75"/>
  <cols>
    <col min="1" max="1" width="3.625" customWidth="1"/>
    <col min="2" max="2" width="12.375" bestFit="1" customWidth="1"/>
    <col min="3" max="3" width="12.375" customWidth="1"/>
    <col min="4" max="4" width="12.375" style="4" bestFit="1" customWidth="1"/>
    <col min="5" max="5" width="12.375" bestFit="1" customWidth="1"/>
    <col min="6" max="6" width="4.25" bestFit="1" customWidth="1"/>
    <col min="7" max="11" width="3.375" bestFit="1" customWidth="1"/>
    <col min="12" max="12" width="3.5" bestFit="1" customWidth="1"/>
    <col min="13" max="36" width="3.375" bestFit="1" customWidth="1"/>
    <col min="38" max="38" width="8.5" bestFit="1" customWidth="1"/>
    <col min="39" max="39" width="8" bestFit="1" customWidth="1"/>
    <col min="40" max="40" width="6.5" hidden="1" customWidth="1"/>
    <col min="41" max="41" width="7.875" hidden="1" customWidth="1"/>
    <col min="42" max="42" width="8" hidden="1" customWidth="1"/>
    <col min="43" max="43" width="9.75" bestFit="1" customWidth="1"/>
    <col min="44" max="44" width="7.875" bestFit="1" customWidth="1"/>
    <col min="45" max="45" width="6.125" bestFit="1" customWidth="1"/>
    <col min="46" max="46" width="6.125" customWidth="1"/>
    <col min="47" max="47" width="7.875" bestFit="1" customWidth="1"/>
    <col min="48" max="48" width="7.875" customWidth="1"/>
    <col min="49" max="49" width="7.875" bestFit="1" customWidth="1"/>
    <col min="50" max="50" width="8.625" customWidth="1"/>
    <col min="51" max="51" width="7.5" bestFit="1" customWidth="1"/>
  </cols>
  <sheetData>
    <row r="2" spans="2:50" s="25" customFormat="1" ht="15.75" customHeight="1">
      <c r="C2" s="46" t="s">
        <v>48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L2" s="47" t="s">
        <v>57</v>
      </c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</row>
    <row r="3" spans="2:50" s="25" customFormat="1" ht="16.5" customHeight="1"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</row>
    <row r="4" spans="2:50" s="25" customFormat="1" ht="15.75" customHeight="1"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</row>
    <row r="6" spans="2:50">
      <c r="B6" s="43" t="s">
        <v>0</v>
      </c>
      <c r="C6" s="43"/>
      <c r="D6" s="43"/>
      <c r="E6" s="43"/>
      <c r="F6" s="51" t="str">
        <f ca="1">MID(CELL("filename",B2),FIND("]",CELL("filename",B2))+1,255)</f>
        <v>july</v>
      </c>
      <c r="G6" s="52"/>
      <c r="K6" s="48">
        <f ca="1">DATEVALUE("1"&amp;F6)</f>
        <v>45108</v>
      </c>
      <c r="L6" s="48"/>
      <c r="M6" s="48"/>
      <c r="N6" s="48"/>
      <c r="O6" s="49"/>
      <c r="P6" s="7" t="s">
        <v>29</v>
      </c>
      <c r="Q6" s="50">
        <f ca="1">EOMONTH(K6,0)</f>
        <v>45138</v>
      </c>
      <c r="R6" s="48"/>
      <c r="S6" s="48"/>
      <c r="T6" s="48"/>
      <c r="U6" s="48"/>
      <c r="V6" s="48"/>
      <c r="AL6" s="24"/>
    </row>
    <row r="7" spans="2:50" ht="16.5" thickBot="1"/>
    <row r="8" spans="2:50" ht="29.25" customHeight="1">
      <c r="B8" s="16" t="s">
        <v>10</v>
      </c>
      <c r="C8" s="17" t="s">
        <v>11</v>
      </c>
      <c r="D8" s="44" t="s">
        <v>36</v>
      </c>
      <c r="E8" s="18" t="s">
        <v>12</v>
      </c>
      <c r="F8" s="8" t="str">
        <f ca="1">TEXT(F9,"ddd")</f>
        <v>Sat</v>
      </c>
      <c r="G8" s="5" t="str">
        <f t="shared" ref="G8:AJ8" ca="1" si="0">TEXT(G9,"ddd")</f>
        <v>Sun</v>
      </c>
      <c r="H8" s="5" t="str">
        <f ca="1">TEXT(H9,"ddd")</f>
        <v>Mon</v>
      </c>
      <c r="I8" s="5" t="str">
        <f t="shared" ca="1" si="0"/>
        <v>Tue</v>
      </c>
      <c r="J8" s="5" t="str">
        <f t="shared" ca="1" si="0"/>
        <v>Wed</v>
      </c>
      <c r="K8" s="5" t="str">
        <f t="shared" ca="1" si="0"/>
        <v>Thu</v>
      </c>
      <c r="L8" s="5" t="str">
        <f t="shared" ca="1" si="0"/>
        <v>Fri</v>
      </c>
      <c r="M8" s="5" t="str">
        <f t="shared" ca="1" si="0"/>
        <v>Sat</v>
      </c>
      <c r="N8" s="5" t="str">
        <f t="shared" ca="1" si="0"/>
        <v>Sun</v>
      </c>
      <c r="O8" s="5" t="str">
        <f t="shared" ca="1" si="0"/>
        <v>Mon</v>
      </c>
      <c r="P8" s="5" t="str">
        <f t="shared" ca="1" si="0"/>
        <v>Tue</v>
      </c>
      <c r="Q8" s="5" t="str">
        <f t="shared" ca="1" si="0"/>
        <v>Wed</v>
      </c>
      <c r="R8" s="5" t="str">
        <f t="shared" ca="1" si="0"/>
        <v>Thu</v>
      </c>
      <c r="S8" s="5" t="str">
        <f t="shared" ca="1" si="0"/>
        <v>Fri</v>
      </c>
      <c r="T8" s="5" t="str">
        <f t="shared" ca="1" si="0"/>
        <v>Sat</v>
      </c>
      <c r="U8" s="5" t="str">
        <f t="shared" ca="1" si="0"/>
        <v>Sun</v>
      </c>
      <c r="V8" s="5" t="str">
        <f t="shared" ca="1" si="0"/>
        <v>Mon</v>
      </c>
      <c r="W8" s="5" t="str">
        <f t="shared" ca="1" si="0"/>
        <v>Tue</v>
      </c>
      <c r="X8" s="5" t="str">
        <f t="shared" ca="1" si="0"/>
        <v>Wed</v>
      </c>
      <c r="Y8" s="5" t="str">
        <f t="shared" ca="1" si="0"/>
        <v>Thu</v>
      </c>
      <c r="Z8" s="5" t="str">
        <f t="shared" ca="1" si="0"/>
        <v>Fri</v>
      </c>
      <c r="AA8" s="5" t="str">
        <f t="shared" ca="1" si="0"/>
        <v>Sat</v>
      </c>
      <c r="AB8" s="5" t="str">
        <f t="shared" ca="1" si="0"/>
        <v>Sun</v>
      </c>
      <c r="AC8" s="5" t="str">
        <f t="shared" ca="1" si="0"/>
        <v>Mon</v>
      </c>
      <c r="AD8" s="5" t="str">
        <f t="shared" ca="1" si="0"/>
        <v>Tue</v>
      </c>
      <c r="AE8" s="5" t="str">
        <f t="shared" ca="1" si="0"/>
        <v>Wed</v>
      </c>
      <c r="AF8" s="5" t="str">
        <f t="shared" ca="1" si="0"/>
        <v>Thu</v>
      </c>
      <c r="AG8" s="5" t="str">
        <f t="shared" ca="1" si="0"/>
        <v>Fri</v>
      </c>
      <c r="AH8" s="5" t="str">
        <f t="shared" ca="1" si="0"/>
        <v>Sat</v>
      </c>
      <c r="AI8" s="5" t="str">
        <f t="shared" ca="1" si="0"/>
        <v>Sun</v>
      </c>
      <c r="AJ8" s="5" t="str">
        <f t="shared" ca="1" si="0"/>
        <v>Mon</v>
      </c>
      <c r="AL8" s="42" t="s">
        <v>2</v>
      </c>
      <c r="AM8" s="42" t="s">
        <v>1</v>
      </c>
      <c r="AN8" s="41" t="s">
        <v>30</v>
      </c>
      <c r="AO8" s="41" t="s">
        <v>31</v>
      </c>
      <c r="AP8" s="41" t="s">
        <v>32</v>
      </c>
      <c r="AQ8" s="41" t="s">
        <v>3</v>
      </c>
      <c r="AR8" s="41" t="s">
        <v>4</v>
      </c>
      <c r="AS8" s="41" t="s">
        <v>5</v>
      </c>
      <c r="AT8" s="41" t="s">
        <v>8</v>
      </c>
      <c r="AU8" s="41" t="s">
        <v>6</v>
      </c>
      <c r="AV8" s="41" t="s">
        <v>33</v>
      </c>
      <c r="AW8" s="41" t="s">
        <v>7</v>
      </c>
      <c r="AX8" s="41" t="s">
        <v>9</v>
      </c>
    </row>
    <row r="9" spans="2:50" ht="16.5" customHeight="1" thickBot="1">
      <c r="B9" s="21"/>
      <c r="C9" s="22"/>
      <c r="D9" s="45"/>
      <c r="E9" s="23"/>
      <c r="F9" s="9">
        <f ca="1">K6</f>
        <v>45108</v>
      </c>
      <c r="G9" s="6">
        <f t="shared" ref="G9:AJ9" ca="1" si="1">IF(F9&lt;$Q$6,F9+1,"")</f>
        <v>45109</v>
      </c>
      <c r="H9" s="6">
        <f t="shared" ca="1" si="1"/>
        <v>45110</v>
      </c>
      <c r="I9" s="6">
        <f t="shared" ca="1" si="1"/>
        <v>45111</v>
      </c>
      <c r="J9" s="6">
        <f t="shared" ca="1" si="1"/>
        <v>45112</v>
      </c>
      <c r="K9" s="6">
        <f t="shared" ca="1" si="1"/>
        <v>45113</v>
      </c>
      <c r="L9" s="6">
        <f t="shared" ca="1" si="1"/>
        <v>45114</v>
      </c>
      <c r="M9" s="6">
        <f t="shared" ca="1" si="1"/>
        <v>45115</v>
      </c>
      <c r="N9" s="6">
        <f t="shared" ca="1" si="1"/>
        <v>45116</v>
      </c>
      <c r="O9" s="6">
        <f t="shared" ca="1" si="1"/>
        <v>45117</v>
      </c>
      <c r="P9" s="6">
        <f t="shared" ca="1" si="1"/>
        <v>45118</v>
      </c>
      <c r="Q9" s="6">
        <f t="shared" ca="1" si="1"/>
        <v>45119</v>
      </c>
      <c r="R9" s="6">
        <f t="shared" ca="1" si="1"/>
        <v>45120</v>
      </c>
      <c r="S9" s="6">
        <f t="shared" ca="1" si="1"/>
        <v>45121</v>
      </c>
      <c r="T9" s="6">
        <f t="shared" ca="1" si="1"/>
        <v>45122</v>
      </c>
      <c r="U9" s="6">
        <f t="shared" ca="1" si="1"/>
        <v>45123</v>
      </c>
      <c r="V9" s="6">
        <f t="shared" ca="1" si="1"/>
        <v>45124</v>
      </c>
      <c r="W9" s="6">
        <f t="shared" ca="1" si="1"/>
        <v>45125</v>
      </c>
      <c r="X9" s="6">
        <f t="shared" ca="1" si="1"/>
        <v>45126</v>
      </c>
      <c r="Y9" s="6">
        <f t="shared" ca="1" si="1"/>
        <v>45127</v>
      </c>
      <c r="Z9" s="6">
        <f t="shared" ca="1" si="1"/>
        <v>45128</v>
      </c>
      <c r="AA9" s="6">
        <f t="shared" ca="1" si="1"/>
        <v>45129</v>
      </c>
      <c r="AB9" s="6">
        <f t="shared" ca="1" si="1"/>
        <v>45130</v>
      </c>
      <c r="AC9" s="6">
        <f t="shared" ca="1" si="1"/>
        <v>45131</v>
      </c>
      <c r="AD9" s="6">
        <f t="shared" ca="1" si="1"/>
        <v>45132</v>
      </c>
      <c r="AE9" s="6">
        <f t="shared" ca="1" si="1"/>
        <v>45133</v>
      </c>
      <c r="AF9" s="6">
        <f t="shared" ca="1" si="1"/>
        <v>45134</v>
      </c>
      <c r="AG9" s="6">
        <f t="shared" ca="1" si="1"/>
        <v>45135</v>
      </c>
      <c r="AH9" s="6">
        <f t="shared" ca="1" si="1"/>
        <v>45136</v>
      </c>
      <c r="AI9" s="6">
        <f t="shared" ca="1" si="1"/>
        <v>45137</v>
      </c>
      <c r="AJ9" s="6">
        <f t="shared" ca="1" si="1"/>
        <v>45138</v>
      </c>
      <c r="AL9" s="42"/>
      <c r="AM9" s="42"/>
      <c r="AN9" s="42"/>
      <c r="AO9" s="42"/>
      <c r="AP9" s="42"/>
      <c r="AQ9" s="42"/>
      <c r="AR9" s="41"/>
      <c r="AS9" s="42"/>
      <c r="AT9" s="42"/>
      <c r="AU9" s="42"/>
      <c r="AV9" s="41"/>
      <c r="AW9" s="42"/>
      <c r="AX9" s="42"/>
    </row>
    <row r="10" spans="2:50">
      <c r="B10" s="30" t="s">
        <v>13</v>
      </c>
      <c r="C10" s="31" t="s">
        <v>37</v>
      </c>
      <c r="D10" s="32">
        <v>43466</v>
      </c>
      <c r="E10" s="33" t="s">
        <v>14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L10" s="2">
        <f>COUNTIF(may!$F10:$AJ10,"p")</f>
        <v>0</v>
      </c>
      <c r="AM10" s="2">
        <f>COUNTIF(may!$F10:$AJ10,"a")</f>
        <v>0</v>
      </c>
      <c r="AN10" s="2">
        <f>COUNTIF(may!$F10:$AJ10,"l")</f>
        <v>0</v>
      </c>
      <c r="AO10" s="2">
        <v>2</v>
      </c>
      <c r="AP10" s="2">
        <f>IF(AN10&gt;AO10,AN10-AO10,0)</f>
        <v>0</v>
      </c>
      <c r="AQ10" s="2">
        <f t="shared" ref="AQ10:AQ24" ca="1" si="2">DAY($Q$6)</f>
        <v>31</v>
      </c>
      <c r="AR10" s="2">
        <f>IF(AL10=0,0,COUNTIF($F$8:$AJ$8,"sun")+AL10)</f>
        <v>0</v>
      </c>
      <c r="AS10" s="2">
        <v>15000</v>
      </c>
      <c r="AT10" s="2">
        <f>AS10*5%</f>
        <v>750</v>
      </c>
      <c r="AU10" s="3">
        <f ca="1">AS10/AQ10</f>
        <v>483.87096774193549</v>
      </c>
      <c r="AV10" s="3">
        <f>IF(AS10&gt;20000,3000,2000)</f>
        <v>2000</v>
      </c>
      <c r="AW10" s="2">
        <f ca="1">AU10*AR10</f>
        <v>0</v>
      </c>
      <c r="AX10" s="3">
        <f>IF(AL10=0,0,AW10+AV10-AT10)</f>
        <v>0</v>
      </c>
    </row>
    <row r="11" spans="2:50">
      <c r="B11" s="11" t="s">
        <v>15</v>
      </c>
      <c r="C11" s="1" t="s">
        <v>38</v>
      </c>
      <c r="D11" s="29">
        <v>43467</v>
      </c>
      <c r="E11" s="12" t="s">
        <v>16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L11" s="2">
        <f>COUNTIF(may!$F11:$AJ11,"p")</f>
        <v>0</v>
      </c>
      <c r="AM11" s="2">
        <f>COUNTIF(may!$F11:$AJ11,"a")</f>
        <v>0</v>
      </c>
      <c r="AN11" s="2">
        <f>COUNTIF(may!$F11:$AJ11,"l")</f>
        <v>0</v>
      </c>
      <c r="AO11" s="2">
        <v>2</v>
      </c>
      <c r="AP11" s="2">
        <f t="shared" ref="AP11:AP24" si="3">IF(AN11&gt;AO11,AN11-AO11,0)</f>
        <v>0</v>
      </c>
      <c r="AQ11" s="2">
        <f t="shared" ca="1" si="2"/>
        <v>31</v>
      </c>
      <c r="AR11" s="2">
        <f t="shared" ref="AR11:AR24" si="4">IF(AL11=0,0,COUNTIF($F$8:$AJ$8,"sun")+AL11)</f>
        <v>0</v>
      </c>
      <c r="AS11" s="2">
        <v>16000</v>
      </c>
      <c r="AT11" s="2">
        <f t="shared" ref="AT11:AT24" si="5">AS11*5%</f>
        <v>800</v>
      </c>
      <c r="AU11" s="3">
        <f t="shared" ref="AU11:AU24" ca="1" si="6">AS11/AQ11</f>
        <v>516.12903225806451</v>
      </c>
      <c r="AV11" s="3">
        <f t="shared" ref="AV11:AV24" si="7">IF(AS11&gt;20000,3000,2000)</f>
        <v>2000</v>
      </c>
      <c r="AW11" s="2">
        <f t="shared" ref="AW11:AW24" ca="1" si="8">AU11*AR11</f>
        <v>0</v>
      </c>
      <c r="AX11" s="3">
        <f t="shared" ref="AX11:AX24" si="9">IF(AL11=0,0,AW11+AV11-AT11)</f>
        <v>0</v>
      </c>
    </row>
    <row r="12" spans="2:50">
      <c r="B12" s="11" t="s">
        <v>18</v>
      </c>
      <c r="C12" s="19" t="s">
        <v>39</v>
      </c>
      <c r="D12" s="29">
        <v>43468</v>
      </c>
      <c r="E12" s="12" t="s">
        <v>19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L12" s="2">
        <f>COUNTIF(may!$F12:$AJ12,"p")</f>
        <v>0</v>
      </c>
      <c r="AM12" s="2">
        <f>COUNTIF(may!$F12:$AJ12,"a")</f>
        <v>0</v>
      </c>
      <c r="AN12" s="2">
        <f>COUNTIF(may!$F12:$AJ12,"l")</f>
        <v>0</v>
      </c>
      <c r="AO12" s="2">
        <v>2</v>
      </c>
      <c r="AP12" s="2">
        <f t="shared" si="3"/>
        <v>0</v>
      </c>
      <c r="AQ12" s="2">
        <f t="shared" ca="1" si="2"/>
        <v>31</v>
      </c>
      <c r="AR12" s="2">
        <f t="shared" si="4"/>
        <v>0</v>
      </c>
      <c r="AS12" s="2">
        <v>17000</v>
      </c>
      <c r="AT12" s="2">
        <f t="shared" si="5"/>
        <v>850</v>
      </c>
      <c r="AU12" s="3">
        <f t="shared" ca="1" si="6"/>
        <v>548.38709677419354</v>
      </c>
      <c r="AV12" s="3">
        <f t="shared" si="7"/>
        <v>2000</v>
      </c>
      <c r="AW12" s="2">
        <f t="shared" ca="1" si="8"/>
        <v>0</v>
      </c>
      <c r="AX12" s="3">
        <f t="shared" si="9"/>
        <v>0</v>
      </c>
    </row>
    <row r="13" spans="2:50">
      <c r="B13" s="11" t="s">
        <v>21</v>
      </c>
      <c r="C13" s="1" t="s">
        <v>40</v>
      </c>
      <c r="D13" s="29">
        <v>43469</v>
      </c>
      <c r="E13" s="12" t="s">
        <v>14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L13" s="2">
        <f>COUNTIF(may!$F13:$AJ13,"p")</f>
        <v>0</v>
      </c>
      <c r="AM13" s="2">
        <f>COUNTIF(may!$F13:$AJ13,"a")</f>
        <v>0</v>
      </c>
      <c r="AN13" s="2">
        <f>COUNTIF(may!$F13:$AJ13,"l")</f>
        <v>0</v>
      </c>
      <c r="AO13" s="2">
        <v>2</v>
      </c>
      <c r="AP13" s="2">
        <f t="shared" si="3"/>
        <v>0</v>
      </c>
      <c r="AQ13" s="2">
        <f t="shared" ca="1" si="2"/>
        <v>31</v>
      </c>
      <c r="AR13" s="2">
        <f t="shared" si="4"/>
        <v>0</v>
      </c>
      <c r="AS13" s="2">
        <v>18000</v>
      </c>
      <c r="AT13" s="2">
        <f t="shared" si="5"/>
        <v>900</v>
      </c>
      <c r="AU13" s="3">
        <f t="shared" ca="1" si="6"/>
        <v>580.64516129032256</v>
      </c>
      <c r="AV13" s="3">
        <f t="shared" si="7"/>
        <v>2000</v>
      </c>
      <c r="AW13" s="2">
        <f t="shared" ca="1" si="8"/>
        <v>0</v>
      </c>
      <c r="AX13" s="3">
        <f t="shared" si="9"/>
        <v>0</v>
      </c>
    </row>
    <row r="14" spans="2:50">
      <c r="B14" s="11" t="s">
        <v>22</v>
      </c>
      <c r="C14" s="19" t="s">
        <v>41</v>
      </c>
      <c r="D14" s="29">
        <v>43470</v>
      </c>
      <c r="E14" s="12" t="s">
        <v>16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L14" s="2">
        <f>COUNTIF(may!$F14:$AJ14,"p")</f>
        <v>0</v>
      </c>
      <c r="AM14" s="2">
        <f>COUNTIF(may!$F14:$AJ14,"a")</f>
        <v>0</v>
      </c>
      <c r="AN14" s="2">
        <f>COUNTIF(may!$F14:$AJ14,"l")</f>
        <v>0</v>
      </c>
      <c r="AO14" s="2">
        <v>2</v>
      </c>
      <c r="AP14" s="2">
        <f t="shared" si="3"/>
        <v>0</v>
      </c>
      <c r="AQ14" s="2">
        <f t="shared" ca="1" si="2"/>
        <v>31</v>
      </c>
      <c r="AR14" s="2">
        <f t="shared" si="4"/>
        <v>0</v>
      </c>
      <c r="AS14" s="2">
        <v>19000</v>
      </c>
      <c r="AT14" s="2">
        <f t="shared" si="5"/>
        <v>950</v>
      </c>
      <c r="AU14" s="3">
        <f t="shared" ca="1" si="6"/>
        <v>612.90322580645159</v>
      </c>
      <c r="AV14" s="3">
        <f t="shared" si="7"/>
        <v>2000</v>
      </c>
      <c r="AW14" s="2">
        <f t="shared" ca="1" si="8"/>
        <v>0</v>
      </c>
      <c r="AX14" s="3">
        <f t="shared" si="9"/>
        <v>0</v>
      </c>
    </row>
    <row r="15" spans="2:50">
      <c r="B15" s="11" t="s">
        <v>23</v>
      </c>
      <c r="C15" s="1" t="s">
        <v>42</v>
      </c>
      <c r="D15" s="29">
        <v>43471</v>
      </c>
      <c r="E15" s="12" t="s">
        <v>19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L15" s="2">
        <f>COUNTIF(may!$F15:$AJ15,"p")</f>
        <v>0</v>
      </c>
      <c r="AM15" s="2">
        <f>COUNTIF(may!$F15:$AJ15,"a")</f>
        <v>0</v>
      </c>
      <c r="AN15" s="2">
        <f>COUNTIF(may!$F15:$AJ15,"l")</f>
        <v>0</v>
      </c>
      <c r="AO15" s="2">
        <v>2</v>
      </c>
      <c r="AP15" s="2">
        <f t="shared" si="3"/>
        <v>0</v>
      </c>
      <c r="AQ15" s="2">
        <f t="shared" ca="1" si="2"/>
        <v>31</v>
      </c>
      <c r="AR15" s="2">
        <f t="shared" si="4"/>
        <v>0</v>
      </c>
      <c r="AS15" s="2">
        <v>20000</v>
      </c>
      <c r="AT15" s="2">
        <f t="shared" si="5"/>
        <v>1000</v>
      </c>
      <c r="AU15" s="3">
        <f t="shared" ca="1" si="6"/>
        <v>645.16129032258061</v>
      </c>
      <c r="AV15" s="3">
        <f t="shared" si="7"/>
        <v>2000</v>
      </c>
      <c r="AW15" s="2">
        <f t="shared" ca="1" si="8"/>
        <v>0</v>
      </c>
      <c r="AX15" s="3">
        <f t="shared" si="9"/>
        <v>0</v>
      </c>
    </row>
    <row r="16" spans="2:50">
      <c r="B16" s="11" t="s">
        <v>24</v>
      </c>
      <c r="C16" s="19" t="s">
        <v>43</v>
      </c>
      <c r="D16" s="29">
        <v>43472</v>
      </c>
      <c r="E16" s="12" t="s">
        <v>14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L16" s="2">
        <f>COUNTIF(may!$F16:$AJ16,"p")</f>
        <v>0</v>
      </c>
      <c r="AM16" s="2">
        <f>COUNTIF(may!$F16:$AJ16,"a")</f>
        <v>0</v>
      </c>
      <c r="AN16" s="2">
        <f>COUNTIF(may!$F16:$AJ16,"l")</f>
        <v>0</v>
      </c>
      <c r="AO16" s="2">
        <v>2</v>
      </c>
      <c r="AP16" s="2">
        <f t="shared" si="3"/>
        <v>0</v>
      </c>
      <c r="AQ16" s="2">
        <f t="shared" ca="1" si="2"/>
        <v>31</v>
      </c>
      <c r="AR16" s="2">
        <f t="shared" si="4"/>
        <v>0</v>
      </c>
      <c r="AS16" s="2">
        <v>21000</v>
      </c>
      <c r="AT16" s="2">
        <f t="shared" si="5"/>
        <v>1050</v>
      </c>
      <c r="AU16" s="3">
        <f t="shared" ca="1" si="6"/>
        <v>677.41935483870964</v>
      </c>
      <c r="AV16" s="3">
        <f t="shared" si="7"/>
        <v>3000</v>
      </c>
      <c r="AW16" s="2">
        <f t="shared" ca="1" si="8"/>
        <v>0</v>
      </c>
      <c r="AX16" s="3">
        <f t="shared" si="9"/>
        <v>0</v>
      </c>
    </row>
    <row r="17" spans="2:50">
      <c r="B17" s="11" t="s">
        <v>25</v>
      </c>
      <c r="C17" s="1" t="s">
        <v>44</v>
      </c>
      <c r="D17" s="29">
        <v>43473</v>
      </c>
      <c r="E17" s="12" t="s">
        <v>16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L17" s="2">
        <f>COUNTIF(may!$F17:$AJ17,"p")</f>
        <v>0</v>
      </c>
      <c r="AM17" s="2">
        <f>COUNTIF(may!$F17:$AJ17,"a")</f>
        <v>0</v>
      </c>
      <c r="AN17" s="2">
        <f>COUNTIF(may!$F17:$AJ17,"l")</f>
        <v>0</v>
      </c>
      <c r="AO17" s="2">
        <v>2</v>
      </c>
      <c r="AP17" s="2">
        <f t="shared" si="3"/>
        <v>0</v>
      </c>
      <c r="AQ17" s="2">
        <f t="shared" ca="1" si="2"/>
        <v>31</v>
      </c>
      <c r="AR17" s="2">
        <f t="shared" si="4"/>
        <v>0</v>
      </c>
      <c r="AS17" s="2">
        <v>22000</v>
      </c>
      <c r="AT17" s="2">
        <f t="shared" si="5"/>
        <v>1100</v>
      </c>
      <c r="AU17" s="3">
        <f t="shared" ca="1" si="6"/>
        <v>709.67741935483866</v>
      </c>
      <c r="AV17" s="3">
        <f t="shared" si="7"/>
        <v>3000</v>
      </c>
      <c r="AW17" s="2">
        <f t="shared" ca="1" si="8"/>
        <v>0</v>
      </c>
      <c r="AX17" s="3">
        <f t="shared" si="9"/>
        <v>0</v>
      </c>
    </row>
    <row r="18" spans="2:50">
      <c r="B18" s="11" t="s">
        <v>26</v>
      </c>
      <c r="C18" s="19" t="s">
        <v>45</v>
      </c>
      <c r="D18" s="29">
        <v>43474</v>
      </c>
      <c r="E18" s="12" t="s">
        <v>19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L18" s="2">
        <f>COUNTIF(may!$F18:$AJ18,"p")</f>
        <v>0</v>
      </c>
      <c r="AM18" s="2">
        <f>COUNTIF(may!$F18:$AJ18,"a")</f>
        <v>0</v>
      </c>
      <c r="AN18" s="2">
        <f>COUNTIF(may!$F18:$AJ18,"l")</f>
        <v>0</v>
      </c>
      <c r="AO18" s="2">
        <v>2</v>
      </c>
      <c r="AP18" s="2">
        <f t="shared" si="3"/>
        <v>0</v>
      </c>
      <c r="AQ18" s="2">
        <f t="shared" ca="1" si="2"/>
        <v>31</v>
      </c>
      <c r="AR18" s="2">
        <f t="shared" si="4"/>
        <v>0</v>
      </c>
      <c r="AS18" s="2">
        <v>23000</v>
      </c>
      <c r="AT18" s="2">
        <f t="shared" si="5"/>
        <v>1150</v>
      </c>
      <c r="AU18" s="3">
        <f t="shared" ca="1" si="6"/>
        <v>741.93548387096769</v>
      </c>
      <c r="AV18" s="3">
        <f t="shared" si="7"/>
        <v>3000</v>
      </c>
      <c r="AW18" s="2">
        <f t="shared" ca="1" si="8"/>
        <v>0</v>
      </c>
      <c r="AX18" s="3">
        <f t="shared" si="9"/>
        <v>0</v>
      </c>
    </row>
    <row r="19" spans="2:50">
      <c r="B19" s="11" t="s">
        <v>27</v>
      </c>
      <c r="C19" s="1" t="s">
        <v>46</v>
      </c>
      <c r="D19" s="29">
        <v>43475</v>
      </c>
      <c r="E19" s="12" t="s">
        <v>14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L19" s="2">
        <f>COUNTIF(may!$F19:$AJ19,"p")</f>
        <v>0</v>
      </c>
      <c r="AM19" s="2">
        <f>COUNTIF(may!$F19:$AJ19,"a")</f>
        <v>0</v>
      </c>
      <c r="AN19" s="2">
        <f>COUNTIF(may!$F19:$AJ19,"l")</f>
        <v>0</v>
      </c>
      <c r="AO19" s="2">
        <v>2</v>
      </c>
      <c r="AP19" s="2">
        <f t="shared" si="3"/>
        <v>0</v>
      </c>
      <c r="AQ19" s="2">
        <f t="shared" ca="1" si="2"/>
        <v>31</v>
      </c>
      <c r="AR19" s="2">
        <f t="shared" si="4"/>
        <v>0</v>
      </c>
      <c r="AS19" s="2">
        <v>24000</v>
      </c>
      <c r="AT19" s="2">
        <f t="shared" si="5"/>
        <v>1200</v>
      </c>
      <c r="AU19" s="3">
        <f t="shared" ca="1" si="6"/>
        <v>774.19354838709683</v>
      </c>
      <c r="AV19" s="3">
        <f t="shared" si="7"/>
        <v>3000</v>
      </c>
      <c r="AW19" s="2">
        <f t="shared" ca="1" si="8"/>
        <v>0</v>
      </c>
      <c r="AX19" s="3">
        <f t="shared" si="9"/>
        <v>0</v>
      </c>
    </row>
    <row r="20" spans="2:50">
      <c r="B20" s="11" t="s">
        <v>28</v>
      </c>
      <c r="C20" s="19" t="s">
        <v>47</v>
      </c>
      <c r="D20" s="29">
        <v>43476</v>
      </c>
      <c r="E20" s="12" t="s">
        <v>16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L20" s="2">
        <f>COUNTIF(may!$F20:$AJ20,"p")</f>
        <v>0</v>
      </c>
      <c r="AM20" s="2">
        <f>COUNTIF(may!$F20:$AJ20,"a")</f>
        <v>0</v>
      </c>
      <c r="AN20" s="2">
        <f>COUNTIF(may!$F20:$AJ20,"l")</f>
        <v>0</v>
      </c>
      <c r="AO20" s="2">
        <v>2</v>
      </c>
      <c r="AP20" s="2">
        <f t="shared" si="3"/>
        <v>0</v>
      </c>
      <c r="AQ20" s="2">
        <f t="shared" ca="1" si="2"/>
        <v>31</v>
      </c>
      <c r="AR20" s="2">
        <f t="shared" si="4"/>
        <v>0</v>
      </c>
      <c r="AS20" s="2">
        <v>25000</v>
      </c>
      <c r="AT20" s="2">
        <f t="shared" si="5"/>
        <v>1250</v>
      </c>
      <c r="AU20" s="3">
        <f t="shared" ca="1" si="6"/>
        <v>806.45161290322585</v>
      </c>
      <c r="AV20" s="3">
        <f t="shared" si="7"/>
        <v>3000</v>
      </c>
      <c r="AW20" s="2">
        <f t="shared" ca="1" si="8"/>
        <v>0</v>
      </c>
      <c r="AX20" s="3">
        <f t="shared" si="9"/>
        <v>0</v>
      </c>
    </row>
    <row r="21" spans="2:50">
      <c r="B21" s="11" t="s">
        <v>49</v>
      </c>
      <c r="C21" s="19" t="s">
        <v>50</v>
      </c>
      <c r="D21" s="29">
        <v>43477</v>
      </c>
      <c r="E21" s="12" t="s">
        <v>14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L21" s="2">
        <f>COUNTIF(may!$F21:$AJ21,"p")</f>
        <v>0</v>
      </c>
      <c r="AM21" s="2">
        <f>COUNTIF(may!$F21:$AJ21,"a")</f>
        <v>0</v>
      </c>
      <c r="AN21" s="2">
        <f>COUNTIF(may!$F21:$AJ21,"l")</f>
        <v>0</v>
      </c>
      <c r="AO21" s="2">
        <v>2</v>
      </c>
      <c r="AP21" s="2">
        <f t="shared" si="3"/>
        <v>0</v>
      </c>
      <c r="AQ21" s="2">
        <f t="shared" ca="1" si="2"/>
        <v>31</v>
      </c>
      <c r="AR21" s="2">
        <f t="shared" si="4"/>
        <v>0</v>
      </c>
      <c r="AS21" s="2">
        <v>26000</v>
      </c>
      <c r="AT21" s="2">
        <f t="shared" si="5"/>
        <v>1300</v>
      </c>
      <c r="AU21" s="3">
        <f t="shared" ca="1" si="6"/>
        <v>838.70967741935488</v>
      </c>
      <c r="AV21" s="3">
        <f t="shared" si="7"/>
        <v>3000</v>
      </c>
      <c r="AW21" s="2">
        <f t="shared" ca="1" si="8"/>
        <v>0</v>
      </c>
      <c r="AX21" s="3">
        <f t="shared" si="9"/>
        <v>0</v>
      </c>
    </row>
    <row r="22" spans="2:50">
      <c r="B22" s="11" t="s">
        <v>51</v>
      </c>
      <c r="C22" s="1" t="s">
        <v>52</v>
      </c>
      <c r="D22" s="29">
        <v>43478</v>
      </c>
      <c r="E22" s="12" t="s">
        <v>16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L22" s="2">
        <f>COUNTIF(may!$F22:$AJ22,"p")</f>
        <v>0</v>
      </c>
      <c r="AM22" s="2">
        <f>COUNTIF(may!$F22:$AJ22,"a")</f>
        <v>0</v>
      </c>
      <c r="AN22" s="2">
        <f>COUNTIF(may!$F22:$AJ22,"l")</f>
        <v>0</v>
      </c>
      <c r="AO22" s="2">
        <v>2</v>
      </c>
      <c r="AP22" s="2">
        <f t="shared" si="3"/>
        <v>0</v>
      </c>
      <c r="AQ22" s="2">
        <f t="shared" ca="1" si="2"/>
        <v>31</v>
      </c>
      <c r="AR22" s="2">
        <f t="shared" si="4"/>
        <v>0</v>
      </c>
      <c r="AS22" s="2">
        <v>27000</v>
      </c>
      <c r="AT22" s="2">
        <f t="shared" si="5"/>
        <v>1350</v>
      </c>
      <c r="AU22" s="3">
        <f t="shared" ca="1" si="6"/>
        <v>870.9677419354839</v>
      </c>
      <c r="AV22" s="3">
        <f t="shared" si="7"/>
        <v>3000</v>
      </c>
      <c r="AW22" s="2">
        <f t="shared" ca="1" si="8"/>
        <v>0</v>
      </c>
      <c r="AX22" s="3">
        <f t="shared" si="9"/>
        <v>0</v>
      </c>
    </row>
    <row r="23" spans="2:50">
      <c r="B23" s="11" t="s">
        <v>53</v>
      </c>
      <c r="C23" s="19" t="s">
        <v>54</v>
      </c>
      <c r="D23" s="29">
        <v>43479</v>
      </c>
      <c r="E23" s="12" t="s">
        <v>19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L23" s="2">
        <f>COUNTIF(may!$F23:$AJ23,"p")</f>
        <v>0</v>
      </c>
      <c r="AM23" s="2">
        <f>COUNTIF(may!$F23:$AJ23,"a")</f>
        <v>0</v>
      </c>
      <c r="AN23" s="2">
        <f>COUNTIF(may!$F23:$AJ23,"l")</f>
        <v>0</v>
      </c>
      <c r="AO23" s="2">
        <v>2</v>
      </c>
      <c r="AP23" s="2">
        <f t="shared" si="3"/>
        <v>0</v>
      </c>
      <c r="AQ23" s="2">
        <f t="shared" ca="1" si="2"/>
        <v>31</v>
      </c>
      <c r="AR23" s="2">
        <f t="shared" si="4"/>
        <v>0</v>
      </c>
      <c r="AS23" s="2">
        <v>28000</v>
      </c>
      <c r="AT23" s="2">
        <f t="shared" si="5"/>
        <v>1400</v>
      </c>
      <c r="AU23" s="3">
        <f t="shared" ca="1" si="6"/>
        <v>903.22580645161293</v>
      </c>
      <c r="AV23" s="3">
        <f t="shared" si="7"/>
        <v>3000</v>
      </c>
      <c r="AW23" s="2">
        <f t="shared" ca="1" si="8"/>
        <v>0</v>
      </c>
      <c r="AX23" s="3">
        <f t="shared" si="9"/>
        <v>0</v>
      </c>
    </row>
    <row r="24" spans="2:50" ht="16.5" thickBot="1">
      <c r="B24" s="13" t="s">
        <v>55</v>
      </c>
      <c r="C24" s="14" t="s">
        <v>56</v>
      </c>
      <c r="D24" s="34">
        <v>43480</v>
      </c>
      <c r="E24" s="15" t="s">
        <v>14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L24" s="2">
        <f>COUNTIF(may!$F24:$AJ24,"p")</f>
        <v>0</v>
      </c>
      <c r="AM24" s="2">
        <f>COUNTIF(may!$F24:$AJ24,"a")</f>
        <v>0</v>
      </c>
      <c r="AN24" s="2">
        <f>COUNTIF(may!$F24:$AJ24,"l")</f>
        <v>0</v>
      </c>
      <c r="AO24" s="2">
        <v>2</v>
      </c>
      <c r="AP24" s="2">
        <f t="shared" si="3"/>
        <v>0</v>
      </c>
      <c r="AQ24" s="2">
        <f t="shared" ca="1" si="2"/>
        <v>31</v>
      </c>
      <c r="AR24" s="2">
        <f t="shared" si="4"/>
        <v>0</v>
      </c>
      <c r="AS24" s="2">
        <v>29000</v>
      </c>
      <c r="AT24" s="2">
        <f t="shared" si="5"/>
        <v>1450</v>
      </c>
      <c r="AU24" s="3">
        <f t="shared" ca="1" si="6"/>
        <v>935.48387096774195</v>
      </c>
      <c r="AV24" s="3">
        <f t="shared" si="7"/>
        <v>3000</v>
      </c>
      <c r="AW24" s="2">
        <f t="shared" ca="1" si="8"/>
        <v>0</v>
      </c>
      <c r="AX24" s="3">
        <f t="shared" si="9"/>
        <v>0</v>
      </c>
    </row>
  </sheetData>
  <mergeCells count="20">
    <mergeCell ref="C2:AJ4"/>
    <mergeCell ref="AL2:AX4"/>
    <mergeCell ref="B6:E6"/>
    <mergeCell ref="F6:G6"/>
    <mergeCell ref="K6:O6"/>
    <mergeCell ref="Q6:V6"/>
    <mergeCell ref="AW8:AW9"/>
    <mergeCell ref="AX8:AX9"/>
    <mergeCell ref="AQ8:AQ9"/>
    <mergeCell ref="AR8:AR9"/>
    <mergeCell ref="D8:D9"/>
    <mergeCell ref="AL8:AL9"/>
    <mergeCell ref="AM8:AM9"/>
    <mergeCell ref="AN8:AN9"/>
    <mergeCell ref="AO8:AO9"/>
    <mergeCell ref="AS8:AS9"/>
    <mergeCell ref="AT8:AT9"/>
    <mergeCell ref="AU8:AU9"/>
    <mergeCell ref="AV8:AV9"/>
    <mergeCell ref="AP8:AP9"/>
  </mergeCells>
  <conditionalFormatting sqref="F10:AJ24">
    <cfRule type="expression" dxfId="5" priority="1">
      <formula>F$8="sun"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B2:AX24"/>
  <sheetViews>
    <sheetView workbookViewId="0"/>
  </sheetViews>
  <sheetFormatPr defaultRowHeight="15.75"/>
  <cols>
    <col min="1" max="1" width="3.625" customWidth="1"/>
    <col min="2" max="2" width="12.375" bestFit="1" customWidth="1"/>
    <col min="3" max="3" width="12.375" customWidth="1"/>
    <col min="4" max="4" width="12.375" style="4" bestFit="1" customWidth="1"/>
    <col min="5" max="5" width="12.375" bestFit="1" customWidth="1"/>
    <col min="6" max="6" width="4.25" bestFit="1" customWidth="1"/>
    <col min="7" max="11" width="3.375" bestFit="1" customWidth="1"/>
    <col min="12" max="12" width="3.5" bestFit="1" customWidth="1"/>
    <col min="13" max="36" width="3.375" bestFit="1" customWidth="1"/>
    <col min="38" max="38" width="8.5" bestFit="1" customWidth="1"/>
    <col min="39" max="39" width="8" bestFit="1" customWidth="1"/>
    <col min="40" max="40" width="6.5" hidden="1" customWidth="1"/>
    <col min="41" max="41" width="7.875" hidden="1" customWidth="1"/>
    <col min="42" max="42" width="8" hidden="1" customWidth="1"/>
    <col min="43" max="43" width="9.75" bestFit="1" customWidth="1"/>
    <col min="44" max="44" width="7.875" bestFit="1" customWidth="1"/>
    <col min="45" max="45" width="6.125" bestFit="1" customWidth="1"/>
    <col min="46" max="46" width="6.125" customWidth="1"/>
    <col min="47" max="47" width="7.875" bestFit="1" customWidth="1"/>
    <col min="48" max="48" width="7.875" customWidth="1"/>
    <col min="49" max="49" width="7.875" bestFit="1" customWidth="1"/>
    <col min="50" max="50" width="8.625" customWidth="1"/>
    <col min="51" max="51" width="7.5" bestFit="1" customWidth="1"/>
  </cols>
  <sheetData>
    <row r="2" spans="2:50" s="25" customFormat="1" ht="15.75" customHeight="1">
      <c r="C2" s="46" t="s">
        <v>48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L2" s="47" t="s">
        <v>57</v>
      </c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</row>
    <row r="3" spans="2:50" s="25" customFormat="1" ht="16.5" customHeight="1"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</row>
    <row r="4" spans="2:50" s="25" customFormat="1" ht="15.75" customHeight="1"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</row>
    <row r="6" spans="2:50">
      <c r="B6" s="43" t="s">
        <v>0</v>
      </c>
      <c r="C6" s="43"/>
      <c r="D6" s="43"/>
      <c r="E6" s="43"/>
      <c r="F6" s="51" t="str">
        <f ca="1">MID(CELL("filename",B2),FIND("]",CELL("filename",B2))+1,255)</f>
        <v>aug</v>
      </c>
      <c r="G6" s="52"/>
      <c r="K6" s="48">
        <f ca="1">DATEVALUE("1"&amp;F6)</f>
        <v>45139</v>
      </c>
      <c r="L6" s="48"/>
      <c r="M6" s="48"/>
      <c r="N6" s="48"/>
      <c r="O6" s="49"/>
      <c r="P6" s="7" t="s">
        <v>29</v>
      </c>
      <c r="Q6" s="50">
        <f ca="1">EOMONTH(K6,0)</f>
        <v>45169</v>
      </c>
      <c r="R6" s="48"/>
      <c r="S6" s="48"/>
      <c r="T6" s="48"/>
      <c r="U6" s="48"/>
      <c r="V6" s="48"/>
      <c r="AL6" s="24"/>
    </row>
    <row r="7" spans="2:50" ht="16.5" thickBot="1"/>
    <row r="8" spans="2:50" ht="29.25" customHeight="1">
      <c r="B8" s="16" t="s">
        <v>10</v>
      </c>
      <c r="C8" s="17" t="s">
        <v>11</v>
      </c>
      <c r="D8" s="44" t="s">
        <v>36</v>
      </c>
      <c r="E8" s="18" t="s">
        <v>12</v>
      </c>
      <c r="F8" s="8" t="str">
        <f ca="1">TEXT(F9,"ddd")</f>
        <v>Tue</v>
      </c>
      <c r="G8" s="5" t="str">
        <f t="shared" ref="G8:AJ8" ca="1" si="0">TEXT(G9,"ddd")</f>
        <v>Wed</v>
      </c>
      <c r="H8" s="5" t="str">
        <f ca="1">TEXT(H9,"ddd")</f>
        <v>Thu</v>
      </c>
      <c r="I8" s="5" t="str">
        <f t="shared" ca="1" si="0"/>
        <v>Fri</v>
      </c>
      <c r="J8" s="5" t="str">
        <f t="shared" ca="1" si="0"/>
        <v>Sat</v>
      </c>
      <c r="K8" s="5" t="str">
        <f t="shared" ca="1" si="0"/>
        <v>Sun</v>
      </c>
      <c r="L8" s="5" t="str">
        <f t="shared" ca="1" si="0"/>
        <v>Mon</v>
      </c>
      <c r="M8" s="5" t="str">
        <f t="shared" ca="1" si="0"/>
        <v>Tue</v>
      </c>
      <c r="N8" s="5" t="str">
        <f t="shared" ca="1" si="0"/>
        <v>Wed</v>
      </c>
      <c r="O8" s="5" t="str">
        <f t="shared" ca="1" si="0"/>
        <v>Thu</v>
      </c>
      <c r="P8" s="5" t="str">
        <f t="shared" ca="1" si="0"/>
        <v>Fri</v>
      </c>
      <c r="Q8" s="5" t="str">
        <f t="shared" ca="1" si="0"/>
        <v>Sat</v>
      </c>
      <c r="R8" s="5" t="str">
        <f t="shared" ca="1" si="0"/>
        <v>Sun</v>
      </c>
      <c r="S8" s="5" t="str">
        <f t="shared" ca="1" si="0"/>
        <v>Mon</v>
      </c>
      <c r="T8" s="5" t="str">
        <f t="shared" ca="1" si="0"/>
        <v>Tue</v>
      </c>
      <c r="U8" s="5" t="str">
        <f t="shared" ca="1" si="0"/>
        <v>Wed</v>
      </c>
      <c r="V8" s="5" t="str">
        <f t="shared" ca="1" si="0"/>
        <v>Thu</v>
      </c>
      <c r="W8" s="5" t="str">
        <f t="shared" ca="1" si="0"/>
        <v>Fri</v>
      </c>
      <c r="X8" s="5" t="str">
        <f t="shared" ca="1" si="0"/>
        <v>Sat</v>
      </c>
      <c r="Y8" s="5" t="str">
        <f t="shared" ca="1" si="0"/>
        <v>Sun</v>
      </c>
      <c r="Z8" s="5" t="str">
        <f t="shared" ca="1" si="0"/>
        <v>Mon</v>
      </c>
      <c r="AA8" s="5" t="str">
        <f t="shared" ca="1" si="0"/>
        <v>Tue</v>
      </c>
      <c r="AB8" s="5" t="str">
        <f t="shared" ca="1" si="0"/>
        <v>Wed</v>
      </c>
      <c r="AC8" s="5" t="str">
        <f t="shared" ca="1" si="0"/>
        <v>Thu</v>
      </c>
      <c r="AD8" s="5" t="str">
        <f t="shared" ca="1" si="0"/>
        <v>Fri</v>
      </c>
      <c r="AE8" s="5" t="str">
        <f t="shared" ca="1" si="0"/>
        <v>Sat</v>
      </c>
      <c r="AF8" s="5" t="str">
        <f t="shared" ca="1" si="0"/>
        <v>Sun</v>
      </c>
      <c r="AG8" s="5" t="str">
        <f t="shared" ca="1" si="0"/>
        <v>Mon</v>
      </c>
      <c r="AH8" s="5" t="str">
        <f t="shared" ca="1" si="0"/>
        <v>Tue</v>
      </c>
      <c r="AI8" s="5" t="str">
        <f t="shared" ca="1" si="0"/>
        <v>Wed</v>
      </c>
      <c r="AJ8" s="5" t="str">
        <f t="shared" ca="1" si="0"/>
        <v>Thu</v>
      </c>
      <c r="AL8" s="42" t="s">
        <v>2</v>
      </c>
      <c r="AM8" s="42" t="s">
        <v>1</v>
      </c>
      <c r="AN8" s="41" t="s">
        <v>30</v>
      </c>
      <c r="AO8" s="41" t="s">
        <v>31</v>
      </c>
      <c r="AP8" s="41" t="s">
        <v>32</v>
      </c>
      <c r="AQ8" s="41" t="s">
        <v>3</v>
      </c>
      <c r="AR8" s="41" t="s">
        <v>4</v>
      </c>
      <c r="AS8" s="41" t="s">
        <v>5</v>
      </c>
      <c r="AT8" s="41" t="s">
        <v>8</v>
      </c>
      <c r="AU8" s="41" t="s">
        <v>6</v>
      </c>
      <c r="AV8" s="41" t="s">
        <v>33</v>
      </c>
      <c r="AW8" s="41" t="s">
        <v>7</v>
      </c>
      <c r="AX8" s="41" t="s">
        <v>9</v>
      </c>
    </row>
    <row r="9" spans="2:50" ht="16.5" customHeight="1" thickBot="1">
      <c r="B9" s="21"/>
      <c r="C9" s="22"/>
      <c r="D9" s="45"/>
      <c r="E9" s="23"/>
      <c r="F9" s="9">
        <f ca="1">K6</f>
        <v>45139</v>
      </c>
      <c r="G9" s="6">
        <f t="shared" ref="G9:AJ9" ca="1" si="1">IF(F9&lt;$Q$6,F9+1,"")</f>
        <v>45140</v>
      </c>
      <c r="H9" s="6">
        <f t="shared" ca="1" si="1"/>
        <v>45141</v>
      </c>
      <c r="I9" s="6">
        <f t="shared" ca="1" si="1"/>
        <v>45142</v>
      </c>
      <c r="J9" s="6">
        <f t="shared" ca="1" si="1"/>
        <v>45143</v>
      </c>
      <c r="K9" s="6">
        <f t="shared" ca="1" si="1"/>
        <v>45144</v>
      </c>
      <c r="L9" s="6">
        <f t="shared" ca="1" si="1"/>
        <v>45145</v>
      </c>
      <c r="M9" s="6">
        <f t="shared" ca="1" si="1"/>
        <v>45146</v>
      </c>
      <c r="N9" s="6">
        <f t="shared" ca="1" si="1"/>
        <v>45147</v>
      </c>
      <c r="O9" s="6">
        <f t="shared" ca="1" si="1"/>
        <v>45148</v>
      </c>
      <c r="P9" s="6">
        <f t="shared" ca="1" si="1"/>
        <v>45149</v>
      </c>
      <c r="Q9" s="6">
        <f t="shared" ca="1" si="1"/>
        <v>45150</v>
      </c>
      <c r="R9" s="6">
        <f t="shared" ca="1" si="1"/>
        <v>45151</v>
      </c>
      <c r="S9" s="6">
        <f t="shared" ca="1" si="1"/>
        <v>45152</v>
      </c>
      <c r="T9" s="6">
        <f t="shared" ca="1" si="1"/>
        <v>45153</v>
      </c>
      <c r="U9" s="6">
        <f t="shared" ca="1" si="1"/>
        <v>45154</v>
      </c>
      <c r="V9" s="6">
        <f t="shared" ca="1" si="1"/>
        <v>45155</v>
      </c>
      <c r="W9" s="6">
        <f t="shared" ca="1" si="1"/>
        <v>45156</v>
      </c>
      <c r="X9" s="6">
        <f t="shared" ca="1" si="1"/>
        <v>45157</v>
      </c>
      <c r="Y9" s="6">
        <f t="shared" ca="1" si="1"/>
        <v>45158</v>
      </c>
      <c r="Z9" s="6">
        <f t="shared" ca="1" si="1"/>
        <v>45159</v>
      </c>
      <c r="AA9" s="6">
        <f t="shared" ca="1" si="1"/>
        <v>45160</v>
      </c>
      <c r="AB9" s="6">
        <f t="shared" ca="1" si="1"/>
        <v>45161</v>
      </c>
      <c r="AC9" s="6">
        <f t="shared" ca="1" si="1"/>
        <v>45162</v>
      </c>
      <c r="AD9" s="6">
        <f t="shared" ca="1" si="1"/>
        <v>45163</v>
      </c>
      <c r="AE9" s="6">
        <f t="shared" ca="1" si="1"/>
        <v>45164</v>
      </c>
      <c r="AF9" s="6">
        <f t="shared" ca="1" si="1"/>
        <v>45165</v>
      </c>
      <c r="AG9" s="6">
        <f t="shared" ca="1" si="1"/>
        <v>45166</v>
      </c>
      <c r="AH9" s="6">
        <f t="shared" ca="1" si="1"/>
        <v>45167</v>
      </c>
      <c r="AI9" s="6">
        <f t="shared" ca="1" si="1"/>
        <v>45168</v>
      </c>
      <c r="AJ9" s="6">
        <f t="shared" ca="1" si="1"/>
        <v>45169</v>
      </c>
      <c r="AL9" s="42"/>
      <c r="AM9" s="42"/>
      <c r="AN9" s="42"/>
      <c r="AO9" s="42"/>
      <c r="AP9" s="42"/>
      <c r="AQ9" s="42"/>
      <c r="AR9" s="41"/>
      <c r="AS9" s="42"/>
      <c r="AT9" s="42"/>
      <c r="AU9" s="42"/>
      <c r="AV9" s="41"/>
      <c r="AW9" s="42"/>
      <c r="AX9" s="42"/>
    </row>
    <row r="10" spans="2:50">
      <c r="B10" s="30" t="s">
        <v>13</v>
      </c>
      <c r="C10" s="31" t="s">
        <v>37</v>
      </c>
      <c r="D10" s="32">
        <v>43466</v>
      </c>
      <c r="E10" s="33" t="s">
        <v>14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L10" s="2">
        <f>COUNTIF(may!$F10:$AJ10,"p")</f>
        <v>0</v>
      </c>
      <c r="AM10" s="2">
        <f>COUNTIF(may!$F10:$AJ10,"a")</f>
        <v>0</v>
      </c>
      <c r="AN10" s="2">
        <f>COUNTIF(may!$F10:$AJ10,"l")</f>
        <v>0</v>
      </c>
      <c r="AO10" s="2">
        <v>2</v>
      </c>
      <c r="AP10" s="2">
        <f>IF(AN10&gt;AO10,AN10-AO10,0)</f>
        <v>0</v>
      </c>
      <c r="AQ10" s="2">
        <f t="shared" ref="AQ10:AQ24" ca="1" si="2">DAY($Q$6)</f>
        <v>31</v>
      </c>
      <c r="AR10" s="2">
        <f>IF(AL10=0,0,COUNTIF($F$8:$AJ$8,"sun")+AL10)</f>
        <v>0</v>
      </c>
      <c r="AS10" s="2">
        <v>15000</v>
      </c>
      <c r="AT10" s="2">
        <f>AS10*5%</f>
        <v>750</v>
      </c>
      <c r="AU10" s="3">
        <f ca="1">AS10/AQ10</f>
        <v>483.87096774193549</v>
      </c>
      <c r="AV10" s="3">
        <f>IF(AS10&gt;20000,3000,2000)</f>
        <v>2000</v>
      </c>
      <c r="AW10" s="2">
        <f ca="1">AU10*AR10</f>
        <v>0</v>
      </c>
      <c r="AX10" s="3">
        <f>IF(AL10=0,0,AW10+AV10-AT10)</f>
        <v>0</v>
      </c>
    </row>
    <row r="11" spans="2:50">
      <c r="B11" s="11" t="s">
        <v>15</v>
      </c>
      <c r="C11" s="1" t="s">
        <v>38</v>
      </c>
      <c r="D11" s="29">
        <v>43467</v>
      </c>
      <c r="E11" s="12" t="s">
        <v>16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L11" s="2">
        <f>COUNTIF(may!$F11:$AJ11,"p")</f>
        <v>0</v>
      </c>
      <c r="AM11" s="2">
        <f>COUNTIF(may!$F11:$AJ11,"a")</f>
        <v>0</v>
      </c>
      <c r="AN11" s="2">
        <f>COUNTIF(may!$F11:$AJ11,"l")</f>
        <v>0</v>
      </c>
      <c r="AO11" s="2">
        <v>2</v>
      </c>
      <c r="AP11" s="2">
        <f t="shared" ref="AP11:AP24" si="3">IF(AN11&gt;AO11,AN11-AO11,0)</f>
        <v>0</v>
      </c>
      <c r="AQ11" s="2">
        <f t="shared" ca="1" si="2"/>
        <v>31</v>
      </c>
      <c r="AR11" s="2">
        <f t="shared" ref="AR11:AR24" si="4">IF(AL11=0,0,COUNTIF($F$8:$AJ$8,"sun")+AL11)</f>
        <v>0</v>
      </c>
      <c r="AS11" s="2">
        <v>16000</v>
      </c>
      <c r="AT11" s="2">
        <f t="shared" ref="AT11:AT24" si="5">AS11*5%</f>
        <v>800</v>
      </c>
      <c r="AU11" s="3">
        <f t="shared" ref="AU11:AU24" ca="1" si="6">AS11/AQ11</f>
        <v>516.12903225806451</v>
      </c>
      <c r="AV11" s="3">
        <f t="shared" ref="AV11:AV24" si="7">IF(AS11&gt;20000,3000,2000)</f>
        <v>2000</v>
      </c>
      <c r="AW11" s="2">
        <f t="shared" ref="AW11:AW24" ca="1" si="8">AU11*AR11</f>
        <v>0</v>
      </c>
      <c r="AX11" s="3">
        <f t="shared" ref="AX11:AX24" si="9">IF(AL11=0,0,AW11+AV11-AT11)</f>
        <v>0</v>
      </c>
    </row>
    <row r="12" spans="2:50">
      <c r="B12" s="11" t="s">
        <v>18</v>
      </c>
      <c r="C12" s="19" t="s">
        <v>39</v>
      </c>
      <c r="D12" s="29">
        <v>43468</v>
      </c>
      <c r="E12" s="12" t="s">
        <v>19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L12" s="2">
        <f>COUNTIF(may!$F12:$AJ12,"p")</f>
        <v>0</v>
      </c>
      <c r="AM12" s="2">
        <f>COUNTIF(may!$F12:$AJ12,"a")</f>
        <v>0</v>
      </c>
      <c r="AN12" s="2">
        <f>COUNTIF(may!$F12:$AJ12,"l")</f>
        <v>0</v>
      </c>
      <c r="AO12" s="2">
        <v>2</v>
      </c>
      <c r="AP12" s="2">
        <f t="shared" si="3"/>
        <v>0</v>
      </c>
      <c r="AQ12" s="2">
        <f t="shared" ca="1" si="2"/>
        <v>31</v>
      </c>
      <c r="AR12" s="2">
        <f t="shared" si="4"/>
        <v>0</v>
      </c>
      <c r="AS12" s="2">
        <v>17000</v>
      </c>
      <c r="AT12" s="2">
        <f t="shared" si="5"/>
        <v>850</v>
      </c>
      <c r="AU12" s="3">
        <f t="shared" ca="1" si="6"/>
        <v>548.38709677419354</v>
      </c>
      <c r="AV12" s="3">
        <f t="shared" si="7"/>
        <v>2000</v>
      </c>
      <c r="AW12" s="2">
        <f t="shared" ca="1" si="8"/>
        <v>0</v>
      </c>
      <c r="AX12" s="3">
        <f t="shared" si="9"/>
        <v>0</v>
      </c>
    </row>
    <row r="13" spans="2:50">
      <c r="B13" s="11" t="s">
        <v>21</v>
      </c>
      <c r="C13" s="1" t="s">
        <v>40</v>
      </c>
      <c r="D13" s="29">
        <v>43469</v>
      </c>
      <c r="E13" s="12" t="s">
        <v>14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L13" s="2">
        <f>COUNTIF(may!$F13:$AJ13,"p")</f>
        <v>0</v>
      </c>
      <c r="AM13" s="2">
        <f>COUNTIF(may!$F13:$AJ13,"a")</f>
        <v>0</v>
      </c>
      <c r="AN13" s="2">
        <f>COUNTIF(may!$F13:$AJ13,"l")</f>
        <v>0</v>
      </c>
      <c r="AO13" s="2">
        <v>2</v>
      </c>
      <c r="AP13" s="2">
        <f t="shared" si="3"/>
        <v>0</v>
      </c>
      <c r="AQ13" s="2">
        <f t="shared" ca="1" si="2"/>
        <v>31</v>
      </c>
      <c r="AR13" s="2">
        <f t="shared" si="4"/>
        <v>0</v>
      </c>
      <c r="AS13" s="2">
        <v>18000</v>
      </c>
      <c r="AT13" s="2">
        <f t="shared" si="5"/>
        <v>900</v>
      </c>
      <c r="AU13" s="3">
        <f t="shared" ca="1" si="6"/>
        <v>580.64516129032256</v>
      </c>
      <c r="AV13" s="3">
        <f t="shared" si="7"/>
        <v>2000</v>
      </c>
      <c r="AW13" s="2">
        <f t="shared" ca="1" si="8"/>
        <v>0</v>
      </c>
      <c r="AX13" s="3">
        <f t="shared" si="9"/>
        <v>0</v>
      </c>
    </row>
    <row r="14" spans="2:50">
      <c r="B14" s="11" t="s">
        <v>22</v>
      </c>
      <c r="C14" s="19" t="s">
        <v>41</v>
      </c>
      <c r="D14" s="29">
        <v>43470</v>
      </c>
      <c r="E14" s="12" t="s">
        <v>16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L14" s="2">
        <f>COUNTIF(may!$F14:$AJ14,"p")</f>
        <v>0</v>
      </c>
      <c r="AM14" s="2">
        <f>COUNTIF(may!$F14:$AJ14,"a")</f>
        <v>0</v>
      </c>
      <c r="AN14" s="2">
        <f>COUNTIF(may!$F14:$AJ14,"l")</f>
        <v>0</v>
      </c>
      <c r="AO14" s="2">
        <v>2</v>
      </c>
      <c r="AP14" s="2">
        <f t="shared" si="3"/>
        <v>0</v>
      </c>
      <c r="AQ14" s="2">
        <f t="shared" ca="1" si="2"/>
        <v>31</v>
      </c>
      <c r="AR14" s="2">
        <f t="shared" si="4"/>
        <v>0</v>
      </c>
      <c r="AS14" s="2">
        <v>19000</v>
      </c>
      <c r="AT14" s="2">
        <f t="shared" si="5"/>
        <v>950</v>
      </c>
      <c r="AU14" s="3">
        <f t="shared" ca="1" si="6"/>
        <v>612.90322580645159</v>
      </c>
      <c r="AV14" s="3">
        <f t="shared" si="7"/>
        <v>2000</v>
      </c>
      <c r="AW14" s="2">
        <f t="shared" ca="1" si="8"/>
        <v>0</v>
      </c>
      <c r="AX14" s="3">
        <f t="shared" si="9"/>
        <v>0</v>
      </c>
    </row>
    <row r="15" spans="2:50">
      <c r="B15" s="11" t="s">
        <v>23</v>
      </c>
      <c r="C15" s="1" t="s">
        <v>42</v>
      </c>
      <c r="D15" s="29">
        <v>43471</v>
      </c>
      <c r="E15" s="12" t="s">
        <v>19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L15" s="2">
        <f>COUNTIF(may!$F15:$AJ15,"p")</f>
        <v>0</v>
      </c>
      <c r="AM15" s="2">
        <f>COUNTIF(may!$F15:$AJ15,"a")</f>
        <v>0</v>
      </c>
      <c r="AN15" s="2">
        <f>COUNTIF(may!$F15:$AJ15,"l")</f>
        <v>0</v>
      </c>
      <c r="AO15" s="2">
        <v>2</v>
      </c>
      <c r="AP15" s="2">
        <f t="shared" si="3"/>
        <v>0</v>
      </c>
      <c r="AQ15" s="2">
        <f t="shared" ca="1" si="2"/>
        <v>31</v>
      </c>
      <c r="AR15" s="2">
        <f t="shared" si="4"/>
        <v>0</v>
      </c>
      <c r="AS15" s="2">
        <v>20000</v>
      </c>
      <c r="AT15" s="2">
        <f t="shared" si="5"/>
        <v>1000</v>
      </c>
      <c r="AU15" s="3">
        <f t="shared" ca="1" si="6"/>
        <v>645.16129032258061</v>
      </c>
      <c r="AV15" s="3">
        <f t="shared" si="7"/>
        <v>2000</v>
      </c>
      <c r="AW15" s="2">
        <f t="shared" ca="1" si="8"/>
        <v>0</v>
      </c>
      <c r="AX15" s="3">
        <f t="shared" si="9"/>
        <v>0</v>
      </c>
    </row>
    <row r="16" spans="2:50">
      <c r="B16" s="11" t="s">
        <v>24</v>
      </c>
      <c r="C16" s="19" t="s">
        <v>43</v>
      </c>
      <c r="D16" s="29">
        <v>43472</v>
      </c>
      <c r="E16" s="12" t="s">
        <v>14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L16" s="2">
        <f>COUNTIF(may!$F16:$AJ16,"p")</f>
        <v>0</v>
      </c>
      <c r="AM16" s="2">
        <f>COUNTIF(may!$F16:$AJ16,"a")</f>
        <v>0</v>
      </c>
      <c r="AN16" s="2">
        <f>COUNTIF(may!$F16:$AJ16,"l")</f>
        <v>0</v>
      </c>
      <c r="AO16" s="2">
        <v>2</v>
      </c>
      <c r="AP16" s="2">
        <f t="shared" si="3"/>
        <v>0</v>
      </c>
      <c r="AQ16" s="2">
        <f t="shared" ca="1" si="2"/>
        <v>31</v>
      </c>
      <c r="AR16" s="2">
        <f t="shared" si="4"/>
        <v>0</v>
      </c>
      <c r="AS16" s="2">
        <v>21000</v>
      </c>
      <c r="AT16" s="2">
        <f t="shared" si="5"/>
        <v>1050</v>
      </c>
      <c r="AU16" s="3">
        <f t="shared" ca="1" si="6"/>
        <v>677.41935483870964</v>
      </c>
      <c r="AV16" s="3">
        <f t="shared" si="7"/>
        <v>3000</v>
      </c>
      <c r="AW16" s="2">
        <f t="shared" ca="1" si="8"/>
        <v>0</v>
      </c>
      <c r="AX16" s="3">
        <f t="shared" si="9"/>
        <v>0</v>
      </c>
    </row>
    <row r="17" spans="2:50">
      <c r="B17" s="11" t="s">
        <v>25</v>
      </c>
      <c r="C17" s="1" t="s">
        <v>44</v>
      </c>
      <c r="D17" s="29">
        <v>43473</v>
      </c>
      <c r="E17" s="12" t="s">
        <v>16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L17" s="2">
        <f>COUNTIF(may!$F17:$AJ17,"p")</f>
        <v>0</v>
      </c>
      <c r="AM17" s="2">
        <f>COUNTIF(may!$F17:$AJ17,"a")</f>
        <v>0</v>
      </c>
      <c r="AN17" s="2">
        <f>COUNTIF(may!$F17:$AJ17,"l")</f>
        <v>0</v>
      </c>
      <c r="AO17" s="2">
        <v>2</v>
      </c>
      <c r="AP17" s="2">
        <f t="shared" si="3"/>
        <v>0</v>
      </c>
      <c r="AQ17" s="2">
        <f t="shared" ca="1" si="2"/>
        <v>31</v>
      </c>
      <c r="AR17" s="2">
        <f t="shared" si="4"/>
        <v>0</v>
      </c>
      <c r="AS17" s="2">
        <v>22000</v>
      </c>
      <c r="AT17" s="2">
        <f t="shared" si="5"/>
        <v>1100</v>
      </c>
      <c r="AU17" s="3">
        <f t="shared" ca="1" si="6"/>
        <v>709.67741935483866</v>
      </c>
      <c r="AV17" s="3">
        <f t="shared" si="7"/>
        <v>3000</v>
      </c>
      <c r="AW17" s="2">
        <f t="shared" ca="1" si="8"/>
        <v>0</v>
      </c>
      <c r="AX17" s="3">
        <f t="shared" si="9"/>
        <v>0</v>
      </c>
    </row>
    <row r="18" spans="2:50">
      <c r="B18" s="11" t="s">
        <v>26</v>
      </c>
      <c r="C18" s="19" t="s">
        <v>45</v>
      </c>
      <c r="D18" s="29">
        <v>43474</v>
      </c>
      <c r="E18" s="12" t="s">
        <v>19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L18" s="2">
        <f>COUNTIF(may!$F18:$AJ18,"p")</f>
        <v>0</v>
      </c>
      <c r="AM18" s="2">
        <f>COUNTIF(may!$F18:$AJ18,"a")</f>
        <v>0</v>
      </c>
      <c r="AN18" s="2">
        <f>COUNTIF(may!$F18:$AJ18,"l")</f>
        <v>0</v>
      </c>
      <c r="AO18" s="2">
        <v>2</v>
      </c>
      <c r="AP18" s="2">
        <f t="shared" si="3"/>
        <v>0</v>
      </c>
      <c r="AQ18" s="2">
        <f t="shared" ca="1" si="2"/>
        <v>31</v>
      </c>
      <c r="AR18" s="2">
        <f t="shared" si="4"/>
        <v>0</v>
      </c>
      <c r="AS18" s="2">
        <v>23000</v>
      </c>
      <c r="AT18" s="2">
        <f t="shared" si="5"/>
        <v>1150</v>
      </c>
      <c r="AU18" s="3">
        <f t="shared" ca="1" si="6"/>
        <v>741.93548387096769</v>
      </c>
      <c r="AV18" s="3">
        <f t="shared" si="7"/>
        <v>3000</v>
      </c>
      <c r="AW18" s="2">
        <f t="shared" ca="1" si="8"/>
        <v>0</v>
      </c>
      <c r="AX18" s="3">
        <f t="shared" si="9"/>
        <v>0</v>
      </c>
    </row>
    <row r="19" spans="2:50">
      <c r="B19" s="11" t="s">
        <v>27</v>
      </c>
      <c r="C19" s="1" t="s">
        <v>46</v>
      </c>
      <c r="D19" s="29">
        <v>43475</v>
      </c>
      <c r="E19" s="12" t="s">
        <v>14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L19" s="2">
        <f>COUNTIF(may!$F19:$AJ19,"p")</f>
        <v>0</v>
      </c>
      <c r="AM19" s="2">
        <f>COUNTIF(may!$F19:$AJ19,"a")</f>
        <v>0</v>
      </c>
      <c r="AN19" s="2">
        <f>COUNTIF(may!$F19:$AJ19,"l")</f>
        <v>0</v>
      </c>
      <c r="AO19" s="2">
        <v>2</v>
      </c>
      <c r="AP19" s="2">
        <f t="shared" si="3"/>
        <v>0</v>
      </c>
      <c r="AQ19" s="2">
        <f t="shared" ca="1" si="2"/>
        <v>31</v>
      </c>
      <c r="AR19" s="2">
        <f t="shared" si="4"/>
        <v>0</v>
      </c>
      <c r="AS19" s="2">
        <v>24000</v>
      </c>
      <c r="AT19" s="2">
        <f t="shared" si="5"/>
        <v>1200</v>
      </c>
      <c r="AU19" s="3">
        <f t="shared" ca="1" si="6"/>
        <v>774.19354838709683</v>
      </c>
      <c r="AV19" s="3">
        <f t="shared" si="7"/>
        <v>3000</v>
      </c>
      <c r="AW19" s="2">
        <f t="shared" ca="1" si="8"/>
        <v>0</v>
      </c>
      <c r="AX19" s="3">
        <f t="shared" si="9"/>
        <v>0</v>
      </c>
    </row>
    <row r="20" spans="2:50">
      <c r="B20" s="11" t="s">
        <v>28</v>
      </c>
      <c r="C20" s="19" t="s">
        <v>47</v>
      </c>
      <c r="D20" s="29">
        <v>43476</v>
      </c>
      <c r="E20" s="12" t="s">
        <v>16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L20" s="2">
        <f>COUNTIF(may!$F20:$AJ20,"p")</f>
        <v>0</v>
      </c>
      <c r="AM20" s="2">
        <f>COUNTIF(may!$F20:$AJ20,"a")</f>
        <v>0</v>
      </c>
      <c r="AN20" s="2">
        <f>COUNTIF(may!$F20:$AJ20,"l")</f>
        <v>0</v>
      </c>
      <c r="AO20" s="2">
        <v>2</v>
      </c>
      <c r="AP20" s="2">
        <f t="shared" si="3"/>
        <v>0</v>
      </c>
      <c r="AQ20" s="2">
        <f t="shared" ca="1" si="2"/>
        <v>31</v>
      </c>
      <c r="AR20" s="2">
        <f t="shared" si="4"/>
        <v>0</v>
      </c>
      <c r="AS20" s="2">
        <v>25000</v>
      </c>
      <c r="AT20" s="2">
        <f t="shared" si="5"/>
        <v>1250</v>
      </c>
      <c r="AU20" s="3">
        <f t="shared" ca="1" si="6"/>
        <v>806.45161290322585</v>
      </c>
      <c r="AV20" s="3">
        <f t="shared" si="7"/>
        <v>3000</v>
      </c>
      <c r="AW20" s="2">
        <f t="shared" ca="1" si="8"/>
        <v>0</v>
      </c>
      <c r="AX20" s="3">
        <f t="shared" si="9"/>
        <v>0</v>
      </c>
    </row>
    <row r="21" spans="2:50">
      <c r="B21" s="11" t="s">
        <v>49</v>
      </c>
      <c r="C21" s="19" t="s">
        <v>50</v>
      </c>
      <c r="D21" s="29">
        <v>43477</v>
      </c>
      <c r="E21" s="12" t="s">
        <v>14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L21" s="2">
        <f>COUNTIF(may!$F21:$AJ21,"p")</f>
        <v>0</v>
      </c>
      <c r="AM21" s="2">
        <f>COUNTIF(may!$F21:$AJ21,"a")</f>
        <v>0</v>
      </c>
      <c r="AN21" s="2">
        <f>COUNTIF(may!$F21:$AJ21,"l")</f>
        <v>0</v>
      </c>
      <c r="AO21" s="2">
        <v>2</v>
      </c>
      <c r="AP21" s="2">
        <f t="shared" si="3"/>
        <v>0</v>
      </c>
      <c r="AQ21" s="2">
        <f t="shared" ca="1" si="2"/>
        <v>31</v>
      </c>
      <c r="AR21" s="2">
        <f t="shared" si="4"/>
        <v>0</v>
      </c>
      <c r="AS21" s="2">
        <v>26000</v>
      </c>
      <c r="AT21" s="2">
        <f t="shared" si="5"/>
        <v>1300</v>
      </c>
      <c r="AU21" s="3">
        <f t="shared" ca="1" si="6"/>
        <v>838.70967741935488</v>
      </c>
      <c r="AV21" s="3">
        <f t="shared" si="7"/>
        <v>3000</v>
      </c>
      <c r="AW21" s="2">
        <f t="shared" ca="1" si="8"/>
        <v>0</v>
      </c>
      <c r="AX21" s="3">
        <f t="shared" si="9"/>
        <v>0</v>
      </c>
    </row>
    <row r="22" spans="2:50">
      <c r="B22" s="11" t="s">
        <v>51</v>
      </c>
      <c r="C22" s="1" t="s">
        <v>52</v>
      </c>
      <c r="D22" s="29">
        <v>43478</v>
      </c>
      <c r="E22" s="12" t="s">
        <v>16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L22" s="2">
        <f>COUNTIF(may!$F22:$AJ22,"p")</f>
        <v>0</v>
      </c>
      <c r="AM22" s="2">
        <f>COUNTIF(may!$F22:$AJ22,"a")</f>
        <v>0</v>
      </c>
      <c r="AN22" s="2">
        <f>COUNTIF(may!$F22:$AJ22,"l")</f>
        <v>0</v>
      </c>
      <c r="AO22" s="2">
        <v>2</v>
      </c>
      <c r="AP22" s="2">
        <f t="shared" si="3"/>
        <v>0</v>
      </c>
      <c r="AQ22" s="2">
        <f t="shared" ca="1" si="2"/>
        <v>31</v>
      </c>
      <c r="AR22" s="2">
        <f t="shared" si="4"/>
        <v>0</v>
      </c>
      <c r="AS22" s="2">
        <v>27000</v>
      </c>
      <c r="AT22" s="2">
        <f t="shared" si="5"/>
        <v>1350</v>
      </c>
      <c r="AU22" s="3">
        <f t="shared" ca="1" si="6"/>
        <v>870.9677419354839</v>
      </c>
      <c r="AV22" s="3">
        <f t="shared" si="7"/>
        <v>3000</v>
      </c>
      <c r="AW22" s="2">
        <f t="shared" ca="1" si="8"/>
        <v>0</v>
      </c>
      <c r="AX22" s="3">
        <f t="shared" si="9"/>
        <v>0</v>
      </c>
    </row>
    <row r="23" spans="2:50">
      <c r="B23" s="11" t="s">
        <v>53</v>
      </c>
      <c r="C23" s="19" t="s">
        <v>54</v>
      </c>
      <c r="D23" s="29">
        <v>43479</v>
      </c>
      <c r="E23" s="12" t="s">
        <v>19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L23" s="2">
        <f>COUNTIF(may!$F23:$AJ23,"p")</f>
        <v>0</v>
      </c>
      <c r="AM23" s="2">
        <f>COUNTIF(may!$F23:$AJ23,"a")</f>
        <v>0</v>
      </c>
      <c r="AN23" s="2">
        <f>COUNTIF(may!$F23:$AJ23,"l")</f>
        <v>0</v>
      </c>
      <c r="AO23" s="2">
        <v>2</v>
      </c>
      <c r="AP23" s="2">
        <f t="shared" si="3"/>
        <v>0</v>
      </c>
      <c r="AQ23" s="2">
        <f t="shared" ca="1" si="2"/>
        <v>31</v>
      </c>
      <c r="AR23" s="2">
        <f t="shared" si="4"/>
        <v>0</v>
      </c>
      <c r="AS23" s="2">
        <v>28000</v>
      </c>
      <c r="AT23" s="2">
        <f t="shared" si="5"/>
        <v>1400</v>
      </c>
      <c r="AU23" s="3">
        <f t="shared" ca="1" si="6"/>
        <v>903.22580645161293</v>
      </c>
      <c r="AV23" s="3">
        <f t="shared" si="7"/>
        <v>3000</v>
      </c>
      <c r="AW23" s="2">
        <f t="shared" ca="1" si="8"/>
        <v>0</v>
      </c>
      <c r="AX23" s="3">
        <f t="shared" si="9"/>
        <v>0</v>
      </c>
    </row>
    <row r="24" spans="2:50" ht="16.5" thickBot="1">
      <c r="B24" s="13" t="s">
        <v>55</v>
      </c>
      <c r="C24" s="14" t="s">
        <v>56</v>
      </c>
      <c r="D24" s="34">
        <v>43480</v>
      </c>
      <c r="E24" s="15" t="s">
        <v>14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L24" s="2">
        <f>COUNTIF(may!$F24:$AJ24,"p")</f>
        <v>0</v>
      </c>
      <c r="AM24" s="2">
        <f>COUNTIF(may!$F24:$AJ24,"a")</f>
        <v>0</v>
      </c>
      <c r="AN24" s="2">
        <f>COUNTIF(may!$F24:$AJ24,"l")</f>
        <v>0</v>
      </c>
      <c r="AO24" s="2">
        <v>2</v>
      </c>
      <c r="AP24" s="2">
        <f t="shared" si="3"/>
        <v>0</v>
      </c>
      <c r="AQ24" s="2">
        <f t="shared" ca="1" si="2"/>
        <v>31</v>
      </c>
      <c r="AR24" s="2">
        <f t="shared" si="4"/>
        <v>0</v>
      </c>
      <c r="AS24" s="2">
        <v>29000</v>
      </c>
      <c r="AT24" s="2">
        <f t="shared" si="5"/>
        <v>1450</v>
      </c>
      <c r="AU24" s="3">
        <f t="shared" ca="1" si="6"/>
        <v>935.48387096774195</v>
      </c>
      <c r="AV24" s="3">
        <f t="shared" si="7"/>
        <v>3000</v>
      </c>
      <c r="AW24" s="2">
        <f t="shared" ca="1" si="8"/>
        <v>0</v>
      </c>
      <c r="AX24" s="3">
        <f t="shared" si="9"/>
        <v>0</v>
      </c>
    </row>
  </sheetData>
  <mergeCells count="20">
    <mergeCell ref="C2:AJ4"/>
    <mergeCell ref="AL2:AX4"/>
    <mergeCell ref="B6:E6"/>
    <mergeCell ref="F6:G6"/>
    <mergeCell ref="K6:O6"/>
    <mergeCell ref="Q6:V6"/>
    <mergeCell ref="AW8:AW9"/>
    <mergeCell ref="AX8:AX9"/>
    <mergeCell ref="AQ8:AQ9"/>
    <mergeCell ref="AR8:AR9"/>
    <mergeCell ref="D8:D9"/>
    <mergeCell ref="AL8:AL9"/>
    <mergeCell ref="AM8:AM9"/>
    <mergeCell ref="AN8:AN9"/>
    <mergeCell ref="AO8:AO9"/>
    <mergeCell ref="AS8:AS9"/>
    <mergeCell ref="AT8:AT9"/>
    <mergeCell ref="AU8:AU9"/>
    <mergeCell ref="AV8:AV9"/>
    <mergeCell ref="AP8:AP9"/>
  </mergeCells>
  <conditionalFormatting sqref="F10:AJ24">
    <cfRule type="expression" dxfId="4" priority="1">
      <formula>F$8="sun"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Home</vt:lpstr>
      <vt:lpstr>jan</vt:lpstr>
      <vt:lpstr>feb</vt:lpstr>
      <vt:lpstr>mar</vt:lpstr>
      <vt:lpstr>apr</vt:lpstr>
      <vt:lpstr>may</vt:lpstr>
      <vt:lpstr>jun</vt:lpstr>
      <vt:lpstr>july</vt:lpstr>
      <vt:lpstr>aug</vt:lpstr>
      <vt:lpstr>sep</vt:lpstr>
      <vt:lpstr>oct</vt:lpstr>
      <vt:lpstr>nov</vt:lpstr>
      <vt:lpstr>dec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BALJEET DAGAR1144</dc:creator>
  <cp:lastModifiedBy>MASTER-PC</cp:lastModifiedBy>
  <dcterms:created xsi:type="dcterms:W3CDTF">2019-11-01T05:12:36Z</dcterms:created>
  <dcterms:modified xsi:type="dcterms:W3CDTF">2023-01-19T10:54:45Z</dcterms:modified>
</cp:coreProperties>
</file>