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<sst xmlns="http://schemas.openxmlformats.org/spreadsheetml/2006/main" count="69" uniqueCount="52">
  <si>
    <t>type</t>
  </si>
  <si>
    <t>size</t>
  </si>
  <si>
    <t>qty</t>
  </si>
  <si>
    <t>comments</t>
  </si>
  <si>
    <t>Germany</t>
  </si>
  <si>
    <t>USA</t>
  </si>
  <si>
    <t>Brazil</t>
  </si>
  <si>
    <t>hardware</t>
  </si>
  <si>
    <t>allen key screws DIN912 / ISO 4762</t>
  </si>
  <si>
    <t>M3 x12mm</t>
  </si>
  <si>
    <t>McMaster-Carr</t>
  </si>
  <si>
    <t>M4 x12mm</t>
  </si>
  <si>
    <t>"</t>
  </si>
  <si>
    <t>M2 x30mm</t>
  </si>
  <si>
    <t>Nuts DIN 934 / ISO 4032</t>
  </si>
  <si>
    <t>M2</t>
  </si>
  <si>
    <t>M3</t>
  </si>
  <si>
    <t>M4</t>
  </si>
  <si>
    <t>Ball bearings</t>
  </si>
  <si>
    <t>The total cost for bearings shouldnt exceed 20$.</t>
  </si>
  <si>
    <t xml:space="preserve">Timing Belt </t>
  </si>
  <si>
    <t>GT2 6mm pitch: 2mm</t>
  </si>
  <si>
    <t>2 meters</t>
  </si>
  <si>
    <t>Amazon</t>
  </si>
  <si>
    <t>electronics</t>
  </si>
  <si>
    <t>Arduino Uno Clone</t>
  </si>
  <si>
    <t>Get a Mega if youre not able to solder</t>
  </si>
  <si>
    <t>eBay</t>
  </si>
  <si>
    <t>16x2 LCD shield with 6 buttons</t>
  </si>
  <si>
    <t>28BYJ-48 steppers 5V</t>
  </si>
  <si>
    <t>ULN2003 driver board (usually included with stepper)</t>
  </si>
  <si>
    <t>if possible take the green drivers, blue ones seem to cause troubles</t>
  </si>
  <si>
    <t>^ dabei</t>
  </si>
  <si>
    <t>^included</t>
  </si>
  <si>
    <t>male-to-female jumper cables for Arduino</t>
  </si>
  <si>
    <t>multiple</t>
  </si>
  <si>
    <t>DC-DC Buck step-down converter LM2596</t>
  </si>
  <si>
    <t>bubble level round d=65mm</t>
  </si>
  <si>
    <t>rubber/isolation tape</t>
  </si>
  <si>
    <t>optional</t>
  </si>
  <si>
    <t>HC-06 Bluetooth slave 4-pin</t>
  </si>
  <si>
    <t>for bluetooth control, Android only, unfinished</t>
  </si>
  <si>
    <t>M14 x50mm Hex head screw (can be printed, but not implemented yet)</t>
  </si>
  <si>
    <t>https://www.thingiverse.com/thing:4199778</t>
  </si>
  <si>
    <t>Pulley, if youre not sure if your printer can print one</t>
  </si>
  <si>
    <t>GT2 d=5mm 20 teeth</t>
  </si>
  <si>
    <t>included with the belt amazon</t>
  </si>
  <si>
    <t>PTC heater 12V, lowest temp rating you can find</t>
  </si>
  <si>
    <t>take a small one</t>
  </si>
  <si>
    <t>Recommended if the mount is being used in sub 0°C temps</t>
  </si>
  <si>
    <t>M2 x8mm allen screws and nuts</t>
  </si>
  <si>
    <t>Just in case you ever want to make the autoguider and are buying screws now anyways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</si>
</sst>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color theme="1"/>
      <name val="Arial"/>
    </font>
    <font/>
    <font>
      <u/>
      <color rgb="FF0000FF"/>
    </font>
    <font>
      <u/>
      <sz val="11.0"/>
      <color theme="10"/>
    </font>
    <font>
      <u/>
      <color rgb="FF0000FF"/>
    </font>
    <font>
      <u/>
      <sz val="11.0"/>
      <color theme="10"/>
    </font>
    <font>
      <u/>
      <color rgb="FF0000FF"/>
    </font>
    <font>
      <u/>
      <color rgb="FF0000FF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/>
    <border>
      <left style="double">
        <color rgb="FF000000"/>
      </left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1" numFmtId="0" xfId="0" applyFont="1"/>
    <xf borderId="0" fillId="2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1" fillId="0" fontId="3" numFmtId="0" xfId="0" applyAlignment="1" applyBorder="1" applyFont="1">
      <alignment horizontal="center"/>
    </xf>
    <xf borderId="2" fillId="0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shrinkToFit="0" wrapText="1"/>
    </xf>
    <xf borderId="1" fillId="0" fontId="7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3" fontId="9" numFmtId="0" xfId="0" applyAlignment="1" applyFill="1" applyFont="1">
      <alignment horizontal="center" readingOrder="0"/>
    </xf>
    <xf borderId="0" fillId="0" fontId="1" numFmtId="0" xfId="0" applyAlignment="1" applyFont="1">
      <alignment horizontal="right" readingOrder="0"/>
    </xf>
    <xf borderId="1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1" fillId="0" fontId="2" numFmtId="0" xfId="0" applyAlignment="1" applyBorder="1" applyFont="1">
      <alignment horizontal="center" readingOrder="0" vertical="top"/>
    </xf>
    <xf borderId="0" fillId="0" fontId="2" numFmtId="0" xfId="0" applyAlignment="1" applyFont="1">
      <alignment horizontal="center" readingOrder="0" vertical="top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 readingOrder="0" vertical="center"/>
    </xf>
    <xf borderId="0" fillId="0" fontId="13" numFmtId="0" xfId="0" applyAlignment="1" applyFont="1">
      <alignment readingOrder="0" shrinkToFit="0" wrapText="1"/>
    </xf>
    <xf borderId="0" fillId="3" fontId="14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ebay.com/itm/1602-Serial-Blue-Backlight-LCD-Display-Keypad-4-Arduino-Uno-R3-Mega-2560-Shield-/322548405982" TargetMode="External"/><Relationship Id="rId10" Type="http://schemas.openxmlformats.org/officeDocument/2006/relationships/hyperlink" Target="https://www.ebay.com/itm/NEW-Arduino-UNO-R3-ATMEGA328P-CH340G-Microcontroller-Board-Bootloader-USB-USA/163688192758" TargetMode="External"/><Relationship Id="rId13" Type="http://schemas.openxmlformats.org/officeDocument/2006/relationships/hyperlink" Target="https://www.ebay.com/itm/40-Pin-Dupont-Cables-M-F-M-M-F-F-Jumper-Breadboard-Wire-GPIO-Ribbon-Pi-Arduino/273535843985" TargetMode="External"/><Relationship Id="rId12" Type="http://schemas.openxmlformats.org/officeDocument/2006/relationships/hyperlink" Target="https://www.ebay.com/itm/Stepper-Motor-28BYJ-48-With-Drive-Test-Module-Board-ULN2003-5-Line-4-Phase-5V/121861312264" TargetMode="External"/><Relationship Id="rId1" Type="http://schemas.openxmlformats.org/officeDocument/2006/relationships/hyperlink" Target="https://www.mcmaster.com/91292a114" TargetMode="External"/><Relationship Id="rId2" Type="http://schemas.openxmlformats.org/officeDocument/2006/relationships/hyperlink" Target="https://www.mcmaster.com/91292a117" TargetMode="External"/><Relationship Id="rId3" Type="http://schemas.openxmlformats.org/officeDocument/2006/relationships/hyperlink" Target="https://www.mcmaster.com/91292a034" TargetMode="External"/><Relationship Id="rId4" Type="http://schemas.openxmlformats.org/officeDocument/2006/relationships/hyperlink" Target="https://www.mcmaster.com/91828a111" TargetMode="External"/><Relationship Id="rId9" Type="http://schemas.openxmlformats.org/officeDocument/2006/relationships/hyperlink" Target="https://www.amazon.com/Timing-Upgrade-20Teeth-Locking-Printer/dp/B07S2PYMW5" TargetMode="External"/><Relationship Id="rId15" Type="http://schemas.openxmlformats.org/officeDocument/2006/relationships/hyperlink" Target="https://www.ebay.com/itm/4-Pin-Slave-HC-06-Wireless-Bluetooth-Transeiver-RF-Master-Module-for-Arduino-US/183999109229" TargetMode="External"/><Relationship Id="rId14" Type="http://schemas.openxmlformats.org/officeDocument/2006/relationships/hyperlink" Target="https://www.amazon.com/66x10mm-Circular-Bullseye-Inclinometers-Fluorescent/dp/B074SZXXWC" TargetMode="External"/><Relationship Id="rId17" Type="http://schemas.openxmlformats.org/officeDocument/2006/relationships/hyperlink" Target="https://www.mcmaster.com/91287a786" TargetMode="External"/><Relationship Id="rId16" Type="http://schemas.openxmlformats.org/officeDocument/2006/relationships/hyperlink" Target="https://www.thingiverse.com/thing:4199778" TargetMode="External"/><Relationship Id="rId5" Type="http://schemas.openxmlformats.org/officeDocument/2006/relationships/hyperlink" Target="https://www.mcmaster.com/91828a211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mcmaster.com/91828a231" TargetMode="External"/><Relationship Id="rId18" Type="http://schemas.openxmlformats.org/officeDocument/2006/relationships/hyperlink" Target="https://www.mcmaster.com/91292a832" TargetMode="External"/><Relationship Id="rId7" Type="http://schemas.openxmlformats.org/officeDocument/2006/relationships/hyperlink" Target="https://www.mcmaster.com/5972k323" TargetMode="External"/><Relationship Id="rId8" Type="http://schemas.openxmlformats.org/officeDocument/2006/relationships/hyperlink" Target="https://www.mcmaster.com/5972k1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6.71"/>
    <col customWidth="1" min="3" max="3" width="30.43"/>
    <col customWidth="1" min="5" max="5" width="30.86"/>
    <col customWidth="1" min="6" max="6" width="30.43"/>
    <col customWidth="1" min="7" max="8" width="26.4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1" t="s">
        <v>6</v>
      </c>
      <c r="I1" s="4"/>
      <c r="J1" s="4"/>
    </row>
    <row r="2">
      <c r="A2" s="5" t="s">
        <v>7</v>
      </c>
      <c r="B2" s="6" t="s">
        <v>8</v>
      </c>
      <c r="C2" s="6" t="s">
        <v>9</v>
      </c>
      <c r="D2" s="7">
        <v>50.0</v>
      </c>
      <c r="E2" s="8"/>
      <c r="F2" s="9" t="str">
        <f>HYPERLINK("https://online-schrauben.de/shop/Schrauben/Innensechskantschrauben/ISO-4762-DIN-912-Zylinderkopfschrauben-mit-Innensechskant-aehnl.-DIN-912/Edelstahl-Rostfrei-A2","online-schrauben.de")</f>
        <v>online-schrauben.de</v>
      </c>
      <c r="G2" s="10" t="s">
        <v>10</v>
      </c>
      <c r="H2" s="11" t="str">
        <f>HYPERLINK("https://produto.mercadolivre.com.br/MLB-1047401037-10x-parafuso-allen-cabeca-cilindrica-m3x12mm-frete-gratis-_JM?quantity=1#position=1&amp;type=item&amp;tracking_id=c756cda8-7ea9-4d40-9080-1664687d92d8","Mercado Livre")</f>
        <v>Mercado Livre</v>
      </c>
    </row>
    <row r="3">
      <c r="B3" s="12"/>
      <c r="C3" s="6" t="s">
        <v>11</v>
      </c>
      <c r="D3" s="7">
        <v>4.0</v>
      </c>
      <c r="E3" s="8"/>
      <c r="F3" s="13" t="s">
        <v>12</v>
      </c>
      <c r="G3" s="14" t="s">
        <v>10</v>
      </c>
      <c r="H3" s="11" t="str">
        <f>HYPERLINK("https://produto.mercadolivre.com.br/MLB-938916272-parafuso-allen-m4-x-12mm-cabeca-sextavado-interno-129-50pcs-_JM?quantity=1#position=4&amp;type=item&amp;tracking_id=1ed102b8-e52a-4160-8226-7434687ecc5c","Mercado Livre")</f>
        <v>Mercado Livre</v>
      </c>
    </row>
    <row r="4">
      <c r="B4" s="12"/>
      <c r="C4" s="6" t="s">
        <v>13</v>
      </c>
      <c r="D4" s="7">
        <v>2.0</v>
      </c>
      <c r="E4" s="8"/>
      <c r="F4" s="13" t="s">
        <v>12</v>
      </c>
      <c r="G4" s="14" t="s">
        <v>10</v>
      </c>
      <c r="H4" s="11" t="str">
        <f t="shared" ref="H4:H5" si="1">HYPERLINK("https://produto.mercadolivre.com.br/MLB-1221434431-parafuso-m2-x-30-allen-porcas-arruelas-_JM?quantity=1#position=16&amp;type=item&amp;tracking_id=ea3e2f25-04da-4216-83e6-8e68d66a9cf8","Mercado Livre")</f>
        <v>Mercado Livre</v>
      </c>
    </row>
    <row r="5">
      <c r="B5" s="6" t="s">
        <v>14</v>
      </c>
      <c r="C5" s="6" t="s">
        <v>15</v>
      </c>
      <c r="D5" s="7">
        <v>2.0</v>
      </c>
      <c r="E5" s="8"/>
      <c r="F5" s="9" t="str">
        <f>HYPERLINK("https://online-schrauben.de/shop/Muttern/Sechskantmuttern/DIN-934-Sechskantmuttern-aehnl.-ISO-4032/Edelstahl-Rostfrei-A2","online-schrauben.de")</f>
        <v>online-schrauben.de</v>
      </c>
      <c r="G5" s="14" t="s">
        <v>10</v>
      </c>
      <c r="H5" s="11" t="str">
        <f t="shared" si="1"/>
        <v>Mercado Livre</v>
      </c>
    </row>
    <row r="6">
      <c r="B6" s="12"/>
      <c r="C6" s="6" t="s">
        <v>16</v>
      </c>
      <c r="D6" s="7">
        <v>40.0</v>
      </c>
      <c r="E6" s="8"/>
      <c r="F6" s="13" t="s">
        <v>12</v>
      </c>
      <c r="G6" s="14" t="s">
        <v>10</v>
      </c>
      <c r="H6" s="11" t="str">
        <f>HYPERLINK("https://produto.mercadolivre.com.br/MLB-927241960-porca-sextavada-m3-aco-inox-embc100-unid-_JM?quantity=1#position=4&amp;type=item&amp;tracking_id=cbc722ab-3059-4fab-95a3-02ef2cd89718","Mercado Livre")</f>
        <v>Mercado Livre</v>
      </c>
    </row>
    <row r="7">
      <c r="B7" s="12"/>
      <c r="C7" s="6" t="s">
        <v>17</v>
      </c>
      <c r="D7" s="7">
        <v>4.0</v>
      </c>
      <c r="E7" s="8"/>
      <c r="F7" s="13" t="s">
        <v>12</v>
      </c>
      <c r="G7" s="14" t="s">
        <v>10</v>
      </c>
      <c r="H7" s="11" t="str">
        <f>HYPERLINK("https://produto.mercadolivre.com.br/MLB-1023264898-porca-sextavada-m4-inox-50-pecas-_JM?quantity=1#position=11&amp;type=item&amp;tracking_id=838d2898-8e49-4fab-85e7-e12b357070ab","Mercado Livre")</f>
        <v>Mercado Livre</v>
      </c>
    </row>
    <row r="8">
      <c r="B8" s="15" t="s">
        <v>18</v>
      </c>
      <c r="C8" s="15">
        <v>6001.0</v>
      </c>
      <c r="D8" s="7">
        <v>4.0</v>
      </c>
      <c r="E8" s="16" t="s">
        <v>19</v>
      </c>
      <c r="F8" s="17" t="str">
        <f>HYPERLINK("https://www.kugellager-express.de/rillenkugellager-6001-2rs-12x28x8-mm","Kugellagerexpress")</f>
        <v>Kugellagerexpress</v>
      </c>
      <c r="G8" s="14" t="s">
        <v>10</v>
      </c>
      <c r="H8" s="18" t="str">
        <f>HYPERLINK("https://produto.mercadolivre.com.br/MLB-1030095611-rolamentos-6001-zz-kit-com-10-pecas-12x28x8-_JM?quantity=1#position=1&amp;type=item&amp;tracking_id=3e083e6f-6333-49a0-a7b7-065b96c7265a","Mercado Livre")</f>
        <v>Mercado Livre</v>
      </c>
    </row>
    <row r="9">
      <c r="B9" s="6"/>
      <c r="C9" s="6">
        <v>6801.0</v>
      </c>
      <c r="D9" s="7">
        <v>1.0</v>
      </c>
      <c r="E9" s="8"/>
      <c r="F9" s="9" t="str">
        <f>HYPERLINK("https://www.kugellager-express.de/rillenkugellager-6801-2rs-61801-2rs-12x21x5-mm","Kugellagerexpress")</f>
        <v>Kugellagerexpress</v>
      </c>
      <c r="G9" s="14" t="s">
        <v>10</v>
      </c>
      <c r="H9" s="11" t="str">
        <f>HYPERLINK("https://produto.mercadolivre.com.br/MLB-1359809523-rolamento-6801zz-hgf-12-x-21-x-5-_JM?quantity=1#position=1&amp;type=item&amp;tracking_id=a867fc22-ddb5-4914-8250-e42e37db0499","Mercado Livre")</f>
        <v>Mercado Livre</v>
      </c>
    </row>
    <row r="10">
      <c r="B10" s="6" t="s">
        <v>20</v>
      </c>
      <c r="C10" s="19" t="s">
        <v>21</v>
      </c>
      <c r="D10" s="20" t="s">
        <v>22</v>
      </c>
      <c r="E10" s="8"/>
      <c r="F10" s="9" t="str">
        <f>HYPERLINK("https://www.ebay.de/itm/1-50-m-Zahnriemen-GT2-Stahlgeflecht-Meterware-2GT-open-belt-3D-Drucker/162082341112","Ebay")</f>
        <v>Ebay</v>
      </c>
      <c r="G10" s="14" t="s">
        <v>23</v>
      </c>
      <c r="H10" s="11" t="str">
        <f>HYPERLINK("https://produto.mercadolivre.com.br/MLB-871415487-correia-gt2-de-6mm-com-passo-2mm-pitch-cnc-impressora-3d-_JM?quantity=1#position=1&amp;type=item&amp;tracking_id=78a2a9ef-7cec-4aa9-b878-8f63d8dec3b6","Mercado Livre")</f>
        <v>Mercado Livre</v>
      </c>
    </row>
    <row r="11">
      <c r="B11" s="12"/>
      <c r="C11" s="12"/>
      <c r="E11" s="8"/>
      <c r="F11" s="21"/>
      <c r="G11" s="22"/>
      <c r="H11" s="12"/>
    </row>
    <row r="12">
      <c r="A12" s="5" t="s">
        <v>24</v>
      </c>
      <c r="B12" s="15" t="s">
        <v>25</v>
      </c>
      <c r="C12" s="23"/>
      <c r="D12" s="24">
        <v>1.0</v>
      </c>
      <c r="E12" s="25" t="s">
        <v>26</v>
      </c>
      <c r="F12" s="17" t="str">
        <f>HYPERLINK("https://www.ebay.de/itm/For-Arduino-UNO-R3-kompatibles-Board-ATmega328-CH340G-USB-CHIP-QITA/283683398610","Ebay")</f>
        <v>Ebay</v>
      </c>
      <c r="G12" s="14" t="s">
        <v>27</v>
      </c>
      <c r="H12" s="11" t="str">
        <f>HYPERLINK("https://produto.mercadolivre.com.br/MLB-1296455638-arduino-uno-r3-atmega-328p-ch340-pinos-_JM?quantity=1#position=4&amp;type=item&amp;tracking_id=227d8308-7bb3-48ff-97af-825fe253c320","Mercado Livre")</f>
        <v>Mercado Livre</v>
      </c>
    </row>
    <row r="13">
      <c r="B13" s="6" t="s">
        <v>28</v>
      </c>
      <c r="C13" s="12"/>
      <c r="D13" s="7">
        <v>1.0</v>
      </c>
      <c r="E13" s="8"/>
      <c r="F13" s="9" t="str">
        <f>HYPERLINK("https://www.ebay.de/itm/LCD-1602-Keypad-Display-Shield-Arduino-Uno-Mega2560-HD44780-Modul-Blau/253638059554","Ebay")</f>
        <v>Ebay</v>
      </c>
      <c r="G13" s="14" t="s">
        <v>27</v>
      </c>
      <c r="H13" s="11" t="str">
        <f>HYPERLINK("https://produto.mercadolivre.com.br/MLB-1195424180-display-16x2-lcd-shield-keypad-6-botoes-p-arduino-com-nfe-_JM#position=3&amp;type=item&amp;tracking_id=b1368474-c160-4cde-a905-c132cdeba516","Mercado Livre")</f>
        <v>Mercado Livre</v>
      </c>
    </row>
    <row r="14">
      <c r="B14" s="6" t="s">
        <v>29</v>
      </c>
      <c r="C14" s="12"/>
      <c r="D14" s="7">
        <v>2.0</v>
      </c>
      <c r="E14" s="8"/>
      <c r="F14" s="9" t="str">
        <f>HYPERLINK("https://www.ebay.de/itm/DC-5V-Stepper-Motor-28BYJ-48-ULN2003-Driver-Treiber-Modul-Arduino/253998290121","Ebay")</f>
        <v>Ebay</v>
      </c>
      <c r="G14" s="14" t="s">
        <v>27</v>
      </c>
      <c r="H14" s="11" t="str">
        <f t="shared" ref="H14:H15" si="2">HYPERLINK("https://produto.mercadolivre.com.br/MLB-1425563855-motor-de-passo-5v-drive-uln2003-stepper-motor-arduino-_JM?quantity=1#position=1&amp;type=item&amp;tracking_id=cbdc26b4-328b-4940-8f1b-e837935c9eab","Mercado Livre")</f>
        <v>Mercado Livre</v>
      </c>
    </row>
    <row r="15">
      <c r="B15" s="15" t="s">
        <v>30</v>
      </c>
      <c r="C15" s="12"/>
      <c r="D15" s="7">
        <v>2.0</v>
      </c>
      <c r="E15" s="26" t="s">
        <v>31</v>
      </c>
      <c r="F15" s="27" t="s">
        <v>32</v>
      </c>
      <c r="G15" s="28" t="s">
        <v>33</v>
      </c>
      <c r="H15" s="11" t="str">
        <f t="shared" si="2"/>
        <v>Mercado Livre</v>
      </c>
    </row>
    <row r="16">
      <c r="B16" s="6" t="s">
        <v>34</v>
      </c>
      <c r="C16" s="12"/>
      <c r="D16" s="20" t="s">
        <v>35</v>
      </c>
      <c r="E16" s="8"/>
      <c r="F16" s="21"/>
      <c r="G16" s="14" t="s">
        <v>27</v>
      </c>
      <c r="H16" s="11" t="str">
        <f>HYPERLINK("https://produto.mercadolivre.com.br/MLB-1334153436-kit-40-cabo-jumper-macho-x-fmea-para-arduino-_JM?quantity=1#position=1&amp;type=item&amp;tracking_id=6c2f157e-c041-48c9-811e-39149ab2ab47","Mercado Livre")</f>
        <v>Mercado Livre</v>
      </c>
    </row>
    <row r="17">
      <c r="B17" s="6" t="s">
        <v>36</v>
      </c>
      <c r="C17" s="29" t="str">
        <f>HYPERLINK("https://www.ebay.com/itm/LM2596-Buck-Step-down-Power-Converter-Module-DC-4-0-40-to-1-3-37V-LED-Voltmeter/382988367908","like this one")</f>
        <v>like this one</v>
      </c>
      <c r="D17" s="20">
        <v>1.0</v>
      </c>
      <c r="E17" s="26"/>
      <c r="F17" s="9" t="str">
        <f>HYPERLINK("https://www.ebay.de/itm/XL4015-LED-5A-DCDC-Voltage-Step-Down-Buck-Converter-Volt-meter-With-Display/323964079658","Ebay")</f>
        <v>Ebay</v>
      </c>
      <c r="G17" s="30" t="str">
        <f>HYPERLINK("https://www.ebay.com/itm/LM2596-Buck-Step-down-Power-Converter-Module-DC-4-0-40-to-1-3-37V-LED-Volt-N36/323398185095","Ebay")</f>
        <v>Ebay</v>
      </c>
      <c r="H17" s="31" t="str">
        <f>HYPERLINK("https://produto.mercadolivre.com.br/MLB-756355702-regulador-de-tenso-ajustavel-lm2596-dc-dc-display-step-down-_JM?quantity=1#reco_item_pos=3","Mercado Livre")</f>
        <v>Mercado Livre</v>
      </c>
    </row>
    <row r="18">
      <c r="B18" s="6" t="s">
        <v>37</v>
      </c>
      <c r="C18" s="12"/>
      <c r="D18" s="20">
        <v>1.0</v>
      </c>
      <c r="E18" s="8"/>
      <c r="F18" s="9" t="str">
        <f>HYPERLINK("https://www.ebay.de/itm/Dosenlibelle-Wasserwaage-%C3%98-65-x-11mm-Libelle-Pr%C3%A4zisions-Waage-Durchmesser/283604069193","Ebay")</f>
        <v>Ebay</v>
      </c>
      <c r="G18" s="14" t="s">
        <v>23</v>
      </c>
      <c r="H18" s="12"/>
    </row>
    <row r="19">
      <c r="B19" s="6" t="s">
        <v>38</v>
      </c>
      <c r="C19" s="12"/>
      <c r="D19" s="32"/>
      <c r="E19" s="8"/>
      <c r="F19" s="21"/>
      <c r="G19" s="22"/>
      <c r="H19" s="12"/>
    </row>
    <row r="20">
      <c r="B20" s="12"/>
      <c r="C20" s="12"/>
      <c r="D20" s="32"/>
      <c r="E20" s="8"/>
      <c r="F20" s="21"/>
      <c r="G20" s="22"/>
      <c r="H20" s="12"/>
    </row>
    <row r="21">
      <c r="A21" s="5" t="s">
        <v>39</v>
      </c>
      <c r="B21" s="15" t="s">
        <v>40</v>
      </c>
      <c r="C21" s="12"/>
      <c r="D21" s="33">
        <v>1.0</v>
      </c>
      <c r="E21" s="16" t="s">
        <v>41</v>
      </c>
      <c r="F21" s="21"/>
      <c r="G21" s="14" t="s">
        <v>27</v>
      </c>
      <c r="H21" s="31" t="str">
        <f>HYPERLINK("https://produto.mercadolivre.com.br/MLB-1306751619-modulo-bluetooth-hc06-hc-06-slave-rs232-arduino-pic-_JM#position=6&amp;type=item&amp;tracking_id=0b2f29b1-74a2-40a4-8b01-2631dbee4b90","Mercado Livre")</f>
        <v>Mercado Livre</v>
      </c>
    </row>
    <row r="22">
      <c r="B22" s="15" t="s">
        <v>42</v>
      </c>
      <c r="C22" s="23"/>
      <c r="D22" s="33">
        <v>3.0</v>
      </c>
      <c r="E22" s="34" t="s">
        <v>43</v>
      </c>
      <c r="F22" s="21"/>
      <c r="G22" s="14" t="s">
        <v>10</v>
      </c>
      <c r="H22" s="12"/>
    </row>
    <row r="23">
      <c r="B23" s="6" t="s">
        <v>44</v>
      </c>
      <c r="C23" s="35" t="s">
        <v>45</v>
      </c>
      <c r="D23" s="20">
        <v>2.0</v>
      </c>
      <c r="E23" s="8"/>
      <c r="F23" s="9" t="str">
        <f>HYPERLINK("https://www.ebay.de/itm/GT2-Zahnrad-2GT-12-16-20-Pulley-Riemenscheibe-Zahnriemenrad-CNC-3D-Druck/162384523724","Ebay")</f>
        <v>Ebay</v>
      </c>
      <c r="G23" s="36" t="s">
        <v>46</v>
      </c>
      <c r="H23" s="11" t="str">
        <f>HYPERLINK("https://produto.mercadolivre.com.br/MLB-923831631-polia-gt2-20-dentes-furo-5mm-correia-6mm-impressora-3d-_JM?quantity=1#position=2&amp;type=item&amp;tracking_id=c9ae06ee-b81e-4385-bd10-2f9b40c7d40e","Mercado Livre")</f>
        <v>Mercado Livre</v>
      </c>
    </row>
    <row r="24">
      <c r="B24" s="15" t="s">
        <v>47</v>
      </c>
      <c r="C24" s="6" t="s">
        <v>48</v>
      </c>
      <c r="D24" s="20">
        <v>1.0</v>
      </c>
      <c r="E24" s="26" t="s">
        <v>49</v>
      </c>
      <c r="F24" s="21"/>
      <c r="G24" s="11" t="str">
        <f t="shared" ref="G24:H24" si="3">HYPERLINK("https://pt.aliexpress.com/item/32695646350.html?spm=a2g0o.productlist.0.0.e001168cd2Un1q&amp;algo_pvid=58eda2c0-9cd1-4f0a-856e-3a61745ef79d&amp;algo_expid=58eda2c0-9cd1-4f0a-856e-3a61745ef79d-0&amp;btsid=0ab6fa7b15825826242994951e1418&amp;ws_ab_test=searchweb0_0,searchwe"&amp;"b201602_,searchweb201603_","Aliexpress")</f>
        <v>Aliexpress</v>
      </c>
      <c r="H24" s="11" t="str">
        <f t="shared" si="3"/>
        <v>Aliexpress</v>
      </c>
    </row>
    <row r="25">
      <c r="B25" s="6"/>
      <c r="C25" s="6"/>
      <c r="D25" s="20"/>
      <c r="E25" s="26"/>
      <c r="F25" s="21"/>
      <c r="G25" s="22"/>
      <c r="H25" s="12"/>
    </row>
    <row r="26">
      <c r="B26" s="15" t="s">
        <v>50</v>
      </c>
      <c r="C26" s="12"/>
      <c r="D26" s="20">
        <v>4.0</v>
      </c>
      <c r="E26" s="26" t="s">
        <v>51</v>
      </c>
      <c r="F26" s="21"/>
      <c r="G26" s="14" t="s">
        <v>10</v>
      </c>
      <c r="H26" s="12"/>
    </row>
    <row r="27">
      <c r="B27" s="12"/>
      <c r="C27" s="12"/>
      <c r="D27" s="32"/>
      <c r="G27" s="12"/>
    </row>
    <row r="28">
      <c r="B28" s="12"/>
      <c r="C28" s="12"/>
      <c r="D28" s="32"/>
      <c r="G28" s="12"/>
    </row>
    <row r="29">
      <c r="B29" s="12"/>
      <c r="C29" s="12"/>
      <c r="D29" s="32"/>
    </row>
    <row r="30">
      <c r="B30" s="12"/>
      <c r="C30" s="12"/>
      <c r="D30" s="32"/>
    </row>
    <row r="31">
      <c r="B31" s="12"/>
      <c r="C31" s="12"/>
      <c r="D31" s="32"/>
    </row>
    <row r="32">
      <c r="B32" s="12"/>
      <c r="C32" s="12"/>
      <c r="D32" s="32"/>
    </row>
    <row r="33">
      <c r="B33" s="12"/>
      <c r="C33" s="12"/>
      <c r="D33" s="32"/>
    </row>
    <row r="34">
      <c r="B34" s="12"/>
      <c r="C34" s="12"/>
      <c r="D34" s="32"/>
    </row>
    <row r="35">
      <c r="B35" s="12"/>
      <c r="C35" s="12"/>
      <c r="D35" s="32"/>
    </row>
    <row r="36">
      <c r="B36" s="12"/>
      <c r="C36" s="12"/>
      <c r="D36" s="32"/>
    </row>
    <row r="37">
      <c r="B37" s="12"/>
      <c r="D37" s="32"/>
    </row>
    <row r="38">
      <c r="B38" s="12"/>
    </row>
    <row r="39">
      <c r="B39" s="12"/>
    </row>
    <row r="40">
      <c r="B40" s="12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2"/>
    <hyperlink r:id="rId11" ref="G13"/>
    <hyperlink r:id="rId12" ref="G14"/>
    <hyperlink r:id="rId13" ref="G16"/>
    <hyperlink r:id="rId14" ref="G18"/>
    <hyperlink r:id="rId15" ref="G21"/>
    <hyperlink r:id="rId16" ref="E22"/>
    <hyperlink r:id="rId17" ref="G22"/>
    <hyperlink r:id="rId18" ref="G26"/>
  </hyperlinks>
  <drawing r:id="rId19"/>
</worksheet>
</file>