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3rd-sem\"/>
    </mc:Choice>
  </mc:AlternateContent>
  <bookViews>
    <workbookView xWindow="0" yWindow="0" windowWidth="20490" windowHeight="7800"/>
  </bookViews>
  <sheets>
    <sheet name="num1" sheetId="1" r:id="rId1"/>
    <sheet name="num2" sheetId="2" r:id="rId2"/>
    <sheet name="num3" sheetId="3" r:id="rId3"/>
    <sheet name="num4" sheetId="4" r:id="rId4"/>
    <sheet name="num5" sheetId="5" r:id="rId5"/>
  </sheets>
  <definedNames>
    <definedName name="_xlchart.0" hidden="1">'num5'!$A$2:$A$11</definedName>
    <definedName name="_xlchart.1" hidden="1">'num5'!$B$1</definedName>
    <definedName name="_xlchart.2" hidden="1">'num5'!$B$2:$B$11</definedName>
    <definedName name="_xlchart.3" hidden="1">'num5'!$A$2:$A$11</definedName>
    <definedName name="_xlchart.4" hidden="1">'num5'!$B$1</definedName>
    <definedName name="_xlchart.5" hidden="1">'num5'!$B$2:$B$11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2" l="1"/>
  <c r="B11" i="4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D11" i="4" s="1"/>
  <c r="A14" i="4" s="1"/>
  <c r="E2" i="4" l="1"/>
  <c r="E11" i="4" s="1"/>
  <c r="B14" i="4" s="1"/>
  <c r="C14" i="4" s="1"/>
  <c r="G42" i="4"/>
  <c r="G41" i="4"/>
  <c r="G40" i="4"/>
  <c r="G39" i="4"/>
  <c r="G38" i="4"/>
  <c r="G37" i="4"/>
  <c r="G36" i="4"/>
  <c r="G35" i="4"/>
  <c r="F36" i="4" l="1"/>
  <c r="F40" i="4"/>
  <c r="E42" i="4"/>
  <c r="F42" i="4" s="1"/>
  <c r="E36" i="4"/>
  <c r="E37" i="4"/>
  <c r="F37" i="4" s="1"/>
  <c r="E38" i="4"/>
  <c r="F38" i="4" s="1"/>
  <c r="E39" i="4"/>
  <c r="F39" i="4" s="1"/>
  <c r="E40" i="4"/>
  <c r="E41" i="4"/>
  <c r="F41" i="4" s="1"/>
  <c r="E35" i="4"/>
  <c r="F35" i="4" s="1"/>
  <c r="A35" i="4"/>
  <c r="D5" i="2"/>
  <c r="B2" i="3"/>
  <c r="B1" i="3"/>
  <c r="D2" i="2"/>
  <c r="D3" i="2"/>
  <c r="D4" i="2"/>
  <c r="D6" i="2"/>
  <c r="D15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6" i="1"/>
  <c r="D17" i="1"/>
</calcChain>
</file>

<file path=xl/sharedStrings.xml><?xml version="1.0" encoding="utf-8"?>
<sst xmlns="http://schemas.openxmlformats.org/spreadsheetml/2006/main" count="80" uniqueCount="62">
  <si>
    <t>values</t>
  </si>
  <si>
    <t>mean</t>
  </si>
  <si>
    <t>variance</t>
  </si>
  <si>
    <t>Mean</t>
  </si>
  <si>
    <t>Median</t>
  </si>
  <si>
    <t>Mode</t>
  </si>
  <si>
    <t>Minimum Value</t>
  </si>
  <si>
    <t>Maximum Value</t>
  </si>
  <si>
    <t>Quartile 1 (Q1)</t>
  </si>
  <si>
    <t>Quartile 3 (Q3)</t>
  </si>
  <si>
    <t>Range</t>
  </si>
  <si>
    <t>Quartile 2 (Q2 / Median)</t>
  </si>
  <si>
    <t>Quartile Deviation</t>
  </si>
  <si>
    <t>Coefficient of Variation</t>
  </si>
  <si>
    <t>Skewness</t>
  </si>
  <si>
    <t>Kurtosis</t>
  </si>
  <si>
    <t>Formula</t>
  </si>
  <si>
    <t>No. of Observations</t>
  </si>
  <si>
    <t>Father</t>
  </si>
  <si>
    <t>Son</t>
  </si>
  <si>
    <t>Standard Deviation</t>
  </si>
  <si>
    <t>Variance</t>
  </si>
  <si>
    <t>Calculation</t>
  </si>
  <si>
    <t>Slope (b₁)</t>
  </si>
  <si>
    <t>Intercept (b₀)</t>
  </si>
  <si>
    <t>Estimate son height for father = 70</t>
  </si>
  <si>
    <t>Coefficient of Determination (R²)</t>
  </si>
  <si>
    <t>f</t>
  </si>
  <si>
    <t>F</t>
  </si>
  <si>
    <t>Marks</t>
  </si>
  <si>
    <t>0-10</t>
  </si>
  <si>
    <t>"10-20"</t>
  </si>
  <si>
    <t>20-30</t>
  </si>
  <si>
    <t>30-40</t>
  </si>
  <si>
    <t>40-50</t>
  </si>
  <si>
    <t>50-60</t>
  </si>
  <si>
    <t>60-70</t>
  </si>
  <si>
    <t>70-80</t>
  </si>
  <si>
    <t>80-90</t>
  </si>
  <si>
    <t>90-100</t>
  </si>
  <si>
    <t>Class</t>
  </si>
  <si>
    <t>Frequency</t>
  </si>
  <si>
    <t>1 - (COMBIN(4,0)*COMBIN(6,5)/COMBIN(10,5)) - (COMBIN(4,1)*COMBIN(6,4)/COMBIN(10,5))</t>
  </si>
  <si>
    <t>(COMBIN(4,1)*COMBIN(6,4)/COMBIN(10,5))</t>
  </si>
  <si>
    <t>For Son's height on Father's Height</t>
  </si>
  <si>
    <t>Y on X</t>
  </si>
  <si>
    <t>y=a+bx</t>
  </si>
  <si>
    <t>a</t>
  </si>
  <si>
    <t>b</t>
  </si>
  <si>
    <t>When Father's Height is 70 inches</t>
  </si>
  <si>
    <t>Son's height</t>
  </si>
  <si>
    <t>fx</t>
  </si>
  <si>
    <t>fx^2</t>
  </si>
  <si>
    <t>LCB</t>
  </si>
  <si>
    <t>UCB</t>
  </si>
  <si>
    <t>MidValue</t>
  </si>
  <si>
    <t>class</t>
  </si>
  <si>
    <t>mid point</t>
  </si>
  <si>
    <t>10--20</t>
  </si>
  <si>
    <t>sum</t>
  </si>
  <si>
    <t>sd</t>
  </si>
  <si>
    <t>Correlation cofficient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</si>
</sst>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16" fontId="0" fillId="0" borderId="0" xfId="0" applyNumberFormat="1"/>
    <xf numFmtId="16" fontId="0" fillId="0" borderId="0" xfId="0" applyNumberFormat="1" applyAlignment="1">
      <alignment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'num5'!$B$1</c:f>
              <c:strCache>
                <c:ptCount val="1"/>
                <c:pt idx="0">
                  <c:v>F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'num5'!$A$2:$A$11</c:f>
              <c:strCache>
                <c:ptCount val="10"/>
                <c:pt idx="0">
                  <c:v>0-10</c:v>
                </c:pt>
                <c:pt idx="1">
                  <c:v>"10-20"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'num5'!$B$2:$B$11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15</c:v>
                </c:pt>
                <c:pt idx="4">
                  <c:v>25</c:v>
                </c:pt>
                <c:pt idx="5">
                  <c:v>20</c:v>
                </c:pt>
                <c:pt idx="6">
                  <c:v>14</c:v>
                </c:pt>
                <c:pt idx="7">
                  <c:v>12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35-4BB5-9541-B47DD2484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'num5'!$B$1</c:f>
              <c:strCache>
                <c:ptCount val="1"/>
                <c:pt idx="0">
                  <c:v>F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'num5'!$A$2:$A$11</c:f>
              <c:strCache>
                <c:ptCount val="10"/>
                <c:pt idx="0">
                  <c:v>0-10</c:v>
                </c:pt>
                <c:pt idx="1">
                  <c:v>"10-20"</c:v>
                </c:pt>
                <c:pt idx="2">
                  <c:v>20-30</c:v>
                </c:pt>
                <c:pt idx="3">
                  <c:v>30-40</c:v>
                </c:pt>
                <c:pt idx="4">
                  <c:v>40-50</c:v>
                </c:pt>
                <c:pt idx="5">
                  <c:v>50-60</c:v>
                </c:pt>
                <c:pt idx="6">
                  <c:v>60-70</c:v>
                </c:pt>
                <c:pt idx="7">
                  <c:v>70-80</c:v>
                </c:pt>
                <c:pt idx="8">
                  <c:v>80-90</c:v>
                </c:pt>
                <c:pt idx="9">
                  <c:v>90-100</c:v>
                </c:pt>
              </c:strCache>
            </c:strRef>
          </c:cat>
          <c:val>
            <c:numRef>
              <c:f>'num5'!$B$2:$B$11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15</c:v>
                </c:pt>
                <c:pt idx="4">
                  <c:v>25</c:v>
                </c:pt>
                <c:pt idx="5">
                  <c:v>20</c:v>
                </c:pt>
                <c:pt idx="6">
                  <c:v>14</c:v>
                </c:pt>
                <c:pt idx="7">
                  <c:v>12</c:v>
                </c:pt>
                <c:pt idx="8">
                  <c:v>8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6-4550-BDCF-B14E4F821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5231216"/>
        <c:axId val="405231872"/>
      </c:barChart>
      <c:catAx>
        <c:axId val="40523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31872"/>
        <c:crosses val="autoZero"/>
        <c:auto val="1"/>
        <c:lblAlgn val="ctr"/>
        <c:lblOffset val="100"/>
        <c:noMultiLvlLbl val="0"/>
      </c:catAx>
      <c:valAx>
        <c:axId val="4052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3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_xlchart.3</cx:f>
      </cx:strDim>
      <cx:numDim type="val">
        <cx:f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Histogram</a:t>
            </a:r>
          </a:p>
        </cx:rich>
      </cx:tx>
    </cx:title>
    <cx:plotArea>
      <cx:plotAreaRegion>
        <cx:series layoutId="clusteredColumn" uniqueId="{E5EB7279-755F-41C9-8B38-CBDB66DFF016}">
          <cx:tx>
            <cx:txData>
              <cx:f>_xlchart.4</cx:f>
              <cx:v>F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171450</xdr:rowOff>
    </xdr:from>
    <xdr:to>
      <xdr:col>8</xdr:col>
      <xdr:colOff>495300</xdr:colOff>
      <xdr:row>12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485775</xdr:colOff>
      <xdr:row>0</xdr:row>
      <xdr:rowOff>180975</xdr:rowOff>
    </xdr:from>
    <xdr:to>
      <xdr:col>14</xdr:col>
      <xdr:colOff>419100</xdr:colOff>
      <xdr:row>12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605518</xdr:colOff>
      <xdr:row>13</xdr:row>
      <xdr:rowOff>46264</xdr:rowOff>
    </xdr:from>
    <xdr:to>
      <xdr:col>8</xdr:col>
      <xdr:colOff>243568</xdr:colOff>
      <xdr:row>25</xdr:row>
      <xdr:rowOff>160564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workbookViewId="0">
      <selection activeCell="E11" sqref="E11"/>
    </sheetView>
  </sheetViews>
  <sheetFormatPr defaultRowHeight="15"/>
  <cols>
    <col min="3" max="3" width="28.85546875" customWidth="1"/>
    <col min="4" max="4" width="19.140625" customWidth="1"/>
  </cols>
  <sheetData>
    <row r="1" spans="1:4">
      <c r="A1" s="7" t="s">
        <v>0</v>
      </c>
    </row>
    <row r="2" spans="1:4">
      <c r="A2" s="9">
        <v>83</v>
      </c>
      <c r="C2" s="1" t="s">
        <v>17</v>
      </c>
      <c r="D2" s="10">
        <f>COUNT(A2:A38)</f>
        <v>36</v>
      </c>
    </row>
    <row r="3" spans="1:4">
      <c r="A3" s="9">
        <v>21</v>
      </c>
      <c r="C3" s="1" t="s">
        <v>3</v>
      </c>
      <c r="D3" s="10">
        <f>AVERAGE(A2:A38)</f>
        <v>40.555555555555557</v>
      </c>
    </row>
    <row r="4" spans="1:4">
      <c r="A4" s="9">
        <v>54</v>
      </c>
      <c r="C4" s="1" t="s">
        <v>4</v>
      </c>
      <c r="D4" s="10">
        <f>MEDIAN(A2:A38)</f>
        <v>30</v>
      </c>
    </row>
    <row r="5" spans="1:4">
      <c r="A5" s="9">
        <v>70</v>
      </c>
      <c r="C5" s="1" t="s">
        <v>5</v>
      </c>
      <c r="D5" s="10">
        <f>_xlfn.MODE.SNGL(A2:A38)</f>
        <v>83</v>
      </c>
    </row>
    <row r="6" spans="1:4">
      <c r="A6" s="9">
        <v>20</v>
      </c>
      <c r="C6" s="1" t="s">
        <v>6</v>
      </c>
      <c r="D6" s="10">
        <f>MIN(A2:A38)</f>
        <v>2</v>
      </c>
    </row>
    <row r="7" spans="1:4">
      <c r="A7" s="9">
        <v>75</v>
      </c>
      <c r="C7" s="1" t="s">
        <v>7</v>
      </c>
      <c r="D7" s="10">
        <f>MAX(A2:A38)</f>
        <v>88</v>
      </c>
    </row>
    <row r="8" spans="1:4">
      <c r="A8" s="9">
        <v>18</v>
      </c>
      <c r="C8" s="1" t="s">
        <v>10</v>
      </c>
      <c r="D8" s="10">
        <f>MAX(A2:A38)-MIN(A2:A38)</f>
        <v>86</v>
      </c>
    </row>
    <row r="9" spans="1:4">
      <c r="A9" s="9">
        <v>4</v>
      </c>
      <c r="C9" s="1" t="s">
        <v>8</v>
      </c>
      <c r="D9" s="10">
        <f>_xlfn.QUARTILE.INC(A2:A38,1)</f>
        <v>19.75</v>
      </c>
    </row>
    <row r="10" spans="1:4">
      <c r="A10" s="9">
        <v>88</v>
      </c>
      <c r="C10" s="1" t="s">
        <v>11</v>
      </c>
      <c r="D10" s="10">
        <f>_xlfn.QUARTILE.INC(A2:A38,2)</f>
        <v>30</v>
      </c>
    </row>
    <row r="11" spans="1:4" ht="15.75" customHeight="1">
      <c r="A11" s="9">
        <v>19</v>
      </c>
      <c r="C11" s="1" t="s">
        <v>9</v>
      </c>
      <c r="D11" s="10">
        <f>_xlfn.QUARTILE.INC(A2:A38,3)</f>
        <v>64.75</v>
      </c>
    </row>
    <row r="12" spans="1:4">
      <c r="A12" s="9">
        <v>40</v>
      </c>
      <c r="C12" s="1" t="s">
        <v>12</v>
      </c>
      <c r="D12" s="10">
        <f>(_xlfn.QUARTILE.INC(A2:A38,3)-_xlfn.QUARTILE.INC(A2:A38,1))/2</f>
        <v>22.5</v>
      </c>
    </row>
    <row r="13" spans="1:4">
      <c r="A13" s="9">
        <v>21</v>
      </c>
      <c r="C13" s="1" t="s">
        <v>20</v>
      </c>
      <c r="D13" s="10">
        <f>_xlfn.STDEV.S(A2:A38)</f>
        <v>27.263208536093835</v>
      </c>
    </row>
    <row r="14" spans="1:4">
      <c r="A14" s="9">
        <v>26</v>
      </c>
      <c r="C14" s="1" t="s">
        <v>21</v>
      </c>
      <c r="D14" s="10">
        <f>_xlfn.VAR.S(A2:A38)</f>
        <v>743.28253968253978</v>
      </c>
    </row>
    <row r="15" spans="1:4">
      <c r="A15" s="9">
        <v>57</v>
      </c>
      <c r="C15" s="1" t="s">
        <v>13</v>
      </c>
      <c r="D15" s="10">
        <f>_xlfn.STDEV.S(A2:A38)/AVERAGE(A2:A38)*100</f>
        <v>67.224349815025903</v>
      </c>
    </row>
    <row r="16" spans="1:4" ht="15.75" customHeight="1">
      <c r="A16" s="9">
        <v>83</v>
      </c>
      <c r="C16" s="1" t="s">
        <v>14</v>
      </c>
      <c r="D16" s="10">
        <f>SKEW(A2:A38)</f>
        <v>0.37287295201243997</v>
      </c>
    </row>
    <row r="17" spans="1:4">
      <c r="A17" s="9">
        <v>58</v>
      </c>
      <c r="C17" s="1" t="s">
        <v>15</v>
      </c>
      <c r="D17" s="10">
        <f>KURT(A2:A38)</f>
        <v>-1.3121527383054532</v>
      </c>
    </row>
    <row r="18" spans="1:4">
      <c r="A18" s="9">
        <v>83</v>
      </c>
    </row>
    <row r="19" spans="1:4">
      <c r="A19" s="9">
        <v>2</v>
      </c>
    </row>
    <row r="20" spans="1:4">
      <c r="A20" s="9">
        <v>41</v>
      </c>
    </row>
    <row r="21" spans="1:4">
      <c r="A21" s="9">
        <v>71</v>
      </c>
    </row>
    <row r="22" spans="1:4">
      <c r="A22" s="9">
        <v>22</v>
      </c>
    </row>
    <row r="23" spans="1:4">
      <c r="A23" s="9">
        <v>67</v>
      </c>
    </row>
    <row r="24" spans="1:4">
      <c r="A24" s="9">
        <v>11</v>
      </c>
    </row>
    <row r="25" spans="1:4">
      <c r="A25" s="9">
        <v>33</v>
      </c>
    </row>
    <row r="26" spans="1:4">
      <c r="A26" s="9">
        <v>13</v>
      </c>
    </row>
    <row r="27" spans="1:4">
      <c r="A27" s="9">
        <v>46</v>
      </c>
    </row>
    <row r="28" spans="1:4">
      <c r="A28" s="9">
        <v>8</v>
      </c>
    </row>
    <row r="29" spans="1:4">
      <c r="A29" s="9">
        <v>20</v>
      </c>
    </row>
    <row r="30" spans="1:4">
      <c r="A30" s="9">
        <v>25</v>
      </c>
    </row>
    <row r="31" spans="1:4">
      <c r="A31" s="9">
        <v>59</v>
      </c>
    </row>
    <row r="32" spans="1:4">
      <c r="A32" s="9">
        <v>7</v>
      </c>
    </row>
    <row r="33" spans="1:1">
      <c r="A33" s="9">
        <v>27</v>
      </c>
    </row>
    <row r="34" spans="1:1">
      <c r="A34" s="9">
        <v>22</v>
      </c>
    </row>
    <row r="35" spans="1:1">
      <c r="A35" s="9">
        <v>84</v>
      </c>
    </row>
    <row r="36" spans="1:1">
      <c r="A36" s="9">
        <v>64</v>
      </c>
    </row>
    <row r="37" spans="1:1">
      <c r="A37" s="9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C1" workbookViewId="0">
      <selection activeCell="F2" sqref="F2"/>
    </sheetView>
  </sheetViews>
  <sheetFormatPr defaultRowHeight="15"/>
  <cols>
    <col min="3" max="3" width="32.140625" bestFit="1" customWidth="1"/>
    <col min="4" max="4" width="12" bestFit="1" customWidth="1"/>
    <col min="5" max="5" width="10.42578125" customWidth="1"/>
  </cols>
  <sheetData>
    <row r="1" spans="1:5">
      <c r="A1" t="s">
        <v>18</v>
      </c>
      <c r="B1" t="s">
        <v>19</v>
      </c>
      <c r="C1" s="1" t="s">
        <v>22</v>
      </c>
      <c r="D1" s="1" t="s">
        <v>16</v>
      </c>
    </row>
    <row r="2" spans="1:5">
      <c r="A2">
        <v>67</v>
      </c>
      <c r="B2">
        <v>68</v>
      </c>
      <c r="C2" s="3" t="s">
        <v>23</v>
      </c>
      <c r="D2" s="4">
        <f>SLOPE(B2:B11, A2:A11)</f>
        <v>0.38839285714285715</v>
      </c>
    </row>
    <row r="3" spans="1:5">
      <c r="A3">
        <v>63</v>
      </c>
      <c r="B3">
        <v>66</v>
      </c>
      <c r="C3" s="3" t="s">
        <v>24</v>
      </c>
      <c r="D3" s="4">
        <f>INTERCEPT(B2:B11, A2:A11)</f>
        <v>40.433035714285708</v>
      </c>
    </row>
    <row r="4" spans="1:5">
      <c r="A4">
        <v>66</v>
      </c>
      <c r="B4">
        <v>65</v>
      </c>
      <c r="C4" s="3" t="s">
        <v>25</v>
      </c>
      <c r="D4" s="4">
        <f>INTERCEPT(B2:B11,A2:A11) + SLOPE(B2:B11,A2:A11)*70</f>
        <v>67.620535714285708</v>
      </c>
    </row>
    <row r="5" spans="1:5">
      <c r="A5">
        <v>71</v>
      </c>
      <c r="B5">
        <v>70</v>
      </c>
      <c r="C5" s="7" t="s">
        <v>61</v>
      </c>
      <c r="D5">
        <f>CORREL(A2:A11,B2:B11)</f>
        <v>0.51615310025436856</v>
      </c>
    </row>
    <row r="6" spans="1:5">
      <c r="A6">
        <v>69</v>
      </c>
      <c r="B6">
        <v>67</v>
      </c>
      <c r="C6" s="3" t="s">
        <v>26</v>
      </c>
      <c r="D6" s="4">
        <f>RSQ(B2:B11, A2:A11)</f>
        <v>0.26641402290219623</v>
      </c>
      <c r="E6">
        <f>D5^2</f>
        <v>0.26641402290219623</v>
      </c>
    </row>
    <row r="7" spans="1:5">
      <c r="A7">
        <v>65</v>
      </c>
      <c r="B7">
        <v>67</v>
      </c>
    </row>
    <row r="8" spans="1:5">
      <c r="A8">
        <v>62</v>
      </c>
      <c r="B8">
        <v>64</v>
      </c>
      <c r="C8" s="7" t="s">
        <v>44</v>
      </c>
    </row>
    <row r="9" spans="1:5">
      <c r="A9">
        <v>70</v>
      </c>
      <c r="B9">
        <v>71</v>
      </c>
      <c r="C9" s="7" t="s">
        <v>45</v>
      </c>
      <c r="D9" t="s">
        <v>46</v>
      </c>
    </row>
    <row r="10" spans="1:5">
      <c r="A10">
        <v>61</v>
      </c>
      <c r="B10">
        <v>62</v>
      </c>
      <c r="C10" t="s">
        <v>47</v>
      </c>
      <c r="D10">
        <v>40.433035709999999</v>
      </c>
    </row>
    <row r="11" spans="1:5">
      <c r="A11">
        <v>72</v>
      </c>
      <c r="B11">
        <v>63</v>
      </c>
      <c r="C11" t="s">
        <v>48</v>
      </c>
      <c r="D11">
        <v>0.38839285699999998</v>
      </c>
    </row>
    <row r="13" spans="1:5">
      <c r="C13" s="7" t="s">
        <v>49</v>
      </c>
    </row>
    <row r="14" spans="1:5">
      <c r="C14" s="7" t="s">
        <v>50</v>
      </c>
      <c r="D14">
        <v>67.620535709999999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15" sqref="A15"/>
    </sheetView>
  </sheetViews>
  <sheetFormatPr defaultRowHeight="15"/>
  <cols>
    <col min="1" max="1" width="84.85546875" bestFit="1" customWidth="1"/>
    <col min="2" max="2" width="12" bestFit="1" customWidth="1"/>
  </cols>
  <sheetData>
    <row r="1" spans="1:2">
      <c r="A1" t="s">
        <v>42</v>
      </c>
      <c r="B1" s="7">
        <f>1 - (COMBIN(4,0)*COMBIN(6,5)/COMBIN(10,5)) - (COMBIN(4,1)*COMBIN(6,4)/COMBIN(10,5))</f>
        <v>0.73809523809523814</v>
      </c>
    </row>
    <row r="2" spans="1:2">
      <c r="A2" t="s">
        <v>43</v>
      </c>
      <c r="B2" s="7">
        <f>(COMBIN(4,1)*COMBIN(6,4)/COMBIN(10,5))</f>
        <v>0.23809523809523808</v>
      </c>
    </row>
    <row r="3" spans="1:2">
      <c r="B3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2"/>
  <sheetViews>
    <sheetView workbookViewId="0">
      <selection activeCell="H35" sqref="H35"/>
    </sheetView>
  </sheetViews>
  <sheetFormatPr defaultRowHeight="15"/>
  <cols>
    <col min="2" max="2" width="10.28515625" bestFit="1" customWidth="1"/>
  </cols>
  <sheetData>
    <row r="1" spans="1:5">
      <c r="A1" s="7" t="s">
        <v>56</v>
      </c>
      <c r="B1" s="7" t="s">
        <v>27</v>
      </c>
      <c r="C1" s="7" t="s">
        <v>57</v>
      </c>
      <c r="D1" s="7" t="s">
        <v>51</v>
      </c>
      <c r="E1" s="7" t="s">
        <v>52</v>
      </c>
    </row>
    <row r="2" spans="1:5">
      <c r="A2" s="5" t="s">
        <v>58</v>
      </c>
      <c r="B2">
        <v>3</v>
      </c>
      <c r="C2">
        <v>15</v>
      </c>
      <c r="D2">
        <f>B2*C2</f>
        <v>45</v>
      </c>
      <c r="E2">
        <f>D2*C2</f>
        <v>675</v>
      </c>
    </row>
    <row r="3" spans="1:5">
      <c r="A3" t="s">
        <v>32</v>
      </c>
      <c r="B3">
        <v>15</v>
      </c>
      <c r="C3">
        <v>25</v>
      </c>
      <c r="D3">
        <f t="shared" ref="D3:D9" si="0">B3*C3</f>
        <v>375</v>
      </c>
      <c r="E3">
        <f t="shared" ref="E3:E9" si="1">D3*C3</f>
        <v>9375</v>
      </c>
    </row>
    <row r="4" spans="1:5">
      <c r="A4" t="s">
        <v>33</v>
      </c>
      <c r="B4">
        <v>37</v>
      </c>
      <c r="C4">
        <v>35</v>
      </c>
      <c r="D4">
        <f t="shared" si="0"/>
        <v>1295</v>
      </c>
      <c r="E4">
        <f t="shared" si="1"/>
        <v>45325</v>
      </c>
    </row>
    <row r="5" spans="1:5">
      <c r="A5" t="s">
        <v>34</v>
      </c>
      <c r="B5">
        <v>52</v>
      </c>
      <c r="C5">
        <v>45</v>
      </c>
      <c r="D5">
        <f>B5*C5</f>
        <v>2340</v>
      </c>
      <c r="E5">
        <f t="shared" si="1"/>
        <v>105300</v>
      </c>
    </row>
    <row r="6" spans="1:5">
      <c r="A6" t="s">
        <v>35</v>
      </c>
      <c r="B6">
        <v>61</v>
      </c>
      <c r="C6">
        <v>55</v>
      </c>
      <c r="D6">
        <f>B6*C6</f>
        <v>3355</v>
      </c>
      <c r="E6">
        <f t="shared" si="1"/>
        <v>184525</v>
      </c>
    </row>
    <row r="7" spans="1:5">
      <c r="A7" t="s">
        <v>36</v>
      </c>
      <c r="B7">
        <v>30</v>
      </c>
      <c r="C7">
        <v>65</v>
      </c>
      <c r="D7">
        <f t="shared" si="0"/>
        <v>1950</v>
      </c>
      <c r="E7">
        <f t="shared" si="1"/>
        <v>126750</v>
      </c>
    </row>
    <row r="8" spans="1:5">
      <c r="A8" t="s">
        <v>37</v>
      </c>
      <c r="B8">
        <v>14</v>
      </c>
      <c r="C8">
        <v>75</v>
      </c>
      <c r="D8">
        <f t="shared" si="0"/>
        <v>1050</v>
      </c>
      <c r="E8">
        <f t="shared" si="1"/>
        <v>78750</v>
      </c>
    </row>
    <row r="9" spans="1:5">
      <c r="A9" t="s">
        <v>38</v>
      </c>
      <c r="B9">
        <v>8</v>
      </c>
      <c r="C9">
        <v>85</v>
      </c>
      <c r="D9">
        <f t="shared" si="0"/>
        <v>680</v>
      </c>
      <c r="E9">
        <f t="shared" si="1"/>
        <v>57800</v>
      </c>
    </row>
    <row r="10" spans="1:5">
      <c r="B10" s="7" t="s">
        <v>59</v>
      </c>
      <c r="C10" s="7"/>
      <c r="D10" s="7" t="s">
        <v>59</v>
      </c>
      <c r="E10" s="7" t="s">
        <v>59</v>
      </c>
    </row>
    <row r="11" spans="1:5">
      <c r="B11">
        <f>SUM(B2:B9)</f>
        <v>220</v>
      </c>
      <c r="D11">
        <f>SUM(D2:D9)</f>
        <v>11090</v>
      </c>
      <c r="E11">
        <f>SUM(E2:E9)</f>
        <v>608500</v>
      </c>
    </row>
    <row r="13" spans="1:5">
      <c r="A13" s="7" t="s">
        <v>1</v>
      </c>
      <c r="B13" s="7" t="s">
        <v>2</v>
      </c>
      <c r="C13" s="7" t="s">
        <v>60</v>
      </c>
    </row>
    <row r="14" spans="1:5">
      <c r="A14">
        <f>D11/B11</f>
        <v>50.409090909090907</v>
      </c>
      <c r="B14">
        <f>E11/B11-A14^2</f>
        <v>224.83264462809939</v>
      </c>
      <c r="C14">
        <f>SQRT(B14)</f>
        <v>14.994420449890665</v>
      </c>
    </row>
    <row r="34" spans="1:7">
      <c r="A34" s="1" t="s">
        <v>40</v>
      </c>
      <c r="B34" s="1" t="s">
        <v>41</v>
      </c>
      <c r="C34" s="1" t="s">
        <v>53</v>
      </c>
      <c r="D34" s="1" t="s">
        <v>54</v>
      </c>
      <c r="E34" s="7" t="s">
        <v>55</v>
      </c>
      <c r="F34" s="1" t="s">
        <v>51</v>
      </c>
      <c r="G34" s="8" t="s">
        <v>52</v>
      </c>
    </row>
    <row r="35" spans="1:7">
      <c r="A35" s="6" t="str">
        <f>"10-20"</f>
        <v>10-20</v>
      </c>
      <c r="B35" s="2">
        <v>3</v>
      </c>
      <c r="C35" s="2">
        <v>10</v>
      </c>
      <c r="D35" s="2">
        <v>20</v>
      </c>
      <c r="E35">
        <f>(C35+D35)/2</f>
        <v>15</v>
      </c>
      <c r="F35">
        <f>B35*E35</f>
        <v>45</v>
      </c>
      <c r="G35">
        <f>D2*C2</f>
        <v>675</v>
      </c>
    </row>
    <row r="36" spans="1:7">
      <c r="A36" s="2" t="s">
        <v>32</v>
      </c>
      <c r="B36" s="2">
        <v>15</v>
      </c>
      <c r="C36" s="2">
        <v>20</v>
      </c>
      <c r="D36" s="2">
        <v>30</v>
      </c>
      <c r="E36">
        <f t="shared" ref="E36:E41" si="2">(C36+D36)/2</f>
        <v>25</v>
      </c>
      <c r="F36">
        <f>B36*E36</f>
        <v>375</v>
      </c>
      <c r="G36">
        <f>D3*C3</f>
        <v>9375</v>
      </c>
    </row>
    <row r="37" spans="1:7">
      <c r="A37" s="2" t="s">
        <v>33</v>
      </c>
      <c r="B37" s="2">
        <v>37</v>
      </c>
      <c r="C37" s="2">
        <v>30</v>
      </c>
      <c r="D37" s="2">
        <v>40</v>
      </c>
      <c r="E37">
        <f t="shared" si="2"/>
        <v>35</v>
      </c>
      <c r="F37">
        <f>B37*E37</f>
        <v>1295</v>
      </c>
      <c r="G37">
        <f>D4*C4</f>
        <v>45325</v>
      </c>
    </row>
    <row r="38" spans="1:7">
      <c r="A38" s="2" t="s">
        <v>34</v>
      </c>
      <c r="B38" s="2">
        <v>52</v>
      </c>
      <c r="C38" s="2">
        <v>40</v>
      </c>
      <c r="D38" s="2">
        <v>50</v>
      </c>
      <c r="E38">
        <f t="shared" si="2"/>
        <v>45</v>
      </c>
      <c r="F38">
        <f>B38*E38</f>
        <v>2340</v>
      </c>
      <c r="G38">
        <f>D5*C5</f>
        <v>105300</v>
      </c>
    </row>
    <row r="39" spans="1:7">
      <c r="A39" s="2" t="s">
        <v>35</v>
      </c>
      <c r="B39" s="2">
        <v>61</v>
      </c>
      <c r="C39" s="2">
        <v>50</v>
      </c>
      <c r="D39" s="2">
        <v>60</v>
      </c>
      <c r="E39">
        <f t="shared" si="2"/>
        <v>55</v>
      </c>
      <c r="F39">
        <f>B39*E39</f>
        <v>3355</v>
      </c>
      <c r="G39">
        <f>D6*C6</f>
        <v>184525</v>
      </c>
    </row>
    <row r="40" spans="1:7">
      <c r="A40" s="2" t="s">
        <v>36</v>
      </c>
      <c r="B40" s="2">
        <v>30</v>
      </c>
      <c r="C40" s="2">
        <v>60</v>
      </c>
      <c r="D40" s="2">
        <v>70</v>
      </c>
      <c r="E40">
        <f t="shared" si="2"/>
        <v>65</v>
      </c>
      <c r="F40">
        <f>B40*E40</f>
        <v>1950</v>
      </c>
      <c r="G40">
        <f>D7*C7</f>
        <v>126750</v>
      </c>
    </row>
    <row r="41" spans="1:7">
      <c r="A41" s="2" t="s">
        <v>37</v>
      </c>
      <c r="B41" s="2">
        <v>14</v>
      </c>
      <c r="C41" s="2">
        <v>70</v>
      </c>
      <c r="D41" s="2">
        <v>80</v>
      </c>
      <c r="E41">
        <f t="shared" si="2"/>
        <v>75</v>
      </c>
      <c r="F41">
        <f>B41*E41</f>
        <v>1050</v>
      </c>
      <c r="G41">
        <f>D8*C8</f>
        <v>78750</v>
      </c>
    </row>
    <row r="42" spans="1:7">
      <c r="A42" s="2" t="s">
        <v>38</v>
      </c>
      <c r="B42" s="2">
        <v>8</v>
      </c>
      <c r="C42" s="2">
        <v>80</v>
      </c>
      <c r="D42" s="2">
        <v>90</v>
      </c>
      <c r="E42">
        <f>(C42+D42)/2</f>
        <v>85</v>
      </c>
      <c r="F42">
        <f>B42*E42</f>
        <v>680</v>
      </c>
      <c r="G42">
        <f>D9*C9</f>
        <v>57800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Normal="100" workbookViewId="0">
      <selection activeCell="B24" sqref="B24"/>
    </sheetView>
  </sheetViews>
  <sheetFormatPr defaultRowHeight="15"/>
  <sheetData>
    <row r="1" spans="1:2">
      <c r="A1" s="7" t="s">
        <v>29</v>
      </c>
      <c r="B1" s="7" t="s">
        <v>28</v>
      </c>
    </row>
    <row r="2" spans="1:2">
      <c r="A2" t="s">
        <v>30</v>
      </c>
      <c r="B2">
        <v>2</v>
      </c>
    </row>
    <row r="3" spans="1:2">
      <c r="A3" s="5" t="s">
        <v>31</v>
      </c>
      <c r="B3">
        <v>5</v>
      </c>
    </row>
    <row r="4" spans="1:2">
      <c r="A4" t="s">
        <v>32</v>
      </c>
      <c r="B4">
        <v>8</v>
      </c>
    </row>
    <row r="5" spans="1:2">
      <c r="A5" t="s">
        <v>33</v>
      </c>
      <c r="B5">
        <v>15</v>
      </c>
    </row>
    <row r="6" spans="1:2">
      <c r="A6" t="s">
        <v>34</v>
      </c>
      <c r="B6">
        <v>25</v>
      </c>
    </row>
    <row r="7" spans="1:2">
      <c r="A7" t="s">
        <v>35</v>
      </c>
      <c r="B7">
        <v>20</v>
      </c>
    </row>
    <row r="8" spans="1:2">
      <c r="A8" t="s">
        <v>36</v>
      </c>
      <c r="B8">
        <v>14</v>
      </c>
    </row>
    <row r="9" spans="1:2">
      <c r="A9" t="s">
        <v>37</v>
      </c>
      <c r="B9">
        <v>12</v>
      </c>
    </row>
    <row r="10" spans="1:2">
      <c r="A10" t="s">
        <v>38</v>
      </c>
      <c r="B10">
        <v>8</v>
      </c>
    </row>
    <row r="11" spans="1:2">
      <c r="A11" t="s">
        <v>39</v>
      </c>
      <c r="B1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num1</vt:lpstr>
      <vt:lpstr>num2</vt:lpstr>
      <vt:lpstr>num3</vt:lpstr>
      <vt:lpstr>num4</vt:lpstr>
      <vt:lpstr>num5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2025-06-30T08:32:28Z</dcterms:created>
  <dcterms:modified xsi:type="dcterms:W3CDTF">2025-06-30T10:30:24Z</dcterms:modified>
</cp:coreProperties>
</file>