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mnamho/SVNARC/papers/thesis18_ms_namho/results/"/>
    </mc:Choice>
  </mc:AlternateContent>
  <xr:revisionPtr revIDLastSave="0" documentId="13_ncr:1_{38B46737-4DE2-7B44-AB24-DBB3D47EEDCA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performance" sheetId="1" r:id="rId1"/>
    <sheet name="ACT energy" sheetId="2" r:id="rId2"/>
    <sheet name="DRAM energy" sheetId="3" r:id="rId3"/>
    <sheet name="DRAM energy stack" sheetId="25" r:id="rId4"/>
    <sheet name="CNN+MLP" sheetId="22" r:id="rId5"/>
    <sheet name="Rodinia" sheetId="23" r:id="rId6"/>
    <sheet name="profile" sheetId="4" r:id="rId7"/>
    <sheet name="needle-study" sheetId="5" r:id="rId8"/>
    <sheet name="alexnet" sheetId="6" r:id="rId9"/>
    <sheet name="mlpm" sheetId="7" r:id="rId10"/>
    <sheet name="CNN results" sheetId="8" r:id="rId11"/>
    <sheet name="backprop" sheetId="9" r:id="rId12"/>
    <sheet name="needleman-wunsch" sheetId="10" r:id="rId13"/>
    <sheet name="leukocyte" sheetId="11" r:id="rId14"/>
    <sheet name="K-means" sheetId="12" r:id="rId15"/>
    <sheet name="BFS" sheetId="13" r:id="rId16"/>
    <sheet name="B+tree" sheetId="14" r:id="rId17"/>
    <sheet name="hotspot" sheetId="15" r:id="rId18"/>
    <sheet name="streamcluster" sheetId="16" r:id="rId19"/>
    <sheet name="STREAM" sheetId="17" r:id="rId20"/>
    <sheet name="STREAM2" sheetId="18" r:id="rId21"/>
    <sheet name="시트9" sheetId="19" r:id="rId22"/>
    <sheet name="baseVSpostedCAS" sheetId="20" r:id="rId23"/>
    <sheet name="sweeping_needle" sheetId="21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 s="1"/>
  <c r="P19" i="3" l="1"/>
  <c r="N19" i="3"/>
  <c r="Q8" i="2" l="1"/>
  <c r="R8" i="2" s="1"/>
  <c r="I36" i="1" l="1"/>
  <c r="J36" i="1"/>
  <c r="K36" i="1"/>
  <c r="L36" i="1"/>
  <c r="M36" i="1"/>
  <c r="N36" i="1"/>
  <c r="O36" i="1"/>
  <c r="P36" i="1"/>
  <c r="I37" i="1"/>
  <c r="J37" i="1"/>
  <c r="K37" i="1"/>
  <c r="L37" i="1"/>
  <c r="M37" i="1"/>
  <c r="N37" i="1"/>
  <c r="O37" i="1"/>
  <c r="P37" i="1"/>
  <c r="H37" i="1"/>
  <c r="H36" i="1"/>
  <c r="C36" i="1"/>
  <c r="D36" i="1"/>
  <c r="E36" i="1"/>
  <c r="F36" i="1"/>
  <c r="C37" i="1"/>
  <c r="D37" i="1"/>
  <c r="E37" i="1"/>
  <c r="F37" i="1"/>
  <c r="B37" i="1"/>
  <c r="B36" i="1"/>
  <c r="Q36" i="1" l="1"/>
  <c r="G37" i="1"/>
  <c r="G36" i="1"/>
  <c r="Q37" i="1"/>
  <c r="Q7" i="25"/>
  <c r="G7" i="25"/>
  <c r="Q6" i="25"/>
  <c r="G6" i="25"/>
  <c r="U5" i="25"/>
  <c r="Q5" i="25"/>
  <c r="G5" i="25"/>
  <c r="U4" i="25"/>
  <c r="U3" i="25"/>
  <c r="L14" i="25" s="1"/>
  <c r="U5" i="3"/>
  <c r="U4" i="3"/>
  <c r="U3" i="3"/>
  <c r="D13" i="3" s="1"/>
  <c r="Q7" i="3"/>
  <c r="G7" i="3"/>
  <c r="Q6" i="3"/>
  <c r="G6" i="3"/>
  <c r="Q5" i="3"/>
  <c r="G5" i="3"/>
  <c r="Q7" i="2"/>
  <c r="Q6" i="2"/>
  <c r="G8" i="2"/>
  <c r="G9" i="2" s="1"/>
  <c r="G7" i="2"/>
  <c r="H9" i="2" s="1"/>
  <c r="G6" i="2"/>
  <c r="I9" i="2" s="1"/>
  <c r="B13" i="1"/>
  <c r="H13" i="1"/>
  <c r="I13" i="1"/>
  <c r="J13" i="1"/>
  <c r="K13" i="1"/>
  <c r="L13" i="1"/>
  <c r="M13" i="1"/>
  <c r="N13" i="1"/>
  <c r="O13" i="1"/>
  <c r="P13" i="1"/>
  <c r="H14" i="1"/>
  <c r="I14" i="1"/>
  <c r="J14" i="1"/>
  <c r="K14" i="1"/>
  <c r="L14" i="1"/>
  <c r="M14" i="1"/>
  <c r="N14" i="1"/>
  <c r="O14" i="1"/>
  <c r="P14" i="1"/>
  <c r="H15" i="1"/>
  <c r="I15" i="1"/>
  <c r="J15" i="1"/>
  <c r="K15" i="1"/>
  <c r="L15" i="1"/>
  <c r="M15" i="1"/>
  <c r="N15" i="1"/>
  <c r="O15" i="1"/>
  <c r="P15" i="1"/>
  <c r="I11" i="1"/>
  <c r="J11" i="1"/>
  <c r="K11" i="1"/>
  <c r="L11" i="1"/>
  <c r="M11" i="1"/>
  <c r="N11" i="1"/>
  <c r="O11" i="1"/>
  <c r="P11" i="1"/>
  <c r="H11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C11" i="1"/>
  <c r="D11" i="1"/>
  <c r="E11" i="1"/>
  <c r="F11" i="1"/>
  <c r="B11" i="1"/>
  <c r="H9" i="21"/>
  <c r="G9" i="21"/>
  <c r="F9" i="21"/>
  <c r="E9" i="21"/>
  <c r="D9" i="21"/>
  <c r="C9" i="21"/>
  <c r="H4" i="21"/>
  <c r="G4" i="21"/>
  <c r="F4" i="21"/>
  <c r="E4" i="21"/>
  <c r="D4" i="21"/>
  <c r="E6" i="20"/>
  <c r="D6" i="20"/>
  <c r="E5" i="20"/>
  <c r="D5" i="20"/>
  <c r="D4" i="20"/>
  <c r="B4" i="20"/>
  <c r="E4" i="20" s="1"/>
  <c r="E3" i="20"/>
  <c r="D3" i="20"/>
  <c r="C15" i="19"/>
  <c r="C14" i="19"/>
  <c r="C13" i="19"/>
  <c r="C12" i="19"/>
  <c r="C11" i="19"/>
  <c r="C10" i="19"/>
  <c r="C9" i="19"/>
  <c r="C8" i="19"/>
  <c r="C7" i="19"/>
  <c r="C6" i="19"/>
  <c r="J3" i="19"/>
  <c r="I3" i="19"/>
  <c r="H3" i="19"/>
  <c r="G3" i="19"/>
  <c r="F3" i="19"/>
  <c r="E3" i="19"/>
  <c r="D3" i="19"/>
  <c r="C3" i="19"/>
  <c r="B3" i="19"/>
  <c r="A3" i="19"/>
  <c r="H32" i="18"/>
  <c r="G32" i="18"/>
  <c r="E29" i="18"/>
  <c r="H29" i="18" s="1"/>
  <c r="E28" i="18"/>
  <c r="H28" i="18" s="1"/>
  <c r="E27" i="18"/>
  <c r="H27" i="18" s="1"/>
  <c r="E26" i="18"/>
  <c r="G26" i="18" s="1"/>
  <c r="E22" i="18"/>
  <c r="H22" i="18" s="1"/>
  <c r="E21" i="18"/>
  <c r="H21" i="18" s="1"/>
  <c r="G20" i="18"/>
  <c r="E20" i="18"/>
  <c r="H20" i="18" s="1"/>
  <c r="E19" i="18"/>
  <c r="G19" i="18" s="1"/>
  <c r="H14" i="18"/>
  <c r="E14" i="18"/>
  <c r="G14" i="18" s="1"/>
  <c r="E13" i="18"/>
  <c r="H13" i="18" s="1"/>
  <c r="E12" i="18"/>
  <c r="H12" i="18" s="1"/>
  <c r="E11" i="18"/>
  <c r="G11" i="18" s="1"/>
  <c r="E6" i="18"/>
  <c r="H6" i="18" s="1"/>
  <c r="E5" i="18"/>
  <c r="H5" i="18" s="1"/>
  <c r="E4" i="18"/>
  <c r="H4" i="18" s="1"/>
  <c r="E3" i="18"/>
  <c r="G3" i="18" s="1"/>
  <c r="L17" i="17"/>
  <c r="L16" i="17"/>
  <c r="L15" i="17"/>
  <c r="L14" i="17"/>
  <c r="L13" i="17"/>
  <c r="L12" i="17"/>
  <c r="L11" i="17"/>
  <c r="L10" i="17"/>
  <c r="L9" i="17"/>
  <c r="G9" i="17"/>
  <c r="E9" i="17"/>
  <c r="H9" i="17" s="1"/>
  <c r="L8" i="17"/>
  <c r="E8" i="17"/>
  <c r="G8" i="17" s="1"/>
  <c r="L7" i="17"/>
  <c r="G7" i="17"/>
  <c r="E7" i="17"/>
  <c r="H7" i="17" s="1"/>
  <c r="L6" i="17"/>
  <c r="E6" i="17"/>
  <c r="G6" i="17" s="1"/>
  <c r="L5" i="17"/>
  <c r="H5" i="17"/>
  <c r="E5" i="17"/>
  <c r="G5" i="17" s="1"/>
  <c r="L4" i="17"/>
  <c r="E4" i="17"/>
  <c r="G4" i="17" s="1"/>
  <c r="E3" i="17"/>
  <c r="H3" i="17" s="1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2" i="16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2" i="15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B4" i="14"/>
  <c r="A4" i="14"/>
  <c r="G2" i="14"/>
  <c r="B26" i="13"/>
  <c r="A26" i="13"/>
  <c r="C26" i="13" s="1"/>
  <c r="D26" i="13" s="1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2" i="13"/>
  <c r="F25" i="13" s="1"/>
  <c r="B40" i="12"/>
  <c r="A4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2" i="12"/>
  <c r="B9" i="11"/>
  <c r="A9" i="11"/>
  <c r="C9" i="11" s="1"/>
  <c r="D9" i="11" s="1"/>
  <c r="G2" i="11"/>
  <c r="B257" i="10"/>
  <c r="A257" i="10"/>
  <c r="C257" i="10" s="1"/>
  <c r="D257" i="10" s="1"/>
  <c r="G37" i="10"/>
  <c r="G36" i="10"/>
  <c r="G35" i="10"/>
  <c r="G34" i="10"/>
  <c r="G33" i="10"/>
  <c r="G32" i="10"/>
  <c r="G31" i="10"/>
  <c r="G30" i="10"/>
  <c r="G29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B4" i="9"/>
  <c r="A4" i="9"/>
  <c r="G2" i="9"/>
  <c r="M3" i="9" s="1"/>
  <c r="R24" i="8"/>
  <c r="O24" i="8"/>
  <c r="Q24" i="8" s="1"/>
  <c r="N24" i="8"/>
  <c r="M24" i="8"/>
  <c r="R23" i="8"/>
  <c r="O23" i="8"/>
  <c r="Q23" i="8" s="1"/>
  <c r="N23" i="8"/>
  <c r="P23" i="8" s="1"/>
  <c r="M23" i="8"/>
  <c r="R22" i="8"/>
  <c r="O22" i="8"/>
  <c r="N22" i="8"/>
  <c r="P22" i="8" s="1"/>
  <c r="M22" i="8"/>
  <c r="R21" i="8"/>
  <c r="O21" i="8"/>
  <c r="N21" i="8"/>
  <c r="M21" i="8"/>
  <c r="P21" i="8" s="1"/>
  <c r="R20" i="8"/>
  <c r="O20" i="8"/>
  <c r="N20" i="8"/>
  <c r="M20" i="8"/>
  <c r="P20" i="8" s="1"/>
  <c r="R19" i="8"/>
  <c r="O19" i="8"/>
  <c r="N19" i="8"/>
  <c r="M19" i="8"/>
  <c r="R18" i="8"/>
  <c r="O18" i="8"/>
  <c r="N18" i="8"/>
  <c r="M18" i="8"/>
  <c r="R17" i="8"/>
  <c r="O17" i="8"/>
  <c r="Q17" i="8" s="1"/>
  <c r="N17" i="8"/>
  <c r="M17" i="8"/>
  <c r="P17" i="8" s="1"/>
  <c r="R16" i="8"/>
  <c r="O16" i="8"/>
  <c r="Q16" i="8" s="1"/>
  <c r="N16" i="8"/>
  <c r="M16" i="8"/>
  <c r="R15" i="8"/>
  <c r="O15" i="8"/>
  <c r="N15" i="8"/>
  <c r="M15" i="8"/>
  <c r="R14" i="8"/>
  <c r="O14" i="8"/>
  <c r="N14" i="8"/>
  <c r="M14" i="8"/>
  <c r="R13" i="8"/>
  <c r="O13" i="8"/>
  <c r="N13" i="8"/>
  <c r="M13" i="8"/>
  <c r="P13" i="8" s="1"/>
  <c r="R9" i="8"/>
  <c r="O9" i="8"/>
  <c r="N9" i="8"/>
  <c r="M9" i="8"/>
  <c r="R8" i="8"/>
  <c r="O8" i="8"/>
  <c r="N8" i="8"/>
  <c r="M8" i="8"/>
  <c r="R7" i="8"/>
  <c r="O7" i="8"/>
  <c r="N7" i="8"/>
  <c r="M7" i="8"/>
  <c r="R6" i="8"/>
  <c r="O6" i="8"/>
  <c r="N6" i="8"/>
  <c r="M6" i="8"/>
  <c r="P6" i="8" s="1"/>
  <c r="R5" i="8"/>
  <c r="P5" i="8"/>
  <c r="O5" i="8"/>
  <c r="N5" i="8"/>
  <c r="M5" i="8"/>
  <c r="R4" i="8"/>
  <c r="O4" i="8"/>
  <c r="N4" i="8"/>
  <c r="M4" i="8"/>
  <c r="R3" i="8"/>
  <c r="O3" i="8"/>
  <c r="N3" i="8"/>
  <c r="M3" i="8"/>
  <c r="Q3" i="8" s="1"/>
  <c r="R2" i="8"/>
  <c r="O2" i="8"/>
  <c r="N2" i="8"/>
  <c r="M2" i="8"/>
  <c r="P2" i="8" s="1"/>
  <c r="I2" i="8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4" i="3" l="1"/>
  <c r="C13" i="25"/>
  <c r="Q6" i="8"/>
  <c r="Q7" i="8"/>
  <c r="Q18" i="8"/>
  <c r="E14" i="25"/>
  <c r="P9" i="8"/>
  <c r="P16" i="8"/>
  <c r="Q22" i="8"/>
  <c r="F14" i="25"/>
  <c r="F18" i="25" s="1"/>
  <c r="N11" i="25"/>
  <c r="N15" i="25" s="1"/>
  <c r="M14" i="25"/>
  <c r="O11" i="25"/>
  <c r="O15" i="25" s="1"/>
  <c r="G22" i="18"/>
  <c r="P11" i="25"/>
  <c r="P15" i="25" s="1"/>
  <c r="P4" i="8"/>
  <c r="Q4" i="8"/>
  <c r="P19" i="8"/>
  <c r="P12" i="25"/>
  <c r="C4" i="9"/>
  <c r="D4" i="9" s="1"/>
  <c r="C40" i="12"/>
  <c r="D40" i="12" s="1"/>
  <c r="G5" i="18"/>
  <c r="H26" i="18"/>
  <c r="B13" i="25"/>
  <c r="Q8" i="8"/>
  <c r="Q20" i="8"/>
  <c r="P24" i="8"/>
  <c r="H6" i="17"/>
  <c r="G4" i="18"/>
  <c r="H11" i="18"/>
  <c r="H19" i="18"/>
  <c r="E11" i="25"/>
  <c r="E15" i="25" s="1"/>
  <c r="H12" i="25"/>
  <c r="K13" i="25"/>
  <c r="O14" i="25"/>
  <c r="Q13" i="8"/>
  <c r="P15" i="8"/>
  <c r="H4" i="17"/>
  <c r="F11" i="25"/>
  <c r="F15" i="25" s="1"/>
  <c r="I12" i="25"/>
  <c r="I16" i="25" s="1"/>
  <c r="L13" i="25"/>
  <c r="Q5" i="8"/>
  <c r="Q15" i="8"/>
  <c r="H11" i="25"/>
  <c r="H15" i="25" s="1"/>
  <c r="J12" i="25"/>
  <c r="M13" i="25"/>
  <c r="C4" i="14"/>
  <c r="D4" i="14" s="1"/>
  <c r="I11" i="25"/>
  <c r="I15" i="25" s="1"/>
  <c r="K12" i="25"/>
  <c r="D14" i="25"/>
  <c r="Q9" i="8"/>
  <c r="Q14" i="8"/>
  <c r="Q19" i="8"/>
  <c r="Q2" i="8"/>
  <c r="Q21" i="8"/>
  <c r="G6" i="18"/>
  <c r="G21" i="18"/>
  <c r="G29" i="18"/>
  <c r="G3" i="17"/>
  <c r="H3" i="18"/>
  <c r="P8" i="8"/>
  <c r="H8" i="17"/>
  <c r="B12" i="25"/>
  <c r="D13" i="25"/>
  <c r="N14" i="25"/>
  <c r="N18" i="25" s="1"/>
  <c r="R15" i="1"/>
  <c r="J11" i="25"/>
  <c r="J15" i="25" s="1"/>
  <c r="C12" i="25"/>
  <c r="L12" i="25"/>
  <c r="E13" i="25"/>
  <c r="N13" i="25"/>
  <c r="N17" i="25" s="1"/>
  <c r="H14" i="25"/>
  <c r="H18" i="25" s="1"/>
  <c r="P14" i="25"/>
  <c r="B11" i="25"/>
  <c r="B15" i="25" s="1"/>
  <c r="K11" i="25"/>
  <c r="K15" i="25" s="1"/>
  <c r="D12" i="25"/>
  <c r="M12" i="25"/>
  <c r="F13" i="25"/>
  <c r="O13" i="25"/>
  <c r="O17" i="25" s="1"/>
  <c r="I14" i="25"/>
  <c r="C11" i="25"/>
  <c r="C15" i="25" s="1"/>
  <c r="L11" i="25"/>
  <c r="L18" i="25" s="1"/>
  <c r="E12" i="25"/>
  <c r="N12" i="25"/>
  <c r="H13" i="25"/>
  <c r="H17" i="25" s="1"/>
  <c r="P13" i="25"/>
  <c r="J14" i="25"/>
  <c r="D11" i="25"/>
  <c r="D18" i="25" s="1"/>
  <c r="M11" i="25"/>
  <c r="M18" i="25" s="1"/>
  <c r="F12" i="25"/>
  <c r="O12" i="25"/>
  <c r="O16" i="25" s="1"/>
  <c r="I13" i="25"/>
  <c r="B14" i="25"/>
  <c r="K14" i="25"/>
  <c r="J13" i="25"/>
  <c r="C14" i="25"/>
  <c r="C12" i="3"/>
  <c r="L14" i="3"/>
  <c r="L18" i="3" s="1"/>
  <c r="B11" i="3"/>
  <c r="B15" i="3" s="1"/>
  <c r="E11" i="3"/>
  <c r="E15" i="3" s="1"/>
  <c r="I13" i="3"/>
  <c r="P13" i="3"/>
  <c r="B14" i="3"/>
  <c r="E14" i="3"/>
  <c r="E18" i="3" s="1"/>
  <c r="I12" i="3"/>
  <c r="L12" i="3"/>
  <c r="N12" i="3"/>
  <c r="P12" i="3"/>
  <c r="N14" i="3"/>
  <c r="B13" i="3"/>
  <c r="E12" i="3"/>
  <c r="E16" i="3" s="1"/>
  <c r="H11" i="3"/>
  <c r="H15" i="3" s="1"/>
  <c r="J11" i="3"/>
  <c r="J15" i="3" s="1"/>
  <c r="K11" i="3"/>
  <c r="K15" i="3" s="1"/>
  <c r="O11" i="3"/>
  <c r="O15" i="3" s="1"/>
  <c r="M11" i="3"/>
  <c r="M15" i="3" s="1"/>
  <c r="B12" i="3"/>
  <c r="E13" i="3"/>
  <c r="E17" i="3" s="1"/>
  <c r="H14" i="3"/>
  <c r="J14" i="3"/>
  <c r="K14" i="3"/>
  <c r="M14" i="3"/>
  <c r="O14" i="3"/>
  <c r="I14" i="3"/>
  <c r="H13" i="3"/>
  <c r="J13" i="3"/>
  <c r="K13" i="3"/>
  <c r="M13" i="3"/>
  <c r="M17" i="3" s="1"/>
  <c r="O13" i="3"/>
  <c r="D11" i="3"/>
  <c r="D15" i="3" s="1"/>
  <c r="P14" i="3"/>
  <c r="N13" i="3"/>
  <c r="F11" i="3"/>
  <c r="F15" i="3" s="1"/>
  <c r="C14" i="3"/>
  <c r="F14" i="3"/>
  <c r="F18" i="3" s="1"/>
  <c r="H12" i="3"/>
  <c r="H16" i="3" s="1"/>
  <c r="J12" i="3"/>
  <c r="J16" i="3" s="1"/>
  <c r="K12" i="3"/>
  <c r="M12" i="3"/>
  <c r="O12" i="3"/>
  <c r="D12" i="3"/>
  <c r="F12" i="3"/>
  <c r="L13" i="3"/>
  <c r="L17" i="3" s="1"/>
  <c r="C11" i="3"/>
  <c r="C15" i="3" s="1"/>
  <c r="C13" i="3"/>
  <c r="F13" i="3"/>
  <c r="I11" i="3"/>
  <c r="I15" i="3" s="1"/>
  <c r="L11" i="3"/>
  <c r="L15" i="3" s="1"/>
  <c r="N11" i="3"/>
  <c r="N15" i="3" s="1"/>
  <c r="P11" i="3"/>
  <c r="P15" i="3" s="1"/>
  <c r="Q15" i="1"/>
  <c r="S15" i="1" s="1"/>
  <c r="M18" i="3"/>
  <c r="Q13" i="1"/>
  <c r="R13" i="1" s="1"/>
  <c r="G11" i="1"/>
  <c r="G13" i="1"/>
  <c r="G15" i="1"/>
  <c r="G14" i="1"/>
  <c r="Q14" i="1"/>
  <c r="R14" i="1" s="1"/>
  <c r="Q11" i="1"/>
  <c r="G13" i="18"/>
  <c r="G28" i="18"/>
  <c r="P3" i="8"/>
  <c r="P7" i="8"/>
  <c r="P14" i="8"/>
  <c r="P18" i="8"/>
  <c r="G12" i="18"/>
  <c r="G27" i="18"/>
  <c r="O17" i="3" l="1"/>
  <c r="P18" i="25"/>
  <c r="B16" i="25"/>
  <c r="P16" i="25"/>
  <c r="J16" i="25"/>
  <c r="K17" i="3"/>
  <c r="J17" i="25"/>
  <c r="J18" i="25"/>
  <c r="Q18" i="25" s="1"/>
  <c r="D18" i="3"/>
  <c r="D17" i="3"/>
  <c r="F16" i="3"/>
  <c r="B17" i="3"/>
  <c r="K18" i="25"/>
  <c r="P17" i="25"/>
  <c r="F17" i="25"/>
  <c r="O18" i="25"/>
  <c r="L16" i="25"/>
  <c r="D16" i="3"/>
  <c r="B18" i="25"/>
  <c r="N16" i="25"/>
  <c r="P18" i="3"/>
  <c r="J18" i="3"/>
  <c r="I18" i="25"/>
  <c r="E18" i="25"/>
  <c r="Q15" i="3"/>
  <c r="B18" i="3"/>
  <c r="E17" i="25"/>
  <c r="B16" i="3"/>
  <c r="M16" i="25"/>
  <c r="J17" i="3"/>
  <c r="I17" i="25"/>
  <c r="D16" i="25"/>
  <c r="C16" i="25"/>
  <c r="E16" i="25"/>
  <c r="F16" i="25"/>
  <c r="H16" i="25"/>
  <c r="L15" i="25"/>
  <c r="L17" i="25"/>
  <c r="G15" i="25"/>
  <c r="K17" i="25"/>
  <c r="Q17" i="25" s="1"/>
  <c r="C17" i="25"/>
  <c r="M15" i="25"/>
  <c r="M17" i="25"/>
  <c r="C18" i="25"/>
  <c r="D15" i="25"/>
  <c r="D17" i="25"/>
  <c r="B17" i="25"/>
  <c r="K16" i="25"/>
  <c r="I17" i="3"/>
  <c r="K18" i="3"/>
  <c r="N17" i="3"/>
  <c r="I18" i="3"/>
  <c r="M16" i="3"/>
  <c r="O16" i="3"/>
  <c r="L16" i="3"/>
  <c r="H18" i="3"/>
  <c r="C18" i="3"/>
  <c r="P17" i="3"/>
  <c r="H17" i="3"/>
  <c r="N16" i="3"/>
  <c r="P16" i="3"/>
  <c r="C16" i="3"/>
  <c r="N18" i="3"/>
  <c r="O18" i="3"/>
  <c r="F17" i="3"/>
  <c r="K16" i="3"/>
  <c r="C17" i="3"/>
  <c r="I16" i="3"/>
  <c r="R15" i="3"/>
  <c r="G15" i="3"/>
  <c r="Q16" i="3" l="1"/>
  <c r="G16" i="3"/>
  <c r="R16" i="25"/>
  <c r="Q16" i="25"/>
  <c r="G18" i="3"/>
  <c r="G19" i="3" s="1"/>
  <c r="Q15" i="25"/>
  <c r="G18" i="25"/>
  <c r="G16" i="25"/>
  <c r="Q17" i="3"/>
  <c r="R17" i="25"/>
  <c r="G17" i="25"/>
  <c r="R18" i="25"/>
  <c r="R15" i="25"/>
  <c r="R16" i="3"/>
  <c r="G17" i="3"/>
  <c r="R18" i="3"/>
  <c r="R19" i="3" s="1"/>
  <c r="Q18" i="3"/>
  <c r="R17" i="3"/>
</calcChain>
</file>

<file path=xl/sharedStrings.xml><?xml version="1.0" encoding="utf-8"?>
<sst xmlns="http://schemas.openxmlformats.org/spreadsheetml/2006/main" count="1157" uniqueCount="176">
  <si>
    <t>STREAM</t>
  </si>
  <si>
    <t>nw</t>
  </si>
  <si>
    <t>bfs</t>
  </si>
  <si>
    <t>backprop</t>
  </si>
  <si>
    <t>streamcluster</t>
  </si>
  <si>
    <t>hotspot</t>
  </si>
  <si>
    <t>b+tree</t>
  </si>
  <si>
    <t>kmeans</t>
  </si>
  <si>
    <t>mummergpu</t>
  </si>
  <si>
    <t>alexnet</t>
  </si>
  <si>
    <t>nin</t>
  </si>
  <si>
    <t>vgg</t>
  </si>
  <si>
    <t>mlpc</t>
  </si>
  <si>
    <t>mlpm</t>
  </si>
  <si>
    <t>full-act</t>
  </si>
  <si>
    <t>Half-DRAM</t>
  </si>
  <si>
    <t>delayed-act (4 sectors)</t>
  </si>
  <si>
    <t>delayed-act (8 sectors)</t>
  </si>
  <si>
    <t>OLD: bkgrp=8, delayed ACT modeled with RCD, tCL=13</t>
  </si>
  <si>
    <t>IPC</t>
  </si>
  <si>
    <t>ACT Energy</t>
  </si>
  <si>
    <t>all-hit</t>
  </si>
  <si>
    <t/>
  </si>
  <si>
    <t>Phase 1 (f)</t>
  </si>
  <si>
    <t>Phase 2 (f)</t>
  </si>
  <si>
    <t>Phase 3 (p)</t>
  </si>
  <si>
    <t>Adapted</t>
  </si>
  <si>
    <t>Fixed</t>
  </si>
  <si>
    <t>10000</t>
  </si>
  <si>
    <t>20000</t>
  </si>
  <si>
    <t>50000</t>
  </si>
  <si>
    <t>100000</t>
  </si>
  <si>
    <t>200000</t>
  </si>
  <si>
    <t>500000</t>
  </si>
  <si>
    <t>Extrapolate</t>
  </si>
  <si>
    <t>Acceleration</t>
  </si>
  <si>
    <t>posted-cas</t>
  </si>
  <si>
    <t>input 512</t>
  </si>
  <si>
    <t>vanilla</t>
  </si>
  <si>
    <t>baseline-ppd</t>
  </si>
  <si>
    <t>lt0.0</t>
  </si>
  <si>
    <t>lt0.1</t>
  </si>
  <si>
    <t>lt0.2</t>
  </si>
  <si>
    <t>lt0.3</t>
  </si>
  <si>
    <t>lt0.4</t>
  </si>
  <si>
    <t>lt0.5</t>
  </si>
  <si>
    <t>lt0.6</t>
  </si>
  <si>
    <t>lt0.7</t>
  </si>
  <si>
    <t>lt0.8</t>
  </si>
  <si>
    <t>lt0.9</t>
  </si>
  <si>
    <t>lt1.0</t>
  </si>
  <si>
    <t>pred 1</t>
  </si>
  <si>
    <t>pred 0</t>
  </si>
  <si>
    <t>tCL x2</t>
  </si>
  <si>
    <t>4tCL</t>
  </si>
  <si>
    <t>dev, nbkgrp=32, tCL=12, tCCD=2s, tCCDL=10</t>
  </si>
  <si>
    <t>unmodified mapping (BBBCCCC)</t>
  </si>
  <si>
    <t>pseudo ch</t>
  </si>
  <si>
    <t>half-DRAM</t>
  </si>
  <si>
    <t>layer</t>
  </si>
  <si>
    <t>kernel</t>
  </si>
  <si>
    <t>instr</t>
  </si>
  <si>
    <t>cycle</t>
  </si>
  <si>
    <t>LLCmiss</t>
  </si>
  <si>
    <t>ipc</t>
  </si>
  <si>
    <t>AlexNet</t>
  </si>
  <si>
    <t>LLCmisses</t>
  </si>
  <si>
    <t>MAPKI</t>
  </si>
  <si>
    <t>Row Locality (B)</t>
  </si>
  <si>
    <t>conv00</t>
  </si>
  <si>
    <t>im2col</t>
  </si>
  <si>
    <t>Baseline</t>
  </si>
  <si>
    <t>conv01</t>
  </si>
  <si>
    <t>conv02</t>
  </si>
  <si>
    <t>conv03</t>
  </si>
  <si>
    <t>conv04</t>
  </si>
  <si>
    <t>fc00</t>
  </si>
  <si>
    <t>fc01</t>
  </si>
  <si>
    <t>fc02</t>
  </si>
  <si>
    <t>All-hit</t>
  </si>
  <si>
    <t>matmul</t>
  </si>
  <si>
    <t>NiN</t>
  </si>
  <si>
    <t>conv05</t>
  </si>
  <si>
    <t>conv06</t>
  </si>
  <si>
    <t>conv07</t>
  </si>
  <si>
    <t>conv08</t>
  </si>
  <si>
    <t>conv09</t>
  </si>
  <si>
    <t>conv10</t>
  </si>
  <si>
    <t>conv11</t>
  </si>
  <si>
    <t>NIN</t>
  </si>
  <si>
    <t>Delayed ACT</t>
  </si>
  <si>
    <t>Average Row Locality</t>
  </si>
  <si>
    <t>L2 cache miss</t>
  </si>
  <si>
    <t>gpu_tot</t>
  </si>
  <si>
    <t>MPKI</t>
  </si>
  <si>
    <t>input 65536</t>
  </si>
  <si>
    <t>bw drop 5%</t>
  </si>
  <si>
    <t>input x</t>
  </si>
  <si>
    <t>input 4096</t>
  </si>
  <si>
    <t>15.89GB/s</t>
  </si>
  <si>
    <t>14.17GB/s</t>
  </si>
  <si>
    <t>bw drop threshold sweep</t>
  </si>
  <si>
    <t>Config</t>
  </si>
  <si>
    <t>pch</t>
  </si>
  <si>
    <t>all-activated</t>
  </si>
  <si>
    <t>bw drop 0.05</t>
  </si>
  <si>
    <t>bw drop 0.06</t>
  </si>
  <si>
    <t>bw drop 0.07</t>
  </si>
  <si>
    <t>bw drop 0.08</t>
  </si>
  <si>
    <t>bw drop 0.09</t>
  </si>
  <si>
    <t>bw drop 0.1</t>
  </si>
  <si>
    <t>bw drop 0.15</t>
  </si>
  <si>
    <t>delayed-act</t>
  </si>
  <si>
    <t>kdd_cup</t>
  </si>
  <si>
    <t>tCL x3.?</t>
  </si>
  <si>
    <t>165.9255GB/s</t>
  </si>
  <si>
    <t>input 204800</t>
  </si>
  <si>
    <t>graph1M</t>
  </si>
  <si>
    <t>GB/s</t>
  </si>
  <si>
    <t>graph2M</t>
  </si>
  <si>
    <t>delayed act</t>
  </si>
  <si>
    <t>22.35GB/s</t>
  </si>
  <si>
    <t>needleman-wunsch</t>
  </si>
  <si>
    <t>BFS</t>
  </si>
  <si>
    <t>B+tree</t>
  </si>
  <si>
    <t>CCD = 1ns</t>
  </si>
  <si>
    <t>LLCmiss (accum)</t>
  </si>
  <si>
    <t>Bandwidth  (GB/s)</t>
  </si>
  <si>
    <t>set_array</t>
  </si>
  <si>
    <t>Copy</t>
  </si>
  <si>
    <t>Scale</t>
  </si>
  <si>
    <t>Add</t>
  </si>
  <si>
    <t>Triad</t>
  </si>
  <si>
    <t>CCD = 2ns</t>
  </si>
  <si>
    <t>tCL = 6ns</t>
  </si>
  <si>
    <t>base</t>
  </si>
  <si>
    <t>postedCAS</t>
  </si>
  <si>
    <t>KM</t>
  </si>
  <si>
    <t xml:space="preserve"> </t>
  </si>
  <si>
    <t>NW</t>
  </si>
  <si>
    <t>tCL = 13ns</t>
  </si>
  <si>
    <t>Learn threshold</t>
  </si>
  <si>
    <t>BP</t>
  </si>
  <si>
    <t>SC</t>
  </si>
  <si>
    <t>XXX</t>
  </si>
  <si>
    <t>CCD = 1ns, legacy</t>
  </si>
  <si>
    <t>STREAM_Add</t>
  </si>
  <si>
    <t>CCD = 2ns, legacy</t>
  </si>
  <si>
    <t>CCD = 2ns, pseudo channel</t>
  </si>
  <si>
    <t>CCD = 2ns, pseudo channel, cl = 13ns</t>
  </si>
  <si>
    <t>_Z9set_arrayIfEvPT_S0_i</t>
  </si>
  <si>
    <t>Saturated</t>
  </si>
  <si>
    <t>Rodinia + STREAM</t>
  </si>
  <si>
    <t>CNN + MLP</t>
  </si>
  <si>
    <t>Full-act</t>
  </si>
  <si>
    <t>geomean</t>
  </si>
  <si>
    <t>DRAM Energy</t>
  </si>
  <si>
    <t>RD</t>
  </si>
  <si>
    <t>WR</t>
  </si>
  <si>
    <t>ACT/PRE</t>
  </si>
  <si>
    <t>n_act</t>
  </si>
  <si>
    <t>n_pre</t>
  </si>
  <si>
    <t>n_rd</t>
  </si>
  <si>
    <t>n_write</t>
  </si>
  <si>
    <t>tot geomen</t>
  </si>
  <si>
    <t>tot geomean</t>
  </si>
  <si>
    <t>tAA long</t>
  </si>
  <si>
    <t>PPA 4</t>
  </si>
  <si>
    <t>PPA4 8</t>
  </si>
  <si>
    <t>PPA (4 sectors)</t>
  </si>
  <si>
    <t>PPA (8 sectors)</t>
  </si>
  <si>
    <t>tAA (original)</t>
  </si>
  <si>
    <t>tAA (2x)</t>
  </si>
  <si>
    <t>This work (4 sectors)</t>
  </si>
  <si>
    <t>This work (8 sectors)</t>
  </si>
  <si>
    <t>Half-DRAM [13]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</si>
</sst>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0.0000"/>
    <numFmt numFmtId="165" formatCode="0.0"/>
    <numFmt numFmtId="166" formatCode="[$₩-412]#,##0.00"/>
    <numFmt numFmtId="167" formatCode="0.0%"/>
    <numFmt numFmtId="168" formatCode="0.0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sz val="10"/>
      <color rgb="FFFFFFFF"/>
      <name val="Arial"/>
    </font>
    <font>
      <sz val="10"/>
      <color rgb="FFFF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222222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1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0" fontId="3" fillId="0" borderId="0" xfId="0" applyNumberFormat="1" applyFont="1" applyAlignment="1"/>
    <xf numFmtId="9" fontId="3" fillId="0" borderId="0" xfId="0" applyNumberFormat="1" applyFont="1" applyAlignment="1"/>
    <xf numFmtId="10" fontId="3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9" fontId="3" fillId="0" borderId="0" xfId="0" applyNumberFormat="1" applyFont="1" applyAlignment="1">
      <alignment horizontal="center"/>
    </xf>
    <xf numFmtId="10" fontId="5" fillId="0" borderId="0" xfId="0" applyNumberFormat="1" applyFo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3" fontId="6" fillId="0" borderId="0" xfId="0" applyNumberFormat="1" applyFont="1" applyAlignment="1"/>
    <xf numFmtId="164" fontId="6" fillId="0" borderId="0" xfId="0" applyNumberFormat="1" applyFont="1" applyAlignment="1"/>
    <xf numFmtId="0" fontId="1" fillId="0" borderId="5" xfId="0" applyFont="1" applyBorder="1" applyAlignment="1"/>
    <xf numFmtId="165" fontId="1" fillId="0" borderId="5" xfId="0" applyNumberFormat="1" applyFont="1" applyBorder="1" applyAlignment="1"/>
    <xf numFmtId="2" fontId="1" fillId="0" borderId="5" xfId="0" applyNumberFormat="1" applyFont="1" applyBorder="1" applyAlignment="1"/>
    <xf numFmtId="0" fontId="7" fillId="0" borderId="0" xfId="0" applyFont="1" applyAlignment="1"/>
    <xf numFmtId="3" fontId="7" fillId="0" borderId="0" xfId="0" applyNumberFormat="1" applyFont="1" applyAlignment="1"/>
    <xf numFmtId="3" fontId="8" fillId="0" borderId="0" xfId="0" applyNumberFormat="1" applyFont="1" applyAlignment="1"/>
    <xf numFmtId="164" fontId="8" fillId="0" borderId="0" xfId="0" applyNumberFormat="1" applyFont="1" applyAlignment="1"/>
    <xf numFmtId="3" fontId="3" fillId="0" borderId="0" xfId="0" applyNumberFormat="1" applyFont="1"/>
    <xf numFmtId="0" fontId="3" fillId="0" borderId="5" xfId="0" applyFont="1" applyBorder="1" applyAlignment="1"/>
    <xf numFmtId="0" fontId="3" fillId="0" borderId="5" xfId="0" applyFont="1" applyBorder="1"/>
    <xf numFmtId="165" fontId="3" fillId="0" borderId="5" xfId="0" applyNumberFormat="1" applyFont="1" applyBorder="1"/>
    <xf numFmtId="2" fontId="3" fillId="0" borderId="5" xfId="0" applyNumberFormat="1" applyFont="1" applyBorder="1"/>
    <xf numFmtId="165" fontId="7" fillId="0" borderId="5" xfId="0" applyNumberFormat="1" applyFont="1" applyBorder="1"/>
    <xf numFmtId="0" fontId="7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65" fontId="3" fillId="0" borderId="0" xfId="0" applyNumberFormat="1" applyFont="1"/>
    <xf numFmtId="2" fontId="3" fillId="0" borderId="0" xfId="0" applyNumberFormat="1" applyFont="1"/>
    <xf numFmtId="165" fontId="1" fillId="0" borderId="0" xfId="0" applyNumberFormat="1" applyFont="1" applyAlignment="1"/>
    <xf numFmtId="2" fontId="1" fillId="0" borderId="0" xfId="0" applyNumberFormat="1" applyFont="1" applyAlignment="1"/>
    <xf numFmtId="165" fontId="7" fillId="0" borderId="0" xfId="0" applyNumberFormat="1" applyFont="1"/>
    <xf numFmtId="3" fontId="3" fillId="0" borderId="0" xfId="0" applyNumberFormat="1" applyFont="1" applyAlignment="1"/>
    <xf numFmtId="164" fontId="3" fillId="0" borderId="0" xfId="0" applyNumberFormat="1" applyFont="1" applyAlignment="1"/>
    <xf numFmtId="3" fontId="7" fillId="0" borderId="0" xfId="0" applyNumberFormat="1" applyFont="1" applyAlignment="1"/>
    <xf numFmtId="164" fontId="3" fillId="0" borderId="0" xfId="0" applyNumberFormat="1" applyFont="1"/>
    <xf numFmtId="0" fontId="3" fillId="0" borderId="6" xfId="0" applyFont="1" applyBorder="1" applyAlignme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 applyAlignment="1"/>
    <xf numFmtId="0" fontId="1" fillId="0" borderId="10" xfId="0" applyFont="1" applyBorder="1" applyAlignment="1"/>
    <xf numFmtId="0" fontId="3" fillId="0" borderId="10" xfId="0" applyFont="1" applyBorder="1"/>
    <xf numFmtId="10" fontId="3" fillId="0" borderId="10" xfId="0" applyNumberFormat="1" applyFont="1" applyBorder="1"/>
    <xf numFmtId="0" fontId="3" fillId="0" borderId="11" xfId="0" applyFont="1" applyBorder="1" applyAlignment="1"/>
    <xf numFmtId="0" fontId="3" fillId="0" borderId="12" xfId="0" applyFont="1" applyBorder="1" applyAlignment="1"/>
    <xf numFmtId="10" fontId="3" fillId="0" borderId="13" xfId="0" applyNumberFormat="1" applyFont="1" applyBorder="1"/>
    <xf numFmtId="0" fontId="3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10" fillId="4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165" fontId="3" fillId="0" borderId="5" xfId="0" applyNumberFormat="1" applyFont="1" applyBorder="1" applyAlignment="1"/>
    <xf numFmtId="0" fontId="3" fillId="0" borderId="0" xfId="0" applyFont="1" applyAlignment="1">
      <alignment horizontal="center"/>
    </xf>
    <xf numFmtId="10" fontId="2" fillId="0" borderId="0" xfId="0" applyNumberFormat="1" applyFont="1"/>
    <xf numFmtId="0" fontId="7" fillId="0" borderId="0" xfId="0" applyFont="1" applyAlignment="1">
      <alignment horizontal="right"/>
    </xf>
    <xf numFmtId="0" fontId="11" fillId="5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13" fillId="0" borderId="0" xfId="0" applyFont="1" applyAlignment="1"/>
    <xf numFmtId="167" fontId="0" fillId="0" borderId="0" xfId="2" applyNumberFormat="1" applyFont="1" applyAlignment="1"/>
    <xf numFmtId="10" fontId="3" fillId="0" borderId="0" xfId="2" applyNumberFormat="1" applyFont="1" applyAlignment="1"/>
    <xf numFmtId="10" fontId="0" fillId="0" borderId="0" xfId="2" applyNumberFormat="1" applyFont="1" applyAlignment="1"/>
    <xf numFmtId="10" fontId="3" fillId="0" borderId="0" xfId="2" applyNumberFormat="1" applyFont="1"/>
    <xf numFmtId="0" fontId="3" fillId="0" borderId="0" xfId="0" applyFont="1" applyFill="1" applyAlignment="1"/>
    <xf numFmtId="0" fontId="14" fillId="0" borderId="0" xfId="0" applyFont="1" applyAlignment="1"/>
    <xf numFmtId="168" fontId="3" fillId="0" borderId="0" xfId="2" applyNumberFormat="1" applyFont="1" applyAlignment="1"/>
    <xf numFmtId="168" fontId="0" fillId="0" borderId="0" xfId="2" applyNumberFormat="1" applyFont="1" applyAlignment="1"/>
    <xf numFmtId="168" fontId="3" fillId="0" borderId="0" xfId="2" applyNumberFormat="1" applyFont="1"/>
    <xf numFmtId="0" fontId="15" fillId="0" borderId="0" xfId="0" applyFont="1" applyAlignment="1"/>
    <xf numFmtId="0" fontId="15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1" xfId="0" applyFont="1" applyBorder="1" applyAlignment="1"/>
    <xf numFmtId="0" fontId="15" fillId="0" borderId="24" xfId="0" applyFont="1" applyBorder="1" applyAlignment="1"/>
    <xf numFmtId="168" fontId="13" fillId="0" borderId="0" xfId="2" applyNumberFormat="1" applyFont="1" applyAlignment="1"/>
    <xf numFmtId="0" fontId="3" fillId="0" borderId="0" xfId="0" applyFont="1" applyFill="1"/>
    <xf numFmtId="1" fontId="0" fillId="0" borderId="24" xfId="1" applyNumberFormat="1" applyFont="1" applyBorder="1" applyAlignment="1"/>
    <xf numFmtId="1" fontId="0" fillId="0" borderId="0" xfId="1" applyNumberFormat="1" applyFont="1" applyBorder="1" applyAlignment="1"/>
    <xf numFmtId="1" fontId="0" fillId="0" borderId="25" xfId="1" applyNumberFormat="1" applyFont="1" applyBorder="1" applyAlignment="1"/>
    <xf numFmtId="0" fontId="3" fillId="0" borderId="0" xfId="0" applyFont="1" applyBorder="1" applyAlignment="1"/>
    <xf numFmtId="10" fontId="3" fillId="0" borderId="0" xfId="2" applyNumberFormat="1" applyFont="1" applyBorder="1" applyAlignment="1"/>
    <xf numFmtId="10" fontId="13" fillId="0" borderId="0" xfId="2" applyNumberFormat="1" applyFont="1" applyBorder="1" applyAlignment="1"/>
    <xf numFmtId="0" fontId="13" fillId="0" borderId="0" xfId="0" applyFont="1" applyBorder="1" applyAlignment="1"/>
    <xf numFmtId="10" fontId="3" fillId="0" borderId="0" xfId="0" applyNumberFormat="1" applyFont="1" applyBorder="1" applyAlignment="1"/>
    <xf numFmtId="168" fontId="13" fillId="0" borderId="0" xfId="2" applyNumberFormat="1" applyFont="1" applyBorder="1" applyAlignment="1"/>
    <xf numFmtId="168" fontId="3" fillId="0" borderId="0" xfId="2" applyNumberFormat="1" applyFont="1" applyBorder="1" applyAlignment="1"/>
    <xf numFmtId="10" fontId="0" fillId="0" borderId="0" xfId="0" applyNumberFormat="1" applyFont="1" applyAlignment="1"/>
    <xf numFmtId="9" fontId="13" fillId="0" borderId="0" xfId="2" applyFont="1" applyAlignment="1"/>
    <xf numFmtId="0" fontId="3" fillId="0" borderId="0" xfId="0" applyFont="1" applyAlignment="1"/>
    <xf numFmtId="0" fontId="16" fillId="0" borderId="0" xfId="0" applyFont="1" applyAlignment="1"/>
    <xf numFmtId="168" fontId="0" fillId="0" borderId="0" xfId="0" applyNumberFormat="1" applyFont="1" applyAlignment="1"/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5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9" fontId="3" fillId="0" borderId="0" xfId="0" applyNumberFormat="1" applyFont="1" applyAlignment="1">
      <alignment horizontal="center"/>
    </xf>
    <xf numFmtId="0" fontId="0" fillId="0" borderId="0" xfId="0" applyFont="1" applyAlignment="1"/>
    <xf numFmtId="166" fontId="3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5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165" fontId="3" fillId="0" borderId="14" xfId="0" applyNumberFormat="1" applyFont="1" applyBorder="1" applyAlignment="1">
      <alignment horizontal="center" vertical="center"/>
    </xf>
    <xf numFmtId="0" fontId="3" fillId="0" borderId="18" xfId="0" applyFont="1" applyBorder="1"/>
    <xf numFmtId="165" fontId="3" fillId="0" borderId="19" xfId="0" applyNumberFormat="1" applyFont="1" applyBorder="1" applyAlignment="1">
      <alignment horizontal="center" vertical="center"/>
    </xf>
    <xf numFmtId="0" fontId="3" fillId="0" borderId="20" xfId="0" applyFont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performance!$A$11</c:f>
              <c:strCache>
                <c:ptCount val="1"/>
                <c:pt idx="0">
                  <c:v>Full-act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performance!$B$4:$Q$5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performance!$B$11:$Q$11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F-524C-8542-C2D72CAEA072}"/>
            </c:ext>
          </c:extLst>
        </c:ser>
        <c:ser>
          <c:idx val="1"/>
          <c:order val="1"/>
          <c:tx>
            <c:strRef>
              <c:f>performance!$A$13</c:f>
              <c:strCache>
                <c:ptCount val="1"/>
                <c:pt idx="0">
                  <c:v>Half-DRAM [13]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performance!$B$4:$Q$5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performance!$B$13:$Q$13</c:f>
              <c:numCache>
                <c:formatCode>0.00%</c:formatCode>
                <c:ptCount val="16"/>
                <c:pt idx="0">
                  <c:v>0.99980461374307961</c:v>
                </c:pt>
                <c:pt idx="1">
                  <c:v>0.99970991076364557</c:v>
                </c:pt>
                <c:pt idx="2">
                  <c:v>0.99910827752254094</c:v>
                </c:pt>
                <c:pt idx="3">
                  <c:v>0.999091597704581</c:v>
                </c:pt>
                <c:pt idx="4">
                  <c:v>0.9999565258469244</c:v>
                </c:pt>
                <c:pt idx="5">
                  <c:v>0.9995341191148035</c:v>
                </c:pt>
                <c:pt idx="6">
                  <c:v>0.98263054468908351</c:v>
                </c:pt>
                <c:pt idx="7">
                  <c:v>0.9132663159539558</c:v>
                </c:pt>
                <c:pt idx="8">
                  <c:v>0.98375361441732234</c:v>
                </c:pt>
                <c:pt idx="9">
                  <c:v>0.97444073843136725</c:v>
                </c:pt>
                <c:pt idx="10">
                  <c:v>0.99469239005995735</c:v>
                </c:pt>
                <c:pt idx="11">
                  <c:v>0.9998326054243315</c:v>
                </c:pt>
                <c:pt idx="12">
                  <c:v>0.98983480181121608</c:v>
                </c:pt>
                <c:pt idx="13">
                  <c:v>0.99962566541720477</c:v>
                </c:pt>
                <c:pt idx="14">
                  <c:v>0.98883873144083323</c:v>
                </c:pt>
                <c:pt idx="15">
                  <c:v>0.98043547442459944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F-524C-8542-C2D72CAEA072}"/>
            </c:ext>
          </c:extLst>
        </c:ser>
        <c:ser>
          <c:idx val="3"/>
          <c:order val="2"/>
          <c:tx>
            <c:strRef>
              <c:f>performance!$A$14</c:f>
              <c:strCache>
                <c:ptCount val="1"/>
                <c:pt idx="0">
                  <c:v>This work (4 sectors)</c:v>
                </c:pt>
              </c:strCache>
            </c:strRef>
          </c:tx>
          <c:spPr>
            <a:pattFill prst="pct50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performance!$B$4:$Q$5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performance!$B$14:$Q$14</c:f>
              <c:numCache>
                <c:formatCode>0.00%</c:formatCode>
                <c:ptCount val="16"/>
                <c:pt idx="0">
                  <c:v>0.99564828603390165</c:v>
                </c:pt>
                <c:pt idx="1">
                  <c:v>0.99830027025073564</c:v>
                </c:pt>
                <c:pt idx="2">
                  <c:v>0.99842732989588046</c:v>
                </c:pt>
                <c:pt idx="3">
                  <c:v>0.99535035231342162</c:v>
                </c:pt>
                <c:pt idx="4">
                  <c:v>0.99924165558703348</c:v>
                </c:pt>
                <c:pt idx="5">
                  <c:v>0.9973923224664607</c:v>
                </c:pt>
                <c:pt idx="6">
                  <c:v>0.95367739658938111</c:v>
                </c:pt>
                <c:pt idx="7">
                  <c:v>0.76773269441116709</c:v>
                </c:pt>
                <c:pt idx="8">
                  <c:v>0.94822137045255872</c:v>
                </c:pt>
                <c:pt idx="9">
                  <c:v>0.89548422954372719</c:v>
                </c:pt>
                <c:pt idx="10">
                  <c:v>0.9152093882979544</c:v>
                </c:pt>
                <c:pt idx="11">
                  <c:v>0.98785492569748357</c:v>
                </c:pt>
                <c:pt idx="12">
                  <c:v>0.96959323088340843</c:v>
                </c:pt>
                <c:pt idx="13">
                  <c:v>0.98975185056855763</c:v>
                </c:pt>
                <c:pt idx="14">
                  <c:v>0.97534072966983543</c:v>
                </c:pt>
                <c:pt idx="15">
                  <c:v>0.93112338351805635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F-524C-8542-C2D72CAEA072}"/>
            </c:ext>
          </c:extLst>
        </c:ser>
        <c:ser>
          <c:idx val="4"/>
          <c:order val="3"/>
          <c:tx>
            <c:strRef>
              <c:f>performance!$A$15</c:f>
              <c:strCache>
                <c:ptCount val="1"/>
                <c:pt idx="0">
                  <c:v>This work (8 sectors)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performance!$B$4:$Q$5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performance!$B$15:$Q$15</c:f>
              <c:numCache>
                <c:formatCode>0.00%</c:formatCode>
                <c:ptCount val="16"/>
                <c:pt idx="0">
                  <c:v>0.9954975435883916</c:v>
                </c:pt>
                <c:pt idx="1">
                  <c:v>0.99828659601063807</c:v>
                </c:pt>
                <c:pt idx="2">
                  <c:v>0.99797197985859343</c:v>
                </c:pt>
                <c:pt idx="3">
                  <c:v>0.99600787944366043</c:v>
                </c:pt>
                <c:pt idx="4">
                  <c:v>0.99910815228231309</c:v>
                </c:pt>
                <c:pt idx="5">
                  <c:v>0.99737346900604384</c:v>
                </c:pt>
                <c:pt idx="6">
                  <c:v>0.94845743418771178</c:v>
                </c:pt>
                <c:pt idx="7">
                  <c:v>0.76755039324964836</c:v>
                </c:pt>
                <c:pt idx="8">
                  <c:v>0.94808389184019615</c:v>
                </c:pt>
                <c:pt idx="9">
                  <c:v>0.87870562911169714</c:v>
                </c:pt>
                <c:pt idx="10">
                  <c:v>0.90475925977356253</c:v>
                </c:pt>
                <c:pt idx="11">
                  <c:v>0.98608569954616643</c:v>
                </c:pt>
                <c:pt idx="12">
                  <c:v>0.96846336430334945</c:v>
                </c:pt>
                <c:pt idx="13">
                  <c:v>0.99298554194097088</c:v>
                </c:pt>
                <c:pt idx="14">
                  <c:v>0.95943337440673904</c:v>
                </c:pt>
                <c:pt idx="15">
                  <c:v>0.92571685959468564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F-524C-8542-C2D72CAE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38017279"/>
        <c:axId val="2038010303"/>
      </c:barChart>
      <c:catAx>
        <c:axId val="20380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0303"/>
        <c:crossesAt val="0"/>
        <c:auto val="1"/>
        <c:lblAlgn val="ctr"/>
        <c:lblOffset val="100"/>
        <c:noMultiLvlLbl val="0"/>
      </c:catAx>
      <c:valAx>
        <c:axId val="2038010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Baskerville" panose="02020502070401020303" pitchFamily="18" charset="0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Helvetica" pitchFamily="2" charset="0"/>
                    <a:ea typeface="Baskerville" panose="02020502070401020303" pitchFamily="18" charset="0"/>
                  </a:rPr>
                  <a:t>Normalized IPC</a:t>
                </a:r>
                <a:r>
                  <a:rPr lang="en-US" sz="1400" b="0" i="0" u="none" strike="noStrike" baseline="0">
                    <a:latin typeface="Helvetica" pitchFamily="2" charset="0"/>
                    <a:ea typeface="Baskerville" panose="02020502070401020303" pitchFamily="18" charset="0"/>
                  </a:rPr>
                  <a:t> </a:t>
                </a:r>
                <a:endParaRPr lang="en-US" sz="1400">
                  <a:latin typeface="Helvetica" pitchFamily="2" charset="0"/>
                  <a:ea typeface="Baskerville" panose="02020502070401020303" pitchFamily="18" charset="0"/>
                </a:endParaRPr>
              </a:p>
            </c:rich>
          </c:tx>
          <c:layout>
            <c:manualLayout>
              <c:xMode val="edge"/>
              <c:yMode val="edge"/>
              <c:x val="5.7512580877066861E-3"/>
              <c:y val="0.20171008716503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Baskerville" panose="02020502070401020303" pitchFamily="18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727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'DRAM energy'!$A$15</c:f>
              <c:strCache>
                <c:ptCount val="1"/>
                <c:pt idx="0">
                  <c:v>Full-act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energy'!$H$9:$Q$10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'DRAM energy'!$H$15:$Q$15</c:f>
              <c:numCache>
                <c:formatCode>0.000000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3-174C-AC2D-8B6C9188DA0A}"/>
            </c:ext>
          </c:extLst>
        </c:ser>
        <c:ser>
          <c:idx val="1"/>
          <c:order val="1"/>
          <c:tx>
            <c:strRef>
              <c:f>'DRAM energy'!$A$16</c:f>
              <c:strCache>
                <c:ptCount val="1"/>
                <c:pt idx="0">
                  <c:v>Half-DRAM [13]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energy'!$H$9:$Q$10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'DRAM energy'!$H$16:$Q$16</c:f>
              <c:numCache>
                <c:formatCode>0.000000</c:formatCode>
                <c:ptCount val="10"/>
                <c:pt idx="0">
                  <c:v>0.94918945593509607</c:v>
                </c:pt>
                <c:pt idx="1">
                  <c:v>0.93042644964987142</c:v>
                </c:pt>
                <c:pt idx="2">
                  <c:v>0.93778492190197948</c:v>
                </c:pt>
                <c:pt idx="3">
                  <c:v>0.9864791336782508</c:v>
                </c:pt>
                <c:pt idx="4">
                  <c:v>0.99746242428314869</c:v>
                </c:pt>
                <c:pt idx="5">
                  <c:v>0.99734172334892846</c:v>
                </c:pt>
                <c:pt idx="6">
                  <c:v>0.92057414474922439</c:v>
                </c:pt>
                <c:pt idx="7">
                  <c:v>0.97633436894800751</c:v>
                </c:pt>
                <c:pt idx="8">
                  <c:v>0.91978260253455246</c:v>
                </c:pt>
                <c:pt idx="9">
                  <c:v>0.95678009284889953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3-174C-AC2D-8B6C9188DA0A}"/>
            </c:ext>
          </c:extLst>
        </c:ser>
        <c:ser>
          <c:idx val="2"/>
          <c:order val="2"/>
          <c:tx>
            <c:strRef>
              <c:f>'DRAM energy'!$A$17</c:f>
              <c:strCache>
                <c:ptCount val="1"/>
                <c:pt idx="0">
                  <c:v>This work (4 sectors)</c:v>
                </c:pt>
              </c:strCache>
            </c:strRef>
          </c:tx>
          <c:spPr>
            <a:pattFill prst="pct50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energy'!$H$9:$Q$10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'DRAM energy'!$H$17:$Q$17</c:f>
              <c:numCache>
                <c:formatCode>0.000000</c:formatCode>
                <c:ptCount val="10"/>
                <c:pt idx="0">
                  <c:v>0.93136288901020325</c:v>
                </c:pt>
                <c:pt idx="1">
                  <c:v>0.90901535410300871</c:v>
                </c:pt>
                <c:pt idx="2">
                  <c:v>0.90155600897063515</c:v>
                </c:pt>
                <c:pt idx="3">
                  <c:v>0.96505049971712609</c:v>
                </c:pt>
                <c:pt idx="4">
                  <c:v>0.99357648558369227</c:v>
                </c:pt>
                <c:pt idx="5">
                  <c:v>0.98746744327770908</c:v>
                </c:pt>
                <c:pt idx="6">
                  <c:v>0.87988487787012326</c:v>
                </c:pt>
                <c:pt idx="7">
                  <c:v>0.95653700649490403</c:v>
                </c:pt>
                <c:pt idx="8">
                  <c:v>0.88108123687161077</c:v>
                </c:pt>
                <c:pt idx="9">
                  <c:v>0.93303957284977712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3-174C-AC2D-8B6C9188DA0A}"/>
            </c:ext>
          </c:extLst>
        </c:ser>
        <c:ser>
          <c:idx val="3"/>
          <c:order val="3"/>
          <c:tx>
            <c:strRef>
              <c:f>'DRAM energy'!$A$18</c:f>
              <c:strCache>
                <c:ptCount val="1"/>
                <c:pt idx="0">
                  <c:v>This work (8 sectors)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energy'!$H$9:$Q$10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'DRAM energy'!$H$18:$Q$18</c:f>
              <c:numCache>
                <c:formatCode>0.000000</c:formatCode>
                <c:ptCount val="10"/>
                <c:pt idx="0">
                  <c:v>0.91627718526420465</c:v>
                </c:pt>
                <c:pt idx="1">
                  <c:v>0.90106282534483773</c:v>
                </c:pt>
                <c:pt idx="2">
                  <c:v>0.88173040582741347</c:v>
                </c:pt>
                <c:pt idx="3">
                  <c:v>0.95076131681724296</c:v>
                </c:pt>
                <c:pt idx="4">
                  <c:v>0.99061095448723158</c:v>
                </c:pt>
                <c:pt idx="5">
                  <c:v>0.98245247020775162</c:v>
                </c:pt>
                <c:pt idx="6">
                  <c:v>0.85877692762993108</c:v>
                </c:pt>
                <c:pt idx="7">
                  <c:v>0.93869829512577263</c:v>
                </c:pt>
                <c:pt idx="8">
                  <c:v>0.85945638748363584</c:v>
                </c:pt>
                <c:pt idx="9">
                  <c:v>0.91881064950727787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3-174C-AC2D-8B6C9188D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38017279"/>
        <c:axId val="2038010303"/>
      </c:barChart>
      <c:catAx>
        <c:axId val="20380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0303"/>
        <c:crossesAt val="0"/>
        <c:auto val="1"/>
        <c:lblAlgn val="ctr"/>
        <c:lblOffset val="100"/>
        <c:noMultiLvlLbl val="0"/>
      </c:catAx>
      <c:valAx>
        <c:axId val="20380103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Baskerville" panose="02020502070401020303" pitchFamily="18" charset="0"/>
                    <a:cs typeface="+mn-cs"/>
                  </a:defRPr>
                </a:pPr>
                <a:endParaRPr lang="en-US" sz="1200" b="0" i="0" u="none" strike="noStrike" baseline="0">
                  <a:effectLst/>
                  <a:latin typeface="Helvetica" pitchFamily="2" charset="0"/>
                  <a:ea typeface="Baskerville" panose="02020502070401020303" pitchFamily="18" charset="0"/>
                </a:endParaRPr>
              </a:p>
              <a:p>
                <a:pPr>
                  <a:defRPr sz="1400">
                    <a:latin typeface="Helvetica" pitchFamily="2" charset="0"/>
                    <a:ea typeface="Baskerville" panose="02020502070401020303" pitchFamily="18" charset="0"/>
                  </a:defRPr>
                </a:pPr>
                <a:r>
                  <a:rPr lang="en-US" sz="1200" b="0" i="0" u="none" strike="noStrike" baseline="0">
                    <a:effectLst/>
                    <a:latin typeface="Helvetica" pitchFamily="2" charset="0"/>
                    <a:ea typeface="Baskerville" panose="02020502070401020303" pitchFamily="18" charset="0"/>
                  </a:rPr>
                  <a:t>Normalized DRAM  Enenrgy</a:t>
                </a:r>
                <a:endParaRPr lang="en-US" sz="1200">
                  <a:latin typeface="Helvetica" pitchFamily="2" charset="0"/>
                  <a:ea typeface="Baskerville" panose="02020502070401020303" pitchFamily="18" charset="0"/>
                </a:endParaRPr>
              </a:p>
            </c:rich>
          </c:tx>
          <c:layout>
            <c:manualLayout>
              <c:xMode val="edge"/>
              <c:yMode val="edge"/>
              <c:x val="5.7512580877066861E-3"/>
              <c:y val="0.1028053206312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Baskerville" panose="02020502070401020303" pitchFamily="18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727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IPC over GPU Cycle, Needleman-Wunsch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'needle-study'!$A$2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'needle-study'!$A$3:$A$513</c:f>
              <c:numCache>
                <c:formatCode>General</c:formatCode>
                <c:ptCount val="511"/>
                <c:pt idx="0">
                  <c:v>0.72860000000000003</c:v>
                </c:pt>
                <c:pt idx="1">
                  <c:v>1.6880999999999999</c:v>
                </c:pt>
                <c:pt idx="2">
                  <c:v>2.5327999999999999</c:v>
                </c:pt>
                <c:pt idx="3">
                  <c:v>3.2787999999999999</c:v>
                </c:pt>
                <c:pt idx="4">
                  <c:v>4.2210000000000001</c:v>
                </c:pt>
                <c:pt idx="5">
                  <c:v>4.9192</c:v>
                </c:pt>
                <c:pt idx="6">
                  <c:v>6.4698000000000002</c:v>
                </c:pt>
                <c:pt idx="7">
                  <c:v>6.7397</c:v>
                </c:pt>
                <c:pt idx="8">
                  <c:v>7.5666000000000002</c:v>
                </c:pt>
                <c:pt idx="9">
                  <c:v>7.6383999999999999</c:v>
                </c:pt>
                <c:pt idx="10">
                  <c:v>8.5566999999999993</c:v>
                </c:pt>
                <c:pt idx="11">
                  <c:v>9.0282</c:v>
                </c:pt>
                <c:pt idx="12">
                  <c:v>9.3613999999999997</c:v>
                </c:pt>
                <c:pt idx="13">
                  <c:v>10.106199999999999</c:v>
                </c:pt>
                <c:pt idx="14">
                  <c:v>10.245900000000001</c:v>
                </c:pt>
                <c:pt idx="15">
                  <c:v>11.073</c:v>
                </c:pt>
                <c:pt idx="16">
                  <c:v>10.8363</c:v>
                </c:pt>
                <c:pt idx="17">
                  <c:v>11.7745</c:v>
                </c:pt>
                <c:pt idx="18">
                  <c:v>11.793900000000001</c:v>
                </c:pt>
                <c:pt idx="19">
                  <c:v>12.9297</c:v>
                </c:pt>
                <c:pt idx="20">
                  <c:v>12.5307</c:v>
                </c:pt>
                <c:pt idx="21">
                  <c:v>14.026999999999999</c:v>
                </c:pt>
                <c:pt idx="22">
                  <c:v>13.2498</c:v>
                </c:pt>
                <c:pt idx="23">
                  <c:v>14.8771</c:v>
                </c:pt>
                <c:pt idx="24">
                  <c:v>13.7509</c:v>
                </c:pt>
                <c:pt idx="25">
                  <c:v>15.4711</c:v>
                </c:pt>
                <c:pt idx="26">
                  <c:v>14.97</c:v>
                </c:pt>
                <c:pt idx="27">
                  <c:v>16.446999999999999</c:v>
                </c:pt>
                <c:pt idx="28">
                  <c:v>15.4175</c:v>
                </c:pt>
                <c:pt idx="29">
                  <c:v>17.494199999999999</c:v>
                </c:pt>
                <c:pt idx="30">
                  <c:v>16.489799999999999</c:v>
                </c:pt>
                <c:pt idx="31">
                  <c:v>18.1267</c:v>
                </c:pt>
                <c:pt idx="32">
                  <c:v>16.645399999999999</c:v>
                </c:pt>
                <c:pt idx="33">
                  <c:v>19.328800000000001</c:v>
                </c:pt>
                <c:pt idx="34">
                  <c:v>18.427</c:v>
                </c:pt>
                <c:pt idx="35">
                  <c:v>19.512</c:v>
                </c:pt>
                <c:pt idx="36">
                  <c:v>18.11</c:v>
                </c:pt>
                <c:pt idx="37">
                  <c:v>20.175999999999998</c:v>
                </c:pt>
                <c:pt idx="38">
                  <c:v>19.6616</c:v>
                </c:pt>
                <c:pt idx="39">
                  <c:v>21.7256</c:v>
                </c:pt>
                <c:pt idx="40">
                  <c:v>19.9023</c:v>
                </c:pt>
                <c:pt idx="41">
                  <c:v>21.077500000000001</c:v>
                </c:pt>
                <c:pt idx="42">
                  <c:v>20.267399999999999</c:v>
                </c:pt>
                <c:pt idx="43">
                  <c:v>21.5379</c:v>
                </c:pt>
                <c:pt idx="44">
                  <c:v>20.9056</c:v>
                </c:pt>
                <c:pt idx="45">
                  <c:v>23.133500000000002</c:v>
                </c:pt>
                <c:pt idx="46">
                  <c:v>21.1815</c:v>
                </c:pt>
                <c:pt idx="47">
                  <c:v>24.031300000000002</c:v>
                </c:pt>
                <c:pt idx="48">
                  <c:v>20.028300000000002</c:v>
                </c:pt>
                <c:pt idx="49">
                  <c:v>23.0457</c:v>
                </c:pt>
                <c:pt idx="50">
                  <c:v>20.442299999999999</c:v>
                </c:pt>
                <c:pt idx="51">
                  <c:v>23.645399999999999</c:v>
                </c:pt>
                <c:pt idx="52">
                  <c:v>22.0197</c:v>
                </c:pt>
                <c:pt idx="53">
                  <c:v>24.774699999999999</c:v>
                </c:pt>
                <c:pt idx="54">
                  <c:v>22.245100000000001</c:v>
                </c:pt>
                <c:pt idx="55">
                  <c:v>24.539200000000001</c:v>
                </c:pt>
                <c:pt idx="56">
                  <c:v>19.111799999999999</c:v>
                </c:pt>
                <c:pt idx="57">
                  <c:v>23.8689</c:v>
                </c:pt>
                <c:pt idx="58">
                  <c:v>19.065000000000001</c:v>
                </c:pt>
                <c:pt idx="59">
                  <c:v>23.230699999999999</c:v>
                </c:pt>
                <c:pt idx="60">
                  <c:v>21.972000000000001</c:v>
                </c:pt>
                <c:pt idx="61">
                  <c:v>25.272600000000001</c:v>
                </c:pt>
                <c:pt idx="62">
                  <c:v>21.852</c:v>
                </c:pt>
                <c:pt idx="63">
                  <c:v>25.176200000000001</c:v>
                </c:pt>
                <c:pt idx="64">
                  <c:v>19.346599999999999</c:v>
                </c:pt>
                <c:pt idx="65">
                  <c:v>23.106000000000002</c:v>
                </c:pt>
                <c:pt idx="66">
                  <c:v>18.3611</c:v>
                </c:pt>
                <c:pt idx="67">
                  <c:v>23.623200000000001</c:v>
                </c:pt>
                <c:pt idx="68">
                  <c:v>22.025200000000002</c:v>
                </c:pt>
                <c:pt idx="69">
                  <c:v>24.803599999999999</c:v>
                </c:pt>
                <c:pt idx="70">
                  <c:v>21.8293</c:v>
                </c:pt>
                <c:pt idx="71">
                  <c:v>25.050599999999999</c:v>
                </c:pt>
                <c:pt idx="72">
                  <c:v>18.097999999999999</c:v>
                </c:pt>
                <c:pt idx="73">
                  <c:v>23.7302</c:v>
                </c:pt>
                <c:pt idx="74">
                  <c:v>18.470500000000001</c:v>
                </c:pt>
                <c:pt idx="75">
                  <c:v>23.067299999999999</c:v>
                </c:pt>
                <c:pt idx="76">
                  <c:v>21.302700000000002</c:v>
                </c:pt>
                <c:pt idx="77">
                  <c:v>24.532299999999999</c:v>
                </c:pt>
                <c:pt idx="78">
                  <c:v>21.355499999999999</c:v>
                </c:pt>
                <c:pt idx="79">
                  <c:v>24.3813</c:v>
                </c:pt>
                <c:pt idx="80">
                  <c:v>19.0685</c:v>
                </c:pt>
                <c:pt idx="81">
                  <c:v>23.241499999999998</c:v>
                </c:pt>
                <c:pt idx="82">
                  <c:v>18.865400000000001</c:v>
                </c:pt>
                <c:pt idx="83">
                  <c:v>22.924099999999999</c:v>
                </c:pt>
                <c:pt idx="84">
                  <c:v>21.257100000000001</c:v>
                </c:pt>
                <c:pt idx="85">
                  <c:v>23.3811</c:v>
                </c:pt>
                <c:pt idx="86">
                  <c:v>21.305099999999999</c:v>
                </c:pt>
                <c:pt idx="87">
                  <c:v>24.186299999999999</c:v>
                </c:pt>
                <c:pt idx="88">
                  <c:v>18.8629</c:v>
                </c:pt>
                <c:pt idx="89">
                  <c:v>23.1387</c:v>
                </c:pt>
                <c:pt idx="90">
                  <c:v>18.852</c:v>
                </c:pt>
                <c:pt idx="91">
                  <c:v>23.666799999999999</c:v>
                </c:pt>
                <c:pt idx="92">
                  <c:v>21.072800000000001</c:v>
                </c:pt>
                <c:pt idx="93">
                  <c:v>24.136199999999999</c:v>
                </c:pt>
                <c:pt idx="94">
                  <c:v>20.8202</c:v>
                </c:pt>
                <c:pt idx="95">
                  <c:v>23.9102</c:v>
                </c:pt>
                <c:pt idx="96">
                  <c:v>18.827999999999999</c:v>
                </c:pt>
                <c:pt idx="97">
                  <c:v>23.446100000000001</c:v>
                </c:pt>
                <c:pt idx="98">
                  <c:v>18.807099999999998</c:v>
                </c:pt>
                <c:pt idx="99">
                  <c:v>23.044799999999999</c:v>
                </c:pt>
                <c:pt idx="100">
                  <c:v>20.760100000000001</c:v>
                </c:pt>
                <c:pt idx="101">
                  <c:v>23.125399999999999</c:v>
                </c:pt>
                <c:pt idx="102">
                  <c:v>20.383800000000001</c:v>
                </c:pt>
                <c:pt idx="103">
                  <c:v>23.5014</c:v>
                </c:pt>
                <c:pt idx="104">
                  <c:v>19.153199999999998</c:v>
                </c:pt>
                <c:pt idx="105">
                  <c:v>23.104900000000001</c:v>
                </c:pt>
                <c:pt idx="106">
                  <c:v>19.291699999999999</c:v>
                </c:pt>
                <c:pt idx="107">
                  <c:v>23.307600000000001</c:v>
                </c:pt>
                <c:pt idx="108">
                  <c:v>20.328700000000001</c:v>
                </c:pt>
                <c:pt idx="109">
                  <c:v>23.596699999999998</c:v>
                </c:pt>
                <c:pt idx="110">
                  <c:v>20.284600000000001</c:v>
                </c:pt>
                <c:pt idx="111">
                  <c:v>22.96</c:v>
                </c:pt>
                <c:pt idx="112">
                  <c:v>19.410399999999999</c:v>
                </c:pt>
                <c:pt idx="113">
                  <c:v>23.063600000000001</c:v>
                </c:pt>
                <c:pt idx="114">
                  <c:v>19.135400000000001</c:v>
                </c:pt>
                <c:pt idx="115">
                  <c:v>23.0474</c:v>
                </c:pt>
                <c:pt idx="116">
                  <c:v>20.0276</c:v>
                </c:pt>
                <c:pt idx="117">
                  <c:v>23.2788</c:v>
                </c:pt>
                <c:pt idx="118">
                  <c:v>20.2546</c:v>
                </c:pt>
                <c:pt idx="119">
                  <c:v>23.627600000000001</c:v>
                </c:pt>
                <c:pt idx="120">
                  <c:v>19.005800000000001</c:v>
                </c:pt>
                <c:pt idx="121">
                  <c:v>23.361999999999998</c:v>
                </c:pt>
                <c:pt idx="122">
                  <c:v>19.247800000000002</c:v>
                </c:pt>
                <c:pt idx="123">
                  <c:v>22.839300000000001</c:v>
                </c:pt>
                <c:pt idx="124">
                  <c:v>20.1007</c:v>
                </c:pt>
                <c:pt idx="125">
                  <c:v>22.966000000000001</c:v>
                </c:pt>
                <c:pt idx="126">
                  <c:v>20.306699999999999</c:v>
                </c:pt>
                <c:pt idx="127">
                  <c:v>23.165700000000001</c:v>
                </c:pt>
                <c:pt idx="128">
                  <c:v>19.1279</c:v>
                </c:pt>
                <c:pt idx="129">
                  <c:v>22.912199999999999</c:v>
                </c:pt>
                <c:pt idx="130">
                  <c:v>19.103400000000001</c:v>
                </c:pt>
                <c:pt idx="131">
                  <c:v>23.058199999999999</c:v>
                </c:pt>
                <c:pt idx="132">
                  <c:v>20.690899999999999</c:v>
                </c:pt>
                <c:pt idx="133">
                  <c:v>23.304600000000001</c:v>
                </c:pt>
                <c:pt idx="134">
                  <c:v>20.065000000000001</c:v>
                </c:pt>
                <c:pt idx="135">
                  <c:v>23.2986</c:v>
                </c:pt>
                <c:pt idx="136">
                  <c:v>18.824000000000002</c:v>
                </c:pt>
                <c:pt idx="137">
                  <c:v>22.67</c:v>
                </c:pt>
                <c:pt idx="138">
                  <c:v>19.272300000000001</c:v>
                </c:pt>
                <c:pt idx="139">
                  <c:v>23.185199999999998</c:v>
                </c:pt>
                <c:pt idx="140">
                  <c:v>19.856999999999999</c:v>
                </c:pt>
                <c:pt idx="141">
                  <c:v>22.767299999999999</c:v>
                </c:pt>
                <c:pt idx="142">
                  <c:v>19.977900000000002</c:v>
                </c:pt>
                <c:pt idx="143">
                  <c:v>22.992699999999999</c:v>
                </c:pt>
                <c:pt idx="144">
                  <c:v>19.256699999999999</c:v>
                </c:pt>
                <c:pt idx="145">
                  <c:v>22.9834</c:v>
                </c:pt>
                <c:pt idx="146">
                  <c:v>19.138500000000001</c:v>
                </c:pt>
                <c:pt idx="147">
                  <c:v>23.0914</c:v>
                </c:pt>
                <c:pt idx="148">
                  <c:v>19.8674</c:v>
                </c:pt>
                <c:pt idx="149">
                  <c:v>23.454899999999999</c:v>
                </c:pt>
                <c:pt idx="150">
                  <c:v>20.122</c:v>
                </c:pt>
                <c:pt idx="151">
                  <c:v>22.777699999999999</c:v>
                </c:pt>
                <c:pt idx="152">
                  <c:v>18.760100000000001</c:v>
                </c:pt>
                <c:pt idx="153">
                  <c:v>22.789100000000001</c:v>
                </c:pt>
                <c:pt idx="154">
                  <c:v>18.845300000000002</c:v>
                </c:pt>
                <c:pt idx="155">
                  <c:v>22.7059</c:v>
                </c:pt>
                <c:pt idx="156">
                  <c:v>20.072399999999998</c:v>
                </c:pt>
                <c:pt idx="157">
                  <c:v>22.841999999999999</c:v>
                </c:pt>
                <c:pt idx="158">
                  <c:v>20.094200000000001</c:v>
                </c:pt>
                <c:pt idx="159">
                  <c:v>22.6876</c:v>
                </c:pt>
                <c:pt idx="160">
                  <c:v>19.0045</c:v>
                </c:pt>
                <c:pt idx="161">
                  <c:v>22.558599999999998</c:v>
                </c:pt>
                <c:pt idx="162">
                  <c:v>18.938700000000001</c:v>
                </c:pt>
                <c:pt idx="163">
                  <c:v>22.919599999999999</c:v>
                </c:pt>
                <c:pt idx="164">
                  <c:v>20.253799999999998</c:v>
                </c:pt>
                <c:pt idx="165">
                  <c:v>22.5411</c:v>
                </c:pt>
                <c:pt idx="166">
                  <c:v>19.7746</c:v>
                </c:pt>
                <c:pt idx="167">
                  <c:v>23.299700000000001</c:v>
                </c:pt>
                <c:pt idx="168">
                  <c:v>19.1691</c:v>
                </c:pt>
                <c:pt idx="169">
                  <c:v>23.156300000000002</c:v>
                </c:pt>
                <c:pt idx="170">
                  <c:v>19.280899999999999</c:v>
                </c:pt>
                <c:pt idx="171">
                  <c:v>22.518899999999999</c:v>
                </c:pt>
                <c:pt idx="172">
                  <c:v>20.463200000000001</c:v>
                </c:pt>
                <c:pt idx="173">
                  <c:v>23.213799999999999</c:v>
                </c:pt>
                <c:pt idx="174">
                  <c:v>20.3081</c:v>
                </c:pt>
                <c:pt idx="175">
                  <c:v>23.1309</c:v>
                </c:pt>
                <c:pt idx="176">
                  <c:v>19.338699999999999</c:v>
                </c:pt>
                <c:pt idx="177">
                  <c:v>23.113800000000001</c:v>
                </c:pt>
                <c:pt idx="178">
                  <c:v>19.142499999999998</c:v>
                </c:pt>
                <c:pt idx="179">
                  <c:v>23.313199999999998</c:v>
                </c:pt>
                <c:pt idx="180">
                  <c:v>20.435600000000001</c:v>
                </c:pt>
                <c:pt idx="181">
                  <c:v>23.544599999999999</c:v>
                </c:pt>
                <c:pt idx="182">
                  <c:v>20.447700000000001</c:v>
                </c:pt>
                <c:pt idx="183">
                  <c:v>23.0396</c:v>
                </c:pt>
                <c:pt idx="184">
                  <c:v>19.401</c:v>
                </c:pt>
                <c:pt idx="185">
                  <c:v>23.1861</c:v>
                </c:pt>
                <c:pt idx="186">
                  <c:v>19.131499999999999</c:v>
                </c:pt>
                <c:pt idx="187">
                  <c:v>23.246500000000001</c:v>
                </c:pt>
                <c:pt idx="188">
                  <c:v>20.126200000000001</c:v>
                </c:pt>
                <c:pt idx="189">
                  <c:v>23.0154</c:v>
                </c:pt>
                <c:pt idx="190">
                  <c:v>20.006599999999999</c:v>
                </c:pt>
                <c:pt idx="191">
                  <c:v>23.130299999999998</c:v>
                </c:pt>
                <c:pt idx="192">
                  <c:v>18.832899999999999</c:v>
                </c:pt>
                <c:pt idx="193">
                  <c:v>22.953800000000001</c:v>
                </c:pt>
                <c:pt idx="194">
                  <c:v>19.165900000000001</c:v>
                </c:pt>
                <c:pt idx="195">
                  <c:v>21.841999999999999</c:v>
                </c:pt>
                <c:pt idx="196">
                  <c:v>19.916399999999999</c:v>
                </c:pt>
                <c:pt idx="197">
                  <c:v>23.488399999999999</c:v>
                </c:pt>
                <c:pt idx="198">
                  <c:v>20.035900000000002</c:v>
                </c:pt>
                <c:pt idx="199">
                  <c:v>24.1493</c:v>
                </c:pt>
                <c:pt idx="200">
                  <c:v>18.920999999999999</c:v>
                </c:pt>
                <c:pt idx="201">
                  <c:v>23.4162</c:v>
                </c:pt>
                <c:pt idx="202">
                  <c:v>19.425799999999999</c:v>
                </c:pt>
                <c:pt idx="203">
                  <c:v>23.719799999999999</c:v>
                </c:pt>
                <c:pt idx="204">
                  <c:v>19.982800000000001</c:v>
                </c:pt>
                <c:pt idx="205">
                  <c:v>23.105399999999999</c:v>
                </c:pt>
                <c:pt idx="206">
                  <c:v>19.603999999999999</c:v>
                </c:pt>
                <c:pt idx="207">
                  <c:v>22.084099999999999</c:v>
                </c:pt>
                <c:pt idx="208">
                  <c:v>18.501999999999999</c:v>
                </c:pt>
                <c:pt idx="209">
                  <c:v>22.398800000000001</c:v>
                </c:pt>
                <c:pt idx="210">
                  <c:v>19.1465</c:v>
                </c:pt>
                <c:pt idx="211">
                  <c:v>22.8019</c:v>
                </c:pt>
                <c:pt idx="212">
                  <c:v>19.515599999999999</c:v>
                </c:pt>
                <c:pt idx="213">
                  <c:v>22.472200000000001</c:v>
                </c:pt>
                <c:pt idx="214">
                  <c:v>20.276900000000001</c:v>
                </c:pt>
                <c:pt idx="215">
                  <c:v>21.699000000000002</c:v>
                </c:pt>
                <c:pt idx="216">
                  <c:v>18.966699999999999</c:v>
                </c:pt>
                <c:pt idx="217">
                  <c:v>21.440300000000001</c:v>
                </c:pt>
                <c:pt idx="218">
                  <c:v>18.6127</c:v>
                </c:pt>
                <c:pt idx="219">
                  <c:v>22.630099999999999</c:v>
                </c:pt>
                <c:pt idx="220">
                  <c:v>20.226500000000001</c:v>
                </c:pt>
                <c:pt idx="221">
                  <c:v>22.5395</c:v>
                </c:pt>
                <c:pt idx="222">
                  <c:v>19.357299999999999</c:v>
                </c:pt>
                <c:pt idx="223">
                  <c:v>21.197600000000001</c:v>
                </c:pt>
                <c:pt idx="224">
                  <c:v>19.3977</c:v>
                </c:pt>
                <c:pt idx="225">
                  <c:v>22.007899999999999</c:v>
                </c:pt>
                <c:pt idx="226">
                  <c:v>18.307400000000001</c:v>
                </c:pt>
                <c:pt idx="227">
                  <c:v>21.448799999999999</c:v>
                </c:pt>
                <c:pt idx="228">
                  <c:v>20.264099999999999</c:v>
                </c:pt>
                <c:pt idx="229">
                  <c:v>22.886800000000001</c:v>
                </c:pt>
                <c:pt idx="230">
                  <c:v>19.467099999999999</c:v>
                </c:pt>
                <c:pt idx="231">
                  <c:v>23.293900000000001</c:v>
                </c:pt>
                <c:pt idx="232">
                  <c:v>18.498100000000001</c:v>
                </c:pt>
                <c:pt idx="233">
                  <c:v>22.188099999999999</c:v>
                </c:pt>
                <c:pt idx="234">
                  <c:v>18.591000000000001</c:v>
                </c:pt>
                <c:pt idx="235">
                  <c:v>21.754000000000001</c:v>
                </c:pt>
                <c:pt idx="236">
                  <c:v>19.5242</c:v>
                </c:pt>
                <c:pt idx="237">
                  <c:v>22.023099999999999</c:v>
                </c:pt>
                <c:pt idx="238">
                  <c:v>18.698699999999999</c:v>
                </c:pt>
                <c:pt idx="239">
                  <c:v>20.7791</c:v>
                </c:pt>
                <c:pt idx="240">
                  <c:v>18.151599999999998</c:v>
                </c:pt>
                <c:pt idx="241">
                  <c:v>21.747299999999999</c:v>
                </c:pt>
                <c:pt idx="242">
                  <c:v>18.765899999999998</c:v>
                </c:pt>
                <c:pt idx="243">
                  <c:v>22.498200000000001</c:v>
                </c:pt>
                <c:pt idx="244">
                  <c:v>17.9315</c:v>
                </c:pt>
                <c:pt idx="245">
                  <c:v>22.2501</c:v>
                </c:pt>
                <c:pt idx="246">
                  <c:v>19.790099999999999</c:v>
                </c:pt>
                <c:pt idx="247">
                  <c:v>21.305299999999999</c:v>
                </c:pt>
                <c:pt idx="248">
                  <c:v>18.674600000000002</c:v>
                </c:pt>
                <c:pt idx="249">
                  <c:v>21.593599999999999</c:v>
                </c:pt>
                <c:pt idx="250">
                  <c:v>17.638100000000001</c:v>
                </c:pt>
                <c:pt idx="251">
                  <c:v>21.288</c:v>
                </c:pt>
                <c:pt idx="252">
                  <c:v>18.061299999999999</c:v>
                </c:pt>
                <c:pt idx="253">
                  <c:v>20.590299999999999</c:v>
                </c:pt>
                <c:pt idx="254">
                  <c:v>18.075199999999999</c:v>
                </c:pt>
                <c:pt idx="255">
                  <c:v>21.395199999999999</c:v>
                </c:pt>
                <c:pt idx="256">
                  <c:v>15.5504</c:v>
                </c:pt>
                <c:pt idx="257">
                  <c:v>19.491900000000001</c:v>
                </c:pt>
                <c:pt idx="258">
                  <c:v>16.6401</c:v>
                </c:pt>
                <c:pt idx="259">
                  <c:v>19.7639</c:v>
                </c:pt>
                <c:pt idx="260">
                  <c:v>17.504799999999999</c:v>
                </c:pt>
                <c:pt idx="261">
                  <c:v>20.146799999999999</c:v>
                </c:pt>
                <c:pt idx="262">
                  <c:v>17.039300000000001</c:v>
                </c:pt>
                <c:pt idx="263">
                  <c:v>19.589700000000001</c:v>
                </c:pt>
                <c:pt idx="264">
                  <c:v>16.893999999999998</c:v>
                </c:pt>
                <c:pt idx="265">
                  <c:v>20.281099999999999</c:v>
                </c:pt>
                <c:pt idx="266">
                  <c:v>16.995200000000001</c:v>
                </c:pt>
                <c:pt idx="267">
                  <c:v>19.6691</c:v>
                </c:pt>
                <c:pt idx="268">
                  <c:v>16.870200000000001</c:v>
                </c:pt>
                <c:pt idx="269">
                  <c:v>18.621700000000001</c:v>
                </c:pt>
                <c:pt idx="270">
                  <c:v>16.692399999999999</c:v>
                </c:pt>
                <c:pt idx="271">
                  <c:v>18.7546</c:v>
                </c:pt>
                <c:pt idx="272">
                  <c:v>16.394500000000001</c:v>
                </c:pt>
                <c:pt idx="273">
                  <c:v>19.249700000000001</c:v>
                </c:pt>
                <c:pt idx="274">
                  <c:v>16.3767</c:v>
                </c:pt>
                <c:pt idx="275">
                  <c:v>19.5962</c:v>
                </c:pt>
                <c:pt idx="276">
                  <c:v>17.032499999999999</c:v>
                </c:pt>
                <c:pt idx="277">
                  <c:v>19.7133</c:v>
                </c:pt>
                <c:pt idx="278">
                  <c:v>17.680199999999999</c:v>
                </c:pt>
                <c:pt idx="279">
                  <c:v>19.4328</c:v>
                </c:pt>
                <c:pt idx="280">
                  <c:v>17.199100000000001</c:v>
                </c:pt>
                <c:pt idx="281">
                  <c:v>19.979399999999998</c:v>
                </c:pt>
                <c:pt idx="282">
                  <c:v>17.140499999999999</c:v>
                </c:pt>
                <c:pt idx="283">
                  <c:v>18.851900000000001</c:v>
                </c:pt>
                <c:pt idx="284">
                  <c:v>17.079499999999999</c:v>
                </c:pt>
                <c:pt idx="285">
                  <c:v>18.434200000000001</c:v>
                </c:pt>
                <c:pt idx="286">
                  <c:v>16.709</c:v>
                </c:pt>
                <c:pt idx="287">
                  <c:v>18.187200000000001</c:v>
                </c:pt>
                <c:pt idx="288">
                  <c:v>16.756799999999998</c:v>
                </c:pt>
                <c:pt idx="289">
                  <c:v>19.372199999999999</c:v>
                </c:pt>
                <c:pt idx="290">
                  <c:v>16.535900000000002</c:v>
                </c:pt>
                <c:pt idx="291">
                  <c:v>19.715</c:v>
                </c:pt>
                <c:pt idx="292">
                  <c:v>16.988700000000001</c:v>
                </c:pt>
                <c:pt idx="293">
                  <c:v>19.890499999999999</c:v>
                </c:pt>
                <c:pt idx="294">
                  <c:v>17.537299999999998</c:v>
                </c:pt>
                <c:pt idx="295">
                  <c:v>19.977699999999999</c:v>
                </c:pt>
                <c:pt idx="296">
                  <c:v>17.106400000000001</c:v>
                </c:pt>
                <c:pt idx="297">
                  <c:v>19.4147</c:v>
                </c:pt>
                <c:pt idx="298">
                  <c:v>17.370799999999999</c:v>
                </c:pt>
                <c:pt idx="299">
                  <c:v>19.3185</c:v>
                </c:pt>
                <c:pt idx="300">
                  <c:v>17.265899999999998</c:v>
                </c:pt>
                <c:pt idx="301">
                  <c:v>19.239899999999999</c:v>
                </c:pt>
                <c:pt idx="302">
                  <c:v>17.4299</c:v>
                </c:pt>
                <c:pt idx="303">
                  <c:v>18.714700000000001</c:v>
                </c:pt>
                <c:pt idx="304">
                  <c:v>16.815000000000001</c:v>
                </c:pt>
                <c:pt idx="305">
                  <c:v>18.882400000000001</c:v>
                </c:pt>
                <c:pt idx="306">
                  <c:v>16.703499999999998</c:v>
                </c:pt>
                <c:pt idx="307">
                  <c:v>18.969899999999999</c:v>
                </c:pt>
                <c:pt idx="308">
                  <c:v>16.924700000000001</c:v>
                </c:pt>
                <c:pt idx="309">
                  <c:v>19.449300000000001</c:v>
                </c:pt>
                <c:pt idx="310">
                  <c:v>17.686800000000002</c:v>
                </c:pt>
                <c:pt idx="311">
                  <c:v>19.1188</c:v>
                </c:pt>
                <c:pt idx="312">
                  <c:v>17.6114</c:v>
                </c:pt>
                <c:pt idx="313">
                  <c:v>19.245100000000001</c:v>
                </c:pt>
                <c:pt idx="314">
                  <c:v>17.163900000000002</c:v>
                </c:pt>
                <c:pt idx="315">
                  <c:v>19.109400000000001</c:v>
                </c:pt>
                <c:pt idx="316">
                  <c:v>17.427</c:v>
                </c:pt>
                <c:pt idx="317">
                  <c:v>19.121200000000002</c:v>
                </c:pt>
                <c:pt idx="318">
                  <c:v>17.1876</c:v>
                </c:pt>
                <c:pt idx="319">
                  <c:v>18.6797</c:v>
                </c:pt>
                <c:pt idx="320">
                  <c:v>17.078199999999999</c:v>
                </c:pt>
                <c:pt idx="321">
                  <c:v>19.520900000000001</c:v>
                </c:pt>
                <c:pt idx="322">
                  <c:v>16.725899999999999</c:v>
                </c:pt>
                <c:pt idx="323">
                  <c:v>19.321999999999999</c:v>
                </c:pt>
                <c:pt idx="324">
                  <c:v>17.364799999999999</c:v>
                </c:pt>
                <c:pt idx="325">
                  <c:v>19.0122</c:v>
                </c:pt>
                <c:pt idx="326">
                  <c:v>17.385999999999999</c:v>
                </c:pt>
                <c:pt idx="327">
                  <c:v>18.993500000000001</c:v>
                </c:pt>
                <c:pt idx="328">
                  <c:v>17.230399999999999</c:v>
                </c:pt>
                <c:pt idx="329">
                  <c:v>18.901700000000002</c:v>
                </c:pt>
                <c:pt idx="330">
                  <c:v>16.9742</c:v>
                </c:pt>
                <c:pt idx="331">
                  <c:v>18.3779</c:v>
                </c:pt>
                <c:pt idx="332">
                  <c:v>16.410399999999999</c:v>
                </c:pt>
                <c:pt idx="333">
                  <c:v>19.122</c:v>
                </c:pt>
                <c:pt idx="334">
                  <c:v>16.446200000000001</c:v>
                </c:pt>
                <c:pt idx="335">
                  <c:v>18.966999999999999</c:v>
                </c:pt>
                <c:pt idx="336">
                  <c:v>16.2121</c:v>
                </c:pt>
                <c:pt idx="337">
                  <c:v>19.5245</c:v>
                </c:pt>
                <c:pt idx="338">
                  <c:v>17.017399999999999</c:v>
                </c:pt>
                <c:pt idx="339">
                  <c:v>19.375399999999999</c:v>
                </c:pt>
                <c:pt idx="340">
                  <c:v>17.132100000000001</c:v>
                </c:pt>
                <c:pt idx="341">
                  <c:v>19.167100000000001</c:v>
                </c:pt>
                <c:pt idx="342">
                  <c:v>17.697900000000001</c:v>
                </c:pt>
                <c:pt idx="343">
                  <c:v>18.933299999999999</c:v>
                </c:pt>
                <c:pt idx="344">
                  <c:v>17.341999999999999</c:v>
                </c:pt>
                <c:pt idx="345">
                  <c:v>19.2517</c:v>
                </c:pt>
                <c:pt idx="346">
                  <c:v>16.862400000000001</c:v>
                </c:pt>
                <c:pt idx="347">
                  <c:v>18.249700000000001</c:v>
                </c:pt>
                <c:pt idx="348">
                  <c:v>16.5474</c:v>
                </c:pt>
                <c:pt idx="349">
                  <c:v>17.463799999999999</c:v>
                </c:pt>
                <c:pt idx="350">
                  <c:v>16.395399999999999</c:v>
                </c:pt>
                <c:pt idx="351">
                  <c:v>18.321000000000002</c:v>
                </c:pt>
                <c:pt idx="352">
                  <c:v>16.3245</c:v>
                </c:pt>
                <c:pt idx="353">
                  <c:v>18.5001</c:v>
                </c:pt>
                <c:pt idx="354">
                  <c:v>16.4466</c:v>
                </c:pt>
                <c:pt idx="355">
                  <c:v>18.516300000000001</c:v>
                </c:pt>
                <c:pt idx="356">
                  <c:v>17.1965</c:v>
                </c:pt>
                <c:pt idx="357">
                  <c:v>19.069099999999999</c:v>
                </c:pt>
                <c:pt idx="358">
                  <c:v>17.174600000000002</c:v>
                </c:pt>
                <c:pt idx="359">
                  <c:v>19.369599999999998</c:v>
                </c:pt>
                <c:pt idx="360">
                  <c:v>16.938099999999999</c:v>
                </c:pt>
                <c:pt idx="361">
                  <c:v>19.783899999999999</c:v>
                </c:pt>
                <c:pt idx="362">
                  <c:v>16.6554</c:v>
                </c:pt>
                <c:pt idx="363">
                  <c:v>19.898700000000002</c:v>
                </c:pt>
                <c:pt idx="364">
                  <c:v>16.749300000000002</c:v>
                </c:pt>
                <c:pt idx="365">
                  <c:v>18.779499999999999</c:v>
                </c:pt>
                <c:pt idx="366">
                  <c:v>16.810099999999998</c:v>
                </c:pt>
                <c:pt idx="367">
                  <c:v>18.769600000000001</c:v>
                </c:pt>
                <c:pt idx="368">
                  <c:v>16.288900000000002</c:v>
                </c:pt>
                <c:pt idx="369">
                  <c:v>18.5639</c:v>
                </c:pt>
                <c:pt idx="370">
                  <c:v>16.569299999999998</c:v>
                </c:pt>
                <c:pt idx="371">
                  <c:v>18.465399999999999</c:v>
                </c:pt>
                <c:pt idx="372">
                  <c:v>16.811900000000001</c:v>
                </c:pt>
                <c:pt idx="373">
                  <c:v>19.235900000000001</c:v>
                </c:pt>
                <c:pt idx="374">
                  <c:v>16.886700000000001</c:v>
                </c:pt>
                <c:pt idx="375">
                  <c:v>19.159199999999998</c:v>
                </c:pt>
                <c:pt idx="376">
                  <c:v>16.871300000000002</c:v>
                </c:pt>
                <c:pt idx="377">
                  <c:v>19.493200000000002</c:v>
                </c:pt>
                <c:pt idx="378">
                  <c:v>17.0212</c:v>
                </c:pt>
                <c:pt idx="379">
                  <c:v>18.773700000000002</c:v>
                </c:pt>
                <c:pt idx="380">
                  <c:v>17.0562</c:v>
                </c:pt>
                <c:pt idx="381">
                  <c:v>18.9009</c:v>
                </c:pt>
                <c:pt idx="382">
                  <c:v>17.245699999999999</c:v>
                </c:pt>
                <c:pt idx="383">
                  <c:v>18.845300000000002</c:v>
                </c:pt>
                <c:pt idx="384">
                  <c:v>16.9389</c:v>
                </c:pt>
                <c:pt idx="385">
                  <c:v>18.948899999999998</c:v>
                </c:pt>
                <c:pt idx="386">
                  <c:v>17.1342</c:v>
                </c:pt>
                <c:pt idx="387">
                  <c:v>19.3062</c:v>
                </c:pt>
                <c:pt idx="388">
                  <c:v>17.191800000000001</c:v>
                </c:pt>
                <c:pt idx="389">
                  <c:v>19.010200000000001</c:v>
                </c:pt>
                <c:pt idx="390">
                  <c:v>17.136099999999999</c:v>
                </c:pt>
                <c:pt idx="391">
                  <c:v>18.814900000000002</c:v>
                </c:pt>
                <c:pt idx="392">
                  <c:v>17.050599999999999</c:v>
                </c:pt>
                <c:pt idx="393">
                  <c:v>18.9846</c:v>
                </c:pt>
                <c:pt idx="394">
                  <c:v>16.889099999999999</c:v>
                </c:pt>
                <c:pt idx="395">
                  <c:v>19.2684</c:v>
                </c:pt>
                <c:pt idx="396">
                  <c:v>17.018699999999999</c:v>
                </c:pt>
                <c:pt idx="397">
                  <c:v>18.918099999999999</c:v>
                </c:pt>
                <c:pt idx="398">
                  <c:v>17.028500000000001</c:v>
                </c:pt>
                <c:pt idx="399">
                  <c:v>18.8812</c:v>
                </c:pt>
                <c:pt idx="400">
                  <c:v>16.345600000000001</c:v>
                </c:pt>
                <c:pt idx="401">
                  <c:v>18.893899999999999</c:v>
                </c:pt>
                <c:pt idx="402">
                  <c:v>16.784600000000001</c:v>
                </c:pt>
                <c:pt idx="403">
                  <c:v>19.174299999999999</c:v>
                </c:pt>
                <c:pt idx="404">
                  <c:v>17.226400000000002</c:v>
                </c:pt>
                <c:pt idx="405">
                  <c:v>19.403099999999998</c:v>
                </c:pt>
                <c:pt idx="406">
                  <c:v>16.604900000000001</c:v>
                </c:pt>
                <c:pt idx="407">
                  <c:v>19.2409</c:v>
                </c:pt>
                <c:pt idx="408">
                  <c:v>17.1709</c:v>
                </c:pt>
                <c:pt idx="409">
                  <c:v>19.204000000000001</c:v>
                </c:pt>
                <c:pt idx="410">
                  <c:v>16.8858</c:v>
                </c:pt>
                <c:pt idx="411">
                  <c:v>18.924199999999999</c:v>
                </c:pt>
                <c:pt idx="412">
                  <c:v>16.859100000000002</c:v>
                </c:pt>
                <c:pt idx="413">
                  <c:v>18.642700000000001</c:v>
                </c:pt>
                <c:pt idx="414">
                  <c:v>17.352599999999999</c:v>
                </c:pt>
                <c:pt idx="415">
                  <c:v>18.519600000000001</c:v>
                </c:pt>
                <c:pt idx="416">
                  <c:v>17.192900000000002</c:v>
                </c:pt>
                <c:pt idx="417">
                  <c:v>19.1935</c:v>
                </c:pt>
                <c:pt idx="418">
                  <c:v>17.5486</c:v>
                </c:pt>
                <c:pt idx="419">
                  <c:v>19.517800000000001</c:v>
                </c:pt>
                <c:pt idx="420">
                  <c:v>16.9802</c:v>
                </c:pt>
                <c:pt idx="421">
                  <c:v>19.0992</c:v>
                </c:pt>
                <c:pt idx="422">
                  <c:v>17.5382</c:v>
                </c:pt>
                <c:pt idx="423">
                  <c:v>18.867799999999999</c:v>
                </c:pt>
                <c:pt idx="424">
                  <c:v>17.189699999999998</c:v>
                </c:pt>
                <c:pt idx="425">
                  <c:v>19.182099999999998</c:v>
                </c:pt>
                <c:pt idx="426">
                  <c:v>17.493099999999998</c:v>
                </c:pt>
                <c:pt idx="427">
                  <c:v>18.974900000000002</c:v>
                </c:pt>
                <c:pt idx="428">
                  <c:v>17.624099999999999</c:v>
                </c:pt>
                <c:pt idx="429">
                  <c:v>19.160399999999999</c:v>
                </c:pt>
                <c:pt idx="430">
                  <c:v>17.418700000000001</c:v>
                </c:pt>
                <c:pt idx="431">
                  <c:v>18.691700000000001</c:v>
                </c:pt>
                <c:pt idx="432">
                  <c:v>16.937799999999999</c:v>
                </c:pt>
                <c:pt idx="433">
                  <c:v>17.136199999999999</c:v>
                </c:pt>
                <c:pt idx="434">
                  <c:v>16.459800000000001</c:v>
                </c:pt>
                <c:pt idx="435">
                  <c:v>18.7516</c:v>
                </c:pt>
                <c:pt idx="436">
                  <c:v>17.318300000000001</c:v>
                </c:pt>
                <c:pt idx="437">
                  <c:v>17.8459</c:v>
                </c:pt>
                <c:pt idx="438">
                  <c:v>17.534500000000001</c:v>
                </c:pt>
                <c:pt idx="439">
                  <c:v>18.141400000000001</c:v>
                </c:pt>
                <c:pt idx="440">
                  <c:v>17.402699999999999</c:v>
                </c:pt>
                <c:pt idx="441">
                  <c:v>18.231000000000002</c:v>
                </c:pt>
                <c:pt idx="442">
                  <c:v>17.4405</c:v>
                </c:pt>
                <c:pt idx="443">
                  <c:v>18.476199999999999</c:v>
                </c:pt>
                <c:pt idx="444">
                  <c:v>17.264800000000001</c:v>
                </c:pt>
                <c:pt idx="445">
                  <c:v>18.664200000000001</c:v>
                </c:pt>
                <c:pt idx="446">
                  <c:v>17.280999999999999</c:v>
                </c:pt>
                <c:pt idx="447">
                  <c:v>18.718800000000002</c:v>
                </c:pt>
                <c:pt idx="448">
                  <c:v>17.277999999999999</c:v>
                </c:pt>
                <c:pt idx="449">
                  <c:v>18.515000000000001</c:v>
                </c:pt>
                <c:pt idx="450">
                  <c:v>17.084</c:v>
                </c:pt>
                <c:pt idx="451">
                  <c:v>18.154199999999999</c:v>
                </c:pt>
                <c:pt idx="452">
                  <c:v>16.9953</c:v>
                </c:pt>
                <c:pt idx="453">
                  <c:v>18.834099999999999</c:v>
                </c:pt>
                <c:pt idx="454">
                  <c:v>16.117999999999999</c:v>
                </c:pt>
                <c:pt idx="455">
                  <c:v>18.414400000000001</c:v>
                </c:pt>
                <c:pt idx="456">
                  <c:v>17.194800000000001</c:v>
                </c:pt>
                <c:pt idx="457">
                  <c:v>18.7895</c:v>
                </c:pt>
                <c:pt idx="458">
                  <c:v>16.517499999999998</c:v>
                </c:pt>
                <c:pt idx="459">
                  <c:v>18.3996</c:v>
                </c:pt>
                <c:pt idx="460">
                  <c:v>17.0793</c:v>
                </c:pt>
                <c:pt idx="461">
                  <c:v>17.436399999999999</c:v>
                </c:pt>
                <c:pt idx="462">
                  <c:v>17.223400000000002</c:v>
                </c:pt>
                <c:pt idx="463">
                  <c:v>17.742999999999999</c:v>
                </c:pt>
                <c:pt idx="464">
                  <c:v>16.6313</c:v>
                </c:pt>
                <c:pt idx="465">
                  <c:v>17.526499999999999</c:v>
                </c:pt>
                <c:pt idx="466">
                  <c:v>16.5244</c:v>
                </c:pt>
                <c:pt idx="467">
                  <c:v>17.792999999999999</c:v>
                </c:pt>
                <c:pt idx="468">
                  <c:v>16.430299999999999</c:v>
                </c:pt>
                <c:pt idx="469">
                  <c:v>17.903099999999998</c:v>
                </c:pt>
                <c:pt idx="470">
                  <c:v>16.421500000000002</c:v>
                </c:pt>
                <c:pt idx="471">
                  <c:v>17.689399999999999</c:v>
                </c:pt>
                <c:pt idx="472">
                  <c:v>16.784300000000002</c:v>
                </c:pt>
                <c:pt idx="473">
                  <c:v>17.734300000000001</c:v>
                </c:pt>
                <c:pt idx="474">
                  <c:v>16.601400000000002</c:v>
                </c:pt>
                <c:pt idx="475">
                  <c:v>18.046199999999999</c:v>
                </c:pt>
                <c:pt idx="476">
                  <c:v>16.031400000000001</c:v>
                </c:pt>
                <c:pt idx="477">
                  <c:v>17.368500000000001</c:v>
                </c:pt>
                <c:pt idx="478">
                  <c:v>15.8811</c:v>
                </c:pt>
                <c:pt idx="479">
                  <c:v>17.036200000000001</c:v>
                </c:pt>
                <c:pt idx="480">
                  <c:v>15.5945</c:v>
                </c:pt>
                <c:pt idx="481">
                  <c:v>15.462</c:v>
                </c:pt>
                <c:pt idx="482">
                  <c:v>14.647600000000001</c:v>
                </c:pt>
                <c:pt idx="483">
                  <c:v>15.456</c:v>
                </c:pt>
                <c:pt idx="484">
                  <c:v>14.222300000000001</c:v>
                </c:pt>
                <c:pt idx="485">
                  <c:v>14.8024</c:v>
                </c:pt>
                <c:pt idx="486">
                  <c:v>13.9947</c:v>
                </c:pt>
                <c:pt idx="487">
                  <c:v>13.9533</c:v>
                </c:pt>
                <c:pt idx="488">
                  <c:v>13.283799999999999</c:v>
                </c:pt>
                <c:pt idx="489">
                  <c:v>13.3268</c:v>
                </c:pt>
                <c:pt idx="490">
                  <c:v>12.500999999999999</c:v>
                </c:pt>
                <c:pt idx="491">
                  <c:v>12.908200000000001</c:v>
                </c:pt>
                <c:pt idx="492">
                  <c:v>11.714499999999999</c:v>
                </c:pt>
                <c:pt idx="493">
                  <c:v>11.6493</c:v>
                </c:pt>
                <c:pt idx="494">
                  <c:v>11.262700000000001</c:v>
                </c:pt>
                <c:pt idx="495">
                  <c:v>10.7767</c:v>
                </c:pt>
                <c:pt idx="496">
                  <c:v>10.397</c:v>
                </c:pt>
                <c:pt idx="497">
                  <c:v>10.0665</c:v>
                </c:pt>
                <c:pt idx="498">
                  <c:v>9.2921999999999993</c:v>
                </c:pt>
                <c:pt idx="499">
                  <c:v>8.9743999999999993</c:v>
                </c:pt>
                <c:pt idx="500">
                  <c:v>8.4052000000000007</c:v>
                </c:pt>
                <c:pt idx="501">
                  <c:v>7.7332000000000001</c:v>
                </c:pt>
                <c:pt idx="502">
                  <c:v>7.2563000000000004</c:v>
                </c:pt>
                <c:pt idx="503">
                  <c:v>6.4694000000000003</c:v>
                </c:pt>
                <c:pt idx="504">
                  <c:v>7.1561000000000003</c:v>
                </c:pt>
                <c:pt idx="505">
                  <c:v>5.0617999999999999</c:v>
                </c:pt>
                <c:pt idx="506">
                  <c:v>5.1853999999999996</c:v>
                </c:pt>
                <c:pt idx="507">
                  <c:v>3.4582000000000002</c:v>
                </c:pt>
                <c:pt idx="508">
                  <c:v>3.1686000000000001</c:v>
                </c:pt>
                <c:pt idx="509">
                  <c:v>1.845</c:v>
                </c:pt>
                <c:pt idx="510">
                  <c:v>1.0677000000000001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2-3048-947D-79F7B274BC08}"/>
            </c:ext>
          </c:extLst>
        </c:ser>
        <c:ser>
          <c:idx val="1"/>
          <c:order val="1"/>
          <c:tx>
            <c:strRef>
              <c:f>'needle-study'!$C$2</c:f>
              <c:strCache>
                <c:ptCount val="1"/>
                <c:pt idx="0">
                  <c:v>Delayed ACT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'needle-study'!$C$3:$C$513</c:f>
              <c:numCache>
                <c:formatCode>General</c:formatCode>
                <c:ptCount val="511"/>
                <c:pt idx="0">
                  <c:v>0.70909999999999995</c:v>
                </c:pt>
                <c:pt idx="1">
                  <c:v>1.6593</c:v>
                </c:pt>
                <c:pt idx="2">
                  <c:v>2.4929000000000001</c:v>
                </c:pt>
                <c:pt idx="3">
                  <c:v>3.2157</c:v>
                </c:pt>
                <c:pt idx="4">
                  <c:v>4.1547999999999998</c:v>
                </c:pt>
                <c:pt idx="5">
                  <c:v>4.8223000000000003</c:v>
                </c:pt>
                <c:pt idx="6">
                  <c:v>6.3305999999999996</c:v>
                </c:pt>
                <c:pt idx="7">
                  <c:v>6.4188000000000001</c:v>
                </c:pt>
                <c:pt idx="8">
                  <c:v>7.4531999999999998</c:v>
                </c:pt>
                <c:pt idx="9">
                  <c:v>7.2274000000000003</c:v>
                </c:pt>
                <c:pt idx="10">
                  <c:v>8.4708000000000006</c:v>
                </c:pt>
                <c:pt idx="11">
                  <c:v>8.7332000000000001</c:v>
                </c:pt>
                <c:pt idx="12">
                  <c:v>9.3661999999999992</c:v>
                </c:pt>
                <c:pt idx="13">
                  <c:v>9.7080000000000002</c:v>
                </c:pt>
                <c:pt idx="14">
                  <c:v>9.7391000000000005</c:v>
                </c:pt>
                <c:pt idx="15">
                  <c:v>10.508599999999999</c:v>
                </c:pt>
                <c:pt idx="16">
                  <c:v>10.2006</c:v>
                </c:pt>
                <c:pt idx="17">
                  <c:v>11.623699999999999</c:v>
                </c:pt>
                <c:pt idx="18">
                  <c:v>11.621700000000001</c:v>
                </c:pt>
                <c:pt idx="19">
                  <c:v>12.5061</c:v>
                </c:pt>
                <c:pt idx="20">
                  <c:v>11.8432</c:v>
                </c:pt>
                <c:pt idx="21">
                  <c:v>13.578200000000001</c:v>
                </c:pt>
                <c:pt idx="22">
                  <c:v>12.649100000000001</c:v>
                </c:pt>
                <c:pt idx="23">
                  <c:v>14.457800000000001</c:v>
                </c:pt>
                <c:pt idx="24">
                  <c:v>13.0116</c:v>
                </c:pt>
                <c:pt idx="25">
                  <c:v>15.134499999999999</c:v>
                </c:pt>
                <c:pt idx="26">
                  <c:v>14.298999999999999</c:v>
                </c:pt>
                <c:pt idx="27">
                  <c:v>15.8545</c:v>
                </c:pt>
                <c:pt idx="28">
                  <c:v>14.9679</c:v>
                </c:pt>
                <c:pt idx="29">
                  <c:v>16.959599999999998</c:v>
                </c:pt>
                <c:pt idx="30">
                  <c:v>15.7357</c:v>
                </c:pt>
                <c:pt idx="31">
                  <c:v>17.825800000000001</c:v>
                </c:pt>
                <c:pt idx="32">
                  <c:v>16.6846</c:v>
                </c:pt>
                <c:pt idx="33">
                  <c:v>18.027999999999999</c:v>
                </c:pt>
                <c:pt idx="34">
                  <c:v>17.083500000000001</c:v>
                </c:pt>
                <c:pt idx="35">
                  <c:v>19.290600000000001</c:v>
                </c:pt>
                <c:pt idx="36">
                  <c:v>17.133099999999999</c:v>
                </c:pt>
                <c:pt idx="37">
                  <c:v>19.43</c:v>
                </c:pt>
                <c:pt idx="38">
                  <c:v>17.888300000000001</c:v>
                </c:pt>
                <c:pt idx="39">
                  <c:v>19.956600000000002</c:v>
                </c:pt>
                <c:pt idx="40">
                  <c:v>18.582000000000001</c:v>
                </c:pt>
                <c:pt idx="41">
                  <c:v>20.566800000000001</c:v>
                </c:pt>
                <c:pt idx="42">
                  <c:v>18.203299999999999</c:v>
                </c:pt>
                <c:pt idx="43">
                  <c:v>21.2639</c:v>
                </c:pt>
                <c:pt idx="44">
                  <c:v>19.6937</c:v>
                </c:pt>
                <c:pt idx="45">
                  <c:v>21.749500000000001</c:v>
                </c:pt>
                <c:pt idx="46">
                  <c:v>19.8993</c:v>
                </c:pt>
                <c:pt idx="47">
                  <c:v>22.4435</c:v>
                </c:pt>
                <c:pt idx="48">
                  <c:v>18.647600000000001</c:v>
                </c:pt>
                <c:pt idx="49">
                  <c:v>22.150099999999998</c:v>
                </c:pt>
                <c:pt idx="50">
                  <c:v>18.5076</c:v>
                </c:pt>
                <c:pt idx="51">
                  <c:v>22.236499999999999</c:v>
                </c:pt>
                <c:pt idx="52">
                  <c:v>19.622199999999999</c:v>
                </c:pt>
                <c:pt idx="53">
                  <c:v>22.798200000000001</c:v>
                </c:pt>
                <c:pt idx="54">
                  <c:v>19.919699999999999</c:v>
                </c:pt>
                <c:pt idx="55">
                  <c:v>23.2241</c:v>
                </c:pt>
                <c:pt idx="56">
                  <c:v>17.9587</c:v>
                </c:pt>
                <c:pt idx="57">
                  <c:v>21.479700000000001</c:v>
                </c:pt>
                <c:pt idx="58">
                  <c:v>17.136700000000001</c:v>
                </c:pt>
                <c:pt idx="59">
                  <c:v>21.046199999999999</c:v>
                </c:pt>
                <c:pt idx="60">
                  <c:v>19.732900000000001</c:v>
                </c:pt>
                <c:pt idx="61">
                  <c:v>22.839300000000001</c:v>
                </c:pt>
                <c:pt idx="62">
                  <c:v>19.586200000000002</c:v>
                </c:pt>
                <c:pt idx="63">
                  <c:v>22.279499999999999</c:v>
                </c:pt>
                <c:pt idx="64">
                  <c:v>16.836500000000001</c:v>
                </c:pt>
                <c:pt idx="65">
                  <c:v>21.2363</c:v>
                </c:pt>
                <c:pt idx="66">
                  <c:v>17.069400000000002</c:v>
                </c:pt>
                <c:pt idx="67">
                  <c:v>21.234100000000002</c:v>
                </c:pt>
                <c:pt idx="68">
                  <c:v>19.376300000000001</c:v>
                </c:pt>
                <c:pt idx="69">
                  <c:v>21.9605</c:v>
                </c:pt>
                <c:pt idx="70">
                  <c:v>19.317599999999999</c:v>
                </c:pt>
                <c:pt idx="71">
                  <c:v>21.927900000000001</c:v>
                </c:pt>
                <c:pt idx="72">
                  <c:v>16.442699999999999</c:v>
                </c:pt>
                <c:pt idx="73">
                  <c:v>21.580200000000001</c:v>
                </c:pt>
                <c:pt idx="74">
                  <c:v>16.6935</c:v>
                </c:pt>
                <c:pt idx="75">
                  <c:v>21.2331</c:v>
                </c:pt>
                <c:pt idx="76">
                  <c:v>19.2744</c:v>
                </c:pt>
                <c:pt idx="77">
                  <c:v>22.363700000000001</c:v>
                </c:pt>
                <c:pt idx="78">
                  <c:v>18.625699999999998</c:v>
                </c:pt>
                <c:pt idx="79">
                  <c:v>21.8325</c:v>
                </c:pt>
                <c:pt idx="80">
                  <c:v>17.432200000000002</c:v>
                </c:pt>
                <c:pt idx="81">
                  <c:v>20.371600000000001</c:v>
                </c:pt>
                <c:pt idx="82">
                  <c:v>17.310600000000001</c:v>
                </c:pt>
                <c:pt idx="83">
                  <c:v>21.2881</c:v>
                </c:pt>
                <c:pt idx="84">
                  <c:v>18.532</c:v>
                </c:pt>
                <c:pt idx="85">
                  <c:v>20.526599999999998</c:v>
                </c:pt>
                <c:pt idx="86">
                  <c:v>18.389800000000001</c:v>
                </c:pt>
                <c:pt idx="87">
                  <c:v>21.016300000000001</c:v>
                </c:pt>
                <c:pt idx="88">
                  <c:v>17.733599999999999</c:v>
                </c:pt>
                <c:pt idx="89">
                  <c:v>21.176600000000001</c:v>
                </c:pt>
                <c:pt idx="90">
                  <c:v>17.081099999999999</c:v>
                </c:pt>
                <c:pt idx="91">
                  <c:v>21.347799999999999</c:v>
                </c:pt>
                <c:pt idx="92">
                  <c:v>18.2546</c:v>
                </c:pt>
                <c:pt idx="93">
                  <c:v>20.450900000000001</c:v>
                </c:pt>
                <c:pt idx="94">
                  <c:v>18.4466</c:v>
                </c:pt>
                <c:pt idx="95">
                  <c:v>20.566299999999998</c:v>
                </c:pt>
                <c:pt idx="96">
                  <c:v>17.169899999999998</c:v>
                </c:pt>
                <c:pt idx="97">
                  <c:v>20.926100000000002</c:v>
                </c:pt>
                <c:pt idx="98">
                  <c:v>17.514399999999998</c:v>
                </c:pt>
                <c:pt idx="99">
                  <c:v>20.465199999999999</c:v>
                </c:pt>
                <c:pt idx="100">
                  <c:v>18.4146</c:v>
                </c:pt>
                <c:pt idx="101">
                  <c:v>20.1556</c:v>
                </c:pt>
                <c:pt idx="102">
                  <c:v>17.806999999999999</c:v>
                </c:pt>
                <c:pt idx="103">
                  <c:v>20.5063</c:v>
                </c:pt>
                <c:pt idx="104">
                  <c:v>17.477900000000002</c:v>
                </c:pt>
                <c:pt idx="105">
                  <c:v>20.604600000000001</c:v>
                </c:pt>
                <c:pt idx="106">
                  <c:v>17.418299999999999</c:v>
                </c:pt>
                <c:pt idx="107">
                  <c:v>20.7697</c:v>
                </c:pt>
                <c:pt idx="108">
                  <c:v>18.265599999999999</c:v>
                </c:pt>
                <c:pt idx="109">
                  <c:v>20.3003</c:v>
                </c:pt>
                <c:pt idx="110">
                  <c:v>17.991199999999999</c:v>
                </c:pt>
                <c:pt idx="111">
                  <c:v>20.6785</c:v>
                </c:pt>
                <c:pt idx="112">
                  <c:v>17.382400000000001</c:v>
                </c:pt>
                <c:pt idx="113">
                  <c:v>20.6953</c:v>
                </c:pt>
                <c:pt idx="114">
                  <c:v>17.536799999999999</c:v>
                </c:pt>
                <c:pt idx="115">
                  <c:v>20.183299999999999</c:v>
                </c:pt>
                <c:pt idx="116">
                  <c:v>17.842199999999998</c:v>
                </c:pt>
                <c:pt idx="117">
                  <c:v>20.908799999999999</c:v>
                </c:pt>
                <c:pt idx="118">
                  <c:v>18.204899999999999</c:v>
                </c:pt>
                <c:pt idx="119">
                  <c:v>19.838000000000001</c:v>
                </c:pt>
                <c:pt idx="120">
                  <c:v>17.1798</c:v>
                </c:pt>
                <c:pt idx="121">
                  <c:v>20.754100000000001</c:v>
                </c:pt>
                <c:pt idx="122">
                  <c:v>17.200299999999999</c:v>
                </c:pt>
                <c:pt idx="123">
                  <c:v>20.334299999999999</c:v>
                </c:pt>
                <c:pt idx="124">
                  <c:v>17.9953</c:v>
                </c:pt>
                <c:pt idx="125">
                  <c:v>20.462499999999999</c:v>
                </c:pt>
                <c:pt idx="126">
                  <c:v>17.984100000000002</c:v>
                </c:pt>
                <c:pt idx="127">
                  <c:v>20.269400000000001</c:v>
                </c:pt>
                <c:pt idx="128">
                  <c:v>17.449200000000001</c:v>
                </c:pt>
                <c:pt idx="129">
                  <c:v>19.940000000000001</c:v>
                </c:pt>
                <c:pt idx="130">
                  <c:v>17.282800000000002</c:v>
                </c:pt>
                <c:pt idx="131">
                  <c:v>20.125800000000002</c:v>
                </c:pt>
                <c:pt idx="132">
                  <c:v>17.7181</c:v>
                </c:pt>
                <c:pt idx="133">
                  <c:v>20.912199999999999</c:v>
                </c:pt>
                <c:pt idx="134">
                  <c:v>17.806100000000001</c:v>
                </c:pt>
                <c:pt idx="135">
                  <c:v>20.819400000000002</c:v>
                </c:pt>
                <c:pt idx="136">
                  <c:v>16.954999999999998</c:v>
                </c:pt>
                <c:pt idx="137">
                  <c:v>20.4953</c:v>
                </c:pt>
                <c:pt idx="138">
                  <c:v>17.395099999999999</c:v>
                </c:pt>
                <c:pt idx="139">
                  <c:v>20.027999999999999</c:v>
                </c:pt>
                <c:pt idx="140">
                  <c:v>17.8064</c:v>
                </c:pt>
                <c:pt idx="141">
                  <c:v>20.2592</c:v>
                </c:pt>
                <c:pt idx="142">
                  <c:v>17.868099999999998</c:v>
                </c:pt>
                <c:pt idx="143">
                  <c:v>20.180700000000002</c:v>
                </c:pt>
                <c:pt idx="144">
                  <c:v>16.996600000000001</c:v>
                </c:pt>
                <c:pt idx="145">
                  <c:v>20.110600000000002</c:v>
                </c:pt>
                <c:pt idx="146">
                  <c:v>17.514500000000002</c:v>
                </c:pt>
                <c:pt idx="147">
                  <c:v>21.11</c:v>
                </c:pt>
                <c:pt idx="148">
                  <c:v>17.7883</c:v>
                </c:pt>
                <c:pt idx="149">
                  <c:v>20.081800000000001</c:v>
                </c:pt>
                <c:pt idx="150">
                  <c:v>18.0627</c:v>
                </c:pt>
                <c:pt idx="151">
                  <c:v>19.816800000000001</c:v>
                </c:pt>
                <c:pt idx="152">
                  <c:v>17.157800000000002</c:v>
                </c:pt>
                <c:pt idx="153">
                  <c:v>19.914200000000001</c:v>
                </c:pt>
                <c:pt idx="154">
                  <c:v>17.383299999999998</c:v>
                </c:pt>
                <c:pt idx="155">
                  <c:v>20.090499999999999</c:v>
                </c:pt>
                <c:pt idx="156">
                  <c:v>17.841899999999999</c:v>
                </c:pt>
                <c:pt idx="157">
                  <c:v>19.8857</c:v>
                </c:pt>
                <c:pt idx="158">
                  <c:v>17.8797</c:v>
                </c:pt>
                <c:pt idx="159">
                  <c:v>20.139299999999999</c:v>
                </c:pt>
                <c:pt idx="160">
                  <c:v>17.175799999999999</c:v>
                </c:pt>
                <c:pt idx="161">
                  <c:v>20.308399999999999</c:v>
                </c:pt>
                <c:pt idx="162">
                  <c:v>17.197500000000002</c:v>
                </c:pt>
                <c:pt idx="163">
                  <c:v>20.048400000000001</c:v>
                </c:pt>
                <c:pt idx="164">
                  <c:v>17.843399999999999</c:v>
                </c:pt>
                <c:pt idx="165">
                  <c:v>20.621500000000001</c:v>
                </c:pt>
                <c:pt idx="166">
                  <c:v>17.9285</c:v>
                </c:pt>
                <c:pt idx="167">
                  <c:v>20.597100000000001</c:v>
                </c:pt>
                <c:pt idx="168">
                  <c:v>17.3261</c:v>
                </c:pt>
                <c:pt idx="169">
                  <c:v>20.450900000000001</c:v>
                </c:pt>
                <c:pt idx="170">
                  <c:v>17.250399999999999</c:v>
                </c:pt>
                <c:pt idx="171">
                  <c:v>20.211300000000001</c:v>
                </c:pt>
                <c:pt idx="172">
                  <c:v>18.008600000000001</c:v>
                </c:pt>
                <c:pt idx="173">
                  <c:v>20.505199999999999</c:v>
                </c:pt>
                <c:pt idx="174">
                  <c:v>18.097000000000001</c:v>
                </c:pt>
                <c:pt idx="175">
                  <c:v>20.3126</c:v>
                </c:pt>
                <c:pt idx="176">
                  <c:v>17.416399999999999</c:v>
                </c:pt>
                <c:pt idx="177">
                  <c:v>20.3278</c:v>
                </c:pt>
                <c:pt idx="178">
                  <c:v>17.228100000000001</c:v>
                </c:pt>
                <c:pt idx="179">
                  <c:v>20.830300000000001</c:v>
                </c:pt>
                <c:pt idx="180">
                  <c:v>17.920999999999999</c:v>
                </c:pt>
                <c:pt idx="181">
                  <c:v>20.541</c:v>
                </c:pt>
                <c:pt idx="182">
                  <c:v>17.719000000000001</c:v>
                </c:pt>
                <c:pt idx="183">
                  <c:v>20.395900000000001</c:v>
                </c:pt>
                <c:pt idx="184">
                  <c:v>17.2516</c:v>
                </c:pt>
                <c:pt idx="185">
                  <c:v>20.101800000000001</c:v>
                </c:pt>
                <c:pt idx="186">
                  <c:v>17.346900000000002</c:v>
                </c:pt>
                <c:pt idx="187">
                  <c:v>20.3444</c:v>
                </c:pt>
                <c:pt idx="188">
                  <c:v>18.059100000000001</c:v>
                </c:pt>
                <c:pt idx="189">
                  <c:v>20.819099999999999</c:v>
                </c:pt>
                <c:pt idx="190">
                  <c:v>17.5703</c:v>
                </c:pt>
                <c:pt idx="191">
                  <c:v>19.795400000000001</c:v>
                </c:pt>
                <c:pt idx="192">
                  <c:v>17.099</c:v>
                </c:pt>
                <c:pt idx="193">
                  <c:v>20.654499999999999</c:v>
                </c:pt>
                <c:pt idx="194">
                  <c:v>17.125399999999999</c:v>
                </c:pt>
                <c:pt idx="195">
                  <c:v>20.322900000000001</c:v>
                </c:pt>
                <c:pt idx="196">
                  <c:v>18.083500000000001</c:v>
                </c:pt>
                <c:pt idx="197">
                  <c:v>19.901299999999999</c:v>
                </c:pt>
                <c:pt idx="198">
                  <c:v>18.202100000000002</c:v>
                </c:pt>
                <c:pt idx="199">
                  <c:v>21.005700000000001</c:v>
                </c:pt>
                <c:pt idx="200">
                  <c:v>16.906400000000001</c:v>
                </c:pt>
                <c:pt idx="201">
                  <c:v>20.040500000000002</c:v>
                </c:pt>
                <c:pt idx="202">
                  <c:v>17.018899999999999</c:v>
                </c:pt>
                <c:pt idx="203">
                  <c:v>20.109500000000001</c:v>
                </c:pt>
                <c:pt idx="204">
                  <c:v>17.922599999999999</c:v>
                </c:pt>
                <c:pt idx="205">
                  <c:v>20.174800000000001</c:v>
                </c:pt>
                <c:pt idx="206">
                  <c:v>17.818100000000001</c:v>
                </c:pt>
                <c:pt idx="207">
                  <c:v>19.09</c:v>
                </c:pt>
                <c:pt idx="208">
                  <c:v>16.400600000000001</c:v>
                </c:pt>
                <c:pt idx="209">
                  <c:v>20.111499999999999</c:v>
                </c:pt>
                <c:pt idx="210">
                  <c:v>17.179600000000001</c:v>
                </c:pt>
                <c:pt idx="211">
                  <c:v>20.707599999999999</c:v>
                </c:pt>
                <c:pt idx="212">
                  <c:v>17.0121</c:v>
                </c:pt>
                <c:pt idx="213">
                  <c:v>21.113299999999999</c:v>
                </c:pt>
                <c:pt idx="214">
                  <c:v>17.145399999999999</c:v>
                </c:pt>
                <c:pt idx="215">
                  <c:v>19.086300000000001</c:v>
                </c:pt>
                <c:pt idx="216">
                  <c:v>17.126799999999999</c:v>
                </c:pt>
                <c:pt idx="217">
                  <c:v>19.9772</c:v>
                </c:pt>
                <c:pt idx="218">
                  <c:v>16.436</c:v>
                </c:pt>
                <c:pt idx="219">
                  <c:v>19.890999999999998</c:v>
                </c:pt>
                <c:pt idx="220">
                  <c:v>17.9069</c:v>
                </c:pt>
                <c:pt idx="221">
                  <c:v>20.2165</c:v>
                </c:pt>
                <c:pt idx="222">
                  <c:v>16.945799999999998</c:v>
                </c:pt>
                <c:pt idx="223">
                  <c:v>18.5915</c:v>
                </c:pt>
                <c:pt idx="224">
                  <c:v>16.866199999999999</c:v>
                </c:pt>
                <c:pt idx="225">
                  <c:v>19.296399999999998</c:v>
                </c:pt>
                <c:pt idx="226">
                  <c:v>15.2904</c:v>
                </c:pt>
                <c:pt idx="227">
                  <c:v>20.184000000000001</c:v>
                </c:pt>
                <c:pt idx="228">
                  <c:v>17.869399999999999</c:v>
                </c:pt>
                <c:pt idx="229">
                  <c:v>18.052399999999999</c:v>
                </c:pt>
                <c:pt idx="230">
                  <c:v>17.6783</c:v>
                </c:pt>
                <c:pt idx="231">
                  <c:v>18.9986</c:v>
                </c:pt>
                <c:pt idx="232">
                  <c:v>16.460999999999999</c:v>
                </c:pt>
                <c:pt idx="233">
                  <c:v>19.1967</c:v>
                </c:pt>
                <c:pt idx="234">
                  <c:v>16.770900000000001</c:v>
                </c:pt>
                <c:pt idx="235">
                  <c:v>19.0351</c:v>
                </c:pt>
                <c:pt idx="236">
                  <c:v>17.241399999999999</c:v>
                </c:pt>
                <c:pt idx="237">
                  <c:v>19.353300000000001</c:v>
                </c:pt>
                <c:pt idx="238">
                  <c:v>16.659800000000001</c:v>
                </c:pt>
                <c:pt idx="239">
                  <c:v>18.094899999999999</c:v>
                </c:pt>
                <c:pt idx="240">
                  <c:v>16.185199999999998</c:v>
                </c:pt>
                <c:pt idx="241">
                  <c:v>18.878299999999999</c:v>
                </c:pt>
                <c:pt idx="242">
                  <c:v>16.845199999999998</c:v>
                </c:pt>
                <c:pt idx="243">
                  <c:v>19.8629</c:v>
                </c:pt>
                <c:pt idx="244">
                  <c:v>15.9558</c:v>
                </c:pt>
                <c:pt idx="245">
                  <c:v>20.446400000000001</c:v>
                </c:pt>
                <c:pt idx="246">
                  <c:v>16.171800000000001</c:v>
                </c:pt>
                <c:pt idx="247">
                  <c:v>18.889800000000001</c:v>
                </c:pt>
                <c:pt idx="248">
                  <c:v>15.615399999999999</c:v>
                </c:pt>
                <c:pt idx="249">
                  <c:v>19.405000000000001</c:v>
                </c:pt>
                <c:pt idx="250">
                  <c:v>16.618300000000001</c:v>
                </c:pt>
                <c:pt idx="251">
                  <c:v>19.3719</c:v>
                </c:pt>
                <c:pt idx="252">
                  <c:v>16.180299999999999</c:v>
                </c:pt>
                <c:pt idx="253">
                  <c:v>17.784199999999998</c:v>
                </c:pt>
                <c:pt idx="254">
                  <c:v>15.400600000000001</c:v>
                </c:pt>
                <c:pt idx="255">
                  <c:v>18.520600000000002</c:v>
                </c:pt>
                <c:pt idx="256">
                  <c:v>14.233000000000001</c:v>
                </c:pt>
                <c:pt idx="257">
                  <c:v>17.212299999999999</c:v>
                </c:pt>
                <c:pt idx="258">
                  <c:v>14.6356</c:v>
                </c:pt>
                <c:pt idx="259">
                  <c:v>17.039200000000001</c:v>
                </c:pt>
                <c:pt idx="260">
                  <c:v>14.886699999999999</c:v>
                </c:pt>
                <c:pt idx="261">
                  <c:v>17.237300000000001</c:v>
                </c:pt>
                <c:pt idx="262">
                  <c:v>15.346299999999999</c:v>
                </c:pt>
                <c:pt idx="263">
                  <c:v>17.498899999999999</c:v>
                </c:pt>
                <c:pt idx="264">
                  <c:v>15.4216</c:v>
                </c:pt>
                <c:pt idx="265">
                  <c:v>17.0047</c:v>
                </c:pt>
                <c:pt idx="266">
                  <c:v>15.209099999999999</c:v>
                </c:pt>
                <c:pt idx="267">
                  <c:v>16.437799999999999</c:v>
                </c:pt>
                <c:pt idx="268">
                  <c:v>15.3695</c:v>
                </c:pt>
                <c:pt idx="269">
                  <c:v>16.2682</c:v>
                </c:pt>
                <c:pt idx="270">
                  <c:v>14.4762</c:v>
                </c:pt>
                <c:pt idx="271">
                  <c:v>16.047799999999999</c:v>
                </c:pt>
                <c:pt idx="272">
                  <c:v>14.4358</c:v>
                </c:pt>
                <c:pt idx="273">
                  <c:v>16.655999999999999</c:v>
                </c:pt>
                <c:pt idx="274">
                  <c:v>14.367900000000001</c:v>
                </c:pt>
                <c:pt idx="275">
                  <c:v>16.7241</c:v>
                </c:pt>
                <c:pt idx="276">
                  <c:v>14.992800000000001</c:v>
                </c:pt>
                <c:pt idx="277">
                  <c:v>16.297899999999998</c:v>
                </c:pt>
                <c:pt idx="278">
                  <c:v>15.2501</c:v>
                </c:pt>
                <c:pt idx="279">
                  <c:v>17.520800000000001</c:v>
                </c:pt>
                <c:pt idx="280">
                  <c:v>15.0358</c:v>
                </c:pt>
                <c:pt idx="281">
                  <c:v>17.203299999999999</c:v>
                </c:pt>
                <c:pt idx="282">
                  <c:v>15.2424</c:v>
                </c:pt>
                <c:pt idx="283">
                  <c:v>17.4282</c:v>
                </c:pt>
                <c:pt idx="284">
                  <c:v>15.1867</c:v>
                </c:pt>
                <c:pt idx="285">
                  <c:v>16.767499999999998</c:v>
                </c:pt>
                <c:pt idx="286">
                  <c:v>15.167199999999999</c:v>
                </c:pt>
                <c:pt idx="287">
                  <c:v>17.197099999999999</c:v>
                </c:pt>
                <c:pt idx="288">
                  <c:v>14.159599999999999</c:v>
                </c:pt>
                <c:pt idx="289">
                  <c:v>16.641999999999999</c:v>
                </c:pt>
                <c:pt idx="290">
                  <c:v>14.626300000000001</c:v>
                </c:pt>
                <c:pt idx="291">
                  <c:v>16.3367</c:v>
                </c:pt>
                <c:pt idx="292">
                  <c:v>14.901999999999999</c:v>
                </c:pt>
                <c:pt idx="293">
                  <c:v>17.799800000000001</c:v>
                </c:pt>
                <c:pt idx="294">
                  <c:v>15.2034</c:v>
                </c:pt>
                <c:pt idx="295">
                  <c:v>17.713699999999999</c:v>
                </c:pt>
                <c:pt idx="296">
                  <c:v>14.986000000000001</c:v>
                </c:pt>
                <c:pt idx="297">
                  <c:v>17.1799</c:v>
                </c:pt>
                <c:pt idx="298">
                  <c:v>15.2021</c:v>
                </c:pt>
                <c:pt idx="299">
                  <c:v>16.995799999999999</c:v>
                </c:pt>
                <c:pt idx="300">
                  <c:v>15.062099999999999</c:v>
                </c:pt>
                <c:pt idx="301">
                  <c:v>17.363499999999998</c:v>
                </c:pt>
                <c:pt idx="302">
                  <c:v>15.263199999999999</c:v>
                </c:pt>
                <c:pt idx="303">
                  <c:v>16.7212</c:v>
                </c:pt>
                <c:pt idx="304">
                  <c:v>14.5373</c:v>
                </c:pt>
                <c:pt idx="305">
                  <c:v>15.93</c:v>
                </c:pt>
                <c:pt idx="306">
                  <c:v>14.6022</c:v>
                </c:pt>
                <c:pt idx="307">
                  <c:v>17.1266</c:v>
                </c:pt>
                <c:pt idx="308">
                  <c:v>15.188599999999999</c:v>
                </c:pt>
                <c:pt idx="309">
                  <c:v>16.911000000000001</c:v>
                </c:pt>
                <c:pt idx="310">
                  <c:v>15.5143</c:v>
                </c:pt>
                <c:pt idx="311">
                  <c:v>16.508500000000002</c:v>
                </c:pt>
                <c:pt idx="312">
                  <c:v>15.1729</c:v>
                </c:pt>
                <c:pt idx="313">
                  <c:v>16.687200000000001</c:v>
                </c:pt>
                <c:pt idx="314">
                  <c:v>14.8405</c:v>
                </c:pt>
                <c:pt idx="315">
                  <c:v>17.144500000000001</c:v>
                </c:pt>
                <c:pt idx="316">
                  <c:v>15.339499999999999</c:v>
                </c:pt>
                <c:pt idx="317">
                  <c:v>16.626300000000001</c:v>
                </c:pt>
                <c:pt idx="318">
                  <c:v>15.221500000000001</c:v>
                </c:pt>
                <c:pt idx="319">
                  <c:v>16.602499999999999</c:v>
                </c:pt>
                <c:pt idx="320">
                  <c:v>14.695499999999999</c:v>
                </c:pt>
                <c:pt idx="321">
                  <c:v>16.3598</c:v>
                </c:pt>
                <c:pt idx="322">
                  <c:v>14.2873</c:v>
                </c:pt>
                <c:pt idx="323">
                  <c:v>17.186599999999999</c:v>
                </c:pt>
                <c:pt idx="324">
                  <c:v>15.4297</c:v>
                </c:pt>
                <c:pt idx="325">
                  <c:v>16.930399999999999</c:v>
                </c:pt>
                <c:pt idx="326">
                  <c:v>15.347899999999999</c:v>
                </c:pt>
                <c:pt idx="327">
                  <c:v>16.929400000000001</c:v>
                </c:pt>
                <c:pt idx="328">
                  <c:v>15.026999999999999</c:v>
                </c:pt>
                <c:pt idx="329">
                  <c:v>16.065300000000001</c:v>
                </c:pt>
                <c:pt idx="330">
                  <c:v>14.992100000000001</c:v>
                </c:pt>
                <c:pt idx="331">
                  <c:v>16.114599999999999</c:v>
                </c:pt>
                <c:pt idx="332">
                  <c:v>14.4529</c:v>
                </c:pt>
                <c:pt idx="333">
                  <c:v>16.105599999999999</c:v>
                </c:pt>
                <c:pt idx="334">
                  <c:v>14.622</c:v>
                </c:pt>
                <c:pt idx="335">
                  <c:v>16.221900000000002</c:v>
                </c:pt>
                <c:pt idx="336">
                  <c:v>14.574299999999999</c:v>
                </c:pt>
                <c:pt idx="337">
                  <c:v>16.778700000000001</c:v>
                </c:pt>
                <c:pt idx="338">
                  <c:v>15.117699999999999</c:v>
                </c:pt>
                <c:pt idx="339">
                  <c:v>17.318999999999999</c:v>
                </c:pt>
                <c:pt idx="340">
                  <c:v>14.7097</c:v>
                </c:pt>
                <c:pt idx="341">
                  <c:v>16.828499999999998</c:v>
                </c:pt>
                <c:pt idx="342">
                  <c:v>15.3973</c:v>
                </c:pt>
                <c:pt idx="343">
                  <c:v>16.708400000000001</c:v>
                </c:pt>
                <c:pt idx="344">
                  <c:v>15.1814</c:v>
                </c:pt>
                <c:pt idx="345">
                  <c:v>16.7682</c:v>
                </c:pt>
                <c:pt idx="346">
                  <c:v>15.218999999999999</c:v>
                </c:pt>
                <c:pt idx="347">
                  <c:v>15.9336</c:v>
                </c:pt>
                <c:pt idx="348">
                  <c:v>14.466900000000001</c:v>
                </c:pt>
                <c:pt idx="349">
                  <c:v>15.5047</c:v>
                </c:pt>
                <c:pt idx="350">
                  <c:v>14.492599999999999</c:v>
                </c:pt>
                <c:pt idx="351">
                  <c:v>15.296099999999999</c:v>
                </c:pt>
                <c:pt idx="352">
                  <c:v>14.103</c:v>
                </c:pt>
                <c:pt idx="353">
                  <c:v>16.768000000000001</c:v>
                </c:pt>
                <c:pt idx="354">
                  <c:v>14.380100000000001</c:v>
                </c:pt>
                <c:pt idx="355">
                  <c:v>16.284800000000001</c:v>
                </c:pt>
                <c:pt idx="356">
                  <c:v>14.8428</c:v>
                </c:pt>
                <c:pt idx="357">
                  <c:v>16.523800000000001</c:v>
                </c:pt>
                <c:pt idx="358">
                  <c:v>15.1531</c:v>
                </c:pt>
                <c:pt idx="359">
                  <c:v>17.2806</c:v>
                </c:pt>
                <c:pt idx="360">
                  <c:v>15.018800000000001</c:v>
                </c:pt>
                <c:pt idx="361">
                  <c:v>17.215800000000002</c:v>
                </c:pt>
                <c:pt idx="362">
                  <c:v>14.938599999999999</c:v>
                </c:pt>
                <c:pt idx="363">
                  <c:v>17.387699999999999</c:v>
                </c:pt>
                <c:pt idx="364">
                  <c:v>14.6753</c:v>
                </c:pt>
                <c:pt idx="365">
                  <c:v>17</c:v>
                </c:pt>
                <c:pt idx="366">
                  <c:v>14.9102</c:v>
                </c:pt>
                <c:pt idx="367">
                  <c:v>16.6861</c:v>
                </c:pt>
                <c:pt idx="368">
                  <c:v>14.183299999999999</c:v>
                </c:pt>
                <c:pt idx="369">
                  <c:v>16.222000000000001</c:v>
                </c:pt>
                <c:pt idx="370">
                  <c:v>14.627700000000001</c:v>
                </c:pt>
                <c:pt idx="371">
                  <c:v>16.954999999999998</c:v>
                </c:pt>
                <c:pt idx="372">
                  <c:v>14.569800000000001</c:v>
                </c:pt>
                <c:pt idx="373">
                  <c:v>16.2376</c:v>
                </c:pt>
                <c:pt idx="374">
                  <c:v>15.0388</c:v>
                </c:pt>
                <c:pt idx="375">
                  <c:v>16.2605</c:v>
                </c:pt>
                <c:pt idx="376">
                  <c:v>15.065099999999999</c:v>
                </c:pt>
                <c:pt idx="377">
                  <c:v>16.4465</c:v>
                </c:pt>
                <c:pt idx="378">
                  <c:v>14.936</c:v>
                </c:pt>
                <c:pt idx="379">
                  <c:v>16.967700000000001</c:v>
                </c:pt>
                <c:pt idx="380">
                  <c:v>14.8729</c:v>
                </c:pt>
                <c:pt idx="381">
                  <c:v>16.371500000000001</c:v>
                </c:pt>
                <c:pt idx="382">
                  <c:v>14.9252</c:v>
                </c:pt>
                <c:pt idx="383">
                  <c:v>16.3582</c:v>
                </c:pt>
                <c:pt idx="384">
                  <c:v>14.806699999999999</c:v>
                </c:pt>
                <c:pt idx="385">
                  <c:v>16.283300000000001</c:v>
                </c:pt>
                <c:pt idx="386">
                  <c:v>14.6966</c:v>
                </c:pt>
                <c:pt idx="387">
                  <c:v>16.8126</c:v>
                </c:pt>
                <c:pt idx="388">
                  <c:v>15.194800000000001</c:v>
                </c:pt>
                <c:pt idx="389">
                  <c:v>16.6249</c:v>
                </c:pt>
                <c:pt idx="390">
                  <c:v>15.201000000000001</c:v>
                </c:pt>
                <c:pt idx="391">
                  <c:v>16.576599999999999</c:v>
                </c:pt>
                <c:pt idx="392">
                  <c:v>14.938800000000001</c:v>
                </c:pt>
                <c:pt idx="393">
                  <c:v>17.049700000000001</c:v>
                </c:pt>
                <c:pt idx="394">
                  <c:v>14.9133</c:v>
                </c:pt>
                <c:pt idx="395">
                  <c:v>16.851800000000001</c:v>
                </c:pt>
                <c:pt idx="396">
                  <c:v>15.213200000000001</c:v>
                </c:pt>
                <c:pt idx="397">
                  <c:v>16.203900000000001</c:v>
                </c:pt>
                <c:pt idx="398">
                  <c:v>14.5791</c:v>
                </c:pt>
                <c:pt idx="399">
                  <c:v>16.7087</c:v>
                </c:pt>
                <c:pt idx="400">
                  <c:v>14.634600000000001</c:v>
                </c:pt>
                <c:pt idx="401">
                  <c:v>16.892099999999999</c:v>
                </c:pt>
                <c:pt idx="402">
                  <c:v>14.802199999999999</c:v>
                </c:pt>
                <c:pt idx="403">
                  <c:v>16.6889</c:v>
                </c:pt>
                <c:pt idx="404">
                  <c:v>15.0962</c:v>
                </c:pt>
                <c:pt idx="405">
                  <c:v>16.440999999999999</c:v>
                </c:pt>
                <c:pt idx="406">
                  <c:v>15.285600000000001</c:v>
                </c:pt>
                <c:pt idx="407">
                  <c:v>16.221900000000002</c:v>
                </c:pt>
                <c:pt idx="408">
                  <c:v>15.130599999999999</c:v>
                </c:pt>
                <c:pt idx="409">
                  <c:v>16.627300000000002</c:v>
                </c:pt>
                <c:pt idx="410">
                  <c:v>15.354799999999999</c:v>
                </c:pt>
                <c:pt idx="411">
                  <c:v>16.2623</c:v>
                </c:pt>
                <c:pt idx="412">
                  <c:v>15.4002</c:v>
                </c:pt>
                <c:pt idx="413">
                  <c:v>16.416899999999998</c:v>
                </c:pt>
                <c:pt idx="414">
                  <c:v>15.083399999999999</c:v>
                </c:pt>
                <c:pt idx="415">
                  <c:v>16.537099999999999</c:v>
                </c:pt>
                <c:pt idx="416">
                  <c:v>15.356400000000001</c:v>
                </c:pt>
                <c:pt idx="417">
                  <c:v>17.015499999999999</c:v>
                </c:pt>
                <c:pt idx="418">
                  <c:v>14.9985</c:v>
                </c:pt>
                <c:pt idx="419">
                  <c:v>16.879899999999999</c:v>
                </c:pt>
                <c:pt idx="420">
                  <c:v>15.465199999999999</c:v>
                </c:pt>
                <c:pt idx="421">
                  <c:v>17.3109</c:v>
                </c:pt>
                <c:pt idx="422">
                  <c:v>15.1494</c:v>
                </c:pt>
                <c:pt idx="423">
                  <c:v>17.057200000000002</c:v>
                </c:pt>
                <c:pt idx="424">
                  <c:v>15.222899999999999</c:v>
                </c:pt>
                <c:pt idx="425">
                  <c:v>17.714700000000001</c:v>
                </c:pt>
                <c:pt idx="426">
                  <c:v>15.4724</c:v>
                </c:pt>
                <c:pt idx="427">
                  <c:v>16.936299999999999</c:v>
                </c:pt>
                <c:pt idx="428">
                  <c:v>15.489699999999999</c:v>
                </c:pt>
                <c:pt idx="429">
                  <c:v>17.311599999999999</c:v>
                </c:pt>
                <c:pt idx="430">
                  <c:v>15.391</c:v>
                </c:pt>
                <c:pt idx="431">
                  <c:v>16.706900000000001</c:v>
                </c:pt>
                <c:pt idx="432">
                  <c:v>15.0694</c:v>
                </c:pt>
                <c:pt idx="433">
                  <c:v>15.028499999999999</c:v>
                </c:pt>
                <c:pt idx="434">
                  <c:v>14.840999999999999</c:v>
                </c:pt>
                <c:pt idx="435">
                  <c:v>17.5123</c:v>
                </c:pt>
                <c:pt idx="436">
                  <c:v>15.260199999999999</c:v>
                </c:pt>
                <c:pt idx="437">
                  <c:v>16.895099999999999</c:v>
                </c:pt>
                <c:pt idx="438">
                  <c:v>15.3714</c:v>
                </c:pt>
                <c:pt idx="439">
                  <c:v>16.587299999999999</c:v>
                </c:pt>
                <c:pt idx="440">
                  <c:v>15.456899999999999</c:v>
                </c:pt>
                <c:pt idx="441">
                  <c:v>16.991</c:v>
                </c:pt>
                <c:pt idx="442">
                  <c:v>15.266999999999999</c:v>
                </c:pt>
                <c:pt idx="443">
                  <c:v>16.852399999999999</c:v>
                </c:pt>
                <c:pt idx="444">
                  <c:v>15.4133</c:v>
                </c:pt>
                <c:pt idx="445">
                  <c:v>17.233699999999999</c:v>
                </c:pt>
                <c:pt idx="446">
                  <c:v>15.519299999999999</c:v>
                </c:pt>
                <c:pt idx="447">
                  <c:v>17.129899999999999</c:v>
                </c:pt>
                <c:pt idx="448">
                  <c:v>15.3444</c:v>
                </c:pt>
                <c:pt idx="449">
                  <c:v>16.996400000000001</c:v>
                </c:pt>
                <c:pt idx="450">
                  <c:v>15.3385</c:v>
                </c:pt>
                <c:pt idx="451">
                  <c:v>17.0793</c:v>
                </c:pt>
                <c:pt idx="452">
                  <c:v>15.5115</c:v>
                </c:pt>
                <c:pt idx="453">
                  <c:v>16.470500000000001</c:v>
                </c:pt>
                <c:pt idx="454">
                  <c:v>15.5206</c:v>
                </c:pt>
                <c:pt idx="455">
                  <c:v>17.177199999999999</c:v>
                </c:pt>
                <c:pt idx="456">
                  <c:v>15.515499999999999</c:v>
                </c:pt>
                <c:pt idx="457">
                  <c:v>16.7699</c:v>
                </c:pt>
                <c:pt idx="458">
                  <c:v>15.511900000000001</c:v>
                </c:pt>
                <c:pt idx="459">
                  <c:v>16.695799999999998</c:v>
                </c:pt>
                <c:pt idx="460">
                  <c:v>15.331</c:v>
                </c:pt>
                <c:pt idx="461">
                  <c:v>16.880199999999999</c:v>
                </c:pt>
                <c:pt idx="462">
                  <c:v>15.3485</c:v>
                </c:pt>
                <c:pt idx="463">
                  <c:v>17.1572</c:v>
                </c:pt>
                <c:pt idx="464">
                  <c:v>15.060700000000001</c:v>
                </c:pt>
                <c:pt idx="465">
                  <c:v>15.9796</c:v>
                </c:pt>
                <c:pt idx="466">
                  <c:v>15.0756</c:v>
                </c:pt>
                <c:pt idx="467">
                  <c:v>16.642700000000001</c:v>
                </c:pt>
                <c:pt idx="468">
                  <c:v>15.407299999999999</c:v>
                </c:pt>
                <c:pt idx="469">
                  <c:v>16.5198</c:v>
                </c:pt>
                <c:pt idx="470">
                  <c:v>15.5482</c:v>
                </c:pt>
                <c:pt idx="471">
                  <c:v>16.321000000000002</c:v>
                </c:pt>
                <c:pt idx="472">
                  <c:v>15.435</c:v>
                </c:pt>
                <c:pt idx="473">
                  <c:v>16.390599999999999</c:v>
                </c:pt>
                <c:pt idx="474">
                  <c:v>15.590299999999999</c:v>
                </c:pt>
                <c:pt idx="475">
                  <c:v>16.3124</c:v>
                </c:pt>
                <c:pt idx="476">
                  <c:v>14.9138</c:v>
                </c:pt>
                <c:pt idx="477">
                  <c:v>16.065300000000001</c:v>
                </c:pt>
                <c:pt idx="478">
                  <c:v>14.8156</c:v>
                </c:pt>
                <c:pt idx="479">
                  <c:v>15.542299999999999</c:v>
                </c:pt>
                <c:pt idx="480">
                  <c:v>14.3415</c:v>
                </c:pt>
                <c:pt idx="481">
                  <c:v>15.537000000000001</c:v>
                </c:pt>
                <c:pt idx="482">
                  <c:v>13.797700000000001</c:v>
                </c:pt>
                <c:pt idx="483">
                  <c:v>15.060700000000001</c:v>
                </c:pt>
                <c:pt idx="484">
                  <c:v>13.752800000000001</c:v>
                </c:pt>
                <c:pt idx="485">
                  <c:v>13.8483</c:v>
                </c:pt>
                <c:pt idx="486">
                  <c:v>12.614699999999999</c:v>
                </c:pt>
                <c:pt idx="487">
                  <c:v>13.586399999999999</c:v>
                </c:pt>
                <c:pt idx="488">
                  <c:v>12.2186</c:v>
                </c:pt>
                <c:pt idx="489">
                  <c:v>12.9686</c:v>
                </c:pt>
                <c:pt idx="490">
                  <c:v>11.4247</c:v>
                </c:pt>
                <c:pt idx="491">
                  <c:v>12.106</c:v>
                </c:pt>
                <c:pt idx="492">
                  <c:v>11.071199999999999</c:v>
                </c:pt>
                <c:pt idx="493">
                  <c:v>11.172800000000001</c:v>
                </c:pt>
                <c:pt idx="494">
                  <c:v>10.6264</c:v>
                </c:pt>
                <c:pt idx="495">
                  <c:v>10.340199999999999</c:v>
                </c:pt>
                <c:pt idx="496">
                  <c:v>9.6663999999999994</c:v>
                </c:pt>
                <c:pt idx="497">
                  <c:v>9.7161000000000008</c:v>
                </c:pt>
                <c:pt idx="498">
                  <c:v>8.9318000000000008</c:v>
                </c:pt>
                <c:pt idx="499">
                  <c:v>8.5817999999999994</c:v>
                </c:pt>
                <c:pt idx="500">
                  <c:v>7.9520999999999997</c:v>
                </c:pt>
                <c:pt idx="501">
                  <c:v>7.3624999999999998</c:v>
                </c:pt>
                <c:pt idx="502">
                  <c:v>6.9485000000000001</c:v>
                </c:pt>
                <c:pt idx="503">
                  <c:v>6.2934999999999999</c:v>
                </c:pt>
                <c:pt idx="504">
                  <c:v>7.1428000000000003</c:v>
                </c:pt>
                <c:pt idx="505">
                  <c:v>4.8657000000000004</c:v>
                </c:pt>
                <c:pt idx="506">
                  <c:v>5.1638000000000002</c:v>
                </c:pt>
                <c:pt idx="507">
                  <c:v>3.3723000000000001</c:v>
                </c:pt>
                <c:pt idx="508">
                  <c:v>3.1637</c:v>
                </c:pt>
                <c:pt idx="509">
                  <c:v>1.8075000000000001</c:v>
                </c:pt>
                <c:pt idx="510">
                  <c:v>1.0658000000000001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2-3048-947D-79F7B274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552604"/>
        <c:axId val="1724452740"/>
      </c:lineChart>
      <c:catAx>
        <c:axId val="35655260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24452740"/>
        <c:crosses val="autoZero"/>
        <c:auto val="1"/>
        <c:lblAlgn val="ctr"/>
        <c:lblOffset val="100"/>
        <c:noMultiLvlLbl val="1"/>
      </c:catAx>
      <c:valAx>
        <c:axId val="1724452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565526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mlpm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mlpm!$E$4:$E$19</c:f>
              <c:strCache>
                <c:ptCount val="16"/>
                <c:pt idx="0">
                  <c:v>IPC</c:v>
                </c:pt>
                <c:pt idx="1">
                  <c:v>vanilla</c:v>
                </c:pt>
                <c:pt idx="2">
                  <c:v>all-hit</c:v>
                </c:pt>
                <c:pt idx="3">
                  <c:v>baseline-ppd</c:v>
                </c:pt>
                <c:pt idx="4">
                  <c:v>lt0.0</c:v>
                </c:pt>
                <c:pt idx="5">
                  <c:v>lt0.1</c:v>
                </c:pt>
                <c:pt idx="6">
                  <c:v>lt0.2</c:v>
                </c:pt>
                <c:pt idx="7">
                  <c:v>lt0.3</c:v>
                </c:pt>
                <c:pt idx="8">
                  <c:v>lt0.4</c:v>
                </c:pt>
                <c:pt idx="9">
                  <c:v>lt0.5</c:v>
                </c:pt>
                <c:pt idx="10">
                  <c:v>lt0.6</c:v>
                </c:pt>
                <c:pt idx="11">
                  <c:v>lt0.7</c:v>
                </c:pt>
                <c:pt idx="12">
                  <c:v>lt0.8</c:v>
                </c:pt>
                <c:pt idx="13">
                  <c:v>lt0.9</c:v>
                </c:pt>
                <c:pt idx="14">
                  <c:v>lt1.0</c:v>
                </c:pt>
                <c:pt idx="15">
                  <c:v>posted-cas</c:v>
                </c:pt>
              </c:strCache>
            </c:strRef>
          </c:cat>
          <c:val>
            <c:numRef>
              <c:f>mlpm!$F$4:$F$19</c:f>
              <c:numCache>
                <c:formatCode>General</c:formatCode>
                <c:ptCount val="16"/>
                <c:pt idx="0">
                  <c:v>0</c:v>
                </c:pt>
                <c:pt idx="1">
                  <c:v>876.12789999999995</c:v>
                </c:pt>
                <c:pt idx="2">
                  <c:v>872.7047</c:v>
                </c:pt>
                <c:pt idx="3">
                  <c:v>872.12699999999995</c:v>
                </c:pt>
                <c:pt idx="4">
                  <c:v>872.12019999999995</c:v>
                </c:pt>
                <c:pt idx="5">
                  <c:v>871.41859999999997</c:v>
                </c:pt>
                <c:pt idx="6">
                  <c:v>871.86879999999996</c:v>
                </c:pt>
                <c:pt idx="7">
                  <c:v>871.98090000000002</c:v>
                </c:pt>
                <c:pt idx="8">
                  <c:v>871.70060000000001</c:v>
                </c:pt>
                <c:pt idx="9">
                  <c:v>871.70640000000003</c:v>
                </c:pt>
                <c:pt idx="10">
                  <c:v>871.67259999999999</c:v>
                </c:pt>
                <c:pt idx="11">
                  <c:v>871.52</c:v>
                </c:pt>
                <c:pt idx="12">
                  <c:v>871.49869999999999</c:v>
                </c:pt>
                <c:pt idx="13">
                  <c:v>869.72630000000004</c:v>
                </c:pt>
                <c:pt idx="14">
                  <c:v>870.27200000000005</c:v>
                </c:pt>
                <c:pt idx="15">
                  <c:v>870.27200000000005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7D8-0447-B60B-810660D0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590910"/>
        <c:axId val="1124969996"/>
      </c:barChart>
      <c:catAx>
        <c:axId val="180559091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24969996"/>
        <c:crosses val="autoZero"/>
        <c:auto val="1"/>
        <c:lblAlgn val="ctr"/>
        <c:lblOffset val="100"/>
        <c:noMultiLvlLbl val="1"/>
      </c:catAx>
      <c:valAx>
        <c:axId val="11249699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559091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AlexNet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'CNN results'!$L$15:$L$23</c:f>
              <c:strCache>
                <c:ptCount val="9"/>
                <c:pt idx="0">
                  <c:v>conv02</c:v>
                </c:pt>
                <c:pt idx="1">
                  <c:v>conv03</c:v>
                </c:pt>
                <c:pt idx="2">
                  <c:v>conv04</c:v>
                </c:pt>
                <c:pt idx="3">
                  <c:v>conv05</c:v>
                </c:pt>
                <c:pt idx="4">
                  <c:v>conv06</c:v>
                </c:pt>
                <c:pt idx="5">
                  <c:v>conv07</c:v>
                </c:pt>
                <c:pt idx="6">
                  <c:v>conv08</c:v>
                </c:pt>
                <c:pt idx="7">
                  <c:v>conv09</c:v>
                </c:pt>
                <c:pt idx="8">
                  <c:v>conv10</c:v>
                </c:pt>
              </c:strCache>
            </c:strRef>
          </c:cat>
          <c:val>
            <c:numRef>
              <c:f>'CNN results'!$P$15:$P$23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802.96109916174032</c:v>
                </c:pt>
                <c:pt idx="4">
                  <c:v>24891.248311570791</c:v>
                </c:pt>
                <c:pt idx="5">
                  <c:v>29.708647392971713</c:v>
                </c:pt>
                <c:pt idx="6">
                  <c:v>14853.939114243205</c:v>
                </c:pt>
                <c:pt idx="7">
                  <c:v>2098.4320165999061</c:v>
                </c:pt>
                <c:pt idx="8">
                  <c:v>34227.4497494159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756-3646-86EF-032D252E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103994"/>
        <c:axId val="280457621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'CNN results'!$L$15:$L$23</c:f>
              <c:strCache>
                <c:ptCount val="9"/>
                <c:pt idx="0">
                  <c:v>conv02</c:v>
                </c:pt>
                <c:pt idx="1">
                  <c:v>conv03</c:v>
                </c:pt>
                <c:pt idx="2">
                  <c:v>conv04</c:v>
                </c:pt>
                <c:pt idx="3">
                  <c:v>conv05</c:v>
                </c:pt>
                <c:pt idx="4">
                  <c:v>conv06</c:v>
                </c:pt>
                <c:pt idx="5">
                  <c:v>conv07</c:v>
                </c:pt>
                <c:pt idx="6">
                  <c:v>conv08</c:v>
                </c:pt>
                <c:pt idx="7">
                  <c:v>conv09</c:v>
                </c:pt>
                <c:pt idx="8">
                  <c:v>conv10</c:v>
                </c:pt>
              </c:strCache>
            </c:strRef>
          </c:cat>
          <c:val>
            <c:numRef>
              <c:f>'CNN results'!$Q$15:$Q$23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4.1414403133161732</c:v>
                </c:pt>
                <c:pt idx="4">
                  <c:v>2.822429890848249</c:v>
                </c:pt>
                <c:pt idx="5">
                  <c:v>18.103874370690917</c:v>
                </c:pt>
                <c:pt idx="6">
                  <c:v>18.374894201873019</c:v>
                </c:pt>
                <c:pt idx="7">
                  <c:v>2.4485995542462877</c:v>
                </c:pt>
                <c:pt idx="8">
                  <c:v>9.2806545486598377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6-3646-86EF-032D252E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57747"/>
        <c:axId val="1733812642"/>
      </c:lineChart>
      <c:catAx>
        <c:axId val="13151039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280457621"/>
        <c:crosses val="autoZero"/>
        <c:auto val="1"/>
        <c:lblAlgn val="ctr"/>
        <c:lblOffset val="100"/>
        <c:noMultiLvlLbl val="1"/>
      </c:catAx>
      <c:valAx>
        <c:axId val="280457621"/>
        <c:scaling>
          <c:orientation val="minMax"/>
          <c:max val="9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t>IPC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1315103994"/>
        <c:crosses val="autoZero"/>
        <c:crossBetween val="between"/>
      </c:valAx>
      <c:catAx>
        <c:axId val="2138357747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733812642"/>
        <c:crosses val="autoZero"/>
        <c:auto val="1"/>
        <c:lblAlgn val="ctr"/>
        <c:lblOffset val="100"/>
        <c:noMultiLvlLbl val="1"/>
      </c:catAx>
      <c:valAx>
        <c:axId val="1733812642"/>
        <c:scaling>
          <c:orientation val="minMax"/>
          <c:max val="35"/>
          <c:min val="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t>MAPKI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38357747"/>
        <c:crosses val="max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Network In Network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numRef>
              <c:f>'CNN results'!$L$26:$L$38</c:f>
              <c:numCache>
                <c:formatCode>General</c:formatCode>
                <c:ptCount val="13"/>
              </c:numCache>
            </c:numRef>
          </c:cat>
          <c:val>
            <c:numRef>
              <c:f>'CNN results'!$P$26:$P$38</c:f>
              <c:numCache>
                <c:formatCode>0.0</c:formatCode>
                <c:ptCount val="1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DDD-DE41-900F-2B5201E3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162127"/>
        <c:axId val="1084990489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'CNN results'!$L$26:$L$38</c:f>
              <c:numCache>
                <c:formatCode>General</c:formatCode>
                <c:ptCount val="13"/>
              </c:numCache>
            </c:numRef>
          </c:cat>
          <c:val>
            <c:numRef>
              <c:f>'CNN results'!$Q$26:$Q$38</c:f>
              <c:numCache>
                <c:formatCode>0.00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D-DE41-900F-2B5201E3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066807"/>
        <c:axId val="8470110"/>
      </c:lineChart>
      <c:catAx>
        <c:axId val="199516212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1084990489"/>
        <c:crosses val="autoZero"/>
        <c:auto val="1"/>
        <c:lblAlgn val="ctr"/>
        <c:lblOffset val="100"/>
        <c:noMultiLvlLbl val="1"/>
      </c:catAx>
      <c:valAx>
        <c:axId val="1084990489"/>
        <c:scaling>
          <c:orientation val="minMax"/>
          <c:max val="9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t>IPC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1995162127"/>
        <c:crosses val="autoZero"/>
        <c:crossBetween val="between"/>
      </c:valAx>
      <c:catAx>
        <c:axId val="609066807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8470110"/>
        <c:crosses val="autoZero"/>
        <c:auto val="1"/>
        <c:lblAlgn val="ctr"/>
        <c:lblOffset val="100"/>
        <c:noMultiLvlLbl val="1"/>
      </c:catAx>
      <c:valAx>
        <c:axId val="8470110"/>
        <c:scaling>
          <c:orientation val="minMax"/>
          <c:max val="35"/>
          <c:min val="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t>MAPKI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09066807"/>
        <c:crosses val="max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backprop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backprop!$E$4:$E$23</c:f>
              <c:strCache>
                <c:ptCount val="20"/>
                <c:pt idx="0">
                  <c:v>IPC</c:v>
                </c:pt>
                <c:pt idx="1">
                  <c:v>vanilla</c:v>
                </c:pt>
                <c:pt idx="2">
                  <c:v>all-hit</c:v>
                </c:pt>
                <c:pt idx="3">
                  <c:v>baseline-ppd</c:v>
                </c:pt>
                <c:pt idx="4">
                  <c:v>lt0.0</c:v>
                </c:pt>
                <c:pt idx="5">
                  <c:v>lt0.1</c:v>
                </c:pt>
                <c:pt idx="6">
                  <c:v>lt0.2</c:v>
                </c:pt>
                <c:pt idx="7">
                  <c:v>lt0.3</c:v>
                </c:pt>
                <c:pt idx="8">
                  <c:v>lt0.4</c:v>
                </c:pt>
                <c:pt idx="9">
                  <c:v>lt0.5</c:v>
                </c:pt>
                <c:pt idx="10">
                  <c:v>lt0.6</c:v>
                </c:pt>
                <c:pt idx="11">
                  <c:v>lt0.7</c:v>
                </c:pt>
                <c:pt idx="12">
                  <c:v>lt0.8</c:v>
                </c:pt>
                <c:pt idx="13">
                  <c:v>lt0.9</c:v>
                </c:pt>
                <c:pt idx="14">
                  <c:v>lt1.0</c:v>
                </c:pt>
                <c:pt idx="15">
                  <c:v>posted-cas</c:v>
                </c:pt>
                <c:pt idx="16">
                  <c:v>pred 1</c:v>
                </c:pt>
                <c:pt idx="17">
                  <c:v>pred 0</c:v>
                </c:pt>
                <c:pt idx="18">
                  <c:v>tCL x2</c:v>
                </c:pt>
                <c:pt idx="19">
                  <c:v>4tCL</c:v>
                </c:pt>
              </c:strCache>
            </c:strRef>
          </c:cat>
          <c:val>
            <c:numRef>
              <c:f>backprop!$F$4:$F$23</c:f>
              <c:numCache>
                <c:formatCode>General</c:formatCode>
                <c:ptCount val="20"/>
                <c:pt idx="0">
                  <c:v>0</c:v>
                </c:pt>
                <c:pt idx="1">
                  <c:v>677.78909999999996</c:v>
                </c:pt>
                <c:pt idx="2">
                  <c:v>505.7998</c:v>
                </c:pt>
                <c:pt idx="3">
                  <c:v>506.50889999999998</c:v>
                </c:pt>
                <c:pt idx="4">
                  <c:v>505.51459999999997</c:v>
                </c:pt>
                <c:pt idx="5">
                  <c:v>474.47269999999997</c:v>
                </c:pt>
                <c:pt idx="6">
                  <c:v>465.49880000000002</c:v>
                </c:pt>
                <c:pt idx="7">
                  <c:v>466.8458</c:v>
                </c:pt>
                <c:pt idx="8">
                  <c:v>464.20150000000001</c:v>
                </c:pt>
                <c:pt idx="9">
                  <c:v>463.44880000000001</c:v>
                </c:pt>
                <c:pt idx="10">
                  <c:v>463.11219999999997</c:v>
                </c:pt>
                <c:pt idx="11">
                  <c:v>461.99099999999999</c:v>
                </c:pt>
                <c:pt idx="12">
                  <c:v>466.35320000000002</c:v>
                </c:pt>
                <c:pt idx="13">
                  <c:v>464.81459999999998</c:v>
                </c:pt>
                <c:pt idx="14">
                  <c:v>464.08249999999998</c:v>
                </c:pt>
                <c:pt idx="15">
                  <c:v>465.54899999999998</c:v>
                </c:pt>
                <c:pt idx="16">
                  <c:v>677.78909999999996</c:v>
                </c:pt>
                <c:pt idx="17">
                  <c:v>672.81740000000002</c:v>
                </c:pt>
                <c:pt idx="18">
                  <c:v>675.62300000000005</c:v>
                </c:pt>
                <c:pt idx="19">
                  <c:v>666.98289999999997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0E8-D144-8A6D-D71BA3FC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104845"/>
        <c:axId val="1295544844"/>
      </c:barChart>
      <c:catAx>
        <c:axId val="148510484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95544844"/>
        <c:crosses val="autoZero"/>
        <c:auto val="1"/>
        <c:lblAlgn val="ctr"/>
        <c:lblOffset val="100"/>
        <c:noMultiLvlLbl val="1"/>
      </c:catAx>
      <c:valAx>
        <c:axId val="129554484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8510484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Needleman-wunsch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'needleman-wunsch'!$E$4:$E$23</c:f>
              <c:strCache>
                <c:ptCount val="20"/>
                <c:pt idx="0">
                  <c:v>IPC</c:v>
                </c:pt>
                <c:pt idx="1">
                  <c:v>vanilla</c:v>
                </c:pt>
                <c:pt idx="2">
                  <c:v>all-hit</c:v>
                </c:pt>
                <c:pt idx="3">
                  <c:v>baseline-ppd</c:v>
                </c:pt>
                <c:pt idx="4">
                  <c:v>lt0.0</c:v>
                </c:pt>
                <c:pt idx="5">
                  <c:v>lt0.1</c:v>
                </c:pt>
                <c:pt idx="6">
                  <c:v>lt0.2</c:v>
                </c:pt>
                <c:pt idx="7">
                  <c:v>lt0.3</c:v>
                </c:pt>
                <c:pt idx="8">
                  <c:v>lt0.4</c:v>
                </c:pt>
                <c:pt idx="9">
                  <c:v>lt0.5</c:v>
                </c:pt>
                <c:pt idx="10">
                  <c:v>lt0.6</c:v>
                </c:pt>
                <c:pt idx="11">
                  <c:v>lt0.7</c:v>
                </c:pt>
                <c:pt idx="12">
                  <c:v>lt0.8</c:v>
                </c:pt>
                <c:pt idx="13">
                  <c:v>lt0.9</c:v>
                </c:pt>
                <c:pt idx="14">
                  <c:v>lt1.0</c:v>
                </c:pt>
                <c:pt idx="15">
                  <c:v>posted-cas</c:v>
                </c:pt>
                <c:pt idx="16">
                  <c:v>pred 1</c:v>
                </c:pt>
                <c:pt idx="17">
                  <c:v>pred 0</c:v>
                </c:pt>
                <c:pt idx="18">
                  <c:v>tCL x2</c:v>
                </c:pt>
                <c:pt idx="19">
                  <c:v>4tCL</c:v>
                </c:pt>
              </c:strCache>
            </c:strRef>
          </c:cat>
          <c:val>
            <c:numRef>
              <c:f>'needleman-wunsch'!$G$4:$G$23</c:f>
              <c:numCache>
                <c:formatCode>General</c:formatCode>
                <c:ptCount val="20"/>
                <c:pt idx="0">
                  <c:v>0</c:v>
                </c:pt>
                <c:pt idx="1">
                  <c:v>22.113600000000002</c:v>
                </c:pt>
                <c:pt idx="2">
                  <c:v>16.632100000000001</c:v>
                </c:pt>
                <c:pt idx="3">
                  <c:v>16.4558</c:v>
                </c:pt>
                <c:pt idx="4">
                  <c:v>16.111999999999998</c:v>
                </c:pt>
                <c:pt idx="5">
                  <c:v>15.8316</c:v>
                </c:pt>
                <c:pt idx="6">
                  <c:v>15.549799999999999</c:v>
                </c:pt>
                <c:pt idx="7">
                  <c:v>15.514900000000001</c:v>
                </c:pt>
                <c:pt idx="8">
                  <c:v>15.514900000000001</c:v>
                </c:pt>
                <c:pt idx="9">
                  <c:v>15.514900000000001</c:v>
                </c:pt>
                <c:pt idx="10">
                  <c:v>15.514900000000001</c:v>
                </c:pt>
                <c:pt idx="11">
                  <c:v>15.514900000000001</c:v>
                </c:pt>
                <c:pt idx="12">
                  <c:v>15.514900000000001</c:v>
                </c:pt>
                <c:pt idx="13">
                  <c:v>15.514900000000001</c:v>
                </c:pt>
                <c:pt idx="14">
                  <c:v>15.514900000000001</c:v>
                </c:pt>
                <c:pt idx="15">
                  <c:v>15.4476</c:v>
                </c:pt>
                <c:pt idx="16">
                  <c:v>22.113600000000002</c:v>
                </c:pt>
                <c:pt idx="17">
                  <c:v>20.0183</c:v>
                </c:pt>
                <c:pt idx="19">
                  <c:v>20.866499999999998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EB3-E548-A2EE-02FC82C1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82533"/>
        <c:axId val="1564920443"/>
      </c:barChart>
      <c:catAx>
        <c:axId val="7448253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64920443"/>
        <c:crosses val="autoZero"/>
        <c:auto val="1"/>
        <c:lblAlgn val="ctr"/>
        <c:lblOffset val="100"/>
        <c:noMultiLvlLbl val="1"/>
      </c:catAx>
      <c:valAx>
        <c:axId val="156492044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44825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US"/>
              <a:t>IPC vs. Config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'needleman-wunsch'!$F$27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'needleman-wunsch'!$E$28:$E$37</c:f>
              <c:strCache>
                <c:ptCount val="10"/>
                <c:pt idx="0">
                  <c:v>pch</c:v>
                </c:pt>
                <c:pt idx="1">
                  <c:v>all-activated</c:v>
                </c:pt>
                <c:pt idx="2">
                  <c:v>bw drop 0.05</c:v>
                </c:pt>
                <c:pt idx="3">
                  <c:v>bw drop 0.06</c:v>
                </c:pt>
                <c:pt idx="4">
                  <c:v>bw drop 0.07</c:v>
                </c:pt>
                <c:pt idx="5">
                  <c:v>bw drop 0.08</c:v>
                </c:pt>
                <c:pt idx="6">
                  <c:v>bw drop 0.09</c:v>
                </c:pt>
                <c:pt idx="7">
                  <c:v>bw drop 0.1</c:v>
                </c:pt>
                <c:pt idx="8">
                  <c:v>bw drop 0.15</c:v>
                </c:pt>
                <c:pt idx="9">
                  <c:v>delayed-act</c:v>
                </c:pt>
              </c:strCache>
            </c:strRef>
          </c:cat>
          <c:val>
            <c:numRef>
              <c:f>'needleman-wunsch'!$F$28:$F$37</c:f>
              <c:numCache>
                <c:formatCode>General</c:formatCode>
                <c:ptCount val="10"/>
                <c:pt idx="0">
                  <c:v>19.140599999999999</c:v>
                </c:pt>
                <c:pt idx="1">
                  <c:v>15.96</c:v>
                </c:pt>
                <c:pt idx="2">
                  <c:v>14.828900000000001</c:v>
                </c:pt>
                <c:pt idx="3">
                  <c:v>14.828900000000001</c:v>
                </c:pt>
                <c:pt idx="4">
                  <c:v>14.828900000000001</c:v>
                </c:pt>
                <c:pt idx="5">
                  <c:v>14.828900000000001</c:v>
                </c:pt>
                <c:pt idx="6">
                  <c:v>14.829800000000001</c:v>
                </c:pt>
                <c:pt idx="7">
                  <c:v>14.824299999999999</c:v>
                </c:pt>
                <c:pt idx="8">
                  <c:v>14.805300000000001</c:v>
                </c:pt>
                <c:pt idx="9">
                  <c:v>14.7362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84C-5643-A90D-4C7CF2B37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734013"/>
        <c:axId val="1596879977"/>
      </c:barChart>
      <c:catAx>
        <c:axId val="2020734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</a:defRPr>
                </a:pPr>
                <a:r>
                  <a:rPr lang="en-US"/>
                  <a:t>Config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endParaRPr lang="en-US"/>
          </a:p>
        </c:txPr>
        <c:crossAx val="1596879977"/>
        <c:crosses val="autoZero"/>
        <c:auto val="1"/>
        <c:lblAlgn val="ctr"/>
        <c:lblOffset val="100"/>
        <c:noMultiLvlLbl val="1"/>
      </c:catAx>
      <c:valAx>
        <c:axId val="159687997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</a:defRPr>
                </a:pPr>
                <a:r>
                  <a:rPr lang="en-US"/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2073401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K-means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'K-means'!$E$4:$E$19</c:f>
              <c:strCache>
                <c:ptCount val="16"/>
                <c:pt idx="0">
                  <c:v>IPC</c:v>
                </c:pt>
                <c:pt idx="1">
                  <c:v>vanilla</c:v>
                </c:pt>
                <c:pt idx="2">
                  <c:v>all-hit</c:v>
                </c:pt>
                <c:pt idx="3">
                  <c:v>baseline-ppd</c:v>
                </c:pt>
                <c:pt idx="4">
                  <c:v>lt0.0</c:v>
                </c:pt>
                <c:pt idx="5">
                  <c:v>lt0.1</c:v>
                </c:pt>
                <c:pt idx="6">
                  <c:v>lt0.2</c:v>
                </c:pt>
                <c:pt idx="7">
                  <c:v>lt0.3</c:v>
                </c:pt>
                <c:pt idx="8">
                  <c:v>lt0.4</c:v>
                </c:pt>
                <c:pt idx="9">
                  <c:v>lt0.5</c:v>
                </c:pt>
                <c:pt idx="10">
                  <c:v>lt0.6</c:v>
                </c:pt>
                <c:pt idx="11">
                  <c:v>lt0.7</c:v>
                </c:pt>
                <c:pt idx="12">
                  <c:v>lt0.8</c:v>
                </c:pt>
                <c:pt idx="13">
                  <c:v>lt0.9</c:v>
                </c:pt>
                <c:pt idx="14">
                  <c:v>lt1.0</c:v>
                </c:pt>
                <c:pt idx="15">
                  <c:v>posted-cas</c:v>
                </c:pt>
              </c:strCache>
            </c:strRef>
          </c:cat>
          <c:val>
            <c:numRef>
              <c:f>'K-means'!$F$4:$F$19</c:f>
              <c:numCache>
                <c:formatCode>General</c:formatCode>
                <c:ptCount val="16"/>
                <c:pt idx="0">
                  <c:v>0</c:v>
                </c:pt>
                <c:pt idx="1">
                  <c:v>740.60350000000005</c:v>
                </c:pt>
                <c:pt idx="2">
                  <c:v>517.73479999999995</c:v>
                </c:pt>
                <c:pt idx="3">
                  <c:v>516.14800000000002</c:v>
                </c:pt>
                <c:pt idx="4">
                  <c:v>517.63580000000002</c:v>
                </c:pt>
                <c:pt idx="5">
                  <c:v>516.73389999999995</c:v>
                </c:pt>
                <c:pt idx="6">
                  <c:v>515.69240000000002</c:v>
                </c:pt>
                <c:pt idx="7">
                  <c:v>515.67740000000003</c:v>
                </c:pt>
                <c:pt idx="8">
                  <c:v>515.15530000000001</c:v>
                </c:pt>
                <c:pt idx="9">
                  <c:v>516.26080000000002</c:v>
                </c:pt>
                <c:pt idx="10">
                  <c:v>515.31949999999995</c:v>
                </c:pt>
                <c:pt idx="11">
                  <c:v>515.84519999999998</c:v>
                </c:pt>
                <c:pt idx="12">
                  <c:v>516.86739999999998</c:v>
                </c:pt>
                <c:pt idx="13">
                  <c:v>517.78599999999994</c:v>
                </c:pt>
                <c:pt idx="14">
                  <c:v>516.92319999999995</c:v>
                </c:pt>
                <c:pt idx="15">
                  <c:v>516.87109999999996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3E1-794D-9AA1-6193C0F5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02062"/>
        <c:axId val="1573391141"/>
      </c:barChart>
      <c:catAx>
        <c:axId val="28840206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73391141"/>
        <c:crosses val="autoZero"/>
        <c:auto val="1"/>
        <c:lblAlgn val="ctr"/>
        <c:lblOffset val="100"/>
        <c:noMultiLvlLbl val="1"/>
      </c:catAx>
      <c:valAx>
        <c:axId val="157339114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8840206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BFS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BFS!$E$4:$E$24</c:f>
              <c:strCache>
                <c:ptCount val="20"/>
                <c:pt idx="0">
                  <c:v>IPC</c:v>
                </c:pt>
                <c:pt idx="1">
                  <c:v>vanilla</c:v>
                </c:pt>
                <c:pt idx="2">
                  <c:v>all-hit</c:v>
                </c:pt>
                <c:pt idx="3">
                  <c:v>baseline-ppd</c:v>
                </c:pt>
                <c:pt idx="4">
                  <c:v>lt0.0</c:v>
                </c:pt>
                <c:pt idx="5">
                  <c:v>lt0.1</c:v>
                </c:pt>
                <c:pt idx="6">
                  <c:v>lt0.2</c:v>
                </c:pt>
                <c:pt idx="7">
                  <c:v>lt0.3</c:v>
                </c:pt>
                <c:pt idx="8">
                  <c:v>lt0.4</c:v>
                </c:pt>
                <c:pt idx="9">
                  <c:v>lt0.5</c:v>
                </c:pt>
                <c:pt idx="10">
                  <c:v>lt0.6</c:v>
                </c:pt>
                <c:pt idx="11">
                  <c:v>lt0.7</c:v>
                </c:pt>
                <c:pt idx="12">
                  <c:v>lt0.8</c:v>
                </c:pt>
                <c:pt idx="13">
                  <c:v>lt0.9</c:v>
                </c:pt>
                <c:pt idx="14">
                  <c:v>lt1.0</c:v>
                </c:pt>
                <c:pt idx="15">
                  <c:v>posted-cas</c:v>
                </c:pt>
                <c:pt idx="16">
                  <c:v>pred 1</c:v>
                </c:pt>
                <c:pt idx="17">
                  <c:v>pred 0</c:v>
                </c:pt>
                <c:pt idx="18">
                  <c:v>tCL x2</c:v>
                </c:pt>
                <c:pt idx="19">
                  <c:v>4tCL</c:v>
                </c:pt>
              </c:strCache>
            </c:strRef>
          </c:cat>
          <c:val>
            <c:numRef>
              <c:f>BFS!$F$4:$F$24</c:f>
              <c:numCache>
                <c:formatCode>General</c:formatCode>
                <c:ptCount val="21"/>
                <c:pt idx="0">
                  <c:v>0</c:v>
                </c:pt>
                <c:pt idx="1">
                  <c:v>72.487399999999994</c:v>
                </c:pt>
                <c:pt idx="2">
                  <c:v>50.140099999999997</c:v>
                </c:pt>
                <c:pt idx="3">
                  <c:v>49.970999999999997</c:v>
                </c:pt>
                <c:pt idx="4">
                  <c:v>49.794600000000003</c:v>
                </c:pt>
                <c:pt idx="5">
                  <c:v>49.834299999999999</c:v>
                </c:pt>
                <c:pt idx="6">
                  <c:v>49.601799999999997</c:v>
                </c:pt>
                <c:pt idx="7">
                  <c:v>49.668500000000002</c:v>
                </c:pt>
                <c:pt idx="8">
                  <c:v>49.617800000000003</c:v>
                </c:pt>
                <c:pt idx="9">
                  <c:v>49.591000000000001</c:v>
                </c:pt>
                <c:pt idx="10">
                  <c:v>49.500799999999998</c:v>
                </c:pt>
                <c:pt idx="11">
                  <c:v>49.5212</c:v>
                </c:pt>
                <c:pt idx="12">
                  <c:v>49.486600000000003</c:v>
                </c:pt>
                <c:pt idx="13">
                  <c:v>49.459800000000001</c:v>
                </c:pt>
                <c:pt idx="14">
                  <c:v>49.416200000000003</c:v>
                </c:pt>
                <c:pt idx="15">
                  <c:v>49.353700000000003</c:v>
                </c:pt>
                <c:pt idx="16">
                  <c:v>72.487399999999994</c:v>
                </c:pt>
                <c:pt idx="17">
                  <c:v>72.390500000000003</c:v>
                </c:pt>
                <c:pt idx="18">
                  <c:v>73.437799999999996</c:v>
                </c:pt>
                <c:pt idx="19">
                  <c:v>69.536600000000007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272-4C48-B09B-815E743A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70218"/>
        <c:axId val="1704355617"/>
      </c:barChart>
      <c:catAx>
        <c:axId val="50307021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04355617"/>
        <c:crosses val="autoZero"/>
        <c:auto val="1"/>
        <c:lblAlgn val="ctr"/>
        <c:lblOffset val="100"/>
        <c:noMultiLvlLbl val="1"/>
      </c:catAx>
      <c:valAx>
        <c:axId val="170435561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0307021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26403142813475E-2"/>
          <c:y val="0.12083047545886033"/>
          <c:w val="0.90292000883067192"/>
          <c:h val="0.4741844769403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performance!$A$36</c:f>
              <c:strCache>
                <c:ptCount val="1"/>
                <c:pt idx="0">
                  <c:v>tAA (original)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performance!$B$32:$Q$33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performance!$B$36:$Q$36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3-4D4D-B33E-F066CF152214}"/>
            </c:ext>
          </c:extLst>
        </c:ser>
        <c:ser>
          <c:idx val="2"/>
          <c:order val="1"/>
          <c:tx>
            <c:strRef>
              <c:f>performance!$A$37</c:f>
              <c:strCache>
                <c:ptCount val="1"/>
                <c:pt idx="0">
                  <c:v>tAA (2x)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performance!$B$32:$Q$33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performance!$B$37:$Q$37</c:f>
              <c:numCache>
                <c:formatCode>0.00%</c:formatCode>
                <c:ptCount val="16"/>
                <c:pt idx="0">
                  <c:v>0.9969049926254212</c:v>
                </c:pt>
                <c:pt idx="1">
                  <c:v>0.99844775669750174</c:v>
                </c:pt>
                <c:pt idx="2">
                  <c:v>0.99786114619970256</c:v>
                </c:pt>
                <c:pt idx="3">
                  <c:v>0.99682319416010878</c:v>
                </c:pt>
                <c:pt idx="4">
                  <c:v>0.9988612282212751</c:v>
                </c:pt>
                <c:pt idx="5">
                  <c:v>0.99777933258180429</c:v>
                </c:pt>
                <c:pt idx="6">
                  <c:v>0.97041525010604424</c:v>
                </c:pt>
                <c:pt idx="7">
                  <c:v>0.97438609905158935</c:v>
                </c:pt>
                <c:pt idx="8">
                  <c:v>0.97003026458818231</c:v>
                </c:pt>
                <c:pt idx="9">
                  <c:v>0.9960695983155623</c:v>
                </c:pt>
                <c:pt idx="10">
                  <c:v>0.99931076758238091</c:v>
                </c:pt>
                <c:pt idx="11">
                  <c:v>0.99216467187884538</c:v>
                </c:pt>
                <c:pt idx="12">
                  <c:v>0.99418209592080276</c:v>
                </c:pt>
                <c:pt idx="13">
                  <c:v>1.0024483584984245</c:v>
                </c:pt>
                <c:pt idx="14">
                  <c:v>1</c:v>
                </c:pt>
                <c:pt idx="15">
                  <c:v>0.98869876734922924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3-4D4D-B33E-F066CF15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axId val="2038017279"/>
        <c:axId val="2038010303"/>
      </c:barChart>
      <c:catAx>
        <c:axId val="20380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0303"/>
        <c:crossesAt val="0"/>
        <c:auto val="1"/>
        <c:lblAlgn val="ctr"/>
        <c:lblOffset val="100"/>
        <c:noMultiLvlLbl val="0"/>
      </c:catAx>
      <c:valAx>
        <c:axId val="20380103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Baskerville" panose="02020502070401020303" pitchFamily="18" charset="0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Helvetica" pitchFamily="2" charset="0"/>
                    <a:ea typeface="Baskerville" panose="02020502070401020303" pitchFamily="18" charset="0"/>
                  </a:rPr>
                  <a:t>Normalized IPC</a:t>
                </a:r>
                <a:r>
                  <a:rPr lang="en-US" sz="1400" b="0" i="0" u="none" strike="noStrike" baseline="0">
                    <a:latin typeface="Helvetica" pitchFamily="2" charset="0"/>
                    <a:ea typeface="Baskerville" panose="02020502070401020303" pitchFamily="18" charset="0"/>
                  </a:rPr>
                  <a:t> </a:t>
                </a:r>
                <a:endParaRPr lang="en-US" sz="1400">
                  <a:latin typeface="Helvetica" pitchFamily="2" charset="0"/>
                  <a:ea typeface="Baskerville" panose="02020502070401020303" pitchFamily="18" charset="0"/>
                </a:endParaRPr>
              </a:p>
            </c:rich>
          </c:tx>
          <c:layout>
            <c:manualLayout>
              <c:xMode val="edge"/>
              <c:yMode val="edge"/>
              <c:x val="8.6268871315600282E-3"/>
              <c:y val="0.14639102027140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Baskerville" panose="02020502070401020303" pitchFamily="18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numRef>
              <c:f>'B+tree'!$I$2:$I$3</c:f>
              <c:numCache>
                <c:formatCode>General</c:formatCode>
                <c:ptCount val="2"/>
              </c:numCache>
            </c:numRef>
          </c:cat>
          <c:val>
            <c:numRef>
              <c:f>'B+tree'!$J$2:$J$3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3C0-2246-94E2-C263C9C8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778814"/>
        <c:axId val="1219731726"/>
      </c:barChart>
      <c:catAx>
        <c:axId val="42477881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19731726"/>
        <c:crosses val="autoZero"/>
        <c:auto val="1"/>
        <c:lblAlgn val="ctr"/>
        <c:lblOffset val="100"/>
        <c:noMultiLvlLbl val="1"/>
      </c:catAx>
      <c:valAx>
        <c:axId val="1219731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2477881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b+tree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'B+tree'!$E$4:$E$23</c:f>
              <c:strCache>
                <c:ptCount val="20"/>
                <c:pt idx="0">
                  <c:v>IPC</c:v>
                </c:pt>
                <c:pt idx="1">
                  <c:v>vanilla</c:v>
                </c:pt>
                <c:pt idx="2">
                  <c:v>all-hit</c:v>
                </c:pt>
                <c:pt idx="3">
                  <c:v>baseline-ppd</c:v>
                </c:pt>
                <c:pt idx="4">
                  <c:v>lt0.0</c:v>
                </c:pt>
                <c:pt idx="5">
                  <c:v>lt0.1</c:v>
                </c:pt>
                <c:pt idx="6">
                  <c:v>lt0.2</c:v>
                </c:pt>
                <c:pt idx="7">
                  <c:v>lt0.3</c:v>
                </c:pt>
                <c:pt idx="8">
                  <c:v>lt0.4</c:v>
                </c:pt>
                <c:pt idx="9">
                  <c:v>lt0.5</c:v>
                </c:pt>
                <c:pt idx="10">
                  <c:v>lt0.6</c:v>
                </c:pt>
                <c:pt idx="11">
                  <c:v>lt0.7</c:v>
                </c:pt>
                <c:pt idx="12">
                  <c:v>lt0.8</c:v>
                </c:pt>
                <c:pt idx="13">
                  <c:v>lt0.9</c:v>
                </c:pt>
                <c:pt idx="14">
                  <c:v>lt1.0</c:v>
                </c:pt>
                <c:pt idx="15">
                  <c:v>posted-cas</c:v>
                </c:pt>
                <c:pt idx="16">
                  <c:v>pred 1</c:v>
                </c:pt>
                <c:pt idx="17">
                  <c:v>pred 0</c:v>
                </c:pt>
                <c:pt idx="18">
                  <c:v>tCL x2</c:v>
                </c:pt>
                <c:pt idx="19">
                  <c:v>4tCL</c:v>
                </c:pt>
              </c:strCache>
            </c:strRef>
          </c:cat>
          <c:val>
            <c:numRef>
              <c:f>'B+tree'!$F$4:$F$23</c:f>
              <c:numCache>
                <c:formatCode>General</c:formatCode>
                <c:ptCount val="20"/>
                <c:pt idx="1">
                  <c:v>582.14059999999995</c:v>
                </c:pt>
                <c:pt idx="2">
                  <c:v>559.7432</c:v>
                </c:pt>
                <c:pt idx="3">
                  <c:v>565.34400000000005</c:v>
                </c:pt>
                <c:pt idx="4">
                  <c:v>565.35080000000005</c:v>
                </c:pt>
                <c:pt idx="5">
                  <c:v>563.8442</c:v>
                </c:pt>
                <c:pt idx="6">
                  <c:v>561.09690000000001</c:v>
                </c:pt>
                <c:pt idx="7">
                  <c:v>560.34910000000002</c:v>
                </c:pt>
                <c:pt idx="8">
                  <c:v>562.37660000000005</c:v>
                </c:pt>
                <c:pt idx="9">
                  <c:v>560.85889999999995</c:v>
                </c:pt>
                <c:pt idx="10">
                  <c:v>558.59569999999997</c:v>
                </c:pt>
                <c:pt idx="11">
                  <c:v>557.9298</c:v>
                </c:pt>
                <c:pt idx="12">
                  <c:v>558.75340000000006</c:v>
                </c:pt>
                <c:pt idx="13">
                  <c:v>557.42909999999995</c:v>
                </c:pt>
                <c:pt idx="14">
                  <c:v>561.52509999999995</c:v>
                </c:pt>
                <c:pt idx="15">
                  <c:v>558.58810000000005</c:v>
                </c:pt>
                <c:pt idx="16">
                  <c:v>580.24009999999998</c:v>
                </c:pt>
                <c:pt idx="17">
                  <c:v>571.16089999999997</c:v>
                </c:pt>
                <c:pt idx="18">
                  <c:v>575.46389999999997</c:v>
                </c:pt>
                <c:pt idx="19">
                  <c:v>566.72389999999996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64C-7447-8A4C-E49D28F1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900118"/>
        <c:axId val="1777917845"/>
      </c:barChart>
      <c:catAx>
        <c:axId val="204590011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77917845"/>
        <c:crosses val="autoZero"/>
        <c:auto val="1"/>
        <c:lblAlgn val="ctr"/>
        <c:lblOffset val="100"/>
        <c:noMultiLvlLbl val="1"/>
      </c:catAx>
      <c:valAx>
        <c:axId val="177791784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4590011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hotspot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hotspot!$E$4:$E$23</c:f>
              <c:strCache>
                <c:ptCount val="20"/>
                <c:pt idx="0">
                  <c:v>IPC</c:v>
                </c:pt>
                <c:pt idx="1">
                  <c:v>vanilla</c:v>
                </c:pt>
                <c:pt idx="2">
                  <c:v>all-hit</c:v>
                </c:pt>
                <c:pt idx="3">
                  <c:v>baseline-ppd</c:v>
                </c:pt>
                <c:pt idx="4">
                  <c:v>lt0.0</c:v>
                </c:pt>
                <c:pt idx="5">
                  <c:v>lt0.1</c:v>
                </c:pt>
                <c:pt idx="6">
                  <c:v>lt0.2</c:v>
                </c:pt>
                <c:pt idx="7">
                  <c:v>lt0.3</c:v>
                </c:pt>
                <c:pt idx="8">
                  <c:v>lt0.4</c:v>
                </c:pt>
                <c:pt idx="9">
                  <c:v>lt0.5</c:v>
                </c:pt>
                <c:pt idx="10">
                  <c:v>lt0.6</c:v>
                </c:pt>
                <c:pt idx="11">
                  <c:v>lt0.7</c:v>
                </c:pt>
                <c:pt idx="12">
                  <c:v>lt0.8</c:v>
                </c:pt>
                <c:pt idx="13">
                  <c:v>lt0.9</c:v>
                </c:pt>
                <c:pt idx="14">
                  <c:v>lt1.0</c:v>
                </c:pt>
                <c:pt idx="15">
                  <c:v>posted-cas</c:v>
                </c:pt>
                <c:pt idx="16">
                  <c:v>pred 1</c:v>
                </c:pt>
                <c:pt idx="17">
                  <c:v>pred 0</c:v>
                </c:pt>
                <c:pt idx="18">
                  <c:v>tCL x2</c:v>
                </c:pt>
                <c:pt idx="19">
                  <c:v>4tCL</c:v>
                </c:pt>
              </c:strCache>
            </c:strRef>
          </c:cat>
          <c:val>
            <c:numRef>
              <c:f>hotspot!$F$4:$F$23</c:f>
              <c:numCache>
                <c:formatCode>General</c:formatCode>
                <c:ptCount val="20"/>
                <c:pt idx="1">
                  <c:v>801.29380000000003</c:v>
                </c:pt>
                <c:pt idx="2">
                  <c:v>767.38800000000003</c:v>
                </c:pt>
                <c:pt idx="3">
                  <c:v>759.04819999999995</c:v>
                </c:pt>
                <c:pt idx="4">
                  <c:v>761.52170000000001</c:v>
                </c:pt>
                <c:pt idx="5">
                  <c:v>769.61540000000002</c:v>
                </c:pt>
                <c:pt idx="6">
                  <c:v>761.11320000000001</c:v>
                </c:pt>
                <c:pt idx="7">
                  <c:v>758.13390000000004</c:v>
                </c:pt>
                <c:pt idx="8">
                  <c:v>759.05870000000004</c:v>
                </c:pt>
                <c:pt idx="9">
                  <c:v>759.05870000000004</c:v>
                </c:pt>
                <c:pt idx="10">
                  <c:v>749.51769999999999</c:v>
                </c:pt>
                <c:pt idx="11">
                  <c:v>753.14110000000005</c:v>
                </c:pt>
                <c:pt idx="12">
                  <c:v>756.11609999999996</c:v>
                </c:pt>
                <c:pt idx="13">
                  <c:v>757.09569999999997</c:v>
                </c:pt>
                <c:pt idx="14">
                  <c:v>757.09569999999997</c:v>
                </c:pt>
                <c:pt idx="15">
                  <c:v>757.09569999999997</c:v>
                </c:pt>
                <c:pt idx="16">
                  <c:v>801.29380000000003</c:v>
                </c:pt>
                <c:pt idx="17">
                  <c:v>803.72559999999999</c:v>
                </c:pt>
                <c:pt idx="18">
                  <c:v>800.62189999999998</c:v>
                </c:pt>
                <c:pt idx="19">
                  <c:v>795.90070000000003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E2E-5D40-A156-C2D0E1F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707727"/>
        <c:axId val="67232735"/>
      </c:barChart>
      <c:catAx>
        <c:axId val="85970772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67232735"/>
        <c:crosses val="autoZero"/>
        <c:auto val="1"/>
        <c:lblAlgn val="ctr"/>
        <c:lblOffset val="100"/>
        <c:noMultiLvlLbl val="1"/>
      </c:catAx>
      <c:valAx>
        <c:axId val="6723273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5970772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streamcluster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streamcluster!$E$4:$E$23</c:f>
              <c:strCache>
                <c:ptCount val="20"/>
                <c:pt idx="0">
                  <c:v>IPC</c:v>
                </c:pt>
                <c:pt idx="1">
                  <c:v>vanilla</c:v>
                </c:pt>
                <c:pt idx="2">
                  <c:v>all-hit</c:v>
                </c:pt>
                <c:pt idx="3">
                  <c:v>baseline-ppd</c:v>
                </c:pt>
                <c:pt idx="4">
                  <c:v>lt0.0</c:v>
                </c:pt>
                <c:pt idx="5">
                  <c:v>lt0.1</c:v>
                </c:pt>
                <c:pt idx="6">
                  <c:v>lt0.2</c:v>
                </c:pt>
                <c:pt idx="7">
                  <c:v>lt0.3</c:v>
                </c:pt>
                <c:pt idx="8">
                  <c:v>lt0.4</c:v>
                </c:pt>
                <c:pt idx="9">
                  <c:v>lt0.5</c:v>
                </c:pt>
                <c:pt idx="10">
                  <c:v>lt0.6</c:v>
                </c:pt>
                <c:pt idx="11">
                  <c:v>lt0.7</c:v>
                </c:pt>
                <c:pt idx="12">
                  <c:v>lt0.8</c:v>
                </c:pt>
                <c:pt idx="13">
                  <c:v>lt0.9</c:v>
                </c:pt>
                <c:pt idx="14">
                  <c:v>lt1.0</c:v>
                </c:pt>
                <c:pt idx="15">
                  <c:v>posted-cas</c:v>
                </c:pt>
                <c:pt idx="16">
                  <c:v>pred 1</c:v>
                </c:pt>
                <c:pt idx="17">
                  <c:v>pred 0</c:v>
                </c:pt>
                <c:pt idx="18">
                  <c:v>tCL x2</c:v>
                </c:pt>
                <c:pt idx="19">
                  <c:v>4tCL</c:v>
                </c:pt>
              </c:strCache>
            </c:strRef>
          </c:cat>
          <c:val>
            <c:numRef>
              <c:f>streamcluster!$F$4:$F$23</c:f>
              <c:numCache>
                <c:formatCode>General</c:formatCode>
                <c:ptCount val="20"/>
                <c:pt idx="1">
                  <c:v>65.232200000000006</c:v>
                </c:pt>
                <c:pt idx="2">
                  <c:v>60.018300000000004</c:v>
                </c:pt>
                <c:pt idx="3">
                  <c:v>59.997399999999999</c:v>
                </c:pt>
                <c:pt idx="4">
                  <c:v>59.9816</c:v>
                </c:pt>
                <c:pt idx="5">
                  <c:v>58.732399999999998</c:v>
                </c:pt>
                <c:pt idx="6">
                  <c:v>58.7226</c:v>
                </c:pt>
                <c:pt idx="7">
                  <c:v>58.715899999999998</c:v>
                </c:pt>
                <c:pt idx="8">
                  <c:v>58.728900000000003</c:v>
                </c:pt>
                <c:pt idx="9">
                  <c:v>58.674799999999998</c:v>
                </c:pt>
                <c:pt idx="10">
                  <c:v>58.680300000000003</c:v>
                </c:pt>
                <c:pt idx="11">
                  <c:v>58.682200000000002</c:v>
                </c:pt>
                <c:pt idx="12">
                  <c:v>58.584099999999999</c:v>
                </c:pt>
                <c:pt idx="13">
                  <c:v>58.569499999999998</c:v>
                </c:pt>
                <c:pt idx="14">
                  <c:v>58.571599999999997</c:v>
                </c:pt>
                <c:pt idx="15">
                  <c:v>58.366</c:v>
                </c:pt>
                <c:pt idx="16">
                  <c:v>65.232200000000006</c:v>
                </c:pt>
                <c:pt idx="17">
                  <c:v>64.882900000000006</c:v>
                </c:pt>
                <c:pt idx="18">
                  <c:v>64.130600000000001</c:v>
                </c:pt>
                <c:pt idx="19">
                  <c:v>62.122700000000002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105-EB49-99A5-6D7072B4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417604"/>
        <c:axId val="1498648472"/>
      </c:barChart>
      <c:catAx>
        <c:axId val="125041760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98648472"/>
        <c:crosses val="autoZero"/>
        <c:auto val="1"/>
        <c:lblAlgn val="ctr"/>
        <c:lblOffset val="100"/>
        <c:noMultiLvlLbl val="1"/>
      </c:catAx>
      <c:valAx>
        <c:axId val="149864847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504176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STREAM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STREAM!$A$2:$A$9</c:f>
              <c:strCache>
                <c:ptCount val="8"/>
                <c:pt idx="0">
                  <c:v>kernel</c:v>
                </c:pt>
                <c:pt idx="1">
                  <c:v>set_array</c:v>
                </c:pt>
                <c:pt idx="2">
                  <c:v>set_array</c:v>
                </c:pt>
                <c:pt idx="3">
                  <c:v>set_array</c:v>
                </c:pt>
                <c:pt idx="4">
                  <c:v>Copy</c:v>
                </c:pt>
                <c:pt idx="5">
                  <c:v>Scale</c:v>
                </c:pt>
                <c:pt idx="6">
                  <c:v>Add</c:v>
                </c:pt>
                <c:pt idx="7">
                  <c:v>Triad</c:v>
                </c:pt>
              </c:strCache>
            </c:strRef>
          </c:cat>
          <c:val>
            <c:numRef>
              <c:f>STREAM!$F$2:$F$9</c:f>
              <c:numCache>
                <c:formatCode>General</c:formatCode>
                <c:ptCount val="8"/>
                <c:pt idx="0">
                  <c:v>0</c:v>
                </c:pt>
                <c:pt idx="1">
                  <c:v>311.61759999999998</c:v>
                </c:pt>
                <c:pt idx="2">
                  <c:v>311.66969999999998</c:v>
                </c:pt>
                <c:pt idx="3">
                  <c:v>311.51519999999999</c:v>
                </c:pt>
                <c:pt idx="4">
                  <c:v>238.03620000000001</c:v>
                </c:pt>
                <c:pt idx="5">
                  <c:v>267.7715</c:v>
                </c:pt>
                <c:pt idx="6">
                  <c:v>212.1507</c:v>
                </c:pt>
                <c:pt idx="7">
                  <c:v>222.72210000000001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83B-6644-AA08-F24FF445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1987426"/>
        <c:axId val="1858773022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CC0000"/>
              </a:solidFill>
            </a:ln>
          </c:spPr>
          <c:marker>
            <c:symbol val="circle"/>
            <c:size val="10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cat>
            <c:strRef>
              <c:f>STREAM!$A$2:$A$9</c:f>
              <c:strCache>
                <c:ptCount val="8"/>
                <c:pt idx="0">
                  <c:v>kernel</c:v>
                </c:pt>
                <c:pt idx="1">
                  <c:v>set_array</c:v>
                </c:pt>
                <c:pt idx="2">
                  <c:v>set_array</c:v>
                </c:pt>
                <c:pt idx="3">
                  <c:v>set_array</c:v>
                </c:pt>
                <c:pt idx="4">
                  <c:v>Copy</c:v>
                </c:pt>
                <c:pt idx="5">
                  <c:v>Scale</c:v>
                </c:pt>
                <c:pt idx="6">
                  <c:v>Add</c:v>
                </c:pt>
                <c:pt idx="7">
                  <c:v>Triad</c:v>
                </c:pt>
              </c:strCache>
            </c:strRef>
          </c:cat>
          <c:val>
            <c:numRef>
              <c:f>STREAM!$G$2:$G$9</c:f>
              <c:numCache>
                <c:formatCode>General</c:formatCode>
                <c:ptCount val="8"/>
                <c:pt idx="0">
                  <c:v>0</c:v>
                </c:pt>
                <c:pt idx="1">
                  <c:v>2.2321449858801707</c:v>
                </c:pt>
                <c:pt idx="2">
                  <c:v>2.2321428571428572</c:v>
                </c:pt>
                <c:pt idx="3">
                  <c:v>2.2321428571428572</c:v>
                </c:pt>
                <c:pt idx="4">
                  <c:v>3.9062509313225746</c:v>
                </c:pt>
                <c:pt idx="5">
                  <c:v>3.4722238779067993</c:v>
                </c:pt>
                <c:pt idx="6">
                  <c:v>4.6875007450580597</c:v>
                </c:pt>
                <c:pt idx="7">
                  <c:v>4.4642864238648183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B-6644-AA08-F24FF445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90408"/>
        <c:axId val="794572010"/>
      </c:lineChart>
      <c:catAx>
        <c:axId val="196198742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58773022"/>
        <c:crosses val="autoZero"/>
        <c:auto val="1"/>
        <c:lblAlgn val="ctr"/>
        <c:lblOffset val="100"/>
        <c:noMultiLvlLbl val="1"/>
      </c:catAx>
      <c:valAx>
        <c:axId val="185877302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61987426"/>
        <c:crosses val="autoZero"/>
        <c:crossBetween val="between"/>
      </c:valAx>
      <c:catAx>
        <c:axId val="590990408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794572010"/>
        <c:crosses val="autoZero"/>
        <c:auto val="1"/>
        <c:lblAlgn val="ctr"/>
        <c:lblOffset val="100"/>
        <c:noMultiLvlLbl val="1"/>
      </c:catAx>
      <c:valAx>
        <c:axId val="7945720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9099040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STREAM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STREAM!$J$2:$J$17</c:f>
              <c:strCache>
                <c:ptCount val="16"/>
                <c:pt idx="0">
                  <c:v>IPC</c:v>
                </c:pt>
                <c:pt idx="1">
                  <c:v>vanilla</c:v>
                </c:pt>
                <c:pt idx="2">
                  <c:v>all-hit</c:v>
                </c:pt>
                <c:pt idx="3">
                  <c:v>baseline-ppd</c:v>
                </c:pt>
                <c:pt idx="4">
                  <c:v>lt0.0</c:v>
                </c:pt>
                <c:pt idx="5">
                  <c:v>lt0.1</c:v>
                </c:pt>
                <c:pt idx="6">
                  <c:v>lt0.2</c:v>
                </c:pt>
                <c:pt idx="7">
                  <c:v>lt0.3</c:v>
                </c:pt>
                <c:pt idx="8">
                  <c:v>lt0.4</c:v>
                </c:pt>
                <c:pt idx="9">
                  <c:v>lt0.5</c:v>
                </c:pt>
                <c:pt idx="10">
                  <c:v>lt0.6</c:v>
                </c:pt>
                <c:pt idx="11">
                  <c:v>lt0.7</c:v>
                </c:pt>
                <c:pt idx="12">
                  <c:v>lt0.8</c:v>
                </c:pt>
                <c:pt idx="13">
                  <c:v>lt0.9</c:v>
                </c:pt>
                <c:pt idx="14">
                  <c:v>lt1.0</c:v>
                </c:pt>
                <c:pt idx="15">
                  <c:v>posted-cas</c:v>
                </c:pt>
              </c:strCache>
            </c:strRef>
          </c:cat>
          <c:val>
            <c:numRef>
              <c:f>STREAM!$K$2:$K$17</c:f>
              <c:numCache>
                <c:formatCode>General</c:formatCode>
                <c:ptCount val="16"/>
                <c:pt idx="1">
                  <c:v>255.57759999999999</c:v>
                </c:pt>
                <c:pt idx="2">
                  <c:v>138.70820000000001</c:v>
                </c:pt>
                <c:pt idx="3">
                  <c:v>138.70820000000001</c:v>
                </c:pt>
                <c:pt idx="4">
                  <c:v>133.15389999999999</c:v>
                </c:pt>
                <c:pt idx="5">
                  <c:v>133.15389999999999</c:v>
                </c:pt>
                <c:pt idx="6">
                  <c:v>133.15389999999999</c:v>
                </c:pt>
                <c:pt idx="7">
                  <c:v>133.15389999999999</c:v>
                </c:pt>
                <c:pt idx="8">
                  <c:v>133.15389999999999</c:v>
                </c:pt>
                <c:pt idx="9">
                  <c:v>133.15389999999999</c:v>
                </c:pt>
                <c:pt idx="10">
                  <c:v>133.15389999999999</c:v>
                </c:pt>
                <c:pt idx="11">
                  <c:v>133.15389999999999</c:v>
                </c:pt>
                <c:pt idx="12">
                  <c:v>133.15389999999999</c:v>
                </c:pt>
                <c:pt idx="13">
                  <c:v>133.15389999999999</c:v>
                </c:pt>
                <c:pt idx="14">
                  <c:v>133.15389999999999</c:v>
                </c:pt>
                <c:pt idx="15">
                  <c:v>133.15389999999999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95E-EB47-B256-52D01E368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728034"/>
        <c:axId val="1742782007"/>
      </c:barChart>
      <c:catAx>
        <c:axId val="168272803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42782007"/>
        <c:crosses val="autoZero"/>
        <c:auto val="1"/>
        <c:lblAlgn val="ctr"/>
        <c:lblOffset val="100"/>
        <c:noMultiLvlLbl val="1"/>
      </c:catAx>
      <c:valAx>
        <c:axId val="174278200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8272803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STREAM (legacy)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STREAM2!$A$2:$A$7</c:f>
              <c:strCache>
                <c:ptCount val="5"/>
                <c:pt idx="0">
                  <c:v>kernel</c:v>
                </c:pt>
                <c:pt idx="1">
                  <c:v>set_array</c:v>
                </c:pt>
                <c:pt idx="2">
                  <c:v>set_array</c:v>
                </c:pt>
                <c:pt idx="3">
                  <c:v>set_array</c:v>
                </c:pt>
                <c:pt idx="4">
                  <c:v>STREAM_Add</c:v>
                </c:pt>
              </c:strCache>
            </c:strRef>
          </c:cat>
          <c:val>
            <c:numRef>
              <c:f>STREAM2!$F$2:$F$7</c:f>
              <c:numCache>
                <c:formatCode>General</c:formatCode>
                <c:ptCount val="6"/>
                <c:pt idx="0">
                  <c:v>0</c:v>
                </c:pt>
                <c:pt idx="1">
                  <c:v>311.61759999999998</c:v>
                </c:pt>
                <c:pt idx="2">
                  <c:v>311.66969999999998</c:v>
                </c:pt>
                <c:pt idx="3">
                  <c:v>311.51519999999999</c:v>
                </c:pt>
                <c:pt idx="4">
                  <c:v>212.11619999999999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CFA-6442-81DD-85C146341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337205"/>
        <c:axId val="78293917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CC0000"/>
              </a:solidFill>
            </a:ln>
          </c:spPr>
          <c:marker>
            <c:symbol val="circle"/>
            <c:size val="10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cat>
            <c:strRef>
              <c:f>STREAM2!$A$2:$A$7</c:f>
              <c:strCache>
                <c:ptCount val="5"/>
                <c:pt idx="0">
                  <c:v>kernel</c:v>
                </c:pt>
                <c:pt idx="1">
                  <c:v>set_array</c:v>
                </c:pt>
                <c:pt idx="2">
                  <c:v>set_array</c:v>
                </c:pt>
                <c:pt idx="3">
                  <c:v>set_array</c:v>
                </c:pt>
                <c:pt idx="4">
                  <c:v>STREAM_Add</c:v>
                </c:pt>
              </c:strCache>
            </c:strRef>
          </c:cat>
          <c:val>
            <c:numRef>
              <c:f>STREAM2!$G$2:$G$7</c:f>
              <c:numCache>
                <c:formatCode>General</c:formatCode>
                <c:ptCount val="6"/>
                <c:pt idx="0">
                  <c:v>0</c:v>
                </c:pt>
                <c:pt idx="1">
                  <c:v>2.2321449858801707</c:v>
                </c:pt>
                <c:pt idx="2">
                  <c:v>2.2321428571428572</c:v>
                </c:pt>
                <c:pt idx="3">
                  <c:v>2.2321428571428572</c:v>
                </c:pt>
                <c:pt idx="4">
                  <c:v>4.6875014901161194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A-6442-81DD-85C146341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56139"/>
        <c:axId val="200521364"/>
      </c:lineChart>
      <c:catAx>
        <c:axId val="23333720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78293917"/>
        <c:crosses val="autoZero"/>
        <c:auto val="1"/>
        <c:lblAlgn val="ctr"/>
        <c:lblOffset val="100"/>
        <c:noMultiLvlLbl val="1"/>
      </c:catAx>
      <c:valAx>
        <c:axId val="78293917"/>
        <c:scaling>
          <c:orientation val="minMax"/>
          <c:max val="45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233337205"/>
        <c:crosses val="autoZero"/>
        <c:crossBetween val="between"/>
      </c:valAx>
      <c:catAx>
        <c:axId val="390356139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200521364"/>
        <c:crosses val="autoZero"/>
        <c:auto val="1"/>
        <c:lblAlgn val="ctr"/>
        <c:lblOffset val="100"/>
        <c:noMultiLvlLbl val="1"/>
      </c:catAx>
      <c:valAx>
        <c:axId val="20052136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39035613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STREAM (pseudo channel + CCD=2ns)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STREAM2!$A$18:$A$22</c:f>
              <c:strCache>
                <c:ptCount val="5"/>
                <c:pt idx="0">
                  <c:v>kernel</c:v>
                </c:pt>
                <c:pt idx="1">
                  <c:v>set_array</c:v>
                </c:pt>
                <c:pt idx="2">
                  <c:v>set_array</c:v>
                </c:pt>
                <c:pt idx="3">
                  <c:v>set_array</c:v>
                </c:pt>
                <c:pt idx="4">
                  <c:v>STREAM_Add</c:v>
                </c:pt>
              </c:strCache>
            </c:strRef>
          </c:cat>
          <c:val>
            <c:numRef>
              <c:f>STREAM2!$F$18:$F$22</c:f>
              <c:numCache>
                <c:formatCode>General</c:formatCode>
                <c:ptCount val="5"/>
                <c:pt idx="0">
                  <c:v>0</c:v>
                </c:pt>
                <c:pt idx="1">
                  <c:v>418.71820000000002</c:v>
                </c:pt>
                <c:pt idx="2">
                  <c:v>418.94749999999999</c:v>
                </c:pt>
                <c:pt idx="3">
                  <c:v>418.9196</c:v>
                </c:pt>
                <c:pt idx="4">
                  <c:v>276.22669999999999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7F7-7B47-A682-1A8296E6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366121"/>
        <c:axId val="621218475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CC0000"/>
              </a:solidFill>
            </a:ln>
          </c:spPr>
          <c:marker>
            <c:symbol val="circle"/>
            <c:size val="10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cat>
            <c:strRef>
              <c:f>STREAM2!$A$18:$A$22</c:f>
              <c:strCache>
                <c:ptCount val="5"/>
                <c:pt idx="0">
                  <c:v>kernel</c:v>
                </c:pt>
                <c:pt idx="1">
                  <c:v>set_array</c:v>
                </c:pt>
                <c:pt idx="2">
                  <c:v>set_array</c:v>
                </c:pt>
                <c:pt idx="3">
                  <c:v>set_array</c:v>
                </c:pt>
                <c:pt idx="4">
                  <c:v>STREAM_Add</c:v>
                </c:pt>
              </c:strCache>
            </c:strRef>
          </c:cat>
          <c:val>
            <c:numRef>
              <c:f>STREAM2!$G$18:$G$22</c:f>
              <c:numCache>
                <c:formatCode>General</c:formatCode>
                <c:ptCount val="5"/>
                <c:pt idx="0">
                  <c:v>0</c:v>
                </c:pt>
                <c:pt idx="1">
                  <c:v>2.2321449858801707</c:v>
                </c:pt>
                <c:pt idx="2">
                  <c:v>2.2321428571428572</c:v>
                </c:pt>
                <c:pt idx="3">
                  <c:v>2.2321428571428572</c:v>
                </c:pt>
                <c:pt idx="4">
                  <c:v>4.6875014901161194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7-7B47-A682-1A8296E6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1879"/>
        <c:axId val="1520558066"/>
      </c:lineChart>
      <c:catAx>
        <c:axId val="93736612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621218475"/>
        <c:crosses val="autoZero"/>
        <c:auto val="1"/>
        <c:lblAlgn val="ctr"/>
        <c:lblOffset val="100"/>
        <c:noMultiLvlLbl val="1"/>
      </c:catAx>
      <c:valAx>
        <c:axId val="621218475"/>
        <c:scaling>
          <c:orientation val="minMax"/>
          <c:max val="45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937366121"/>
        <c:crosses val="autoZero"/>
        <c:crossBetween val="between"/>
      </c:valAx>
      <c:catAx>
        <c:axId val="36641879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520558066"/>
        <c:crosses val="autoZero"/>
        <c:auto val="1"/>
        <c:lblAlgn val="ctr"/>
        <c:lblOffset val="100"/>
        <c:noMultiLvlLbl val="1"/>
      </c:catAx>
      <c:valAx>
        <c:axId val="1520558066"/>
        <c:scaling>
          <c:orientation val="minMax"/>
          <c:max val="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3664187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STREAM (legacy + CCD=2ns)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STREAM2!$A$10:$A$14</c:f>
              <c:strCache>
                <c:ptCount val="5"/>
                <c:pt idx="0">
                  <c:v>kernel</c:v>
                </c:pt>
                <c:pt idx="1">
                  <c:v>set_array</c:v>
                </c:pt>
                <c:pt idx="2">
                  <c:v>set_array</c:v>
                </c:pt>
                <c:pt idx="3">
                  <c:v>set_array</c:v>
                </c:pt>
                <c:pt idx="4">
                  <c:v>STREAM_Add</c:v>
                </c:pt>
              </c:strCache>
            </c:strRef>
          </c:cat>
          <c:val>
            <c:numRef>
              <c:f>STREAM2!$F$10:$F$14</c:f>
              <c:numCache>
                <c:formatCode>General</c:formatCode>
                <c:ptCount val="5"/>
                <c:pt idx="0">
                  <c:v>0</c:v>
                </c:pt>
                <c:pt idx="1">
                  <c:v>156.67009999999999</c:v>
                </c:pt>
                <c:pt idx="2">
                  <c:v>143.32390000000001</c:v>
                </c:pt>
                <c:pt idx="3">
                  <c:v>144.2696</c:v>
                </c:pt>
                <c:pt idx="4">
                  <c:v>132.065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7A3-4A47-B020-AF0695BA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570718"/>
        <c:axId val="1043380646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CC0000"/>
              </a:solidFill>
            </a:ln>
          </c:spPr>
          <c:marker>
            <c:symbol val="circle"/>
            <c:size val="10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cat>
            <c:strRef>
              <c:f>STREAM2!$A$10:$A$14</c:f>
              <c:strCache>
                <c:ptCount val="5"/>
                <c:pt idx="0">
                  <c:v>kernel</c:v>
                </c:pt>
                <c:pt idx="1">
                  <c:v>set_array</c:v>
                </c:pt>
                <c:pt idx="2">
                  <c:v>set_array</c:v>
                </c:pt>
                <c:pt idx="3">
                  <c:v>set_array</c:v>
                </c:pt>
                <c:pt idx="4">
                  <c:v>STREAM_Add</c:v>
                </c:pt>
              </c:strCache>
            </c:strRef>
          </c:cat>
          <c:val>
            <c:numRef>
              <c:f>STREAM2!$G$10:$G$14</c:f>
              <c:numCache>
                <c:formatCode>General</c:formatCode>
                <c:ptCount val="5"/>
                <c:pt idx="0">
                  <c:v>0</c:v>
                </c:pt>
                <c:pt idx="1">
                  <c:v>2.2321449858801707</c:v>
                </c:pt>
                <c:pt idx="2">
                  <c:v>2.2321428571428572</c:v>
                </c:pt>
                <c:pt idx="3">
                  <c:v>2.2321428571428572</c:v>
                </c:pt>
                <c:pt idx="4">
                  <c:v>4.6875014901161194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3-4A47-B020-AF0695BA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936742"/>
        <c:axId val="1935110080"/>
      </c:lineChart>
      <c:catAx>
        <c:axId val="139557071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1043380646"/>
        <c:crosses val="autoZero"/>
        <c:auto val="1"/>
        <c:lblAlgn val="ctr"/>
        <c:lblOffset val="100"/>
        <c:noMultiLvlLbl val="1"/>
      </c:catAx>
      <c:valAx>
        <c:axId val="1043380646"/>
        <c:scaling>
          <c:orientation val="minMax"/>
          <c:max val="45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1395570718"/>
        <c:crosses val="autoZero"/>
        <c:crossBetween val="between"/>
      </c:valAx>
      <c:catAx>
        <c:axId val="1688936742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935110080"/>
        <c:crosses val="autoZero"/>
        <c:auto val="1"/>
        <c:lblAlgn val="ctr"/>
        <c:lblOffset val="100"/>
        <c:noMultiLvlLbl val="1"/>
      </c:catAx>
      <c:valAx>
        <c:axId val="19351100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168893674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STREAM (legacy + CCD=2ns)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STREAM2!$A$25:$A$29</c:f>
              <c:strCache>
                <c:ptCount val="5"/>
                <c:pt idx="0">
                  <c:v>kernel</c:v>
                </c:pt>
                <c:pt idx="1">
                  <c:v>set_array</c:v>
                </c:pt>
                <c:pt idx="2">
                  <c:v>set_array</c:v>
                </c:pt>
                <c:pt idx="3">
                  <c:v>set_array</c:v>
                </c:pt>
                <c:pt idx="4">
                  <c:v>STREAM_Add</c:v>
                </c:pt>
              </c:strCache>
            </c:strRef>
          </c:cat>
          <c:val>
            <c:numRef>
              <c:f>STREAM2!$F$25:$F$29</c:f>
              <c:numCache>
                <c:formatCode>General</c:formatCode>
                <c:ptCount val="5"/>
                <c:pt idx="0">
                  <c:v>0</c:v>
                </c:pt>
                <c:pt idx="1">
                  <c:v>402.75580000000002</c:v>
                </c:pt>
                <c:pt idx="2">
                  <c:v>402.66079999999999</c:v>
                </c:pt>
                <c:pt idx="3">
                  <c:v>402.78289999999998</c:v>
                </c:pt>
                <c:pt idx="4">
                  <c:v>265.51760000000002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CDB-2746-B714-928ECD8C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181676"/>
        <c:axId val="904630779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CC0000"/>
              </a:solidFill>
            </a:ln>
          </c:spPr>
          <c:marker>
            <c:symbol val="circle"/>
            <c:size val="10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cat>
            <c:strRef>
              <c:f>STREAM2!$A$25:$A$29</c:f>
              <c:strCache>
                <c:ptCount val="5"/>
                <c:pt idx="0">
                  <c:v>kernel</c:v>
                </c:pt>
                <c:pt idx="1">
                  <c:v>set_array</c:v>
                </c:pt>
                <c:pt idx="2">
                  <c:v>set_array</c:v>
                </c:pt>
                <c:pt idx="3">
                  <c:v>set_array</c:v>
                </c:pt>
                <c:pt idx="4">
                  <c:v>STREAM_Add</c:v>
                </c:pt>
              </c:strCache>
            </c:strRef>
          </c:cat>
          <c:val>
            <c:numRef>
              <c:f>STREAM2!$G$25:$G$29</c:f>
              <c:numCache>
                <c:formatCode>General</c:formatCode>
                <c:ptCount val="5"/>
                <c:pt idx="0">
                  <c:v>0</c:v>
                </c:pt>
                <c:pt idx="1">
                  <c:v>2.2321449858801707</c:v>
                </c:pt>
                <c:pt idx="2">
                  <c:v>2.2321428571428572</c:v>
                </c:pt>
                <c:pt idx="3">
                  <c:v>2.2321428571428572</c:v>
                </c:pt>
                <c:pt idx="4">
                  <c:v>4.6875014901161194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B-2746-B714-928ECD8C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52083"/>
        <c:axId val="819664174"/>
      </c:lineChart>
      <c:catAx>
        <c:axId val="15261816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904630779"/>
        <c:crosses val="autoZero"/>
        <c:auto val="1"/>
        <c:lblAlgn val="ctr"/>
        <c:lblOffset val="100"/>
        <c:noMultiLvlLbl val="1"/>
      </c:catAx>
      <c:valAx>
        <c:axId val="904630779"/>
        <c:scaling>
          <c:orientation val="minMax"/>
          <c:max val="45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1526181676"/>
        <c:crosses val="autoZero"/>
        <c:crossBetween val="between"/>
      </c:valAx>
      <c:catAx>
        <c:axId val="337952083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819664174"/>
        <c:crosses val="autoZero"/>
        <c:auto val="1"/>
        <c:lblAlgn val="ctr"/>
        <c:lblOffset val="100"/>
        <c:noMultiLvlLbl val="1"/>
      </c:catAx>
      <c:valAx>
        <c:axId val="81966417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33795208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performance!$A$11</c:f>
              <c:strCache>
                <c:ptCount val="1"/>
                <c:pt idx="0">
                  <c:v>Full-act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performance!$B$4:$G$5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performance!$B$11:$G$11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0-E840-AEC5-76D03BB2BA88}"/>
            </c:ext>
          </c:extLst>
        </c:ser>
        <c:ser>
          <c:idx val="1"/>
          <c:order val="1"/>
          <c:tx>
            <c:strRef>
              <c:f>performance!$A$13</c:f>
              <c:strCache>
                <c:ptCount val="1"/>
                <c:pt idx="0">
                  <c:v>Half-DRAM [13]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performance!$B$4:$G$5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performance!$B$13:$G$13</c:f>
              <c:numCache>
                <c:formatCode>0.00%</c:formatCode>
                <c:ptCount val="6"/>
                <c:pt idx="0">
                  <c:v>0.99980461374307961</c:v>
                </c:pt>
                <c:pt idx="1">
                  <c:v>0.99970991076364557</c:v>
                </c:pt>
                <c:pt idx="2">
                  <c:v>0.99910827752254094</c:v>
                </c:pt>
                <c:pt idx="3">
                  <c:v>0.999091597704581</c:v>
                </c:pt>
                <c:pt idx="4">
                  <c:v>0.9999565258469244</c:v>
                </c:pt>
                <c:pt idx="5">
                  <c:v>0.9995341191148035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0-E840-AEC5-76D03BB2BA88}"/>
            </c:ext>
          </c:extLst>
        </c:ser>
        <c:ser>
          <c:idx val="3"/>
          <c:order val="2"/>
          <c:tx>
            <c:strRef>
              <c:f>performance!$A$14</c:f>
              <c:strCache>
                <c:ptCount val="1"/>
                <c:pt idx="0">
                  <c:v>This work (4 sectors)</c:v>
                </c:pt>
              </c:strCache>
            </c:strRef>
          </c:tx>
          <c:spPr>
            <a:pattFill prst="pct50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performance!$B$4:$G$5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performance!$B$14:$G$14</c:f>
              <c:numCache>
                <c:formatCode>0.00%</c:formatCode>
                <c:ptCount val="6"/>
                <c:pt idx="0">
                  <c:v>0.99564828603390165</c:v>
                </c:pt>
                <c:pt idx="1">
                  <c:v>0.99830027025073564</c:v>
                </c:pt>
                <c:pt idx="2">
                  <c:v>0.99842732989588046</c:v>
                </c:pt>
                <c:pt idx="3">
                  <c:v>0.99535035231342162</c:v>
                </c:pt>
                <c:pt idx="4">
                  <c:v>0.99924165558703348</c:v>
                </c:pt>
                <c:pt idx="5">
                  <c:v>0.9973923224664607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0-E840-AEC5-76D03BB2BA88}"/>
            </c:ext>
          </c:extLst>
        </c:ser>
        <c:ser>
          <c:idx val="4"/>
          <c:order val="3"/>
          <c:tx>
            <c:strRef>
              <c:f>performance!$A$15</c:f>
              <c:strCache>
                <c:ptCount val="1"/>
                <c:pt idx="0">
                  <c:v>This work (8 sectors)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performance!$B$4:$G$5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performance!$B$15:$G$15</c:f>
              <c:numCache>
                <c:formatCode>0.00%</c:formatCode>
                <c:ptCount val="6"/>
                <c:pt idx="0">
                  <c:v>0.9954975435883916</c:v>
                </c:pt>
                <c:pt idx="1">
                  <c:v>0.99828659601063807</c:v>
                </c:pt>
                <c:pt idx="2">
                  <c:v>0.99797197985859343</c:v>
                </c:pt>
                <c:pt idx="3">
                  <c:v>0.99600787944366043</c:v>
                </c:pt>
                <c:pt idx="4">
                  <c:v>0.99910815228231309</c:v>
                </c:pt>
                <c:pt idx="5">
                  <c:v>0.99737346900604384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00-E840-AEC5-76D03BB2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38017279"/>
        <c:axId val="2038010303"/>
      </c:barChart>
      <c:catAx>
        <c:axId val="20380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0303"/>
        <c:crossesAt val="0"/>
        <c:auto val="1"/>
        <c:lblAlgn val="ctr"/>
        <c:lblOffset val="100"/>
        <c:noMultiLvlLbl val="0"/>
      </c:catAx>
      <c:valAx>
        <c:axId val="20380103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Baskerville" panose="02020502070401020303" pitchFamily="18" charset="0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Helvetica" pitchFamily="2" charset="0"/>
                    <a:ea typeface="Baskerville" panose="02020502070401020303" pitchFamily="18" charset="0"/>
                  </a:rPr>
                  <a:t>Normalized IPC</a:t>
                </a:r>
                <a:r>
                  <a:rPr lang="en-US" sz="1400" b="0" i="0" u="none" strike="noStrike" baseline="0">
                    <a:latin typeface="Helvetica" pitchFamily="2" charset="0"/>
                    <a:ea typeface="Baskerville" panose="02020502070401020303" pitchFamily="18" charset="0"/>
                  </a:rPr>
                  <a:t> </a:t>
                </a:r>
                <a:endParaRPr lang="en-US" sz="1400">
                  <a:latin typeface="Helvetica" pitchFamily="2" charset="0"/>
                  <a:ea typeface="Baskerville" panose="02020502070401020303" pitchFamily="18" charset="0"/>
                </a:endParaRPr>
              </a:p>
            </c:rich>
          </c:tx>
          <c:layout>
            <c:manualLayout>
              <c:xMode val="edge"/>
              <c:yMode val="edge"/>
              <c:x val="5.7512580877066861E-3"/>
              <c:y val="0.20171008716503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Baskerville" panose="02020502070401020303" pitchFamily="18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baseVSpostedCAS!$A$4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baseVSpostedCAS!$B$4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5D9-D44B-889A-66C2A2E6CABB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baseVSpostedCAS!$A$4</c:f>
              <c:strCache>
                <c:ptCount val="1"/>
                <c:pt idx="0">
                  <c:v>BFS</c:v>
                </c:pt>
              </c:strCache>
            </c:strRef>
          </c:cat>
          <c:val>
            <c:numRef>
              <c:f>baseVSpostedCAS!$C$4</c:f>
              <c:numCache>
                <c:formatCode>General</c:formatCode>
                <c:ptCount val="1"/>
                <c:pt idx="0">
                  <c:v>68.883099999999999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5D9-D44B-889A-66C2A2E6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692910"/>
        <c:axId val="664893280"/>
      </c:barChart>
      <c:catAx>
        <c:axId val="188069291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</a:defRPr>
            </a:pPr>
            <a:endParaRPr lang="en-US"/>
          </a:p>
        </c:txPr>
        <c:crossAx val="664893280"/>
        <c:crosses val="autoZero"/>
        <c:auto val="1"/>
        <c:lblAlgn val="ctr"/>
        <c:lblOffset val="100"/>
        <c:noMultiLvlLbl val="1"/>
      </c:catAx>
      <c:valAx>
        <c:axId val="66489328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069291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>
                <a:solidFill>
                  <a:srgbClr val="000000"/>
                </a:solidFill>
              </a:defRPr>
            </a:pPr>
            <a:r>
              <a:t>base vs postedCAS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baseVSpostedCAS!$B$1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baseVSpostedCAS!$A$2:$A$6</c:f>
              <c:strCache>
                <c:ptCount val="5"/>
                <c:pt idx="0">
                  <c:v>KM</c:v>
                </c:pt>
                <c:pt idx="1">
                  <c:v>NW</c:v>
                </c:pt>
                <c:pt idx="2">
                  <c:v>BFS</c:v>
                </c:pt>
                <c:pt idx="3">
                  <c:v>BP</c:v>
                </c:pt>
                <c:pt idx="4">
                  <c:v>SC</c:v>
                </c:pt>
              </c:strCache>
            </c:strRef>
          </c:cat>
          <c:val>
            <c:numRef>
              <c:f>baseVSpostedCAS!$B$2:$B$6</c:f>
              <c:numCache>
                <c:formatCode>General</c:formatCode>
                <c:ptCount val="5"/>
                <c:pt idx="1">
                  <c:v>22.113600000000002</c:v>
                </c:pt>
                <c:pt idx="2">
                  <c:v>0</c:v>
                </c:pt>
                <c:pt idx="3">
                  <c:v>695.72670000000005</c:v>
                </c:pt>
                <c:pt idx="4">
                  <c:v>65.232200000000006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EF9-2347-BC07-BE6C7124EC27}"/>
            </c:ext>
          </c:extLst>
        </c:ser>
        <c:ser>
          <c:idx val="1"/>
          <c:order val="1"/>
          <c:tx>
            <c:strRef>
              <c:f>baseVSpostedCAS!$C$1</c:f>
              <c:strCache>
                <c:ptCount val="1"/>
                <c:pt idx="0">
                  <c:v>postedCAS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baseVSpostedCAS!$A$2:$A$6</c:f>
              <c:strCache>
                <c:ptCount val="5"/>
                <c:pt idx="0">
                  <c:v>KM</c:v>
                </c:pt>
                <c:pt idx="1">
                  <c:v>NW</c:v>
                </c:pt>
                <c:pt idx="2">
                  <c:v>BFS</c:v>
                </c:pt>
                <c:pt idx="3">
                  <c:v>BP</c:v>
                </c:pt>
                <c:pt idx="4">
                  <c:v>SC</c:v>
                </c:pt>
              </c:strCache>
            </c:strRef>
          </c:cat>
          <c:val>
            <c:numRef>
              <c:f>baseVSpostedCAS!$C$2:$C$6</c:f>
              <c:numCache>
                <c:formatCode>General</c:formatCode>
                <c:ptCount val="5"/>
                <c:pt idx="1">
                  <c:v>15.1607</c:v>
                </c:pt>
                <c:pt idx="2">
                  <c:v>68.883099999999999</c:v>
                </c:pt>
                <c:pt idx="3">
                  <c:v>630.18169999999998</c:v>
                </c:pt>
                <c:pt idx="4">
                  <c:v>61.995199999999997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EF9-2347-BC07-BE6C7124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640598"/>
        <c:axId val="230010049"/>
      </c:barChart>
      <c:catAx>
        <c:axId val="684640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000000"/>
                    </a:solidFill>
                  </a:defRPr>
                </a:pPr>
                <a:r>
                  <a:t>IPC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</a:defRPr>
            </a:pPr>
            <a:endParaRPr lang="en-US"/>
          </a:p>
        </c:txPr>
        <c:crossAx val="230010049"/>
        <c:crosses val="autoZero"/>
        <c:auto val="1"/>
        <c:lblAlgn val="ctr"/>
        <c:lblOffset val="100"/>
        <c:noMultiLvlLbl val="1"/>
      </c:catAx>
      <c:valAx>
        <c:axId val="230010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8464059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performance!$A$11</c:f>
              <c:strCache>
                <c:ptCount val="1"/>
                <c:pt idx="0">
                  <c:v>Full-act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performance!$H$4:$Q$5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performance!$H$11:$Q$11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8-484A-87C0-1E7EB6B44025}"/>
            </c:ext>
          </c:extLst>
        </c:ser>
        <c:ser>
          <c:idx val="1"/>
          <c:order val="1"/>
          <c:tx>
            <c:strRef>
              <c:f>performance!$A$13</c:f>
              <c:strCache>
                <c:ptCount val="1"/>
                <c:pt idx="0">
                  <c:v>Half-DRAM [13]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performance!$H$4:$Q$5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performance!$H$13:$Q$13</c:f>
              <c:numCache>
                <c:formatCode>0.00%</c:formatCode>
                <c:ptCount val="10"/>
                <c:pt idx="0">
                  <c:v>0.98263054468908351</c:v>
                </c:pt>
                <c:pt idx="1">
                  <c:v>0.9132663159539558</c:v>
                </c:pt>
                <c:pt idx="2">
                  <c:v>0.98375361441732234</c:v>
                </c:pt>
                <c:pt idx="3">
                  <c:v>0.97444073843136725</c:v>
                </c:pt>
                <c:pt idx="4">
                  <c:v>0.99469239005995735</c:v>
                </c:pt>
                <c:pt idx="5">
                  <c:v>0.9998326054243315</c:v>
                </c:pt>
                <c:pt idx="6">
                  <c:v>0.98983480181121608</c:v>
                </c:pt>
                <c:pt idx="7">
                  <c:v>0.99962566541720477</c:v>
                </c:pt>
                <c:pt idx="8">
                  <c:v>0.98883873144083323</c:v>
                </c:pt>
                <c:pt idx="9">
                  <c:v>0.98043547442459944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8-484A-87C0-1E7EB6B44025}"/>
            </c:ext>
          </c:extLst>
        </c:ser>
        <c:ser>
          <c:idx val="3"/>
          <c:order val="2"/>
          <c:tx>
            <c:strRef>
              <c:f>performance!$A$14</c:f>
              <c:strCache>
                <c:ptCount val="1"/>
                <c:pt idx="0">
                  <c:v>This work (4 sectors)</c:v>
                </c:pt>
              </c:strCache>
            </c:strRef>
          </c:tx>
          <c:spPr>
            <a:pattFill prst="pct50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performance!$H$4:$Q$5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performance!$H$14:$Q$14</c:f>
              <c:numCache>
                <c:formatCode>0.00%</c:formatCode>
                <c:ptCount val="10"/>
                <c:pt idx="0">
                  <c:v>0.95367739658938111</c:v>
                </c:pt>
                <c:pt idx="1">
                  <c:v>0.76773269441116709</c:v>
                </c:pt>
                <c:pt idx="2">
                  <c:v>0.94822137045255872</c:v>
                </c:pt>
                <c:pt idx="3">
                  <c:v>0.89548422954372719</c:v>
                </c:pt>
                <c:pt idx="4">
                  <c:v>0.9152093882979544</c:v>
                </c:pt>
                <c:pt idx="5">
                  <c:v>0.98785492569748357</c:v>
                </c:pt>
                <c:pt idx="6">
                  <c:v>0.96959323088340843</c:v>
                </c:pt>
                <c:pt idx="7">
                  <c:v>0.98975185056855763</c:v>
                </c:pt>
                <c:pt idx="8">
                  <c:v>0.97534072966983543</c:v>
                </c:pt>
                <c:pt idx="9">
                  <c:v>0.93112338351805635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8-484A-87C0-1E7EB6B44025}"/>
            </c:ext>
          </c:extLst>
        </c:ser>
        <c:ser>
          <c:idx val="4"/>
          <c:order val="3"/>
          <c:tx>
            <c:strRef>
              <c:f>performance!$A$15</c:f>
              <c:strCache>
                <c:ptCount val="1"/>
                <c:pt idx="0">
                  <c:v>This work (8 sectors)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performance!$H$4:$Q$5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performance!$H$15:$Q$15</c:f>
              <c:numCache>
                <c:formatCode>0.00%</c:formatCode>
                <c:ptCount val="10"/>
                <c:pt idx="0">
                  <c:v>0.94845743418771178</c:v>
                </c:pt>
                <c:pt idx="1">
                  <c:v>0.76755039324964836</c:v>
                </c:pt>
                <c:pt idx="2">
                  <c:v>0.94808389184019615</c:v>
                </c:pt>
                <c:pt idx="3">
                  <c:v>0.87870562911169714</c:v>
                </c:pt>
                <c:pt idx="4">
                  <c:v>0.90475925977356253</c:v>
                </c:pt>
                <c:pt idx="5">
                  <c:v>0.98608569954616643</c:v>
                </c:pt>
                <c:pt idx="6">
                  <c:v>0.96846336430334945</c:v>
                </c:pt>
                <c:pt idx="7">
                  <c:v>0.99298554194097088</c:v>
                </c:pt>
                <c:pt idx="8">
                  <c:v>0.95943337440673904</c:v>
                </c:pt>
                <c:pt idx="9">
                  <c:v>0.92571685959468564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8-484A-87C0-1E7EB6B4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38017279"/>
        <c:axId val="2038010303"/>
      </c:barChart>
      <c:catAx>
        <c:axId val="20380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0303"/>
        <c:crossesAt val="0"/>
        <c:auto val="1"/>
        <c:lblAlgn val="ctr"/>
        <c:lblOffset val="100"/>
        <c:noMultiLvlLbl val="0"/>
      </c:catAx>
      <c:valAx>
        <c:axId val="2038010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Baskerville" panose="02020502070401020303" pitchFamily="18" charset="0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  <a:latin typeface="Helvetica" pitchFamily="2" charset="0"/>
                    <a:ea typeface="Baskerville" panose="02020502070401020303" pitchFamily="18" charset="0"/>
                  </a:rPr>
                  <a:t>Normalized IPC</a:t>
                </a:r>
                <a:r>
                  <a:rPr lang="en-US" sz="1400" b="0" i="0" u="none" strike="noStrike" baseline="0">
                    <a:latin typeface="Helvetica" pitchFamily="2" charset="0"/>
                    <a:ea typeface="Baskerville" panose="02020502070401020303" pitchFamily="18" charset="0"/>
                  </a:rPr>
                  <a:t> </a:t>
                </a:r>
                <a:endParaRPr lang="en-US" sz="1400">
                  <a:latin typeface="Helvetica" pitchFamily="2" charset="0"/>
                  <a:ea typeface="Baskerville" panose="02020502070401020303" pitchFamily="18" charset="0"/>
                </a:endParaRPr>
              </a:p>
            </c:rich>
          </c:tx>
          <c:layout>
            <c:manualLayout>
              <c:xMode val="edge"/>
              <c:yMode val="edge"/>
              <c:x val="5.7512580877066861E-3"/>
              <c:y val="0.20171008716503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Baskerville" panose="02020502070401020303" pitchFamily="18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727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 energy'!$A$5</c:f>
              <c:strCache>
                <c:ptCount val="1"/>
                <c:pt idx="0">
                  <c:v>Full-act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energy'!$B$3:$Q$4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'ACT energy'!$B$5:$Q$5</c:f>
              <c:numCache>
                <c:formatCode>0.00%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B-D54D-8355-0EB91DBC828D}"/>
            </c:ext>
          </c:extLst>
        </c:ser>
        <c:ser>
          <c:idx val="1"/>
          <c:order val="1"/>
          <c:tx>
            <c:strRef>
              <c:f>'ACT energy'!$A$6</c:f>
              <c:strCache>
                <c:ptCount val="1"/>
                <c:pt idx="0">
                  <c:v>Half-DRAM [13]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energy'!$B$3:$Q$4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'ACT energy'!$B$6:$Q$6</c:f>
              <c:numCache>
                <c:formatCode>0.00%</c:formatCode>
                <c:ptCount val="16"/>
                <c:pt idx="0">
                  <c:v>0.61709999999999998</c:v>
                </c:pt>
                <c:pt idx="1">
                  <c:v>0.66449999999999998</c:v>
                </c:pt>
                <c:pt idx="2">
                  <c:v>0.61309999999999998</c:v>
                </c:pt>
                <c:pt idx="3">
                  <c:v>0.99860000000000004</c:v>
                </c:pt>
                <c:pt idx="4">
                  <c:v>0.5756</c:v>
                </c:pt>
                <c:pt idx="5">
                  <c:v>0.67917053916299475</c:v>
                </c:pt>
                <c:pt idx="6">
                  <c:v>0.51239999999999997</c:v>
                </c:pt>
                <c:pt idx="7">
                  <c:v>0.5</c:v>
                </c:pt>
                <c:pt idx="8">
                  <c:v>0.54249999999999998</c:v>
                </c:pt>
                <c:pt idx="9">
                  <c:v>0.72470000000000001</c:v>
                </c:pt>
                <c:pt idx="10">
                  <c:v>0.91849999999999998</c:v>
                </c:pt>
                <c:pt idx="11">
                  <c:v>0.88629999999999998</c:v>
                </c:pt>
                <c:pt idx="12">
                  <c:v>0.51029999999999998</c:v>
                </c:pt>
                <c:pt idx="13">
                  <c:v>0.72019999999999995</c:v>
                </c:pt>
                <c:pt idx="14">
                  <c:v>0.51300000000000001</c:v>
                </c:pt>
                <c:pt idx="15">
                  <c:v>0.62921523886130737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B-D54D-8355-0EB91DBC828D}"/>
            </c:ext>
          </c:extLst>
        </c:ser>
        <c:ser>
          <c:idx val="2"/>
          <c:order val="2"/>
          <c:tx>
            <c:strRef>
              <c:f>'ACT energy'!$A$7</c:f>
              <c:strCache>
                <c:ptCount val="1"/>
                <c:pt idx="0">
                  <c:v>This work (4 sectors)</c:v>
                </c:pt>
              </c:strCache>
            </c:strRef>
          </c:tx>
          <c:spPr>
            <a:pattFill prst="pct50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energy'!$B$3:$Q$4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'ACT energy'!$B$7:$Q$7</c:f>
              <c:numCache>
                <c:formatCode>0.00%</c:formatCode>
                <c:ptCount val="16"/>
                <c:pt idx="0">
                  <c:v>0.37830000000000003</c:v>
                </c:pt>
                <c:pt idx="1">
                  <c:v>0.41799999999999998</c:v>
                </c:pt>
                <c:pt idx="2">
                  <c:v>0.37190000000000001</c:v>
                </c:pt>
                <c:pt idx="3">
                  <c:v>0.70860000000000001</c:v>
                </c:pt>
                <c:pt idx="4">
                  <c:v>0.30959999999999999</c:v>
                </c:pt>
                <c:pt idx="5">
                  <c:v>0.41891718861360139</c:v>
                </c:pt>
                <c:pt idx="6">
                  <c:v>0.33850000000000002</c:v>
                </c:pt>
                <c:pt idx="7">
                  <c:v>0.30370000000000003</c:v>
                </c:pt>
                <c:pt idx="8">
                  <c:v>0.28510000000000002</c:v>
                </c:pt>
                <c:pt idx="9">
                  <c:v>0.53190000000000004</c:v>
                </c:pt>
                <c:pt idx="10">
                  <c:v>0.81140000000000001</c:v>
                </c:pt>
                <c:pt idx="11">
                  <c:v>0.75339999999999996</c:v>
                </c:pt>
                <c:pt idx="12">
                  <c:v>0.25800000000000001</c:v>
                </c:pt>
                <c:pt idx="13">
                  <c:v>0.45950000000000002</c:v>
                </c:pt>
                <c:pt idx="14">
                  <c:v>0.25990000000000002</c:v>
                </c:pt>
                <c:pt idx="15">
                  <c:v>0.40507332389954542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B-D54D-8355-0EB91DBC828D}"/>
            </c:ext>
          </c:extLst>
        </c:ser>
        <c:ser>
          <c:idx val="3"/>
          <c:order val="3"/>
          <c:tx>
            <c:strRef>
              <c:f>'ACT energy'!$A$8</c:f>
              <c:strCache>
                <c:ptCount val="1"/>
                <c:pt idx="0">
                  <c:v>This work (8 sectors)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energy'!$B$3:$Q$4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'ACT energy'!$B$8:$Q$8</c:f>
              <c:numCache>
                <c:formatCode>0.00%</c:formatCode>
                <c:ptCount val="16"/>
                <c:pt idx="0">
                  <c:v>0.22650000000000001</c:v>
                </c:pt>
                <c:pt idx="1">
                  <c:v>0.27510000000000001</c:v>
                </c:pt>
                <c:pt idx="2">
                  <c:v>0.21190000000000001</c:v>
                </c:pt>
                <c:pt idx="3">
                  <c:v>0.41849999999999998</c:v>
                </c:pt>
                <c:pt idx="4">
                  <c:v>0.17349999999999999</c:v>
                </c:pt>
                <c:pt idx="5">
                  <c:v>0.24907889993677632</c:v>
                </c:pt>
                <c:pt idx="6">
                  <c:v>0.19139999999999999</c:v>
                </c:pt>
                <c:pt idx="7">
                  <c:v>0.1807</c:v>
                </c:pt>
                <c:pt idx="8">
                  <c:v>0.14649999999999999</c:v>
                </c:pt>
                <c:pt idx="9">
                  <c:v>0.32979999999999998</c:v>
                </c:pt>
                <c:pt idx="10">
                  <c:v>0.72650000000000003</c:v>
                </c:pt>
                <c:pt idx="11">
                  <c:v>0.4834</c:v>
                </c:pt>
                <c:pt idx="12">
                  <c:v>0.12989999999999999</c:v>
                </c:pt>
                <c:pt idx="13">
                  <c:v>0.2576</c:v>
                </c:pt>
                <c:pt idx="14">
                  <c:v>0.13100000000000001</c:v>
                </c:pt>
                <c:pt idx="15">
                  <c:v>0.23929220302465262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B-D54D-8355-0EB91DBC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38017279"/>
        <c:axId val="2038010303"/>
      </c:barChart>
      <c:catAx>
        <c:axId val="20380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0303"/>
        <c:crossesAt val="0"/>
        <c:auto val="1"/>
        <c:lblAlgn val="ctr"/>
        <c:lblOffset val="100"/>
        <c:noMultiLvlLbl val="0"/>
      </c:catAx>
      <c:valAx>
        <c:axId val="2038010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Baskerville" panose="02020502070401020303" pitchFamily="18" charset="0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Helvetica" pitchFamily="2" charset="0"/>
                    <a:ea typeface="Baskerville" panose="02020502070401020303" pitchFamily="18" charset="0"/>
                  </a:rPr>
                  <a:t>Normalized ACT Enenrgy</a:t>
                </a:r>
                <a:endParaRPr lang="en-US" sz="1200">
                  <a:latin typeface="Helvetica" pitchFamily="2" charset="0"/>
                  <a:ea typeface="Baskerville" panose="02020502070401020303" pitchFamily="18" charset="0"/>
                </a:endParaRPr>
              </a:p>
            </c:rich>
          </c:tx>
          <c:layout>
            <c:manualLayout>
              <c:xMode val="edge"/>
              <c:yMode val="edge"/>
              <c:x val="5.7512580877066861E-3"/>
              <c:y val="0.1028053206312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Baskerville" panose="02020502070401020303" pitchFamily="18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727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 energy'!$A$5</c:f>
              <c:strCache>
                <c:ptCount val="1"/>
                <c:pt idx="0">
                  <c:v>Full-act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energy'!$B$3:$G$4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'ACT energy'!$B$5:$G$5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3-A648-B481-8E69031DDCF3}"/>
            </c:ext>
          </c:extLst>
        </c:ser>
        <c:ser>
          <c:idx val="1"/>
          <c:order val="1"/>
          <c:tx>
            <c:strRef>
              <c:f>'ACT energy'!$A$6</c:f>
              <c:strCache>
                <c:ptCount val="1"/>
                <c:pt idx="0">
                  <c:v>Half-DRAM [13]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energy'!$B$3:$G$4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'ACT energy'!$B$6:$G$6</c:f>
              <c:numCache>
                <c:formatCode>0.00%</c:formatCode>
                <c:ptCount val="6"/>
                <c:pt idx="0">
                  <c:v>0.61709999999999998</c:v>
                </c:pt>
                <c:pt idx="1">
                  <c:v>0.66449999999999998</c:v>
                </c:pt>
                <c:pt idx="2">
                  <c:v>0.61309999999999998</c:v>
                </c:pt>
                <c:pt idx="3">
                  <c:v>0.99860000000000004</c:v>
                </c:pt>
                <c:pt idx="4">
                  <c:v>0.5756</c:v>
                </c:pt>
                <c:pt idx="5">
                  <c:v>0.67917053916299475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3-A648-B481-8E69031DDCF3}"/>
            </c:ext>
          </c:extLst>
        </c:ser>
        <c:ser>
          <c:idx val="2"/>
          <c:order val="2"/>
          <c:tx>
            <c:strRef>
              <c:f>'ACT energy'!$A$7</c:f>
              <c:strCache>
                <c:ptCount val="1"/>
                <c:pt idx="0">
                  <c:v>This work (4 sectors)</c:v>
                </c:pt>
              </c:strCache>
            </c:strRef>
          </c:tx>
          <c:spPr>
            <a:pattFill prst="pct50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energy'!$B$3:$G$4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'ACT energy'!$B$7:$G$7</c:f>
              <c:numCache>
                <c:formatCode>0.00%</c:formatCode>
                <c:ptCount val="6"/>
                <c:pt idx="0">
                  <c:v>0.37830000000000003</c:v>
                </c:pt>
                <c:pt idx="1">
                  <c:v>0.41799999999999998</c:v>
                </c:pt>
                <c:pt idx="2">
                  <c:v>0.37190000000000001</c:v>
                </c:pt>
                <c:pt idx="3">
                  <c:v>0.70860000000000001</c:v>
                </c:pt>
                <c:pt idx="4">
                  <c:v>0.30959999999999999</c:v>
                </c:pt>
                <c:pt idx="5">
                  <c:v>0.41891718861360139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3-A648-B481-8E69031DDCF3}"/>
            </c:ext>
          </c:extLst>
        </c:ser>
        <c:ser>
          <c:idx val="3"/>
          <c:order val="3"/>
          <c:tx>
            <c:strRef>
              <c:f>'ACT energy'!$A$8</c:f>
              <c:strCache>
                <c:ptCount val="1"/>
                <c:pt idx="0">
                  <c:v>This work (8 sectors)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energy'!$B$3:$G$4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'ACT energy'!$B$8:$G$8</c:f>
              <c:numCache>
                <c:formatCode>0.00%</c:formatCode>
                <c:ptCount val="6"/>
                <c:pt idx="0">
                  <c:v>0.22650000000000001</c:v>
                </c:pt>
                <c:pt idx="1">
                  <c:v>0.27510000000000001</c:v>
                </c:pt>
                <c:pt idx="2">
                  <c:v>0.21190000000000001</c:v>
                </c:pt>
                <c:pt idx="3">
                  <c:v>0.41849999999999998</c:v>
                </c:pt>
                <c:pt idx="4">
                  <c:v>0.17349999999999999</c:v>
                </c:pt>
                <c:pt idx="5">
                  <c:v>0.24907889993677632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3-A648-B481-8E69031D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0"/>
        <c:axId val="2038017279"/>
        <c:axId val="2038010303"/>
      </c:barChart>
      <c:catAx>
        <c:axId val="20380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0303"/>
        <c:crossesAt val="0"/>
        <c:auto val="1"/>
        <c:lblAlgn val="ctr"/>
        <c:lblOffset val="100"/>
        <c:noMultiLvlLbl val="0"/>
      </c:catAx>
      <c:valAx>
        <c:axId val="2038010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Helvetica" pitchFamily="2" charset="0"/>
                  </a:rPr>
                  <a:t>Normalized ACT Enenrgy</a:t>
                </a:r>
                <a:endParaRPr lang="en-US" sz="1200">
                  <a:effectLst/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8.3884574825040751E-3"/>
              <c:y val="0.1431843588995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 energy'!$A$5</c:f>
              <c:strCache>
                <c:ptCount val="1"/>
                <c:pt idx="0">
                  <c:v>Full-act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energy'!$H$3:$Q$4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'ACT energy'!$H$5:$Q$5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0-2940-B9B9-52017F7913DD}"/>
            </c:ext>
          </c:extLst>
        </c:ser>
        <c:ser>
          <c:idx val="1"/>
          <c:order val="1"/>
          <c:tx>
            <c:strRef>
              <c:f>'ACT energy'!$A$6</c:f>
              <c:strCache>
                <c:ptCount val="1"/>
                <c:pt idx="0">
                  <c:v>Half-DRAM [13]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energy'!$H$3:$Q$4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'ACT energy'!$H$6:$Q$6</c:f>
              <c:numCache>
                <c:formatCode>0.00%</c:formatCode>
                <c:ptCount val="10"/>
                <c:pt idx="0">
                  <c:v>0.51239999999999997</c:v>
                </c:pt>
                <c:pt idx="1">
                  <c:v>0.5</c:v>
                </c:pt>
                <c:pt idx="2">
                  <c:v>0.54249999999999998</c:v>
                </c:pt>
                <c:pt idx="3">
                  <c:v>0.72470000000000001</c:v>
                </c:pt>
                <c:pt idx="4">
                  <c:v>0.91849999999999998</c:v>
                </c:pt>
                <c:pt idx="5">
                  <c:v>0.88629999999999998</c:v>
                </c:pt>
                <c:pt idx="6">
                  <c:v>0.51029999999999998</c:v>
                </c:pt>
                <c:pt idx="7">
                  <c:v>0.72019999999999995</c:v>
                </c:pt>
                <c:pt idx="8">
                  <c:v>0.51300000000000001</c:v>
                </c:pt>
                <c:pt idx="9">
                  <c:v>0.62921523886130737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0-2940-B9B9-52017F7913DD}"/>
            </c:ext>
          </c:extLst>
        </c:ser>
        <c:ser>
          <c:idx val="2"/>
          <c:order val="2"/>
          <c:tx>
            <c:strRef>
              <c:f>'ACT energy'!$A$7</c:f>
              <c:strCache>
                <c:ptCount val="1"/>
                <c:pt idx="0">
                  <c:v>This work (4 sectors)</c:v>
                </c:pt>
              </c:strCache>
            </c:strRef>
          </c:tx>
          <c:spPr>
            <a:pattFill prst="pct50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energy'!$H$3:$Q$4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'ACT energy'!$H$7:$Q$7</c:f>
              <c:numCache>
                <c:formatCode>0.00%</c:formatCode>
                <c:ptCount val="10"/>
                <c:pt idx="0">
                  <c:v>0.33850000000000002</c:v>
                </c:pt>
                <c:pt idx="1">
                  <c:v>0.30370000000000003</c:v>
                </c:pt>
                <c:pt idx="2">
                  <c:v>0.28510000000000002</c:v>
                </c:pt>
                <c:pt idx="3">
                  <c:v>0.53190000000000004</c:v>
                </c:pt>
                <c:pt idx="4">
                  <c:v>0.81140000000000001</c:v>
                </c:pt>
                <c:pt idx="5">
                  <c:v>0.75339999999999996</c:v>
                </c:pt>
                <c:pt idx="6">
                  <c:v>0.25800000000000001</c:v>
                </c:pt>
                <c:pt idx="7">
                  <c:v>0.45950000000000002</c:v>
                </c:pt>
                <c:pt idx="8">
                  <c:v>0.25990000000000002</c:v>
                </c:pt>
                <c:pt idx="9">
                  <c:v>0.40507332389954542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0-2940-B9B9-52017F7913DD}"/>
            </c:ext>
          </c:extLst>
        </c:ser>
        <c:ser>
          <c:idx val="3"/>
          <c:order val="3"/>
          <c:tx>
            <c:strRef>
              <c:f>'ACT energy'!$A$8</c:f>
              <c:strCache>
                <c:ptCount val="1"/>
                <c:pt idx="0">
                  <c:v>This work (8 sectors)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'ACT energy'!$H$3:$Q$4</c:f>
              <c:multiLvlStrCache>
                <c:ptCount val="10"/>
                <c:lvl>
                  <c:pt idx="0">
                    <c:v>STREAM</c:v>
                  </c:pt>
                  <c:pt idx="1">
                    <c:v>nw</c:v>
                  </c:pt>
                  <c:pt idx="2">
                    <c:v>bfs</c:v>
                  </c:pt>
                  <c:pt idx="3">
                    <c:v>backprop</c:v>
                  </c:pt>
                  <c:pt idx="4">
                    <c:v>streamcluster</c:v>
                  </c:pt>
                  <c:pt idx="5">
                    <c:v>hotspot</c:v>
                  </c:pt>
                  <c:pt idx="6">
                    <c:v>b+tree</c:v>
                  </c:pt>
                  <c:pt idx="7">
                    <c:v>kmeans</c:v>
                  </c:pt>
                  <c:pt idx="8">
                    <c:v>mummergpu</c:v>
                  </c:pt>
                  <c:pt idx="9">
                    <c:v>geomean</c:v>
                  </c:pt>
                </c:lvl>
                <c:lvl>
                  <c:pt idx="0">
                    <c:v>Rodinia + STREAM</c:v>
                  </c:pt>
                </c:lvl>
              </c:multiLvlStrCache>
            </c:multiLvlStrRef>
          </c:cat>
          <c:val>
            <c:numRef>
              <c:f>'ACT energy'!$H$8:$Q$8</c:f>
              <c:numCache>
                <c:formatCode>0.00%</c:formatCode>
                <c:ptCount val="10"/>
                <c:pt idx="0">
                  <c:v>0.19139999999999999</c:v>
                </c:pt>
                <c:pt idx="1">
                  <c:v>0.1807</c:v>
                </c:pt>
                <c:pt idx="2">
                  <c:v>0.14649999999999999</c:v>
                </c:pt>
                <c:pt idx="3">
                  <c:v>0.32979999999999998</c:v>
                </c:pt>
                <c:pt idx="4">
                  <c:v>0.72650000000000003</c:v>
                </c:pt>
                <c:pt idx="5">
                  <c:v>0.4834</c:v>
                </c:pt>
                <c:pt idx="6">
                  <c:v>0.12989999999999999</c:v>
                </c:pt>
                <c:pt idx="7">
                  <c:v>0.2576</c:v>
                </c:pt>
                <c:pt idx="8">
                  <c:v>0.13100000000000001</c:v>
                </c:pt>
                <c:pt idx="9">
                  <c:v>0.23929220302465262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0-2940-B9B9-52017F79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38017279"/>
        <c:axId val="2038010303"/>
      </c:barChart>
      <c:catAx>
        <c:axId val="20380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0303"/>
        <c:crossesAt val="0"/>
        <c:auto val="1"/>
        <c:lblAlgn val="ctr"/>
        <c:lblOffset val="100"/>
        <c:noMultiLvlLbl val="0"/>
      </c:catAx>
      <c:valAx>
        <c:axId val="20380103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Baskerville" panose="02020502070401020303" pitchFamily="18" charset="0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Helvetica" pitchFamily="2" charset="0"/>
                    <a:ea typeface="Baskerville" panose="02020502070401020303" pitchFamily="18" charset="0"/>
                  </a:rPr>
                  <a:t>Normalized ACT Enenrgy</a:t>
                </a:r>
                <a:endParaRPr lang="en-US" sz="1200">
                  <a:latin typeface="Helvetica" pitchFamily="2" charset="0"/>
                  <a:ea typeface="Baskerville" panose="02020502070401020303" pitchFamily="18" charset="0"/>
                </a:endParaRPr>
              </a:p>
            </c:rich>
          </c:tx>
          <c:layout>
            <c:manualLayout>
              <c:xMode val="edge"/>
              <c:yMode val="edge"/>
              <c:x val="5.7512580877066861E-3"/>
              <c:y val="0.1028053206312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Baskerville" panose="02020502070401020303" pitchFamily="18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727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'DRAM energy'!$A$15</c:f>
              <c:strCache>
                <c:ptCount val="1"/>
                <c:pt idx="0">
                  <c:v>Full-act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energy'!$B$9:$Q$10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'DRAM energy'!$B$15:$Q$15</c:f>
              <c:numCache>
                <c:formatCode>0.000000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1-0141-82E6-BFEE7B5CF270}"/>
            </c:ext>
          </c:extLst>
        </c:ser>
        <c:ser>
          <c:idx val="1"/>
          <c:order val="1"/>
          <c:tx>
            <c:strRef>
              <c:f>'DRAM energy'!$A$16</c:f>
              <c:strCache>
                <c:ptCount val="1"/>
                <c:pt idx="0">
                  <c:v>Half-DRAM [13]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energy'!$B$9:$Q$10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'DRAM energy'!$B$16:$Q$16</c:f>
              <c:numCache>
                <c:formatCode>0.000000</c:formatCode>
                <c:ptCount val="16"/>
                <c:pt idx="0">
                  <c:v>0.96195419019041128</c:v>
                </c:pt>
                <c:pt idx="1">
                  <c:v>0.9756245525855054</c:v>
                </c:pt>
                <c:pt idx="2">
                  <c:v>0.9649370931043878</c:v>
                </c:pt>
                <c:pt idx="3">
                  <c:v>1.0049901815633782</c:v>
                </c:pt>
                <c:pt idx="4">
                  <c:v>0.95041859884470026</c:v>
                </c:pt>
                <c:pt idx="5">
                  <c:v>0.97141000407119682</c:v>
                </c:pt>
                <c:pt idx="6">
                  <c:v>0.94918945593509607</c:v>
                </c:pt>
                <c:pt idx="7">
                  <c:v>0.93042644964987142</c:v>
                </c:pt>
                <c:pt idx="8">
                  <c:v>0.93778492190197948</c:v>
                </c:pt>
                <c:pt idx="9">
                  <c:v>0.9864791336782508</c:v>
                </c:pt>
                <c:pt idx="10">
                  <c:v>0.99746242428314869</c:v>
                </c:pt>
                <c:pt idx="11">
                  <c:v>0.99734172334892846</c:v>
                </c:pt>
                <c:pt idx="12">
                  <c:v>0.92057414474922439</c:v>
                </c:pt>
                <c:pt idx="13">
                  <c:v>0.97633436894800751</c:v>
                </c:pt>
                <c:pt idx="14">
                  <c:v>0.91978260253455246</c:v>
                </c:pt>
                <c:pt idx="15">
                  <c:v>0.95678009284889953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1-0141-82E6-BFEE7B5CF270}"/>
            </c:ext>
          </c:extLst>
        </c:ser>
        <c:ser>
          <c:idx val="2"/>
          <c:order val="2"/>
          <c:tx>
            <c:strRef>
              <c:f>'DRAM energy'!$A$17</c:f>
              <c:strCache>
                <c:ptCount val="1"/>
                <c:pt idx="0">
                  <c:v>This work (4 sectors)</c:v>
                </c:pt>
              </c:strCache>
            </c:strRef>
          </c:tx>
          <c:spPr>
            <a:pattFill prst="pct50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energy'!$B$9:$Q$10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'DRAM energy'!$B$17:$Q$17</c:f>
              <c:numCache>
                <c:formatCode>0.000000</c:formatCode>
                <c:ptCount val="16"/>
                <c:pt idx="0">
                  <c:v>0.94176620449982829</c:v>
                </c:pt>
                <c:pt idx="1">
                  <c:v>0.95682621423431813</c:v>
                </c:pt>
                <c:pt idx="2">
                  <c:v>0.94028858674545979</c:v>
                </c:pt>
                <c:pt idx="3">
                  <c:v>0.98382931447829969</c:v>
                </c:pt>
                <c:pt idx="4">
                  <c:v>0.91967730562857597</c:v>
                </c:pt>
                <c:pt idx="5">
                  <c:v>0.94824052536315229</c:v>
                </c:pt>
                <c:pt idx="6">
                  <c:v>0.93136288901020325</c:v>
                </c:pt>
                <c:pt idx="7">
                  <c:v>0.90901535410300871</c:v>
                </c:pt>
                <c:pt idx="8">
                  <c:v>0.90155600897063515</c:v>
                </c:pt>
                <c:pt idx="9">
                  <c:v>0.96505049971712609</c:v>
                </c:pt>
                <c:pt idx="10">
                  <c:v>0.99357648558369227</c:v>
                </c:pt>
                <c:pt idx="11">
                  <c:v>0.98746744327770908</c:v>
                </c:pt>
                <c:pt idx="12">
                  <c:v>0.87988487787012326</c:v>
                </c:pt>
                <c:pt idx="13">
                  <c:v>0.95653700649490403</c:v>
                </c:pt>
                <c:pt idx="14">
                  <c:v>0.88108123687161077</c:v>
                </c:pt>
                <c:pt idx="15">
                  <c:v>0.93303957284977712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1-0141-82E6-BFEE7B5CF270}"/>
            </c:ext>
          </c:extLst>
        </c:ser>
        <c:ser>
          <c:idx val="3"/>
          <c:order val="3"/>
          <c:tx>
            <c:strRef>
              <c:f>'DRAM energy'!$A$18</c:f>
              <c:strCache>
                <c:ptCount val="1"/>
                <c:pt idx="0">
                  <c:v>This work (8 sectors)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energy'!$B$9:$Q$10</c:f>
              <c:multiLvlStrCache>
                <c:ptCount val="1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  <c:pt idx="6">
                    <c:v>STREAM</c:v>
                  </c:pt>
                  <c:pt idx="7">
                    <c:v>nw</c:v>
                  </c:pt>
                  <c:pt idx="8">
                    <c:v>bfs</c:v>
                  </c:pt>
                  <c:pt idx="9">
                    <c:v>backprop</c:v>
                  </c:pt>
                  <c:pt idx="10">
                    <c:v>streamcluster</c:v>
                  </c:pt>
                  <c:pt idx="11">
                    <c:v>hotspot</c:v>
                  </c:pt>
                  <c:pt idx="12">
                    <c:v>b+tree</c:v>
                  </c:pt>
                  <c:pt idx="13">
                    <c:v>kmeans</c:v>
                  </c:pt>
                  <c:pt idx="14">
                    <c:v>mummergpu</c:v>
                  </c:pt>
                  <c:pt idx="15">
                    <c:v>geomean</c:v>
                  </c:pt>
                </c:lvl>
                <c:lvl>
                  <c:pt idx="0">
                    <c:v>CNN + MLP</c:v>
                  </c:pt>
                  <c:pt idx="6">
                    <c:v>Rodinia + STREAM</c:v>
                  </c:pt>
                </c:lvl>
              </c:multiLvlStrCache>
            </c:multiLvlStrRef>
          </c:cat>
          <c:val>
            <c:numRef>
              <c:f>'DRAM energy'!$B$18:$Q$18</c:f>
              <c:numCache>
                <c:formatCode>0.000000</c:formatCode>
                <c:ptCount val="16"/>
                <c:pt idx="0">
                  <c:v>0.9293008754951001</c:v>
                </c:pt>
                <c:pt idx="1">
                  <c:v>0.94615207370455479</c:v>
                </c:pt>
                <c:pt idx="2">
                  <c:v>0.92370913242779551</c:v>
                </c:pt>
                <c:pt idx="3">
                  <c:v>0.96550518380175199</c:v>
                </c:pt>
                <c:pt idx="4">
                  <c:v>0.90379881910915882</c:v>
                </c:pt>
                <c:pt idx="5">
                  <c:v>0.93346014860643567</c:v>
                </c:pt>
                <c:pt idx="6">
                  <c:v>0.91627718526420465</c:v>
                </c:pt>
                <c:pt idx="7">
                  <c:v>0.90106282534483773</c:v>
                </c:pt>
                <c:pt idx="8">
                  <c:v>0.88173040582741347</c:v>
                </c:pt>
                <c:pt idx="9">
                  <c:v>0.95076131681724296</c:v>
                </c:pt>
                <c:pt idx="10">
                  <c:v>0.99061095448723158</c:v>
                </c:pt>
                <c:pt idx="11">
                  <c:v>0.98245247020775162</c:v>
                </c:pt>
                <c:pt idx="12">
                  <c:v>0.85877692762993108</c:v>
                </c:pt>
                <c:pt idx="13">
                  <c:v>0.93869829512577263</c:v>
                </c:pt>
                <c:pt idx="14">
                  <c:v>0.85945638748363584</c:v>
                </c:pt>
                <c:pt idx="15">
                  <c:v>0.91881064950727787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71-0141-82E6-BFEE7B5CF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2038017279"/>
        <c:axId val="2038010303"/>
      </c:barChart>
      <c:catAx>
        <c:axId val="20380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0303"/>
        <c:crossesAt val="0"/>
        <c:auto val="1"/>
        <c:lblAlgn val="ctr"/>
        <c:lblOffset val="100"/>
        <c:noMultiLvlLbl val="0"/>
      </c:catAx>
      <c:valAx>
        <c:axId val="20380103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Baskerville" panose="02020502070401020303" pitchFamily="18" charset="0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Normalized</a:t>
                </a:r>
                <a:r>
                  <a:rPr lang="en-US" sz="1200" b="0" i="0" u="none" strike="noStrike" baseline="0"/>
                  <a:t> </a:t>
                </a:r>
                <a:r>
                  <a:rPr lang="en-US" sz="1200" b="0" i="0" u="none" strike="noStrike" baseline="0">
                    <a:effectLst/>
                    <a:latin typeface="Helvetica" pitchFamily="2" charset="0"/>
                    <a:ea typeface="Baskerville" panose="02020502070401020303" pitchFamily="18" charset="0"/>
                  </a:rPr>
                  <a:t>DRAM  Enenrgy </a:t>
                </a:r>
                <a:endParaRPr lang="en-US" sz="1200">
                  <a:latin typeface="Helvetica" pitchFamily="2" charset="0"/>
                  <a:ea typeface="Baskerville" panose="02020502070401020303" pitchFamily="18" charset="0"/>
                </a:endParaRPr>
              </a:p>
            </c:rich>
          </c:tx>
          <c:layout>
            <c:manualLayout>
              <c:xMode val="edge"/>
              <c:yMode val="edge"/>
              <c:x val="5.7512457102179039E-3"/>
              <c:y val="7.785900695077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Baskerville" panose="02020502070401020303" pitchFamily="18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727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'DRAM energy'!$A$15</c:f>
              <c:strCache>
                <c:ptCount val="1"/>
                <c:pt idx="0">
                  <c:v>Full-act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energy'!$B$9:$G$10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'DRAM energy'!$B$15:$G$15</c:f>
              <c:numCache>
                <c:formatCode>0.000000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3743-8E83-DC4CD06A1CFA}"/>
            </c:ext>
          </c:extLst>
        </c:ser>
        <c:ser>
          <c:idx val="1"/>
          <c:order val="1"/>
          <c:tx>
            <c:strRef>
              <c:f>'DRAM energy'!$A$16</c:f>
              <c:strCache>
                <c:ptCount val="1"/>
                <c:pt idx="0">
                  <c:v>Half-DRAM [13]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energy'!$B$9:$G$10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'DRAM energy'!$B$16:$G$16</c:f>
              <c:numCache>
                <c:formatCode>0.000000</c:formatCode>
                <c:ptCount val="6"/>
                <c:pt idx="0">
                  <c:v>0.96195419019041128</c:v>
                </c:pt>
                <c:pt idx="1">
                  <c:v>0.9756245525855054</c:v>
                </c:pt>
                <c:pt idx="2">
                  <c:v>0.9649370931043878</c:v>
                </c:pt>
                <c:pt idx="3">
                  <c:v>1.0049901815633782</c:v>
                </c:pt>
                <c:pt idx="4">
                  <c:v>0.95041859884470026</c:v>
                </c:pt>
                <c:pt idx="5">
                  <c:v>0.97141000407119682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3743-8E83-DC4CD06A1CFA}"/>
            </c:ext>
          </c:extLst>
        </c:ser>
        <c:ser>
          <c:idx val="2"/>
          <c:order val="2"/>
          <c:tx>
            <c:strRef>
              <c:f>'DRAM energy'!$A$17</c:f>
              <c:strCache>
                <c:ptCount val="1"/>
                <c:pt idx="0">
                  <c:v>This work (4 sectors)</c:v>
                </c:pt>
              </c:strCache>
            </c:strRef>
          </c:tx>
          <c:spPr>
            <a:pattFill prst="pct50">
              <a:fgClr>
                <a:schemeClr val="tx1">
                  <a:lumMod val="75000"/>
                  <a:lumOff val="2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energy'!$B$9:$G$10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'DRAM energy'!$B$17:$G$17</c:f>
              <c:numCache>
                <c:formatCode>0.000000</c:formatCode>
                <c:ptCount val="6"/>
                <c:pt idx="0">
                  <c:v>0.94176620449982829</c:v>
                </c:pt>
                <c:pt idx="1">
                  <c:v>0.95682621423431813</c:v>
                </c:pt>
                <c:pt idx="2">
                  <c:v>0.94028858674545979</c:v>
                </c:pt>
                <c:pt idx="3">
                  <c:v>0.98382931447829969</c:v>
                </c:pt>
                <c:pt idx="4">
                  <c:v>0.91967730562857597</c:v>
                </c:pt>
                <c:pt idx="5">
                  <c:v>0.94824052536315229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3743-8E83-DC4CD06A1CFA}"/>
            </c:ext>
          </c:extLst>
        </c:ser>
        <c:ser>
          <c:idx val="3"/>
          <c:order val="3"/>
          <c:tx>
            <c:strRef>
              <c:f>'DRAM energy'!$A$18</c:f>
              <c:strCache>
                <c:ptCount val="1"/>
                <c:pt idx="0">
                  <c:v>This work (8 sectors)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'DRAM energy'!$B$9:$G$10</c:f>
              <c:multiLvlStrCache>
                <c:ptCount val="6"/>
                <c:lvl>
                  <c:pt idx="0">
                    <c:v>alexnet</c:v>
                  </c:pt>
                  <c:pt idx="1">
                    <c:v>nin</c:v>
                  </c:pt>
                  <c:pt idx="2">
                    <c:v>vgg</c:v>
                  </c:pt>
                  <c:pt idx="3">
                    <c:v>mlpc</c:v>
                  </c:pt>
                  <c:pt idx="4">
                    <c:v>mlpm</c:v>
                  </c:pt>
                  <c:pt idx="5">
                    <c:v>geomean</c:v>
                  </c:pt>
                </c:lvl>
                <c:lvl>
                  <c:pt idx="0">
                    <c:v>CNN + MLP</c:v>
                  </c:pt>
                </c:lvl>
              </c:multiLvlStrCache>
            </c:multiLvlStrRef>
          </c:cat>
          <c:val>
            <c:numRef>
              <c:f>'DRAM energy'!$B$18:$G$18</c:f>
              <c:numCache>
                <c:formatCode>0.000000</c:formatCode>
                <c:ptCount val="6"/>
                <c:pt idx="0">
                  <c:v>0.9293008754951001</c:v>
                </c:pt>
                <c:pt idx="1">
                  <c:v>0.94615207370455479</c:v>
                </c:pt>
                <c:pt idx="2">
                  <c:v>0.92370913242779551</c:v>
                </c:pt>
                <c:pt idx="3">
                  <c:v>0.96550518380175199</c:v>
                </c:pt>
                <c:pt idx="4">
                  <c:v>0.90379881910915882</c:v>
                </c:pt>
                <c:pt idx="5">
                  <c:v>0.93346014860643567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3743-8E83-DC4CD06A1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0"/>
        <c:axId val="2038017279"/>
        <c:axId val="2038010303"/>
      </c:barChart>
      <c:catAx>
        <c:axId val="20380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0303"/>
        <c:crossesAt val="0"/>
        <c:auto val="1"/>
        <c:lblAlgn val="ctr"/>
        <c:lblOffset val="100"/>
        <c:noMultiLvlLbl val="0"/>
      </c:catAx>
      <c:valAx>
        <c:axId val="20380103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Baskerville" panose="02020502070401020303" pitchFamily="18" charset="0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Normalized</a:t>
                </a:r>
                <a:r>
                  <a:rPr lang="en-US" sz="1200" b="0" i="0" u="none" strike="noStrike" baseline="0"/>
                  <a:t> </a:t>
                </a:r>
                <a:r>
                  <a:rPr lang="en-US" sz="1200" b="0" i="0" u="none" strike="noStrike" baseline="0">
                    <a:effectLst/>
                    <a:latin typeface="Helvetica" pitchFamily="2" charset="0"/>
                    <a:ea typeface="Baskerville" panose="02020502070401020303" pitchFamily="18" charset="0"/>
                  </a:rPr>
                  <a:t>DRAM  Enenrgy</a:t>
                </a:r>
                <a:endParaRPr lang="en-US" sz="1200">
                  <a:latin typeface="Helvetica" pitchFamily="2" charset="0"/>
                  <a:ea typeface="Baskerville" panose="02020502070401020303" pitchFamily="18" charset="0"/>
                </a:endParaRPr>
              </a:p>
            </c:rich>
          </c:tx>
          <c:layout>
            <c:manualLayout>
              <c:xMode val="edge"/>
              <c:yMode val="edge"/>
              <c:x val="1.0558125042166359E-2"/>
              <c:y val="9.78043228390825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Baskerville" panose="02020502070401020303" pitchFamily="18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203801727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64958</xdr:colOff>
      <xdr:row>16</xdr:row>
      <xdr:rowOff>104415</xdr:rowOff>
    </xdr:from>
    <xdr:to>
      <xdr:col>17</xdr:col>
      <xdr:colOff>52258</xdr:colOff>
      <xdr:row>29</xdr:row>
      <xdr:rowOff>96795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57B52-795F-9042-87DD-343DDF5CC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8</xdr:col>
      <xdr:colOff>1098550</xdr:colOff>
      <xdr:row>61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5A5A2-61D5-5C4D-AC89-CDA0330C7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27</xdr:col>
      <xdr:colOff>655320</xdr:colOff>
      <xdr:row>28</xdr:row>
      <xdr:rowOff>124265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DF6AA-032F-F747-98D2-C18C3A79B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31</xdr:row>
      <xdr:rowOff>0</xdr:rowOff>
    </xdr:from>
    <xdr:to>
      <xdr:col>29</xdr:col>
      <xdr:colOff>214207</xdr:colOff>
      <xdr:row>45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80889F-9AB5-1F48-A59E-C3B991B50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</xdr:row>
      <xdr:rowOff>0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647700</xdr:colOff>
      <xdr:row>38</xdr:row>
      <xdr:rowOff>190500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4</xdr:row>
      <xdr:rowOff>0</xdr:rowOff>
    </xdr:from>
    <xdr:ext cx="5715000" cy="35337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</xdr:row>
      <xdr:rowOff>0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</xdr:row>
      <xdr:rowOff>0</xdr:rowOff>
    </xdr:from>
    <xdr:ext cx="5715000" cy="353377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76200</xdr:colOff>
      <xdr:row>20</xdr:row>
      <xdr:rowOff>47625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2</xdr:row>
      <xdr:rowOff>0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4238625" cy="26193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581025</xdr:colOff>
      <xdr:row>0</xdr:row>
      <xdr:rowOff>190500</xdr:rowOff>
    </xdr:from>
    <xdr:ext cx="4238625" cy="26193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0</xdr:colOff>
      <xdr:row>15</xdr:row>
      <xdr:rowOff>0</xdr:rowOff>
    </xdr:from>
    <xdr:ext cx="4238625" cy="26193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590550</xdr:colOff>
      <xdr:row>14</xdr:row>
      <xdr:rowOff>190500</xdr:rowOff>
    </xdr:from>
    <xdr:ext cx="4238625" cy="2619375"/>
    <xdr:graphicFrame macro="">
      <xdr:nvGraphicFramePr>
        <xdr:cNvPr id="31" name="Chart 31" title="Chart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457200</xdr:colOff>
      <xdr:row>6</xdr:row>
      <xdr:rowOff>152400</xdr:rowOff>
    </xdr:from>
    <xdr:ext cx="4333875" cy="3486150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342900</xdr:colOff>
      <xdr:row>6</xdr:row>
      <xdr:rowOff>133350</xdr:rowOff>
    </xdr:from>
    <xdr:ext cx="5715000" cy="35337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16</xdr:col>
      <xdr:colOff>1092200</xdr:colOff>
      <xdr:row>22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F0E20A-E394-694A-8D72-4EA7E4211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653796</xdr:colOff>
      <xdr:row>39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00849-B6BD-C94E-AFA4-FBC1459FC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12</xdr:col>
      <xdr:colOff>212090</xdr:colOff>
      <xdr:row>55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131DB-5853-3043-BA14-BD4D4A724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19</xdr:row>
      <xdr:rowOff>50800</xdr:rowOff>
    </xdr:from>
    <xdr:to>
      <xdr:col>15</xdr:col>
      <xdr:colOff>647700</xdr:colOff>
      <xdr:row>32</xdr:row>
      <xdr:rowOff>43180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E319E-5D93-D84B-B160-BB1976AEB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837938</xdr:colOff>
      <xdr:row>34</xdr:row>
      <xdr:rowOff>13092</xdr:rowOff>
    </xdr:from>
    <xdr:to>
      <xdr:col>16</xdr:col>
      <xdr:colOff>408259</xdr:colOff>
      <xdr:row>46</xdr:row>
      <xdr:rowOff>195972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B17C2-6B52-E542-9738-6102283DC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851031</xdr:colOff>
      <xdr:row>48</xdr:row>
      <xdr:rowOff>130928</xdr:rowOff>
    </xdr:from>
    <xdr:to>
      <xdr:col>16</xdr:col>
      <xdr:colOff>1077916</xdr:colOff>
      <xdr:row>61</xdr:row>
      <xdr:rowOff>117416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500B7-6AD9-2F47-8229-6B71E5E1C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581025</xdr:colOff>
      <xdr:row>6</xdr:row>
      <xdr:rowOff>190500</xdr:rowOff>
    </xdr:from>
    <xdr:ext cx="6686550" cy="413385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</xdr:row>
      <xdr:rowOff>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0</xdr:row>
      <xdr:rowOff>0</xdr:rowOff>
    </xdr:from>
    <xdr:ext cx="5457825" cy="278130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0</xdr:colOff>
      <xdr:row>45</xdr:row>
      <xdr:rowOff>0</xdr:rowOff>
    </xdr:from>
    <xdr:ext cx="5457825" cy="278130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</xdr:row>
      <xdr:rowOff>0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</xdr:row>
      <xdr:rowOff>0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485775</xdr:colOff>
      <xdr:row>24</xdr:row>
      <xdr:rowOff>142875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</xdr:row>
      <xdr:rowOff>0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S107"/>
  <sheetViews>
    <sheetView tabSelected="1" topLeftCell="H1" zoomScale="91" zoomScaleNormal="100" workbookViewId="0">
      <selection activeCell="U45" sqref="U45"/>
    </sheetView>
  </sheetViews>
  <sheetFormatPr baseColWidth="10" defaultColWidth="14.5" defaultRowHeight="15.75" customHeight="1" x14ac:dyDescent="0.15"/>
  <cols>
    <col min="1" max="1" width="19" customWidth="1"/>
  </cols>
  <sheetData>
    <row r="1" spans="1:19" ht="15.75" customHeight="1" x14ac:dyDescent="0.15">
      <c r="A1" s="1"/>
      <c r="D1" s="2"/>
      <c r="E1" s="1"/>
      <c r="G1" s="1"/>
    </row>
    <row r="2" spans="1:19" ht="15.75" customHeight="1" x14ac:dyDescent="0.15">
      <c r="A2" s="1"/>
      <c r="D2" s="2"/>
      <c r="E2" s="1"/>
      <c r="G2" s="1"/>
    </row>
    <row r="3" spans="1:19" ht="15.75" customHeight="1" x14ac:dyDescent="0.15">
      <c r="A3" s="1" t="s">
        <v>55</v>
      </c>
      <c r="D3" s="2"/>
      <c r="E3" s="1"/>
      <c r="G3" s="1" t="s">
        <v>56</v>
      </c>
    </row>
    <row r="4" spans="1:19" ht="15.75" customHeight="1" x14ac:dyDescent="0.15">
      <c r="A4" s="1"/>
      <c r="B4" s="107" t="s">
        <v>153</v>
      </c>
      <c r="C4" s="107"/>
      <c r="D4" s="107"/>
      <c r="E4" s="107"/>
      <c r="F4" s="107"/>
      <c r="G4" s="107"/>
      <c r="H4" s="107" t="s">
        <v>152</v>
      </c>
      <c r="I4" s="107"/>
      <c r="J4" s="107"/>
      <c r="K4" s="107"/>
      <c r="L4" s="107"/>
      <c r="M4" s="107"/>
      <c r="N4" s="107"/>
      <c r="O4" s="107"/>
      <c r="P4" s="107"/>
      <c r="Q4" s="107"/>
    </row>
    <row r="5" spans="1:19" ht="15.75" customHeight="1" x14ac:dyDescent="0.15">
      <c r="A5" s="3"/>
      <c r="B5" s="3" t="s">
        <v>9</v>
      </c>
      <c r="C5" s="3" t="s">
        <v>10</v>
      </c>
      <c r="D5" s="98" t="s">
        <v>11</v>
      </c>
      <c r="E5" s="3" t="s">
        <v>12</v>
      </c>
      <c r="F5" s="3" t="s">
        <v>13</v>
      </c>
      <c r="G5" s="68" t="s">
        <v>155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  <c r="N5" s="3" t="s">
        <v>6</v>
      </c>
      <c r="O5" s="3" t="s">
        <v>7</v>
      </c>
      <c r="P5" s="3" t="s">
        <v>8</v>
      </c>
      <c r="Q5" s="68" t="s">
        <v>155</v>
      </c>
      <c r="R5" s="68" t="s">
        <v>165</v>
      </c>
    </row>
    <row r="6" spans="1:19" ht="15.75" customHeight="1" x14ac:dyDescent="0.15">
      <c r="A6" s="73" t="s">
        <v>57</v>
      </c>
      <c r="B6" s="3">
        <v>898.22080000000005</v>
      </c>
      <c r="C6" s="3">
        <v>921.44060000000002</v>
      </c>
      <c r="D6" s="95">
        <v>890.52369999999996</v>
      </c>
      <c r="E6" s="3">
        <v>845.44039999999995</v>
      </c>
      <c r="F6" s="3">
        <v>876.38279999999997</v>
      </c>
      <c r="H6" s="91">
        <v>16.436900000000001</v>
      </c>
      <c r="I6" s="91">
        <v>19.199000000000002</v>
      </c>
      <c r="J6" s="91">
        <v>66.919499999999999</v>
      </c>
      <c r="K6" s="91">
        <v>763.23410000000001</v>
      </c>
      <c r="L6" s="91">
        <v>64.812600000000003</v>
      </c>
      <c r="M6" s="91">
        <v>802.89340000000004</v>
      </c>
      <c r="N6" s="91">
        <v>583.1662</v>
      </c>
      <c r="O6" s="91">
        <v>793.67499999999995</v>
      </c>
      <c r="P6" s="91">
        <v>85.375600000000006</v>
      </c>
    </row>
    <row r="7" spans="1:19" ht="15.75" customHeight="1" x14ac:dyDescent="0.15">
      <c r="A7" s="3" t="s">
        <v>14</v>
      </c>
      <c r="B7" s="3">
        <v>895.44079999999997</v>
      </c>
      <c r="C7" s="3">
        <v>920.01030000000003</v>
      </c>
      <c r="D7" s="95">
        <v>888.61900000000003</v>
      </c>
      <c r="E7" s="3">
        <v>842.75459999999998</v>
      </c>
      <c r="F7" s="3">
        <v>875.38480000000004</v>
      </c>
      <c r="H7" s="3">
        <v>15.970499999999999</v>
      </c>
      <c r="I7" s="3">
        <v>14.9198</v>
      </c>
      <c r="J7" s="3">
        <v>64.290800000000004</v>
      </c>
      <c r="K7" s="3">
        <v>705.52679999999998</v>
      </c>
      <c r="L7" s="3">
        <v>60.361499999999999</v>
      </c>
      <c r="M7" s="3">
        <v>791.81979999999999</v>
      </c>
      <c r="N7" s="3">
        <v>565.77970000000005</v>
      </c>
      <c r="O7" s="3">
        <v>784.98620000000005</v>
      </c>
      <c r="P7" s="3">
        <v>84.875299999999996</v>
      </c>
    </row>
    <row r="8" spans="1:19" ht="15.75" customHeight="1" x14ac:dyDescent="0.15">
      <c r="A8" s="3" t="s">
        <v>58</v>
      </c>
      <c r="B8" s="3">
        <v>898.0453</v>
      </c>
      <c r="C8" s="3">
        <v>921.17330000000004</v>
      </c>
      <c r="D8" s="95">
        <v>889.7296</v>
      </c>
      <c r="E8" s="3">
        <v>844.67240000000004</v>
      </c>
      <c r="F8" s="3">
        <v>876.34469999999999</v>
      </c>
      <c r="H8" s="3">
        <v>16.151399999999999</v>
      </c>
      <c r="I8" s="3">
        <v>17.533799999999999</v>
      </c>
      <c r="J8" s="3">
        <v>65.832300000000004</v>
      </c>
      <c r="K8" s="3">
        <v>743.72640000000001</v>
      </c>
      <c r="L8" s="3">
        <v>64.468599999999995</v>
      </c>
      <c r="M8" s="3">
        <v>802.75900000000001</v>
      </c>
      <c r="N8" s="3">
        <v>577.23820000000001</v>
      </c>
      <c r="O8" s="3">
        <v>793.37789999999995</v>
      </c>
      <c r="P8" s="3">
        <v>84.422700000000006</v>
      </c>
    </row>
    <row r="9" spans="1:19" ht="15.75" customHeight="1" x14ac:dyDescent="0.15">
      <c r="A9" s="3" t="s">
        <v>167</v>
      </c>
      <c r="B9" s="3">
        <v>894.31200000000001</v>
      </c>
      <c r="C9" s="3">
        <v>919.87440000000004</v>
      </c>
      <c r="D9" s="95">
        <v>889.1232</v>
      </c>
      <c r="E9" s="3">
        <v>841.50940000000003</v>
      </c>
      <c r="F9" s="3">
        <v>875.71820000000002</v>
      </c>
      <c r="H9" s="3">
        <v>15.6755</v>
      </c>
      <c r="I9" s="3">
        <v>14.739699999999999</v>
      </c>
      <c r="J9" s="3">
        <v>63.454500000000003</v>
      </c>
      <c r="K9" s="3">
        <v>683.46410000000003</v>
      </c>
      <c r="L9" s="3">
        <v>59.317100000000003</v>
      </c>
      <c r="M9" s="3">
        <v>793.1422</v>
      </c>
      <c r="N9" s="3">
        <v>565.43399999999997</v>
      </c>
      <c r="O9" s="3">
        <v>785.54129999999998</v>
      </c>
      <c r="P9" s="3">
        <v>83.270300000000006</v>
      </c>
    </row>
    <row r="10" spans="1:19" ht="15.75" customHeight="1" x14ac:dyDescent="0.15">
      <c r="A10" s="3" t="s">
        <v>168</v>
      </c>
      <c r="B10" s="3">
        <v>894.17660000000001</v>
      </c>
      <c r="C10" s="3">
        <v>919.86180000000002</v>
      </c>
      <c r="D10" s="95">
        <v>888.71770000000004</v>
      </c>
      <c r="E10" s="3">
        <v>842.06529999999998</v>
      </c>
      <c r="F10" s="3">
        <v>875.60119999999995</v>
      </c>
      <c r="H10" s="3">
        <v>15.589700000000001</v>
      </c>
      <c r="I10" s="3">
        <v>14.7362</v>
      </c>
      <c r="J10" s="3">
        <v>63.445300000000003</v>
      </c>
      <c r="K10" s="3">
        <v>670.65809999999999</v>
      </c>
      <c r="L10" s="3">
        <v>58.639800000000001</v>
      </c>
      <c r="M10" s="3">
        <v>791.72170000000006</v>
      </c>
      <c r="N10" s="3">
        <v>564.77509999999995</v>
      </c>
      <c r="O10" s="3">
        <v>788.1078</v>
      </c>
      <c r="P10" s="3">
        <v>81.912199999999999</v>
      </c>
    </row>
    <row r="11" spans="1:19" ht="15.75" customHeight="1" x14ac:dyDescent="0.15">
      <c r="A11" s="68" t="s">
        <v>154</v>
      </c>
      <c r="B11" s="4">
        <f t="shared" ref="B11:F12" si="0">B6/B$6</f>
        <v>1</v>
      </c>
      <c r="C11" s="4">
        <f t="shared" si="0"/>
        <v>1</v>
      </c>
      <c r="D11" s="99">
        <f t="shared" si="0"/>
        <v>1</v>
      </c>
      <c r="E11" s="4">
        <f t="shared" si="0"/>
        <v>1</v>
      </c>
      <c r="F11" s="4">
        <f t="shared" si="0"/>
        <v>1</v>
      </c>
      <c r="G11" s="6">
        <f>GEOMEAN(B11:F11)</f>
        <v>1</v>
      </c>
      <c r="H11" s="4">
        <f t="shared" ref="H11:P11" si="1">H6/H$6</f>
        <v>1</v>
      </c>
      <c r="I11" s="4">
        <f t="shared" si="1"/>
        <v>1</v>
      </c>
      <c r="J11" s="4">
        <f t="shared" si="1"/>
        <v>1</v>
      </c>
      <c r="K11" s="4">
        <f t="shared" si="1"/>
        <v>1</v>
      </c>
      <c r="L11" s="4">
        <f t="shared" si="1"/>
        <v>1</v>
      </c>
      <c r="M11" s="4">
        <f t="shared" si="1"/>
        <v>1</v>
      </c>
      <c r="N11" s="4">
        <f t="shared" si="1"/>
        <v>1</v>
      </c>
      <c r="O11" s="4">
        <f t="shared" si="1"/>
        <v>1</v>
      </c>
      <c r="P11" s="4">
        <f t="shared" si="1"/>
        <v>1</v>
      </c>
      <c r="Q11" s="6">
        <f>GEOMEAN(H11:P11)</f>
        <v>1</v>
      </c>
    </row>
    <row r="12" spans="1:19" ht="15.75" customHeight="1" x14ac:dyDescent="0.15">
      <c r="A12" s="68" t="s">
        <v>154</v>
      </c>
      <c r="B12" s="4">
        <f t="shared" si="0"/>
        <v>0.9969049926254212</v>
      </c>
      <c r="C12" s="4">
        <f t="shared" si="0"/>
        <v>0.99844775669750174</v>
      </c>
      <c r="D12" s="99">
        <f t="shared" si="0"/>
        <v>0.99786114619970256</v>
      </c>
      <c r="E12" s="4">
        <f t="shared" si="0"/>
        <v>0.99682319416010878</v>
      </c>
      <c r="F12" s="4">
        <f t="shared" si="0"/>
        <v>0.9988612282212751</v>
      </c>
      <c r="G12" s="6">
        <f>GEOMEAN(B12:F12)</f>
        <v>0.99777933258180429</v>
      </c>
      <c r="H12" s="4">
        <f t="shared" ref="H12:P12" si="2">H7/H$6</f>
        <v>0.97162481976528414</v>
      </c>
      <c r="I12" s="4">
        <f t="shared" si="2"/>
        <v>0.77711339132246471</v>
      </c>
      <c r="J12" s="4">
        <f t="shared" si="2"/>
        <v>0.96071847518286901</v>
      </c>
      <c r="K12" s="4">
        <f t="shared" si="2"/>
        <v>0.92439108787199098</v>
      </c>
      <c r="L12" s="4">
        <f t="shared" si="2"/>
        <v>0.9313235389415021</v>
      </c>
      <c r="M12" s="4">
        <f t="shared" si="2"/>
        <v>0.98620788264046</v>
      </c>
      <c r="N12" s="4">
        <f t="shared" si="2"/>
        <v>0.97018602930005216</v>
      </c>
      <c r="O12" s="4">
        <f t="shared" si="2"/>
        <v>0.9890524459004002</v>
      </c>
      <c r="P12" s="4">
        <f t="shared" si="2"/>
        <v>0.9941400119003555</v>
      </c>
      <c r="Q12" s="6">
        <f>GEOMEAN(H12:P12)</f>
        <v>0.94261902919983831</v>
      </c>
      <c r="R12" s="4">
        <f>1-Q12</f>
        <v>5.738097080016169E-2</v>
      </c>
    </row>
    <row r="13" spans="1:19" ht="15.75" customHeight="1" x14ac:dyDescent="0.15">
      <c r="A13" s="104" t="s">
        <v>175</v>
      </c>
      <c r="B13" s="4">
        <f>B8/B$6</f>
        <v>0.99980461374307961</v>
      </c>
      <c r="C13" s="4">
        <f>C8/C$6</f>
        <v>0.99970991076364557</v>
      </c>
      <c r="D13" s="99">
        <f>D8/D$6</f>
        <v>0.99910827752254094</v>
      </c>
      <c r="E13" s="4">
        <f>E8/E$6</f>
        <v>0.999091597704581</v>
      </c>
      <c r="F13" s="4">
        <f>F8/F$6</f>
        <v>0.9999565258469244</v>
      </c>
      <c r="G13" s="6">
        <f>GEOMEAN(B13:F13)</f>
        <v>0.9995341191148035</v>
      </c>
      <c r="H13" s="4">
        <f>H8/H$6</f>
        <v>0.98263054468908351</v>
      </c>
      <c r="I13" s="4">
        <f>I8/I$6</f>
        <v>0.9132663159539558</v>
      </c>
      <c r="J13" s="4">
        <f>J8/J$6</f>
        <v>0.98375361441732234</v>
      </c>
      <c r="K13" s="4">
        <f>K8/K$6</f>
        <v>0.97444073843136725</v>
      </c>
      <c r="L13" s="4">
        <f>L8/L$6</f>
        <v>0.99469239005995735</v>
      </c>
      <c r="M13" s="4">
        <f>M8/M$6</f>
        <v>0.9998326054243315</v>
      </c>
      <c r="N13" s="4">
        <f>N8/N$6</f>
        <v>0.98983480181121608</v>
      </c>
      <c r="O13" s="4">
        <f>O8/O$6</f>
        <v>0.99962566541720477</v>
      </c>
      <c r="P13" s="4">
        <f>P8/P$6</f>
        <v>0.98883873144083323</v>
      </c>
      <c r="Q13" s="6">
        <f>GEOMEAN(H13:P13)</f>
        <v>0.98043547442459944</v>
      </c>
      <c r="R13" s="4">
        <f t="shared" ref="R13:R14" si="3">1-Q13</f>
        <v>1.956452557540056E-2</v>
      </c>
    </row>
    <row r="14" spans="1:19" ht="15.75" customHeight="1" x14ac:dyDescent="0.15">
      <c r="A14" s="68" t="s">
        <v>173</v>
      </c>
      <c r="B14" s="4">
        <f>B9/B$6</f>
        <v>0.99564828603390165</v>
      </c>
      <c r="C14" s="4">
        <f>C9/C$6</f>
        <v>0.99830027025073564</v>
      </c>
      <c r="D14" s="99">
        <f>D9/D$6</f>
        <v>0.99842732989588046</v>
      </c>
      <c r="E14" s="4">
        <f>E9/E$6</f>
        <v>0.99535035231342162</v>
      </c>
      <c r="F14" s="4">
        <f>F9/F$6</f>
        <v>0.99924165558703348</v>
      </c>
      <c r="G14" s="6">
        <f t="shared" ref="G14:G15" si="4">GEOMEAN(B14:F14)</f>
        <v>0.9973923224664607</v>
      </c>
      <c r="H14" s="4">
        <f>H9/H$6</f>
        <v>0.95367739658938111</v>
      </c>
      <c r="I14" s="4">
        <f>I9/I$6</f>
        <v>0.76773269441116709</v>
      </c>
      <c r="J14" s="4">
        <f>J9/J$6</f>
        <v>0.94822137045255872</v>
      </c>
      <c r="K14" s="4">
        <f>K9/K$6</f>
        <v>0.89548422954372719</v>
      </c>
      <c r="L14" s="4">
        <f>L9/L$6</f>
        <v>0.9152093882979544</v>
      </c>
      <c r="M14" s="4">
        <f>M9/M$6</f>
        <v>0.98785492569748357</v>
      </c>
      <c r="N14" s="4">
        <f>N9/N$6</f>
        <v>0.96959323088340843</v>
      </c>
      <c r="O14" s="4">
        <f>O9/O$6</f>
        <v>0.98975185056855763</v>
      </c>
      <c r="P14" s="4">
        <f>P9/P$6</f>
        <v>0.97534072966983543</v>
      </c>
      <c r="Q14" s="6">
        <f t="shared" ref="Q14:Q15" si="5">GEOMEAN(H14:P14)</f>
        <v>0.93112338351805635</v>
      </c>
      <c r="R14" s="4">
        <f t="shared" si="3"/>
        <v>6.8876616481943653E-2</v>
      </c>
    </row>
    <row r="15" spans="1:19" ht="15.75" customHeight="1" x14ac:dyDescent="0.15">
      <c r="A15" s="68" t="s">
        <v>174</v>
      </c>
      <c r="B15" s="4">
        <f>B10/B$6</f>
        <v>0.9954975435883916</v>
      </c>
      <c r="C15" s="4">
        <f>C10/C$6</f>
        <v>0.99828659601063807</v>
      </c>
      <c r="D15" s="99">
        <f>D10/D$6</f>
        <v>0.99797197985859343</v>
      </c>
      <c r="E15" s="4">
        <f>E10/E$6</f>
        <v>0.99600787944366043</v>
      </c>
      <c r="F15" s="4">
        <f>F10/F$6</f>
        <v>0.99910815228231309</v>
      </c>
      <c r="G15" s="6">
        <f t="shared" si="4"/>
        <v>0.99737346900604384</v>
      </c>
      <c r="H15" s="4">
        <f>H10/H$6</f>
        <v>0.94845743418771178</v>
      </c>
      <c r="I15" s="4">
        <f>I10/I$6</f>
        <v>0.76755039324964836</v>
      </c>
      <c r="J15" s="4">
        <f>J10/J$6</f>
        <v>0.94808389184019615</v>
      </c>
      <c r="K15" s="4">
        <f>K10/K$6</f>
        <v>0.87870562911169714</v>
      </c>
      <c r="L15" s="4">
        <f>L10/L$6</f>
        <v>0.90475925977356253</v>
      </c>
      <c r="M15" s="4">
        <f>M10/M$6</f>
        <v>0.98608569954616643</v>
      </c>
      <c r="N15" s="4">
        <f>N10/N$6</f>
        <v>0.96846336430334945</v>
      </c>
      <c r="O15" s="4">
        <f>O10/O$6</f>
        <v>0.99298554194097088</v>
      </c>
      <c r="P15" s="4">
        <f>P10/P$6</f>
        <v>0.95943337440673904</v>
      </c>
      <c r="Q15" s="6">
        <f t="shared" si="5"/>
        <v>0.92571685959468564</v>
      </c>
      <c r="R15" s="103">
        <f>GEOMEAN(B15:F15,H15:P15)</f>
        <v>0.95069745174245512</v>
      </c>
      <c r="S15" s="102">
        <f>1-Q15</f>
        <v>7.4283140405314363E-2</v>
      </c>
    </row>
    <row r="16" spans="1:19" ht="15.75" customHeight="1" x14ac:dyDescent="0.15">
      <c r="H16" s="102"/>
      <c r="I16" s="102"/>
      <c r="J16" s="102"/>
      <c r="K16" s="102"/>
      <c r="L16" s="102"/>
      <c r="M16" s="102"/>
      <c r="N16" s="102"/>
      <c r="O16" s="102"/>
      <c r="P16" s="102"/>
    </row>
    <row r="18" spans="1:17" ht="15.75" customHeight="1" x14ac:dyDescent="0.15">
      <c r="A18" s="1"/>
      <c r="D18" s="2"/>
    </row>
    <row r="19" spans="1:17" ht="15.75" customHeight="1" x14ac:dyDescent="0.15">
      <c r="A19" s="1"/>
      <c r="D19" s="2"/>
    </row>
    <row r="20" spans="1:17" ht="15.75" customHeight="1" x14ac:dyDescent="0.15">
      <c r="A20" s="1"/>
      <c r="D20" s="2"/>
    </row>
    <row r="21" spans="1:17" ht="15.75" customHeight="1" x14ac:dyDescent="0.15">
      <c r="A21" s="1"/>
      <c r="D21" s="2"/>
    </row>
    <row r="22" spans="1:17" ht="15.75" customHeight="1" x14ac:dyDescent="0.15">
      <c r="A22" s="1"/>
      <c r="D22" s="2"/>
    </row>
    <row r="23" spans="1:17" ht="15.75" customHeight="1" x14ac:dyDescent="0.15">
      <c r="A23" s="1"/>
      <c r="D23" s="2"/>
    </row>
    <row r="24" spans="1:17" ht="15.75" customHeight="1" x14ac:dyDescent="0.15">
      <c r="A24" s="1"/>
      <c r="D24" s="2"/>
    </row>
    <row r="25" spans="1:17" ht="15.75" customHeight="1" x14ac:dyDescent="0.15">
      <c r="A25" s="1"/>
      <c r="D25" s="2"/>
    </row>
    <row r="26" spans="1:17" ht="15.75" customHeight="1" x14ac:dyDescent="0.15">
      <c r="A26" s="1"/>
      <c r="D26" s="2"/>
    </row>
    <row r="27" spans="1:17" ht="15.75" customHeight="1" x14ac:dyDescent="0.15">
      <c r="A27" s="1"/>
      <c r="D27" s="2"/>
    </row>
    <row r="28" spans="1:17" ht="15.75" customHeight="1" x14ac:dyDescent="0.15">
      <c r="A28" s="1"/>
      <c r="D28" s="2"/>
    </row>
    <row r="29" spans="1:17" ht="15.75" customHeight="1" x14ac:dyDescent="0.15">
      <c r="A29" s="1"/>
      <c r="D29" s="2"/>
    </row>
    <row r="30" spans="1:17" ht="15.75" customHeight="1" x14ac:dyDescent="0.15">
      <c r="A30" s="1"/>
      <c r="D30" s="2"/>
    </row>
    <row r="31" spans="1:17" ht="15.75" customHeight="1" x14ac:dyDescent="0.15">
      <c r="A31" s="1"/>
      <c r="D31" s="2"/>
    </row>
    <row r="32" spans="1:17" ht="15.75" customHeight="1" x14ac:dyDescent="0.15">
      <c r="A32" s="1"/>
      <c r="B32" s="107" t="s">
        <v>153</v>
      </c>
      <c r="C32" s="107"/>
      <c r="D32" s="107"/>
      <c r="E32" s="107"/>
      <c r="F32" s="107"/>
      <c r="G32" s="107"/>
      <c r="H32" s="107" t="s">
        <v>152</v>
      </c>
      <c r="I32" s="107"/>
      <c r="J32" s="107"/>
      <c r="K32" s="107"/>
      <c r="L32" s="107"/>
      <c r="M32" s="107"/>
      <c r="N32" s="107"/>
      <c r="O32" s="107"/>
      <c r="P32" s="107"/>
      <c r="Q32" s="107"/>
    </row>
    <row r="33" spans="1:17" ht="15.75" customHeight="1" x14ac:dyDescent="0.15">
      <c r="A33" s="67"/>
      <c r="B33" s="67" t="s">
        <v>9</v>
      </c>
      <c r="C33" s="67" t="s">
        <v>10</v>
      </c>
      <c r="D33" s="98" t="s">
        <v>11</v>
      </c>
      <c r="E33" s="67" t="s">
        <v>12</v>
      </c>
      <c r="F33" s="67" t="s">
        <v>13</v>
      </c>
      <c r="G33" s="68" t="s">
        <v>155</v>
      </c>
      <c r="H33" s="67" t="s">
        <v>0</v>
      </c>
      <c r="I33" s="67" t="s">
        <v>1</v>
      </c>
      <c r="J33" s="67" t="s">
        <v>2</v>
      </c>
      <c r="K33" s="67" t="s">
        <v>3</v>
      </c>
      <c r="L33" s="67" t="s">
        <v>4</v>
      </c>
      <c r="M33" s="67" t="s">
        <v>5</v>
      </c>
      <c r="N33" s="67" t="s">
        <v>6</v>
      </c>
      <c r="O33" s="67" t="s">
        <v>7</v>
      </c>
      <c r="P33" s="67" t="s">
        <v>8</v>
      </c>
      <c r="Q33" s="68" t="s">
        <v>155</v>
      </c>
    </row>
    <row r="34" spans="1:17" ht="15.75" customHeight="1" x14ac:dyDescent="0.15">
      <c r="A34" s="73" t="s">
        <v>57</v>
      </c>
      <c r="B34" s="67">
        <v>898.22080000000005</v>
      </c>
      <c r="C34" s="67">
        <v>921.44060000000002</v>
      </c>
      <c r="D34" s="95">
        <v>890.52369999999996</v>
      </c>
      <c r="E34" s="67">
        <v>845.44039999999995</v>
      </c>
      <c r="F34" s="67">
        <v>876.38279999999997</v>
      </c>
      <c r="G34" s="66"/>
      <c r="H34" s="67">
        <v>15.795299999999999</v>
      </c>
      <c r="I34" s="67">
        <v>19.095099999999999</v>
      </c>
      <c r="J34" s="67">
        <v>124.4689</v>
      </c>
      <c r="K34" s="67">
        <v>711.45399999999995</v>
      </c>
      <c r="L34" s="67">
        <v>97.064499999999995</v>
      </c>
      <c r="M34" s="67">
        <v>785.45529999999997</v>
      </c>
      <c r="N34" s="67">
        <v>589.69690000000003</v>
      </c>
      <c r="O34" s="67">
        <v>789.91700000000003</v>
      </c>
      <c r="P34" s="91">
        <v>85.375600000000006</v>
      </c>
      <c r="Q34" s="66"/>
    </row>
    <row r="35" spans="1:17" ht="15.75" customHeight="1" x14ac:dyDescent="0.15">
      <c r="A35" s="67" t="s">
        <v>166</v>
      </c>
      <c r="B35" s="67">
        <v>895.44079999999997</v>
      </c>
      <c r="C35" s="67">
        <v>920.01030000000003</v>
      </c>
      <c r="D35" s="95">
        <v>888.61900000000003</v>
      </c>
      <c r="E35" s="67">
        <v>842.75459999999998</v>
      </c>
      <c r="F35" s="67">
        <v>875.38480000000004</v>
      </c>
      <c r="G35" s="66"/>
      <c r="H35" s="67">
        <v>15.327999999999999</v>
      </c>
      <c r="I35" s="67">
        <v>18.606000000000002</v>
      </c>
      <c r="J35" s="67">
        <v>120.73860000000001</v>
      </c>
      <c r="K35" s="67">
        <v>708.65769999999998</v>
      </c>
      <c r="L35" s="67">
        <v>96.997600000000006</v>
      </c>
      <c r="M35" s="67">
        <v>779.30100000000004</v>
      </c>
      <c r="N35" s="67">
        <v>586.26610000000005</v>
      </c>
      <c r="O35" s="67">
        <v>791.851</v>
      </c>
      <c r="P35" s="91">
        <v>85.375600000000006</v>
      </c>
      <c r="Q35" s="66"/>
    </row>
    <row r="36" spans="1:17" ht="13" x14ac:dyDescent="0.15">
      <c r="A36" s="105" t="s">
        <v>171</v>
      </c>
      <c r="B36" s="4">
        <f>B34/B$34</f>
        <v>1</v>
      </c>
      <c r="C36" s="4">
        <f t="shared" ref="C36:F36" si="6">C34/C$34</f>
        <v>1</v>
      </c>
      <c r="D36" s="4">
        <f t="shared" si="6"/>
        <v>1</v>
      </c>
      <c r="E36" s="4">
        <f t="shared" si="6"/>
        <v>1</v>
      </c>
      <c r="F36" s="4">
        <f t="shared" si="6"/>
        <v>1</v>
      </c>
      <c r="G36" s="6">
        <f>GEOMEAN(B36:F36)</f>
        <v>1</v>
      </c>
      <c r="H36" s="4">
        <f>H34/H$34</f>
        <v>1</v>
      </c>
      <c r="I36" s="4">
        <f t="shared" ref="I36:P36" si="7">I34/I$34</f>
        <v>1</v>
      </c>
      <c r="J36" s="4">
        <f t="shared" si="7"/>
        <v>1</v>
      </c>
      <c r="K36" s="4">
        <f t="shared" si="7"/>
        <v>1</v>
      </c>
      <c r="L36" s="4">
        <f t="shared" si="7"/>
        <v>1</v>
      </c>
      <c r="M36" s="4">
        <f t="shared" si="7"/>
        <v>1</v>
      </c>
      <c r="N36" s="4">
        <f t="shared" si="7"/>
        <v>1</v>
      </c>
      <c r="O36" s="4">
        <f t="shared" si="7"/>
        <v>1</v>
      </c>
      <c r="P36" s="4">
        <f t="shared" si="7"/>
        <v>1</v>
      </c>
      <c r="Q36" s="6">
        <f>GEOMEAN(H36:P36)</f>
        <v>1</v>
      </c>
    </row>
    <row r="37" spans="1:17" ht="13" x14ac:dyDescent="0.15">
      <c r="A37" s="105" t="s">
        <v>172</v>
      </c>
      <c r="B37" s="4">
        <f>B35/B$34</f>
        <v>0.9969049926254212</v>
      </c>
      <c r="C37" s="4">
        <f t="shared" ref="C37:F37" si="8">C35/C$34</f>
        <v>0.99844775669750174</v>
      </c>
      <c r="D37" s="4">
        <f t="shared" si="8"/>
        <v>0.99786114619970256</v>
      </c>
      <c r="E37" s="4">
        <f t="shared" si="8"/>
        <v>0.99682319416010878</v>
      </c>
      <c r="F37" s="4">
        <f t="shared" si="8"/>
        <v>0.9988612282212751</v>
      </c>
      <c r="G37" s="6">
        <f>GEOMEAN(B37:F37)</f>
        <v>0.99777933258180429</v>
      </c>
      <c r="H37" s="4">
        <f>H35/H$34</f>
        <v>0.97041525010604424</v>
      </c>
      <c r="I37" s="4">
        <f t="shared" ref="I37:P37" si="9">I35/I$34</f>
        <v>0.97438609905158935</v>
      </c>
      <c r="J37" s="4">
        <f t="shared" si="9"/>
        <v>0.97003026458818231</v>
      </c>
      <c r="K37" s="4">
        <f t="shared" si="9"/>
        <v>0.9960695983155623</v>
      </c>
      <c r="L37" s="4">
        <f t="shared" si="9"/>
        <v>0.99931076758238091</v>
      </c>
      <c r="M37" s="4">
        <f t="shared" si="9"/>
        <v>0.99216467187884538</v>
      </c>
      <c r="N37" s="4">
        <f t="shared" si="9"/>
        <v>0.99418209592080276</v>
      </c>
      <c r="O37" s="4">
        <f t="shared" si="9"/>
        <v>1.0024483584984245</v>
      </c>
      <c r="P37" s="4">
        <f t="shared" si="9"/>
        <v>1</v>
      </c>
      <c r="Q37" s="6">
        <f>GEOMEAN(H37:P37)</f>
        <v>0.98869876734922924</v>
      </c>
    </row>
    <row r="38" spans="1:17" ht="13" x14ac:dyDescent="0.15">
      <c r="A38" s="3"/>
      <c r="B38" s="3"/>
      <c r="C38" s="3"/>
      <c r="D38" s="13"/>
      <c r="E38" s="3"/>
      <c r="F38" s="3"/>
      <c r="G38" s="3"/>
      <c r="H38" s="3"/>
      <c r="I38" s="3"/>
      <c r="J38" s="3"/>
    </row>
    <row r="39" spans="1:17" ht="13" x14ac:dyDescent="0.15">
      <c r="A39" s="3"/>
      <c r="B39" s="3"/>
      <c r="C39" s="3"/>
      <c r="D39" s="13"/>
      <c r="E39" s="3"/>
      <c r="F39" s="3"/>
      <c r="G39" s="3"/>
      <c r="H39" s="3"/>
      <c r="I39" s="3"/>
      <c r="J39" s="3"/>
    </row>
    <row r="40" spans="1:17" ht="13" x14ac:dyDescent="0.15">
      <c r="A40" s="3"/>
      <c r="B40" s="4"/>
      <c r="C40" s="4"/>
      <c r="D40" s="4"/>
      <c r="E40" s="4"/>
      <c r="F40" s="4"/>
      <c r="G40" s="4"/>
      <c r="H40" s="4"/>
      <c r="I40" s="4"/>
      <c r="J40" s="4"/>
      <c r="K40" s="6"/>
    </row>
    <row r="41" spans="1:17" ht="13" x14ac:dyDescent="0.15">
      <c r="A41" s="3"/>
      <c r="B41" s="4"/>
      <c r="C41" s="4"/>
      <c r="D41" s="4"/>
      <c r="E41" s="4"/>
      <c r="F41" s="4"/>
      <c r="G41" s="4"/>
      <c r="H41" s="4"/>
      <c r="I41" s="4"/>
      <c r="J41" s="4"/>
      <c r="K41" s="6"/>
    </row>
    <row r="42" spans="1:17" ht="13" x14ac:dyDescent="0.15">
      <c r="A42" s="1"/>
      <c r="D42" s="2"/>
    </row>
    <row r="43" spans="1:17" ht="13" x14ac:dyDescent="0.15">
      <c r="A43" s="1"/>
      <c r="D43" s="2"/>
    </row>
    <row r="44" spans="1:17" ht="13" x14ac:dyDescent="0.15">
      <c r="A44" s="1"/>
      <c r="D44" s="2"/>
    </row>
    <row r="45" spans="1:17" ht="13" x14ac:dyDescent="0.15">
      <c r="A45" s="1"/>
      <c r="D45" s="2"/>
    </row>
    <row r="46" spans="1:17" ht="13" x14ac:dyDescent="0.15">
      <c r="A46" s="1"/>
      <c r="D46" s="2"/>
    </row>
    <row r="47" spans="1:17" ht="13" x14ac:dyDescent="0.15">
      <c r="A47" s="1"/>
      <c r="D47" s="2"/>
    </row>
    <row r="48" spans="1:17" ht="13" x14ac:dyDescent="0.15">
      <c r="A48" s="1"/>
      <c r="D48" s="2"/>
    </row>
    <row r="49" spans="1:4" ht="13" x14ac:dyDescent="0.15">
      <c r="A49" s="1"/>
      <c r="D49" s="2"/>
    </row>
    <row r="50" spans="1:4" ht="13" x14ac:dyDescent="0.15">
      <c r="A50" s="1"/>
      <c r="D50" s="2"/>
    </row>
    <row r="51" spans="1:4" ht="13" x14ac:dyDescent="0.15">
      <c r="A51" s="1"/>
      <c r="D51" s="2"/>
    </row>
    <row r="52" spans="1:4" ht="13" x14ac:dyDescent="0.15">
      <c r="A52" s="1"/>
      <c r="D52" s="2"/>
    </row>
    <row r="53" spans="1:4" ht="13" x14ac:dyDescent="0.15">
      <c r="A53" s="1"/>
      <c r="D53" s="2"/>
    </row>
    <row r="54" spans="1:4" ht="13" x14ac:dyDescent="0.15">
      <c r="A54" s="1"/>
      <c r="D54" s="2"/>
    </row>
    <row r="55" spans="1:4" ht="13" x14ac:dyDescent="0.15">
      <c r="A55" s="1"/>
      <c r="D55" s="2"/>
    </row>
    <row r="56" spans="1:4" ht="13" x14ac:dyDescent="0.15">
      <c r="A56" s="1"/>
      <c r="D56" s="2"/>
    </row>
    <row r="57" spans="1:4" ht="13" x14ac:dyDescent="0.15">
      <c r="A57" s="1"/>
      <c r="D57" s="2"/>
    </row>
    <row r="58" spans="1:4" ht="13" x14ac:dyDescent="0.15">
      <c r="A58" s="1"/>
      <c r="D58" s="2"/>
    </row>
    <row r="59" spans="1:4" ht="13" x14ac:dyDescent="0.15">
      <c r="A59" s="1"/>
      <c r="D59" s="2"/>
    </row>
    <row r="60" spans="1:4" ht="13" x14ac:dyDescent="0.15">
      <c r="A60" s="1"/>
      <c r="D60" s="2"/>
    </row>
    <row r="61" spans="1:4" ht="13" x14ac:dyDescent="0.15">
      <c r="A61" s="1"/>
      <c r="D61" s="2"/>
    </row>
    <row r="62" spans="1:4" ht="13" x14ac:dyDescent="0.15">
      <c r="A62" s="1"/>
      <c r="D62" s="2"/>
    </row>
    <row r="63" spans="1:4" ht="13" x14ac:dyDescent="0.15">
      <c r="A63" s="1"/>
      <c r="D63" s="2"/>
    </row>
    <row r="64" spans="1:4" ht="13" x14ac:dyDescent="0.15">
      <c r="A64" s="1"/>
      <c r="D64" s="2"/>
    </row>
    <row r="65" spans="1:11" ht="13" x14ac:dyDescent="0.15">
      <c r="A65" s="1"/>
      <c r="D65" s="2"/>
    </row>
    <row r="66" spans="1:11" ht="13" x14ac:dyDescent="0.15">
      <c r="A66" s="1"/>
      <c r="D66" s="2"/>
    </row>
    <row r="67" spans="1:11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1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1" ht="13" x14ac:dyDescent="0.15">
      <c r="A70" s="3"/>
      <c r="B70" s="4"/>
      <c r="C70" s="4"/>
      <c r="D70" s="4"/>
      <c r="E70" s="4"/>
      <c r="F70" s="4"/>
      <c r="G70" s="4"/>
      <c r="H70" s="4"/>
      <c r="I70" s="4"/>
      <c r="J70" s="4"/>
      <c r="K70" s="6"/>
    </row>
    <row r="71" spans="1:11" ht="13" x14ac:dyDescent="0.15">
      <c r="A71" s="3"/>
      <c r="B71" s="4"/>
      <c r="C71" s="4"/>
      <c r="D71" s="4"/>
      <c r="E71" s="4"/>
      <c r="F71" s="4"/>
      <c r="G71" s="4"/>
      <c r="H71" s="4"/>
      <c r="I71" s="4"/>
      <c r="J71" s="4"/>
      <c r="K71" s="6"/>
    </row>
    <row r="72" spans="1:11" ht="13" x14ac:dyDescent="0.15">
      <c r="A72" s="3"/>
    </row>
    <row r="73" spans="1:11" ht="13" x14ac:dyDescent="0.15">
      <c r="A73" s="3"/>
    </row>
    <row r="74" spans="1:11" ht="13" x14ac:dyDescent="0.15">
      <c r="A74" s="3"/>
    </row>
    <row r="75" spans="1:11" ht="13" x14ac:dyDescent="0.15">
      <c r="A75" s="3"/>
    </row>
    <row r="76" spans="1:11" ht="13" x14ac:dyDescent="0.15">
      <c r="A76" s="3"/>
    </row>
    <row r="77" spans="1:11" ht="13" x14ac:dyDescent="0.15">
      <c r="A77" s="3"/>
    </row>
    <row r="78" spans="1:11" ht="13" x14ac:dyDescent="0.15">
      <c r="A78" s="3"/>
    </row>
    <row r="79" spans="1:11" ht="13" x14ac:dyDescent="0.15">
      <c r="A79" s="3"/>
    </row>
    <row r="80" spans="1:11" ht="13" x14ac:dyDescent="0.15">
      <c r="A80" s="3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9" ht="13" x14ac:dyDescent="0.15">
      <c r="B97" s="3"/>
      <c r="C97" s="3"/>
      <c r="D97" s="3"/>
      <c r="E97" s="3"/>
      <c r="F97" s="3"/>
      <c r="G97" s="3"/>
      <c r="H97" s="3"/>
      <c r="I97" s="3"/>
    </row>
    <row r="98" spans="1:9" ht="13" x14ac:dyDescent="0.15">
      <c r="A98" s="3"/>
      <c r="B98" s="3"/>
      <c r="C98" s="3"/>
      <c r="D98" s="3"/>
      <c r="E98" s="3"/>
      <c r="F98" s="3"/>
      <c r="G98" s="3"/>
      <c r="H98" s="3"/>
      <c r="I98" s="3"/>
    </row>
    <row r="99" spans="1:9" ht="13" x14ac:dyDescent="0.15">
      <c r="A99" s="3"/>
      <c r="B99" s="3"/>
      <c r="C99" s="3"/>
      <c r="D99" s="3"/>
      <c r="E99" s="3"/>
      <c r="F99" s="3"/>
      <c r="G99" s="3"/>
      <c r="H99" s="3"/>
      <c r="I99" s="3"/>
    </row>
    <row r="100" spans="1:9" ht="13" x14ac:dyDescent="0.1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3" x14ac:dyDescent="0.1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3" x14ac:dyDescent="0.1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3" x14ac:dyDescent="0.15">
      <c r="A103" s="3"/>
      <c r="B103" s="4"/>
      <c r="C103" s="4"/>
      <c r="D103" s="4"/>
      <c r="E103" s="4"/>
      <c r="F103" s="4"/>
      <c r="G103" s="4"/>
      <c r="H103" s="4"/>
      <c r="I103" s="4"/>
    </row>
    <row r="104" spans="1:9" ht="13" x14ac:dyDescent="0.15">
      <c r="A104" s="3"/>
      <c r="B104" s="4"/>
      <c r="C104" s="4"/>
      <c r="D104" s="4"/>
      <c r="E104" s="4"/>
      <c r="F104" s="4"/>
      <c r="G104" s="4"/>
      <c r="H104" s="4"/>
      <c r="I104" s="4"/>
    </row>
    <row r="105" spans="1:9" ht="13" x14ac:dyDescent="0.15">
      <c r="A105" s="3"/>
      <c r="B105" s="4"/>
      <c r="C105" s="4"/>
      <c r="D105" s="4"/>
      <c r="E105" s="4"/>
      <c r="F105" s="4"/>
      <c r="G105" s="4"/>
      <c r="H105" s="4"/>
      <c r="I105" s="4"/>
    </row>
    <row r="106" spans="1:9" ht="13" x14ac:dyDescent="0.15">
      <c r="A106" s="3"/>
      <c r="B106" s="4"/>
      <c r="C106" s="4"/>
      <c r="D106" s="4"/>
      <c r="E106" s="4"/>
      <c r="F106" s="4"/>
      <c r="G106" s="4"/>
      <c r="H106" s="4"/>
      <c r="I106" s="4"/>
    </row>
    <row r="107" spans="1:9" ht="13" x14ac:dyDescent="0.15">
      <c r="A107" s="3"/>
      <c r="B107" s="4"/>
      <c r="C107" s="4"/>
      <c r="D107" s="4"/>
      <c r="E107" s="4"/>
      <c r="F107" s="4"/>
      <c r="G107" s="4"/>
      <c r="H107" s="4"/>
      <c r="I107" s="4"/>
    </row>
  </sheetData>
  <mergeCells count="4">
    <mergeCell ref="B4:G4"/>
    <mergeCell ref="H4:Q4"/>
    <mergeCell ref="B32:G32"/>
    <mergeCell ref="H32:Q32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E4:G23"/>
  <sheetViews>
    <sheetView workbookViewId="0"/>
  </sheetViews>
  <sheetFormatPr baseColWidth="10" defaultColWidth="14.5" defaultRowHeight="15.75" customHeight="1" x14ac:dyDescent="0.15"/>
  <sheetData>
    <row r="4" spans="5:7" ht="15.75" customHeight="1" x14ac:dyDescent="0.15">
      <c r="E4" s="3" t="s">
        <v>19</v>
      </c>
      <c r="F4" s="3" t="s">
        <v>37</v>
      </c>
    </row>
    <row r="5" spans="5:7" ht="15.75" customHeight="1" x14ac:dyDescent="0.15">
      <c r="E5" s="3" t="s">
        <v>38</v>
      </c>
      <c r="F5" s="3">
        <v>876.12789999999995</v>
      </c>
    </row>
    <row r="6" spans="5:7" ht="15.75" customHeight="1" x14ac:dyDescent="0.15">
      <c r="E6" s="3" t="s">
        <v>21</v>
      </c>
      <c r="F6" s="3">
        <v>872.7047</v>
      </c>
      <c r="G6" s="12">
        <f t="shared" ref="G6:G19" si="0">(F6-F$5)/F$5</f>
        <v>-3.9071920891914887E-3</v>
      </c>
    </row>
    <row r="7" spans="5:7" ht="15.75" customHeight="1" x14ac:dyDescent="0.15">
      <c r="E7" s="3" t="s">
        <v>39</v>
      </c>
      <c r="F7" s="3">
        <v>872.12699999999995</v>
      </c>
      <c r="G7" s="12">
        <f t="shared" si="0"/>
        <v>-4.5665707027478545E-3</v>
      </c>
    </row>
    <row r="8" spans="5:7" ht="15.75" customHeight="1" x14ac:dyDescent="0.15">
      <c r="E8" s="3" t="s">
        <v>40</v>
      </c>
      <c r="F8" s="3">
        <v>872.12019999999995</v>
      </c>
      <c r="G8" s="12">
        <f t="shared" si="0"/>
        <v>-4.5743321266221515E-3</v>
      </c>
    </row>
    <row r="9" spans="5:7" ht="15.75" customHeight="1" x14ac:dyDescent="0.15">
      <c r="E9" s="3" t="s">
        <v>41</v>
      </c>
      <c r="F9" s="3">
        <v>871.41859999999997</v>
      </c>
      <c r="G9" s="12">
        <f t="shared" si="0"/>
        <v>-5.375128448711638E-3</v>
      </c>
    </row>
    <row r="10" spans="5:7" ht="15.75" customHeight="1" x14ac:dyDescent="0.15">
      <c r="E10" s="3" t="s">
        <v>42</v>
      </c>
      <c r="F10" s="3">
        <v>871.86879999999996</v>
      </c>
      <c r="G10" s="12">
        <f t="shared" si="0"/>
        <v>-4.8612765327984532E-3</v>
      </c>
    </row>
    <row r="11" spans="5:7" ht="15.75" customHeight="1" x14ac:dyDescent="0.15">
      <c r="E11" s="3" t="s">
        <v>43</v>
      </c>
      <c r="F11" s="3">
        <v>871.98090000000002</v>
      </c>
      <c r="G11" s="12">
        <f t="shared" si="0"/>
        <v>-4.7333271774588331E-3</v>
      </c>
    </row>
    <row r="12" spans="5:7" ht="15.75" customHeight="1" x14ac:dyDescent="0.15">
      <c r="E12" s="3" t="s">
        <v>44</v>
      </c>
      <c r="F12" s="3">
        <v>871.70060000000001</v>
      </c>
      <c r="G12" s="12">
        <f t="shared" si="0"/>
        <v>-5.0532576351009321E-3</v>
      </c>
    </row>
    <row r="13" spans="5:7" ht="15.75" customHeight="1" x14ac:dyDescent="0.15">
      <c r="E13" s="3" t="s">
        <v>45</v>
      </c>
      <c r="F13" s="3">
        <v>871.70640000000003</v>
      </c>
      <c r="G13" s="12">
        <f t="shared" si="0"/>
        <v>-5.0466375970904748E-3</v>
      </c>
    </row>
    <row r="14" spans="5:7" ht="15.75" customHeight="1" x14ac:dyDescent="0.15">
      <c r="E14" s="3" t="s">
        <v>46</v>
      </c>
      <c r="F14" s="3">
        <v>871.67259999999999</v>
      </c>
      <c r="G14" s="12">
        <f t="shared" si="0"/>
        <v>-5.0852164392892474E-3</v>
      </c>
    </row>
    <row r="15" spans="5:7" ht="15.75" customHeight="1" x14ac:dyDescent="0.15">
      <c r="E15" s="3" t="s">
        <v>47</v>
      </c>
      <c r="F15" s="3">
        <v>871.52</v>
      </c>
      <c r="G15" s="12">
        <f t="shared" si="0"/>
        <v>-5.2593919221154495E-3</v>
      </c>
    </row>
    <row r="16" spans="5:7" ht="15.75" customHeight="1" x14ac:dyDescent="0.15">
      <c r="E16" s="3" t="s">
        <v>48</v>
      </c>
      <c r="F16" s="3">
        <v>871.49869999999999</v>
      </c>
      <c r="G16" s="12">
        <f t="shared" si="0"/>
        <v>-5.2837034410158253E-3</v>
      </c>
    </row>
    <row r="17" spans="5:7" ht="15.75" customHeight="1" x14ac:dyDescent="0.15">
      <c r="E17" s="3" t="s">
        <v>49</v>
      </c>
      <c r="F17" s="3">
        <v>869.72630000000004</v>
      </c>
      <c r="G17" s="12">
        <f t="shared" si="0"/>
        <v>-7.3066957461346881E-3</v>
      </c>
    </row>
    <row r="18" spans="5:7" ht="15.75" customHeight="1" x14ac:dyDescent="0.15">
      <c r="E18" s="3" t="s">
        <v>50</v>
      </c>
      <c r="F18" s="3">
        <v>870.27200000000005</v>
      </c>
      <c r="G18" s="12">
        <f t="shared" si="0"/>
        <v>-6.6838414802221297E-3</v>
      </c>
    </row>
    <row r="19" spans="5:7" ht="15.75" customHeight="1" x14ac:dyDescent="0.15">
      <c r="E19" s="3" t="s">
        <v>36</v>
      </c>
      <c r="F19" s="3">
        <v>870.27200000000005</v>
      </c>
      <c r="G19" s="12">
        <f t="shared" si="0"/>
        <v>-6.6838414802221297E-3</v>
      </c>
    </row>
    <row r="20" spans="5:7" ht="15.75" customHeight="1" x14ac:dyDescent="0.15">
      <c r="E20" s="3" t="s">
        <v>51</v>
      </c>
    </row>
    <row r="21" spans="5:7" ht="15.75" customHeight="1" x14ac:dyDescent="0.15">
      <c r="E21" s="3" t="s">
        <v>52</v>
      </c>
    </row>
    <row r="22" spans="5:7" ht="15.75" customHeight="1" x14ac:dyDescent="0.15">
      <c r="E22" s="3" t="s">
        <v>53</v>
      </c>
    </row>
    <row r="23" spans="5:7" ht="15.75" customHeight="1" x14ac:dyDescent="0.15">
      <c r="E23" s="3" t="s">
        <v>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1000"/>
  <sheetViews>
    <sheetView workbookViewId="0"/>
  </sheetViews>
  <sheetFormatPr baseColWidth="10" defaultColWidth="14.5" defaultRowHeight="15.75" customHeight="1" x14ac:dyDescent="0.15"/>
  <cols>
    <col min="18" max="18" width="15.6640625" customWidth="1"/>
  </cols>
  <sheetData>
    <row r="1" spans="1:18" ht="15.75" customHeight="1" x14ac:dyDescent="0.15">
      <c r="A1" s="14"/>
      <c r="B1" s="15" t="s">
        <v>59</v>
      </c>
      <c r="C1" s="16" t="s">
        <v>60</v>
      </c>
      <c r="D1" s="16" t="s">
        <v>61</v>
      </c>
      <c r="E1" s="16" t="s">
        <v>62</v>
      </c>
      <c r="F1" s="16" t="s">
        <v>63</v>
      </c>
      <c r="G1" s="17" t="s">
        <v>64</v>
      </c>
      <c r="H1" s="1"/>
      <c r="I1" s="1"/>
      <c r="J1" s="1"/>
      <c r="L1" s="18" t="s">
        <v>65</v>
      </c>
      <c r="M1" s="18" t="s">
        <v>61</v>
      </c>
      <c r="N1" s="18" t="s">
        <v>62</v>
      </c>
      <c r="O1" s="18" t="s">
        <v>66</v>
      </c>
      <c r="P1" s="19" t="s">
        <v>19</v>
      </c>
      <c r="Q1" s="20" t="s">
        <v>67</v>
      </c>
      <c r="R1" s="18" t="s">
        <v>68</v>
      </c>
    </row>
    <row r="2" spans="1:18" ht="15.75" customHeight="1" x14ac:dyDescent="0.15">
      <c r="A2" s="15" t="s">
        <v>65</v>
      </c>
      <c r="B2" s="21" t="s">
        <v>69</v>
      </c>
      <c r="C2" s="22" t="s">
        <v>70</v>
      </c>
      <c r="D2" s="23">
        <v>28124835</v>
      </c>
      <c r="E2" s="23">
        <v>68190</v>
      </c>
      <c r="F2" s="23">
        <v>47580</v>
      </c>
      <c r="G2" s="24">
        <v>412.44810000000001</v>
      </c>
      <c r="I2" s="25">
        <f>SUM(E2:E10)</f>
        <v>602449</v>
      </c>
      <c r="L2" s="26" t="s">
        <v>69</v>
      </c>
      <c r="M2" s="27">
        <f t="shared" ref="M2:O2" si="0">SUMIF($B$2:$B$52,"="&amp;$L2,D$2:D$52)</f>
        <v>13214822520</v>
      </c>
      <c r="N2" s="27">
        <f t="shared" si="0"/>
        <v>602449</v>
      </c>
      <c r="O2" s="27">
        <f t="shared" si="0"/>
        <v>3054749</v>
      </c>
      <c r="P2" s="28">
        <f t="shared" ref="P2:P9" si="1">M2/N2</f>
        <v>21935.172139052433</v>
      </c>
      <c r="Q2" s="29">
        <f t="shared" ref="Q2:Q9" si="2">O2/M2*1000</f>
        <v>0.23116080411801096</v>
      </c>
      <c r="R2" s="30" t="e">
        <f t="shared" ref="R2:R9" si="3">SUMIF($B$52:$B$102,"="&amp;$L2,I$52:I$102)/SUMIF($B$52:$B$102,"="&amp;$L2,J$52:J$102)*32</f>
        <v>#DIV/0!</v>
      </c>
    </row>
    <row r="3" spans="1:18" ht="15.75" customHeight="1" x14ac:dyDescent="0.15">
      <c r="A3" s="31"/>
      <c r="B3" s="21" t="s">
        <v>69</v>
      </c>
      <c r="C3" s="22" t="s">
        <v>70</v>
      </c>
      <c r="D3" s="23">
        <v>28124835</v>
      </c>
      <c r="E3" s="23">
        <v>68190</v>
      </c>
      <c r="F3" s="23">
        <v>95148</v>
      </c>
      <c r="G3" s="24">
        <v>408.76150000000001</v>
      </c>
      <c r="K3" s="3"/>
      <c r="L3" s="26" t="s">
        <v>72</v>
      </c>
      <c r="M3" s="27">
        <f t="shared" ref="M3:O3" si="4">SUMIF($B$2:$B$52,"="&amp;$L3,D$2:D$52)</f>
        <v>26783477248</v>
      </c>
      <c r="N3" s="27">
        <f t="shared" si="4"/>
        <v>28936605</v>
      </c>
      <c r="O3" s="27">
        <f t="shared" si="4"/>
        <v>18798795</v>
      </c>
      <c r="P3" s="28">
        <f t="shared" si="1"/>
        <v>925.59155602393582</v>
      </c>
      <c r="Q3" s="29">
        <f t="shared" si="2"/>
        <v>0.70188029828739884</v>
      </c>
      <c r="R3" s="30" t="e">
        <f t="shared" si="3"/>
        <v>#DIV/0!</v>
      </c>
    </row>
    <row r="4" spans="1:18" ht="15.75" customHeight="1" x14ac:dyDescent="0.15">
      <c r="A4" s="32"/>
      <c r="B4" s="21" t="s">
        <v>69</v>
      </c>
      <c r="C4" s="22" t="s">
        <v>70</v>
      </c>
      <c r="D4" s="23">
        <v>28124835</v>
      </c>
      <c r="E4" s="23">
        <v>68805</v>
      </c>
      <c r="F4" s="23">
        <v>142740</v>
      </c>
      <c r="G4" s="24">
        <v>426.8</v>
      </c>
      <c r="K4" s="3"/>
      <c r="L4" s="26" t="s">
        <v>73</v>
      </c>
      <c r="M4" s="27">
        <f t="shared" ref="M4:O4" si="5">SUMIF($B$2:$B$52,"="&amp;$L4,D$2:D$52)</f>
        <v>19585081344</v>
      </c>
      <c r="N4" s="27">
        <f t="shared" si="5"/>
        <v>796180</v>
      </c>
      <c r="O4" s="27">
        <f t="shared" si="5"/>
        <v>31638983</v>
      </c>
      <c r="P4" s="28">
        <f t="shared" si="1"/>
        <v>24598.811002537113</v>
      </c>
      <c r="Q4" s="29">
        <f t="shared" si="2"/>
        <v>1.6154634460935124</v>
      </c>
      <c r="R4" s="30" t="e">
        <f t="shared" si="3"/>
        <v>#DIV/0!</v>
      </c>
    </row>
    <row r="5" spans="1:18" ht="15.75" customHeight="1" x14ac:dyDescent="0.15">
      <c r="A5" s="33"/>
      <c r="B5" s="21" t="s">
        <v>69</v>
      </c>
      <c r="C5" s="22" t="s">
        <v>70</v>
      </c>
      <c r="D5" s="23">
        <v>28124835</v>
      </c>
      <c r="E5" s="23">
        <v>68805</v>
      </c>
      <c r="F5" s="23">
        <v>190264</v>
      </c>
      <c r="G5" s="24">
        <v>429.25569999999999</v>
      </c>
      <c r="K5" s="3"/>
      <c r="L5" s="26" t="s">
        <v>74</v>
      </c>
      <c r="M5" s="27">
        <f t="shared" ref="M5:O5" si="6">SUMIF($B$2:$B$52,"="&amp;$L5,D$2:D$52)</f>
        <v>14784346112</v>
      </c>
      <c r="N5" s="27">
        <f t="shared" si="6"/>
        <v>57235649</v>
      </c>
      <c r="O5" s="27">
        <f t="shared" si="6"/>
        <v>42335081</v>
      </c>
      <c r="P5" s="28">
        <f t="shared" si="1"/>
        <v>258.30660384404831</v>
      </c>
      <c r="Q5" s="29">
        <f t="shared" si="2"/>
        <v>2.8635071635422493</v>
      </c>
      <c r="R5" s="30" t="e">
        <f t="shared" si="3"/>
        <v>#DIV/0!</v>
      </c>
    </row>
    <row r="6" spans="1:18" ht="15.75" customHeight="1" x14ac:dyDescent="0.15">
      <c r="A6" s="33"/>
      <c r="B6" s="21" t="s">
        <v>69</v>
      </c>
      <c r="C6" s="22" t="s">
        <v>70</v>
      </c>
      <c r="D6" s="23">
        <v>28124835</v>
      </c>
      <c r="E6" s="23">
        <v>65897</v>
      </c>
      <c r="F6" s="23">
        <v>237899</v>
      </c>
      <c r="G6" s="24">
        <v>428.56889999999999</v>
      </c>
      <c r="K6" s="3"/>
      <c r="L6" s="26" t="s">
        <v>75</v>
      </c>
      <c r="M6" s="27">
        <f t="shared" ref="M6:O6" si="7">SUMIF($B$2:$B$52,"="&amp;$L6,D$2:D$52)</f>
        <v>9913387008</v>
      </c>
      <c r="N6" s="27">
        <f t="shared" si="7"/>
        <v>291404</v>
      </c>
      <c r="O6" s="27">
        <f t="shared" si="7"/>
        <v>48612442</v>
      </c>
      <c r="P6" s="28">
        <f t="shared" si="1"/>
        <v>34019.392348766662</v>
      </c>
      <c r="Q6" s="29">
        <f t="shared" si="2"/>
        <v>4.9037167580333811</v>
      </c>
      <c r="R6" s="30" t="e">
        <f t="shared" si="3"/>
        <v>#DIV/0!</v>
      </c>
    </row>
    <row r="7" spans="1:18" ht="15.75" customHeight="1" x14ac:dyDescent="0.15">
      <c r="A7" s="33"/>
      <c r="B7" s="21" t="s">
        <v>69</v>
      </c>
      <c r="C7" s="22" t="s">
        <v>70</v>
      </c>
      <c r="D7" s="23">
        <v>28124835</v>
      </c>
      <c r="E7" s="23">
        <v>65897</v>
      </c>
      <c r="F7" s="23">
        <v>285441</v>
      </c>
      <c r="G7" s="24">
        <v>425.82420000000002</v>
      </c>
      <c r="K7" s="3"/>
      <c r="L7" s="26" t="s">
        <v>76</v>
      </c>
      <c r="M7" s="27">
        <f t="shared" ref="M7:O7" si="8">SUMIF($B$2:$B$52,"="&amp;$L7,D$2:D$52)</f>
        <v>16946593792</v>
      </c>
      <c r="N7" s="27">
        <f t="shared" si="8"/>
        <v>29588</v>
      </c>
      <c r="O7" s="27">
        <f t="shared" si="8"/>
        <v>6384104</v>
      </c>
      <c r="P7" s="28">
        <f t="shared" si="1"/>
        <v>572752.25740164937</v>
      </c>
      <c r="Q7" s="29">
        <f t="shared" si="2"/>
        <v>0.37671900786420881</v>
      </c>
      <c r="R7" s="30" t="e">
        <f t="shared" si="3"/>
        <v>#DIV/0!</v>
      </c>
    </row>
    <row r="8" spans="1:18" ht="15.75" customHeight="1" x14ac:dyDescent="0.15">
      <c r="A8" s="33"/>
      <c r="B8" s="21" t="s">
        <v>69</v>
      </c>
      <c r="C8" s="22" t="s">
        <v>70</v>
      </c>
      <c r="D8" s="23">
        <v>28124835</v>
      </c>
      <c r="E8" s="23">
        <v>65520</v>
      </c>
      <c r="F8" s="23">
        <v>332932</v>
      </c>
      <c r="G8" s="24">
        <v>429.1902</v>
      </c>
      <c r="K8" s="3"/>
      <c r="L8" s="26" t="s">
        <v>77</v>
      </c>
      <c r="M8" s="27">
        <f t="shared" ref="M8:O8" si="9">SUMIF($B$2:$B$52,"="&amp;$L8,D$2:D$52)</f>
        <v>7535624192</v>
      </c>
      <c r="N8" s="27">
        <f t="shared" si="9"/>
        <v>29588</v>
      </c>
      <c r="O8" s="27">
        <f t="shared" si="9"/>
        <v>7128587</v>
      </c>
      <c r="P8" s="28">
        <f t="shared" si="1"/>
        <v>254685.14911450588</v>
      </c>
      <c r="Q8" s="29">
        <f t="shared" si="2"/>
        <v>0.94598494011523027</v>
      </c>
      <c r="R8" s="30" t="e">
        <f t="shared" si="3"/>
        <v>#DIV/0!</v>
      </c>
    </row>
    <row r="9" spans="1:18" ht="15.75" customHeight="1" x14ac:dyDescent="0.15">
      <c r="A9" s="31"/>
      <c r="B9" s="21" t="s">
        <v>69</v>
      </c>
      <c r="C9" s="22" t="s">
        <v>70</v>
      </c>
      <c r="D9" s="23">
        <v>28124835</v>
      </c>
      <c r="E9" s="23">
        <v>65520</v>
      </c>
      <c r="F9" s="23">
        <v>380482</v>
      </c>
      <c r="G9" s="24">
        <v>427.0462</v>
      </c>
      <c r="K9" s="3"/>
      <c r="L9" s="26" t="s">
        <v>78</v>
      </c>
      <c r="M9" s="27">
        <f t="shared" ref="M9:O9" si="10">SUMIF($B$2:$B$52,"="&amp;$L9,D$2:D$52)</f>
        <v>1883215424</v>
      </c>
      <c r="N9" s="27">
        <f t="shared" si="10"/>
        <v>29109</v>
      </c>
      <c r="O9" s="27">
        <f t="shared" si="10"/>
        <v>7360252</v>
      </c>
      <c r="P9" s="28">
        <f t="shared" si="1"/>
        <v>64695.297811673365</v>
      </c>
      <c r="Q9" s="29">
        <f t="shared" si="2"/>
        <v>3.9083430956436342</v>
      </c>
      <c r="R9" s="30" t="e">
        <f t="shared" si="3"/>
        <v>#DIV/0!</v>
      </c>
    </row>
    <row r="10" spans="1:18" ht="15.75" customHeight="1" x14ac:dyDescent="0.15">
      <c r="A10" s="33"/>
      <c r="B10" s="21" t="s">
        <v>69</v>
      </c>
      <c r="C10" s="22" t="s">
        <v>80</v>
      </c>
      <c r="D10" s="23">
        <v>12989823840</v>
      </c>
      <c r="E10" s="23">
        <v>65625</v>
      </c>
      <c r="F10" s="23">
        <v>1342263</v>
      </c>
      <c r="G10" s="24">
        <v>915.08690000000001</v>
      </c>
      <c r="K10" s="3"/>
      <c r="M10" s="3"/>
      <c r="P10" s="34"/>
      <c r="Q10" s="35"/>
    </row>
    <row r="11" spans="1:18" ht="15.75" customHeight="1" x14ac:dyDescent="0.15">
      <c r="A11" s="31"/>
      <c r="B11" s="21" t="s">
        <v>72</v>
      </c>
      <c r="C11" s="22" t="s">
        <v>70</v>
      </c>
      <c r="D11" s="23">
        <v>51214272</v>
      </c>
      <c r="E11" s="23">
        <v>65625</v>
      </c>
      <c r="F11" s="23">
        <v>1399526</v>
      </c>
      <c r="G11" s="24">
        <v>597.22310000000004</v>
      </c>
      <c r="M11" s="3"/>
      <c r="P11" s="34"/>
      <c r="Q11" s="35"/>
    </row>
    <row r="12" spans="1:18" ht="15.75" customHeight="1" x14ac:dyDescent="0.15">
      <c r="A12" s="33"/>
      <c r="B12" s="21" t="s">
        <v>72</v>
      </c>
      <c r="C12" s="22" t="s">
        <v>70</v>
      </c>
      <c r="D12" s="23">
        <v>51214272</v>
      </c>
      <c r="E12" s="23">
        <v>66048</v>
      </c>
      <c r="F12" s="23">
        <v>1457233</v>
      </c>
      <c r="G12" s="24">
        <v>588.07500000000005</v>
      </c>
      <c r="L12" s="18" t="s">
        <v>81</v>
      </c>
      <c r="M12" s="18" t="s">
        <v>61</v>
      </c>
      <c r="N12" s="18" t="s">
        <v>62</v>
      </c>
      <c r="O12" s="18" t="s">
        <v>66</v>
      </c>
      <c r="P12" s="19" t="s">
        <v>19</v>
      </c>
      <c r="Q12" s="20" t="s">
        <v>67</v>
      </c>
      <c r="R12" s="18" t="s">
        <v>68</v>
      </c>
    </row>
    <row r="13" spans="1:18" ht="15.75" customHeight="1" x14ac:dyDescent="0.15">
      <c r="A13" s="33"/>
      <c r="B13" s="21" t="s">
        <v>72</v>
      </c>
      <c r="C13" s="22" t="s">
        <v>70</v>
      </c>
      <c r="D13" s="23">
        <v>51214272</v>
      </c>
      <c r="E13" s="23">
        <v>66048</v>
      </c>
      <c r="F13" s="23">
        <v>1514881</v>
      </c>
      <c r="G13" s="24">
        <v>585.68079999999998</v>
      </c>
      <c r="L13" s="26" t="s">
        <v>69</v>
      </c>
      <c r="M13" s="27">
        <f t="shared" ref="M13:O13" si="11">SUMIF($B$104:$B$211,"="&amp;$L13,D$104:D$211)</f>
        <v>0</v>
      </c>
      <c r="N13" s="27">
        <f t="shared" si="11"/>
        <v>0</v>
      </c>
      <c r="O13" s="27">
        <f t="shared" si="11"/>
        <v>0</v>
      </c>
      <c r="P13" s="28" t="e">
        <f t="shared" ref="P13:P24" si="12">M13/N13</f>
        <v>#DIV/0!</v>
      </c>
      <c r="Q13" s="29" t="e">
        <f t="shared" ref="Q13:Q24" si="13">O13/M13*1000</f>
        <v>#DIV/0!</v>
      </c>
      <c r="R13" s="30" t="e">
        <f t="shared" ref="R13:R24" si="14">SUMIF($B$104:$B$211,"="&amp;$L13,I$104:I$211)/SUMIF($B$104:$B$211,"="&amp;$L13,J$104:J$211)*32</f>
        <v>#DIV/0!</v>
      </c>
    </row>
    <row r="14" spans="1:18" ht="15.75" customHeight="1" x14ac:dyDescent="0.15">
      <c r="A14" s="32"/>
      <c r="B14" s="21" t="s">
        <v>72</v>
      </c>
      <c r="C14" s="22" t="s">
        <v>70</v>
      </c>
      <c r="D14" s="23">
        <v>51214272</v>
      </c>
      <c r="E14" s="23">
        <v>65530</v>
      </c>
      <c r="F14" s="23">
        <v>1572625</v>
      </c>
      <c r="G14" s="24">
        <v>585.32600000000002</v>
      </c>
      <c r="L14" s="26" t="s">
        <v>72</v>
      </c>
      <c r="M14" s="27">
        <f t="shared" ref="M14:O14" si="15">SUMIF($B$104:$B$211,"="&amp;$L14,D$104:D$211)</f>
        <v>0</v>
      </c>
      <c r="N14" s="27">
        <f t="shared" si="15"/>
        <v>0</v>
      </c>
      <c r="O14" s="27">
        <f t="shared" si="15"/>
        <v>0</v>
      </c>
      <c r="P14" s="28" t="e">
        <f t="shared" si="12"/>
        <v>#DIV/0!</v>
      </c>
      <c r="Q14" s="29" t="e">
        <f t="shared" si="13"/>
        <v>#DIV/0!</v>
      </c>
      <c r="R14" s="30" t="e">
        <f t="shared" si="14"/>
        <v>#DIV/0!</v>
      </c>
    </row>
    <row r="15" spans="1:18" ht="15.75" customHeight="1" x14ac:dyDescent="0.15">
      <c r="A15" s="33"/>
      <c r="B15" s="21" t="s">
        <v>72</v>
      </c>
      <c r="C15" s="22" t="s">
        <v>70</v>
      </c>
      <c r="D15" s="23">
        <v>51214272</v>
      </c>
      <c r="E15" s="23">
        <v>65530</v>
      </c>
      <c r="F15" s="23">
        <v>1630960</v>
      </c>
      <c r="G15" s="24">
        <v>549.6037</v>
      </c>
      <c r="L15" s="26" t="s">
        <v>73</v>
      </c>
      <c r="M15" s="27">
        <f t="shared" ref="M15:O15" si="16">SUMIF($B$104:$B$211,"="&amp;$L15,D$104:D$211)</f>
        <v>0</v>
      </c>
      <c r="N15" s="27">
        <f t="shared" si="16"/>
        <v>0</v>
      </c>
      <c r="O15" s="27">
        <f t="shared" si="16"/>
        <v>0</v>
      </c>
      <c r="P15" s="28" t="e">
        <f t="shared" si="12"/>
        <v>#DIV/0!</v>
      </c>
      <c r="Q15" s="29" t="e">
        <f t="shared" si="13"/>
        <v>#DIV/0!</v>
      </c>
      <c r="R15" s="30" t="e">
        <f t="shared" si="14"/>
        <v>#DIV/0!</v>
      </c>
    </row>
    <row r="16" spans="1:18" ht="15.75" customHeight="1" x14ac:dyDescent="0.15">
      <c r="A16" s="31"/>
      <c r="B16" s="21" t="s">
        <v>72</v>
      </c>
      <c r="C16" s="22" t="s">
        <v>70</v>
      </c>
      <c r="D16" s="23">
        <v>51214272</v>
      </c>
      <c r="E16" s="23">
        <v>65859</v>
      </c>
      <c r="F16" s="23">
        <v>1689012</v>
      </c>
      <c r="G16" s="24">
        <v>584.5444</v>
      </c>
      <c r="L16" s="26" t="s">
        <v>74</v>
      </c>
      <c r="M16" s="27">
        <f t="shared" ref="M16:O16" si="17">SUMIF($B$104:$B$211,"="&amp;$L16,D$104:D$211)</f>
        <v>0</v>
      </c>
      <c r="N16" s="27">
        <f t="shared" si="17"/>
        <v>0</v>
      </c>
      <c r="O16" s="27">
        <f t="shared" si="17"/>
        <v>0</v>
      </c>
      <c r="P16" s="28" t="e">
        <f t="shared" si="12"/>
        <v>#DIV/0!</v>
      </c>
      <c r="Q16" s="29" t="e">
        <f t="shared" si="13"/>
        <v>#DIV/0!</v>
      </c>
      <c r="R16" s="30" t="e">
        <f t="shared" si="14"/>
        <v>#DIV/0!</v>
      </c>
    </row>
    <row r="17" spans="1:18" ht="15.75" customHeight="1" x14ac:dyDescent="0.15">
      <c r="A17" s="31"/>
      <c r="B17" s="21" t="s">
        <v>72</v>
      </c>
      <c r="C17" s="22" t="s">
        <v>70</v>
      </c>
      <c r="D17" s="23">
        <v>51214272</v>
      </c>
      <c r="E17" s="23">
        <v>65859</v>
      </c>
      <c r="F17" s="23">
        <v>1746928</v>
      </c>
      <c r="G17" s="24">
        <v>496.8159</v>
      </c>
      <c r="L17" s="26" t="s">
        <v>75</v>
      </c>
      <c r="M17" s="27">
        <f t="shared" ref="M17:O17" si="18">SUMIF($B$104:$B$211,"="&amp;$L17,D$104:D$211)</f>
        <v>0</v>
      </c>
      <c r="N17" s="27">
        <f t="shared" si="18"/>
        <v>0</v>
      </c>
      <c r="O17" s="27">
        <f t="shared" si="18"/>
        <v>0</v>
      </c>
      <c r="P17" s="28" t="e">
        <f t="shared" si="12"/>
        <v>#DIV/0!</v>
      </c>
      <c r="Q17" s="29" t="e">
        <f t="shared" si="13"/>
        <v>#DIV/0!</v>
      </c>
      <c r="R17" s="30" t="e">
        <f t="shared" si="14"/>
        <v>#DIV/0!</v>
      </c>
    </row>
    <row r="18" spans="1:18" ht="15.75" customHeight="1" x14ac:dyDescent="0.15">
      <c r="A18" s="33"/>
      <c r="B18" s="21" t="s">
        <v>72</v>
      </c>
      <c r="C18" s="22" t="s">
        <v>70</v>
      </c>
      <c r="D18" s="23">
        <v>51214272</v>
      </c>
      <c r="E18" s="23">
        <v>14195181</v>
      </c>
      <c r="F18" s="23">
        <v>1804803</v>
      </c>
      <c r="G18" s="24">
        <v>551.09410000000003</v>
      </c>
      <c r="L18" s="26" t="s">
        <v>82</v>
      </c>
      <c r="M18" s="27">
        <f t="shared" ref="M18:O18" si="19">SUMIF($B$104:$B$211,"="&amp;$L18,D$104:D$211)</f>
        <v>5698300160</v>
      </c>
      <c r="N18" s="27">
        <f t="shared" si="19"/>
        <v>7096608</v>
      </c>
      <c r="O18" s="27">
        <f t="shared" si="19"/>
        <v>23599170</v>
      </c>
      <c r="P18" s="28">
        <f t="shared" si="12"/>
        <v>802.96109916174032</v>
      </c>
      <c r="Q18" s="29">
        <f t="shared" si="13"/>
        <v>4.1414403133161732</v>
      </c>
      <c r="R18" s="30" t="e">
        <f t="shared" si="14"/>
        <v>#DIV/0!</v>
      </c>
    </row>
    <row r="19" spans="1:18" ht="15.75" customHeight="1" x14ac:dyDescent="0.15">
      <c r="A19" s="31"/>
      <c r="B19" s="21" t="s">
        <v>72</v>
      </c>
      <c r="C19" s="22" t="s">
        <v>80</v>
      </c>
      <c r="D19" s="23">
        <v>13186881536</v>
      </c>
      <c r="E19" s="23">
        <v>14195171</v>
      </c>
      <c r="F19" s="23">
        <v>2595877</v>
      </c>
      <c r="G19" s="24">
        <v>930.78729999999996</v>
      </c>
      <c r="L19" s="26" t="s">
        <v>83</v>
      </c>
      <c r="M19" s="27">
        <f t="shared" ref="M19:O19" si="20">SUMIF($B$104:$B$211,"="&amp;$L19,D$104:D$211)</f>
        <v>19585081344</v>
      </c>
      <c r="N19" s="27">
        <f t="shared" si="20"/>
        <v>786826</v>
      </c>
      <c r="O19" s="27">
        <f t="shared" si="20"/>
        <v>55277519</v>
      </c>
      <c r="P19" s="28">
        <f t="shared" si="12"/>
        <v>24891.248311570791</v>
      </c>
      <c r="Q19" s="29">
        <f t="shared" si="13"/>
        <v>2.822429890848249</v>
      </c>
      <c r="R19" s="30" t="e">
        <f t="shared" si="14"/>
        <v>#DIV/0!</v>
      </c>
    </row>
    <row r="20" spans="1:18" ht="15.75" customHeight="1" x14ac:dyDescent="0.15">
      <c r="A20" s="33"/>
      <c r="B20" s="21" t="s">
        <v>72</v>
      </c>
      <c r="C20" s="22" t="s">
        <v>80</v>
      </c>
      <c r="D20" s="23">
        <v>13186881536</v>
      </c>
      <c r="E20" s="23">
        <v>85754</v>
      </c>
      <c r="F20" s="23">
        <v>3386950</v>
      </c>
      <c r="G20" s="24">
        <v>930.83079999999995</v>
      </c>
      <c r="L20" s="26" t="s">
        <v>84</v>
      </c>
      <c r="M20" s="27">
        <f t="shared" ref="M20:O20" si="21">SUMIF($B$104:$B$211,"="&amp;$L20,D$104:D$211)</f>
        <v>3334501376</v>
      </c>
      <c r="N20" s="27">
        <f t="shared" si="21"/>
        <v>112240094</v>
      </c>
      <c r="O20" s="27">
        <f t="shared" si="21"/>
        <v>60367394</v>
      </c>
      <c r="P20" s="28">
        <f t="shared" si="12"/>
        <v>29.708647392971713</v>
      </c>
      <c r="Q20" s="29">
        <f t="shared" si="13"/>
        <v>18.103874370690917</v>
      </c>
      <c r="R20" s="30" t="e">
        <f t="shared" si="14"/>
        <v>#DIV/0!</v>
      </c>
    </row>
    <row r="21" spans="1:18" ht="15.75" customHeight="1" x14ac:dyDescent="0.15">
      <c r="A21" s="33"/>
      <c r="B21" s="21" t="s">
        <v>73</v>
      </c>
      <c r="C21" s="22" t="s">
        <v>70</v>
      </c>
      <c r="D21" s="23">
        <v>14292480</v>
      </c>
      <c r="E21" s="23">
        <v>85754</v>
      </c>
      <c r="F21" s="23">
        <v>3400587</v>
      </c>
      <c r="G21" s="24">
        <v>491.47140000000002</v>
      </c>
      <c r="L21" s="26" t="s">
        <v>85</v>
      </c>
      <c r="M21" s="27">
        <f t="shared" ref="M21:O21" si="22">SUMIF($B$104:$B$211,"="&amp;$L21,D$104:D$211)</f>
        <v>3334501376</v>
      </c>
      <c r="N21" s="27">
        <f t="shared" si="22"/>
        <v>224486</v>
      </c>
      <c r="O21" s="27">
        <f t="shared" si="22"/>
        <v>61271110</v>
      </c>
      <c r="P21" s="28">
        <f t="shared" si="12"/>
        <v>14853.939114243205</v>
      </c>
      <c r="Q21" s="29">
        <f t="shared" si="13"/>
        <v>18.374894201873019</v>
      </c>
      <c r="R21" s="30" t="e">
        <f t="shared" si="14"/>
        <v>#DIV/0!</v>
      </c>
    </row>
    <row r="22" spans="1:18" ht="15.75" customHeight="1" x14ac:dyDescent="0.15">
      <c r="A22" s="31"/>
      <c r="B22" s="21" t="s">
        <v>73</v>
      </c>
      <c r="C22" s="22" t="s">
        <v>70</v>
      </c>
      <c r="D22" s="23">
        <v>14292480</v>
      </c>
      <c r="E22" s="23">
        <v>87088</v>
      </c>
      <c r="F22" s="23">
        <v>3414196</v>
      </c>
      <c r="G22" s="24">
        <v>496.18049999999999</v>
      </c>
      <c r="L22" s="26" t="s">
        <v>86</v>
      </c>
      <c r="M22" s="27">
        <f t="shared" ref="M22:O22" si="23">SUMIF($B$104:$B$211,"="&amp;$L22,D$104:D$211)</f>
        <v>25759789056</v>
      </c>
      <c r="N22" s="27">
        <f t="shared" si="23"/>
        <v>12275732</v>
      </c>
      <c r="O22" s="27">
        <f t="shared" si="23"/>
        <v>63075408</v>
      </c>
      <c r="P22" s="28">
        <f t="shared" si="12"/>
        <v>2098.4320165999061</v>
      </c>
      <c r="Q22" s="29">
        <f t="shared" si="13"/>
        <v>2.4485995542462877</v>
      </c>
      <c r="R22" s="30" t="e">
        <f t="shared" si="14"/>
        <v>#DIV/0!</v>
      </c>
    </row>
    <row r="23" spans="1:18" ht="15.75" customHeight="1" x14ac:dyDescent="0.15">
      <c r="A23" s="31"/>
      <c r="B23" s="21" t="s">
        <v>73</v>
      </c>
      <c r="C23" s="22" t="s">
        <v>70</v>
      </c>
      <c r="D23" s="23">
        <v>14292480</v>
      </c>
      <c r="E23" s="23">
        <v>87088</v>
      </c>
      <c r="F23" s="23">
        <v>3427782</v>
      </c>
      <c r="G23" s="24">
        <v>487.91449999999998</v>
      </c>
      <c r="L23" s="26" t="s">
        <v>87</v>
      </c>
      <c r="M23" s="27">
        <f t="shared" ref="M23:O23" si="24">SUMIF($B$104:$B$211,"="&amp;$L23,D$104:D$211)</f>
        <v>7676395520</v>
      </c>
      <c r="N23" s="27">
        <f t="shared" si="24"/>
        <v>224276</v>
      </c>
      <c r="O23" s="27">
        <f t="shared" si="24"/>
        <v>71241975</v>
      </c>
      <c r="P23" s="28">
        <f t="shared" si="12"/>
        <v>34227.4497494159</v>
      </c>
      <c r="Q23" s="29">
        <f t="shared" si="13"/>
        <v>9.2806545486598377</v>
      </c>
      <c r="R23" s="30" t="e">
        <f t="shared" si="14"/>
        <v>#DIV/0!</v>
      </c>
    </row>
    <row r="24" spans="1:18" ht="15.75" customHeight="1" x14ac:dyDescent="0.15">
      <c r="A24" s="33"/>
      <c r="B24" s="21" t="s">
        <v>73</v>
      </c>
      <c r="C24" s="22" t="s">
        <v>70</v>
      </c>
      <c r="D24" s="23">
        <v>14292480</v>
      </c>
      <c r="E24" s="23">
        <v>87444</v>
      </c>
      <c r="F24" s="23">
        <v>3441381</v>
      </c>
      <c r="G24" s="24">
        <v>491.30250000000001</v>
      </c>
      <c r="L24" s="26" t="s">
        <v>88</v>
      </c>
      <c r="M24" s="27">
        <f t="shared" ref="M24:O24" si="25">SUMIF($B$104:$B$211,"="&amp;$L24,D$104:D$211)</f>
        <v>7673504768</v>
      </c>
      <c r="N24" s="27">
        <f t="shared" si="25"/>
        <v>12283756</v>
      </c>
      <c r="O24" s="27">
        <f t="shared" si="25"/>
        <v>74055119</v>
      </c>
      <c r="P24" s="28">
        <f t="shared" si="12"/>
        <v>624.68716962466533</v>
      </c>
      <c r="Q24" s="29">
        <f t="shared" si="13"/>
        <v>9.6507555854821607</v>
      </c>
      <c r="R24" s="30" t="e">
        <f t="shared" si="14"/>
        <v>#DIV/0!</v>
      </c>
    </row>
    <row r="25" spans="1:18" ht="15.75" customHeight="1" x14ac:dyDescent="0.15">
      <c r="A25" s="33"/>
      <c r="B25" s="21" t="s">
        <v>73</v>
      </c>
      <c r="C25" s="22" t="s">
        <v>70</v>
      </c>
      <c r="D25" s="23">
        <v>14292480</v>
      </c>
      <c r="E25" s="23">
        <v>87444</v>
      </c>
      <c r="F25" s="23">
        <v>3454975</v>
      </c>
      <c r="G25" s="24">
        <v>485.61020000000002</v>
      </c>
      <c r="M25" s="3"/>
      <c r="P25" s="34"/>
      <c r="Q25" s="35"/>
    </row>
    <row r="26" spans="1:18" ht="15.75" customHeight="1" x14ac:dyDescent="0.15">
      <c r="A26" s="33"/>
      <c r="B26" s="21" t="s">
        <v>73</v>
      </c>
      <c r="C26" s="22" t="s">
        <v>70</v>
      </c>
      <c r="D26" s="23">
        <v>14292480</v>
      </c>
      <c r="E26" s="23">
        <v>87497</v>
      </c>
      <c r="F26" s="23">
        <v>3468558</v>
      </c>
      <c r="G26" s="24">
        <v>483.04989999999998</v>
      </c>
      <c r="L26" s="1"/>
      <c r="M26" s="1"/>
      <c r="N26" s="1"/>
      <c r="O26" s="1"/>
      <c r="P26" s="36"/>
      <c r="Q26" s="37"/>
      <c r="R26" s="1"/>
    </row>
    <row r="27" spans="1:18" ht="15.75" customHeight="1" x14ac:dyDescent="0.15">
      <c r="A27" s="33"/>
      <c r="B27" s="21" t="s">
        <v>73</v>
      </c>
      <c r="C27" s="22" t="s">
        <v>70</v>
      </c>
      <c r="D27" s="23">
        <v>14292480</v>
      </c>
      <c r="E27" s="23">
        <v>87497</v>
      </c>
      <c r="F27" s="23">
        <v>3482154</v>
      </c>
      <c r="G27" s="24">
        <v>490.99869999999999</v>
      </c>
      <c r="L27" s="3"/>
      <c r="P27" s="34"/>
      <c r="Q27" s="35"/>
      <c r="R27" s="38"/>
    </row>
    <row r="28" spans="1:18" ht="15.75" customHeight="1" x14ac:dyDescent="0.15">
      <c r="A28" s="33"/>
      <c r="B28" s="21" t="s">
        <v>73</v>
      </c>
      <c r="C28" s="22" t="s">
        <v>70</v>
      </c>
      <c r="D28" s="23">
        <v>14292480</v>
      </c>
      <c r="E28" s="23">
        <v>93184</v>
      </c>
      <c r="F28" s="23">
        <v>3495756</v>
      </c>
      <c r="G28" s="24">
        <v>487.21589999999998</v>
      </c>
      <c r="L28" s="3"/>
      <c r="P28" s="34"/>
      <c r="Q28" s="35"/>
      <c r="R28" s="38"/>
    </row>
    <row r="29" spans="1:18" ht="15.75" customHeight="1" x14ac:dyDescent="0.15">
      <c r="A29" s="33"/>
      <c r="B29" s="21" t="s">
        <v>73</v>
      </c>
      <c r="C29" s="22" t="s">
        <v>80</v>
      </c>
      <c r="D29" s="23">
        <v>19470741504</v>
      </c>
      <c r="E29" s="23">
        <v>93184</v>
      </c>
      <c r="F29" s="23">
        <v>4053594</v>
      </c>
      <c r="G29" s="24">
        <v>930.01980000000003</v>
      </c>
      <c r="L29" s="3"/>
      <c r="P29" s="34"/>
      <c r="Q29" s="35"/>
      <c r="R29" s="38"/>
    </row>
    <row r="30" spans="1:18" ht="15.75" customHeight="1" x14ac:dyDescent="0.15">
      <c r="A30" s="33"/>
      <c r="B30" s="21" t="s">
        <v>74</v>
      </c>
      <c r="C30" s="22" t="s">
        <v>70</v>
      </c>
      <c r="D30" s="23">
        <v>21433600</v>
      </c>
      <c r="E30" s="23">
        <v>87614</v>
      </c>
      <c r="F30" s="23">
        <v>4074062</v>
      </c>
      <c r="G30" s="24">
        <v>711.08749999999998</v>
      </c>
      <c r="K30" s="3"/>
      <c r="L30" s="3"/>
      <c r="P30" s="34"/>
      <c r="Q30" s="35"/>
      <c r="R30" s="38"/>
    </row>
    <row r="31" spans="1:18" ht="15.75" customHeight="1" x14ac:dyDescent="0.15">
      <c r="A31" s="33"/>
      <c r="B31" s="21" t="s">
        <v>74</v>
      </c>
      <c r="C31" s="22" t="s">
        <v>70</v>
      </c>
      <c r="D31" s="23">
        <v>21433600</v>
      </c>
      <c r="E31" s="23">
        <v>87614</v>
      </c>
      <c r="F31" s="23">
        <v>4094505</v>
      </c>
      <c r="G31" s="24">
        <v>695.73800000000006</v>
      </c>
      <c r="L31" s="3"/>
      <c r="P31" s="34"/>
      <c r="Q31" s="35"/>
      <c r="R31" s="38"/>
    </row>
    <row r="32" spans="1:18" ht="15.75" customHeight="1" x14ac:dyDescent="0.15">
      <c r="A32" s="33"/>
      <c r="B32" s="21" t="s">
        <v>74</v>
      </c>
      <c r="C32" s="22" t="s">
        <v>70</v>
      </c>
      <c r="D32" s="23">
        <v>21433600</v>
      </c>
      <c r="E32" s="23">
        <v>103085</v>
      </c>
      <c r="F32" s="23">
        <v>4114952</v>
      </c>
      <c r="G32" s="24">
        <v>696.52930000000003</v>
      </c>
      <c r="L32" s="3"/>
      <c r="P32" s="34"/>
      <c r="Q32" s="35"/>
      <c r="R32" s="38"/>
    </row>
    <row r="33" spans="1:18" ht="15.75" customHeight="1" x14ac:dyDescent="0.15">
      <c r="A33" s="33"/>
      <c r="B33" s="21" t="s">
        <v>74</v>
      </c>
      <c r="C33" s="22" t="s">
        <v>70</v>
      </c>
      <c r="D33" s="23">
        <v>21433600</v>
      </c>
      <c r="E33" s="23">
        <v>103085</v>
      </c>
      <c r="F33" s="23">
        <v>4135367</v>
      </c>
      <c r="G33" s="24">
        <v>681.05880000000002</v>
      </c>
      <c r="L33" s="3"/>
      <c r="P33" s="34"/>
      <c r="Q33" s="35"/>
      <c r="R33" s="38"/>
    </row>
    <row r="34" spans="1:18" ht="15.75" customHeight="1" x14ac:dyDescent="0.15">
      <c r="A34" s="31"/>
      <c r="B34" s="21" t="s">
        <v>74</v>
      </c>
      <c r="C34" s="22" t="s">
        <v>70</v>
      </c>
      <c r="D34" s="23">
        <v>21433600</v>
      </c>
      <c r="E34" s="23">
        <v>92932</v>
      </c>
      <c r="F34" s="23">
        <v>4155778</v>
      </c>
      <c r="G34" s="24">
        <v>674.98900000000003</v>
      </c>
      <c r="L34" s="3"/>
      <c r="P34" s="34"/>
      <c r="Q34" s="35"/>
      <c r="R34" s="38"/>
    </row>
    <row r="35" spans="1:18" ht="15.75" customHeight="1" x14ac:dyDescent="0.15">
      <c r="A35" s="33"/>
      <c r="B35" s="21" t="s">
        <v>74</v>
      </c>
      <c r="C35" s="22" t="s">
        <v>70</v>
      </c>
      <c r="D35" s="23">
        <v>21433600</v>
      </c>
      <c r="E35" s="23">
        <v>92932</v>
      </c>
      <c r="F35" s="23">
        <v>4176197</v>
      </c>
      <c r="G35" s="24">
        <v>691.56259999999997</v>
      </c>
      <c r="L35" s="3"/>
      <c r="P35" s="34"/>
      <c r="Q35" s="35"/>
      <c r="R35" s="38"/>
    </row>
    <row r="36" spans="1:18" ht="15.75" customHeight="1" x14ac:dyDescent="0.15">
      <c r="A36" s="33"/>
      <c r="B36" s="21" t="s">
        <v>74</v>
      </c>
      <c r="C36" s="22" t="s">
        <v>70</v>
      </c>
      <c r="D36" s="23">
        <v>21433600</v>
      </c>
      <c r="E36" s="23">
        <v>14167449</v>
      </c>
      <c r="F36" s="23">
        <v>4196621</v>
      </c>
      <c r="G36" s="24">
        <v>684.14570000000003</v>
      </c>
      <c r="L36" s="3"/>
      <c r="P36" s="34"/>
      <c r="Q36" s="35"/>
      <c r="R36" s="38"/>
    </row>
    <row r="37" spans="1:18" ht="15.75" customHeight="1" x14ac:dyDescent="0.15">
      <c r="A37" s="33"/>
      <c r="B37" s="21" t="s">
        <v>74</v>
      </c>
      <c r="C37" s="22" t="s">
        <v>70</v>
      </c>
      <c r="D37" s="23">
        <v>21433600</v>
      </c>
      <c r="E37" s="23">
        <v>14167364</v>
      </c>
      <c r="F37" s="23">
        <v>4217039</v>
      </c>
      <c r="G37" s="24">
        <v>684.58270000000005</v>
      </c>
      <c r="L37" s="3"/>
      <c r="P37" s="34"/>
      <c r="Q37" s="35"/>
      <c r="R37" s="38"/>
    </row>
    <row r="38" spans="1:18" ht="15.75" customHeight="1" x14ac:dyDescent="0.15">
      <c r="A38" s="33"/>
      <c r="B38" s="21" t="s">
        <v>74</v>
      </c>
      <c r="C38" s="22" t="s">
        <v>80</v>
      </c>
      <c r="D38" s="23">
        <v>7306438656</v>
      </c>
      <c r="E38" s="23">
        <v>14166787</v>
      </c>
      <c r="F38" s="23">
        <v>4462535</v>
      </c>
      <c r="G38" s="24">
        <v>929.61850000000004</v>
      </c>
      <c r="L38" s="3"/>
      <c r="P38" s="34"/>
      <c r="Q38" s="35"/>
      <c r="R38" s="38"/>
    </row>
    <row r="39" spans="1:18" ht="15.75" customHeight="1" x14ac:dyDescent="0.15">
      <c r="A39" s="33"/>
      <c r="B39" s="21" t="s">
        <v>74</v>
      </c>
      <c r="C39" s="22" t="s">
        <v>80</v>
      </c>
      <c r="D39" s="23">
        <v>7306438656</v>
      </c>
      <c r="E39" s="23">
        <v>14166787</v>
      </c>
      <c r="F39" s="23">
        <v>4708025</v>
      </c>
      <c r="G39" s="24">
        <v>931.1037</v>
      </c>
      <c r="P39" s="34"/>
      <c r="Q39" s="35"/>
    </row>
    <row r="40" spans="1:18" ht="15.75" customHeight="1" x14ac:dyDescent="0.15">
      <c r="A40" s="33"/>
      <c r="B40" s="21" t="s">
        <v>75</v>
      </c>
      <c r="C40" s="22" t="s">
        <v>70</v>
      </c>
      <c r="D40" s="23">
        <v>21433600</v>
      </c>
      <c r="E40" s="23">
        <v>29081</v>
      </c>
      <c r="F40" s="23">
        <v>4728481</v>
      </c>
      <c r="G40" s="24">
        <v>712.38739999999996</v>
      </c>
      <c r="P40" s="34"/>
      <c r="Q40" s="35"/>
    </row>
    <row r="41" spans="1:18" ht="15.75" customHeight="1" x14ac:dyDescent="0.15">
      <c r="A41" s="33"/>
      <c r="B41" s="21" t="s">
        <v>75</v>
      </c>
      <c r="C41" s="22" t="s">
        <v>70</v>
      </c>
      <c r="D41" s="23">
        <v>21433600</v>
      </c>
      <c r="E41" s="23">
        <v>29081</v>
      </c>
      <c r="F41" s="23">
        <v>4748906</v>
      </c>
      <c r="G41" s="24">
        <v>693.66639999999995</v>
      </c>
      <c r="P41" s="34"/>
      <c r="Q41" s="35"/>
    </row>
    <row r="42" spans="1:18" ht="15.75" customHeight="1" x14ac:dyDescent="0.15">
      <c r="A42" s="31"/>
      <c r="B42" s="21" t="s">
        <v>75</v>
      </c>
      <c r="C42" s="22" t="s">
        <v>70</v>
      </c>
      <c r="D42" s="23">
        <v>21433600</v>
      </c>
      <c r="E42" s="23">
        <v>28805</v>
      </c>
      <c r="F42" s="23">
        <v>4769321</v>
      </c>
      <c r="G42" s="24">
        <v>680.43179999999995</v>
      </c>
      <c r="P42" s="34"/>
      <c r="Q42" s="35"/>
    </row>
    <row r="43" spans="1:18" ht="15.75" customHeight="1" x14ac:dyDescent="0.15">
      <c r="A43" s="33"/>
      <c r="B43" s="21" t="s">
        <v>75</v>
      </c>
      <c r="C43" s="22" t="s">
        <v>70</v>
      </c>
      <c r="D43" s="23">
        <v>21433600</v>
      </c>
      <c r="E43" s="23">
        <v>28805</v>
      </c>
      <c r="F43" s="23">
        <v>4789747</v>
      </c>
      <c r="G43" s="24">
        <v>671.41560000000004</v>
      </c>
      <c r="P43" s="34"/>
      <c r="Q43" s="35"/>
    </row>
    <row r="44" spans="1:18" ht="15.75" customHeight="1" x14ac:dyDescent="0.15">
      <c r="A44" s="31"/>
      <c r="B44" s="21" t="s">
        <v>75</v>
      </c>
      <c r="C44" s="22" t="s">
        <v>70</v>
      </c>
      <c r="D44" s="23">
        <v>21433600</v>
      </c>
      <c r="E44" s="23">
        <v>29293</v>
      </c>
      <c r="F44" s="23">
        <v>4810172</v>
      </c>
      <c r="G44" s="24">
        <v>678.90160000000003</v>
      </c>
      <c r="P44" s="34"/>
      <c r="Q44" s="35"/>
    </row>
    <row r="45" spans="1:18" ht="15.75" customHeight="1" x14ac:dyDescent="0.15">
      <c r="A45" s="33"/>
      <c r="B45" s="21" t="s">
        <v>75</v>
      </c>
      <c r="C45" s="22" t="s">
        <v>70</v>
      </c>
      <c r="D45" s="23">
        <v>21433600</v>
      </c>
      <c r="E45" s="23">
        <v>29293</v>
      </c>
      <c r="F45" s="23">
        <v>4830591</v>
      </c>
      <c r="G45" s="24">
        <v>686.93029999999999</v>
      </c>
      <c r="P45" s="34"/>
      <c r="Q45" s="35"/>
    </row>
    <row r="46" spans="1:18" ht="15.75" customHeight="1" x14ac:dyDescent="0.15">
      <c r="A46" s="33"/>
      <c r="B46" s="21" t="s">
        <v>75</v>
      </c>
      <c r="C46" s="22" t="s">
        <v>70</v>
      </c>
      <c r="D46" s="23">
        <v>21433600</v>
      </c>
      <c r="E46" s="23">
        <v>29091</v>
      </c>
      <c r="F46" s="23">
        <v>4851005</v>
      </c>
      <c r="G46" s="24">
        <v>697.16369999999995</v>
      </c>
      <c r="P46" s="34"/>
      <c r="Q46" s="35"/>
    </row>
    <row r="47" spans="1:18" ht="15.75" customHeight="1" x14ac:dyDescent="0.15">
      <c r="A47" s="33"/>
      <c r="B47" s="21" t="s">
        <v>75</v>
      </c>
      <c r="C47" s="22" t="s">
        <v>70</v>
      </c>
      <c r="D47" s="23">
        <v>21433600</v>
      </c>
      <c r="E47" s="23">
        <v>29091</v>
      </c>
      <c r="F47" s="23">
        <v>4871429</v>
      </c>
      <c r="G47" s="24">
        <v>683.42579999999998</v>
      </c>
      <c r="P47" s="34"/>
      <c r="Q47" s="35"/>
    </row>
    <row r="48" spans="1:18" ht="15.75" customHeight="1" x14ac:dyDescent="0.15">
      <c r="A48" s="33"/>
      <c r="B48" s="21" t="s">
        <v>75</v>
      </c>
      <c r="C48" s="22" t="s">
        <v>80</v>
      </c>
      <c r="D48" s="23">
        <v>4870959104</v>
      </c>
      <c r="E48" s="23">
        <v>29432</v>
      </c>
      <c r="F48" s="23">
        <v>5028075</v>
      </c>
      <c r="G48" s="24">
        <v>931.95830000000001</v>
      </c>
      <c r="K48" s="3"/>
      <c r="P48" s="34"/>
      <c r="Q48" s="35"/>
    </row>
    <row r="49" spans="1:17" ht="15.75" customHeight="1" x14ac:dyDescent="0.15">
      <c r="A49" s="33"/>
      <c r="B49" s="21" t="s">
        <v>75</v>
      </c>
      <c r="C49" s="22" t="s">
        <v>80</v>
      </c>
      <c r="D49" s="23">
        <v>4870959104</v>
      </c>
      <c r="E49" s="23">
        <v>29432</v>
      </c>
      <c r="F49" s="23">
        <v>5184715</v>
      </c>
      <c r="G49" s="24">
        <v>931.86400000000003</v>
      </c>
      <c r="P49" s="34"/>
      <c r="Q49" s="35"/>
    </row>
    <row r="50" spans="1:17" ht="15.75" customHeight="1" x14ac:dyDescent="0.15">
      <c r="A50" s="33"/>
      <c r="B50" s="21" t="s">
        <v>76</v>
      </c>
      <c r="C50" s="22" t="s">
        <v>80</v>
      </c>
      <c r="D50" s="23">
        <v>16946593792</v>
      </c>
      <c r="E50" s="23">
        <v>29588</v>
      </c>
      <c r="F50" s="23">
        <v>6384104</v>
      </c>
      <c r="G50" s="24">
        <v>850.61710000000005</v>
      </c>
      <c r="P50" s="34"/>
      <c r="Q50" s="35"/>
    </row>
    <row r="51" spans="1:17" ht="15.75" customHeight="1" x14ac:dyDescent="0.15">
      <c r="A51" s="33"/>
      <c r="B51" s="21" t="s">
        <v>77</v>
      </c>
      <c r="C51" s="22" t="s">
        <v>80</v>
      </c>
      <c r="D51" s="39">
        <v>7535624192</v>
      </c>
      <c r="E51" s="39">
        <v>29588</v>
      </c>
      <c r="F51" s="39">
        <v>7128587</v>
      </c>
      <c r="G51" s="40">
        <v>822.32759999999996</v>
      </c>
      <c r="P51" s="34"/>
      <c r="Q51" s="35"/>
    </row>
    <row r="52" spans="1:17" ht="15.75" customHeight="1" x14ac:dyDescent="0.15">
      <c r="A52" s="31"/>
      <c r="B52" s="21" t="s">
        <v>78</v>
      </c>
      <c r="C52" s="22" t="s">
        <v>80</v>
      </c>
      <c r="D52" s="39">
        <v>1883215424</v>
      </c>
      <c r="E52" s="39">
        <v>29109</v>
      </c>
      <c r="F52" s="39">
        <v>7360252</v>
      </c>
      <c r="G52" s="40">
        <v>758.0299</v>
      </c>
      <c r="P52" s="34"/>
      <c r="Q52" s="35"/>
    </row>
    <row r="53" spans="1:17" ht="15.75" customHeight="1" x14ac:dyDescent="0.15">
      <c r="A53" s="33"/>
      <c r="B53" s="31"/>
      <c r="C53" s="41"/>
      <c r="D53" s="39"/>
      <c r="E53" s="39"/>
      <c r="F53" s="39"/>
      <c r="G53" s="40"/>
      <c r="P53" s="34"/>
      <c r="Q53" s="35"/>
    </row>
    <row r="54" spans="1:17" ht="15.75" customHeight="1" x14ac:dyDescent="0.15">
      <c r="A54" s="15" t="s">
        <v>89</v>
      </c>
      <c r="B54" s="21" t="s">
        <v>69</v>
      </c>
      <c r="C54" s="22" t="s">
        <v>70</v>
      </c>
      <c r="D54" s="39">
        <v>27114732</v>
      </c>
      <c r="E54" s="39">
        <v>66854</v>
      </c>
      <c r="F54" s="39">
        <v>45710</v>
      </c>
      <c r="G54" s="40">
        <v>405.5813</v>
      </c>
      <c r="P54" s="34"/>
      <c r="Q54" s="35"/>
    </row>
    <row r="55" spans="1:17" ht="15.75" customHeight="1" x14ac:dyDescent="0.15">
      <c r="A55" s="33"/>
      <c r="B55" s="21" t="s">
        <v>69</v>
      </c>
      <c r="C55" s="22" t="s">
        <v>70</v>
      </c>
      <c r="D55" s="39">
        <v>27114732</v>
      </c>
      <c r="E55" s="39">
        <v>66854</v>
      </c>
      <c r="F55" s="39">
        <v>91347</v>
      </c>
      <c r="G55" s="40">
        <v>402.45690000000002</v>
      </c>
      <c r="P55" s="34"/>
      <c r="Q55" s="35"/>
    </row>
    <row r="56" spans="1:17" ht="15.75" customHeight="1" x14ac:dyDescent="0.15">
      <c r="A56" s="33"/>
      <c r="B56" s="21" t="s">
        <v>69</v>
      </c>
      <c r="C56" s="22" t="s">
        <v>70</v>
      </c>
      <c r="D56" s="39">
        <v>27114732</v>
      </c>
      <c r="E56" s="39">
        <v>67373</v>
      </c>
      <c r="F56" s="39">
        <v>137036</v>
      </c>
      <c r="G56" s="40">
        <v>416.6497</v>
      </c>
      <c r="P56" s="34"/>
      <c r="Q56" s="35"/>
    </row>
    <row r="57" spans="1:17" ht="15.75" customHeight="1" x14ac:dyDescent="0.15">
      <c r="A57" s="33"/>
      <c r="B57" s="21" t="s">
        <v>69</v>
      </c>
      <c r="C57" s="22" t="s">
        <v>70</v>
      </c>
      <c r="D57" s="39">
        <v>27114732</v>
      </c>
      <c r="E57" s="39">
        <v>67373</v>
      </c>
      <c r="F57" s="39">
        <v>182720</v>
      </c>
      <c r="G57" s="40">
        <v>413.2713</v>
      </c>
      <c r="P57" s="34"/>
      <c r="Q57" s="35"/>
    </row>
    <row r="58" spans="1:17" ht="15.75" customHeight="1" x14ac:dyDescent="0.15">
      <c r="A58" s="33"/>
      <c r="B58" s="21" t="s">
        <v>69</v>
      </c>
      <c r="C58" s="22" t="s">
        <v>70</v>
      </c>
      <c r="D58" s="39">
        <v>27114732</v>
      </c>
      <c r="E58" s="39">
        <v>65078</v>
      </c>
      <c r="F58" s="39">
        <v>228424</v>
      </c>
      <c r="G58" s="40">
        <v>416.48329999999999</v>
      </c>
      <c r="P58" s="34"/>
      <c r="Q58" s="35"/>
    </row>
    <row r="59" spans="1:17" ht="15.75" customHeight="1" x14ac:dyDescent="0.15">
      <c r="A59" s="33"/>
      <c r="B59" s="21" t="s">
        <v>69</v>
      </c>
      <c r="C59" s="22" t="s">
        <v>70</v>
      </c>
      <c r="D59" s="39">
        <v>27114732</v>
      </c>
      <c r="E59" s="39">
        <v>65078</v>
      </c>
      <c r="F59" s="39">
        <v>274182</v>
      </c>
      <c r="G59" s="40">
        <v>416.35539999999997</v>
      </c>
      <c r="M59" s="3"/>
      <c r="P59" s="34"/>
      <c r="Q59" s="35"/>
    </row>
    <row r="60" spans="1:17" ht="15.75" customHeight="1" x14ac:dyDescent="0.15">
      <c r="A60" s="33"/>
      <c r="B60" s="21" t="s">
        <v>69</v>
      </c>
      <c r="C60" s="22" t="s">
        <v>70</v>
      </c>
      <c r="D60" s="39">
        <v>27114732</v>
      </c>
      <c r="E60" s="39">
        <v>65610</v>
      </c>
      <c r="F60" s="39">
        <v>319887</v>
      </c>
      <c r="G60" s="40">
        <v>414.26900000000001</v>
      </c>
      <c r="M60" s="3"/>
      <c r="P60" s="34"/>
      <c r="Q60" s="35"/>
    </row>
    <row r="61" spans="1:17" ht="15.75" customHeight="1" x14ac:dyDescent="0.15">
      <c r="A61" s="33"/>
      <c r="B61" s="21" t="s">
        <v>69</v>
      </c>
      <c r="C61" s="22" t="s">
        <v>70</v>
      </c>
      <c r="D61" s="39">
        <v>27114732</v>
      </c>
      <c r="E61" s="39">
        <v>65610</v>
      </c>
      <c r="F61" s="39">
        <v>365586</v>
      </c>
      <c r="G61" s="40">
        <v>413.46039999999999</v>
      </c>
      <c r="M61" s="3"/>
      <c r="P61" s="34"/>
      <c r="Q61" s="35"/>
    </row>
    <row r="62" spans="1:17" ht="15.75" customHeight="1" x14ac:dyDescent="0.15">
      <c r="A62" s="33"/>
      <c r="B62" s="21" t="s">
        <v>69</v>
      </c>
      <c r="C62" s="22" t="s">
        <v>80</v>
      </c>
      <c r="D62" s="39">
        <v>12578003328</v>
      </c>
      <c r="E62" s="39">
        <v>65104</v>
      </c>
      <c r="F62" s="39">
        <v>1289547</v>
      </c>
      <c r="G62" s="40">
        <v>923.34050000000002</v>
      </c>
      <c r="M62" s="3"/>
      <c r="P62" s="34"/>
      <c r="Q62" s="35"/>
    </row>
    <row r="63" spans="1:17" ht="15.75" customHeight="1" x14ac:dyDescent="0.15">
      <c r="A63" s="33"/>
      <c r="B63" s="21" t="s">
        <v>72</v>
      </c>
      <c r="C63" s="22" t="s">
        <v>70</v>
      </c>
      <c r="D63" s="39">
        <v>30519424</v>
      </c>
      <c r="E63" s="39">
        <v>65104</v>
      </c>
      <c r="F63" s="39">
        <v>1307047</v>
      </c>
      <c r="G63" s="40">
        <v>838.8605</v>
      </c>
      <c r="M63" s="3"/>
      <c r="P63" s="34"/>
      <c r="Q63" s="35"/>
    </row>
    <row r="64" spans="1:17" ht="13" x14ac:dyDescent="0.15">
      <c r="A64" s="31"/>
      <c r="B64" s="21" t="s">
        <v>72</v>
      </c>
      <c r="C64" s="22" t="s">
        <v>70</v>
      </c>
      <c r="D64" s="39">
        <v>30519424</v>
      </c>
      <c r="E64" s="39">
        <v>65124</v>
      </c>
      <c r="F64" s="39">
        <v>1324543</v>
      </c>
      <c r="G64" s="40">
        <v>843.66060000000004</v>
      </c>
      <c r="P64" s="34"/>
      <c r="Q64" s="35"/>
    </row>
    <row r="65" spans="1:17" ht="13" x14ac:dyDescent="0.15">
      <c r="A65" s="33"/>
      <c r="B65" s="21" t="s">
        <v>72</v>
      </c>
      <c r="C65" s="22" t="s">
        <v>70</v>
      </c>
      <c r="D65" s="39">
        <v>30519424</v>
      </c>
      <c r="E65" s="39">
        <v>65124</v>
      </c>
      <c r="F65" s="39">
        <v>1342039</v>
      </c>
      <c r="G65" s="40">
        <v>852.21220000000005</v>
      </c>
      <c r="P65" s="34"/>
      <c r="Q65" s="35"/>
    </row>
    <row r="66" spans="1:17" ht="13" x14ac:dyDescent="0.15">
      <c r="A66" s="33"/>
      <c r="B66" s="21" t="s">
        <v>72</v>
      </c>
      <c r="C66" s="22" t="s">
        <v>70</v>
      </c>
      <c r="D66" s="39">
        <v>30519424</v>
      </c>
      <c r="E66" s="39">
        <v>65452</v>
      </c>
      <c r="F66" s="39">
        <v>1359535</v>
      </c>
      <c r="G66" s="40">
        <v>854.93370000000004</v>
      </c>
      <c r="P66" s="34"/>
      <c r="Q66" s="35"/>
    </row>
    <row r="67" spans="1:17" ht="13" x14ac:dyDescent="0.15">
      <c r="A67" s="33"/>
      <c r="B67" s="21" t="s">
        <v>72</v>
      </c>
      <c r="C67" s="22" t="s">
        <v>70</v>
      </c>
      <c r="D67" s="39">
        <v>30519424</v>
      </c>
      <c r="E67" s="39">
        <v>65452</v>
      </c>
      <c r="F67" s="39">
        <v>1377031</v>
      </c>
      <c r="G67" s="40">
        <v>853.1413</v>
      </c>
      <c r="P67" s="34"/>
      <c r="Q67" s="35"/>
    </row>
    <row r="68" spans="1:17" ht="13" x14ac:dyDescent="0.15">
      <c r="A68" s="33"/>
      <c r="B68" s="21" t="s">
        <v>72</v>
      </c>
      <c r="C68" s="22" t="s">
        <v>70</v>
      </c>
      <c r="D68" s="39">
        <v>30519424</v>
      </c>
      <c r="E68" s="39">
        <v>65580</v>
      </c>
      <c r="F68" s="39">
        <v>1394527</v>
      </c>
      <c r="G68" s="40">
        <v>854.21590000000003</v>
      </c>
      <c r="P68" s="34"/>
      <c r="Q68" s="35"/>
    </row>
    <row r="69" spans="1:17" ht="13" x14ac:dyDescent="0.15">
      <c r="A69" s="33"/>
      <c r="B69" s="21" t="s">
        <v>72</v>
      </c>
      <c r="C69" s="22" t="s">
        <v>70</v>
      </c>
      <c r="D69" s="39">
        <v>30519424</v>
      </c>
      <c r="E69" s="39">
        <v>65580</v>
      </c>
      <c r="F69" s="39">
        <v>1412023</v>
      </c>
      <c r="G69" s="40">
        <v>852.49789999999996</v>
      </c>
      <c r="P69" s="34"/>
      <c r="Q69" s="35"/>
    </row>
    <row r="70" spans="1:17" ht="13" x14ac:dyDescent="0.15">
      <c r="A70" s="33"/>
      <c r="B70" s="21" t="s">
        <v>72</v>
      </c>
      <c r="C70" s="22" t="s">
        <v>70</v>
      </c>
      <c r="D70" s="39">
        <v>30519424</v>
      </c>
      <c r="E70" s="39">
        <v>13622281</v>
      </c>
      <c r="F70" s="39">
        <v>1429519</v>
      </c>
      <c r="G70" s="40">
        <v>847.40869999999995</v>
      </c>
      <c r="P70" s="34"/>
      <c r="Q70" s="35"/>
    </row>
    <row r="71" spans="1:17" ht="13" x14ac:dyDescent="0.15">
      <c r="A71" s="33"/>
      <c r="B71" s="21" t="s">
        <v>72</v>
      </c>
      <c r="C71" s="22" t="s">
        <v>80</v>
      </c>
      <c r="D71" s="39">
        <v>3268190208</v>
      </c>
      <c r="E71" s="39">
        <v>13622246</v>
      </c>
      <c r="F71" s="39">
        <v>1708478</v>
      </c>
      <c r="G71" s="40">
        <v>930.274</v>
      </c>
      <c r="P71" s="34"/>
      <c r="Q71" s="35"/>
    </row>
    <row r="72" spans="1:17" ht="13" x14ac:dyDescent="0.15">
      <c r="A72" s="33"/>
      <c r="B72" s="21" t="s">
        <v>73</v>
      </c>
      <c r="C72" s="22" t="s">
        <v>70</v>
      </c>
      <c r="D72" s="39">
        <v>30519424</v>
      </c>
      <c r="E72" s="39">
        <v>36382</v>
      </c>
      <c r="F72" s="39">
        <v>1725978</v>
      </c>
      <c r="G72" s="40">
        <v>834.00080000000003</v>
      </c>
      <c r="P72" s="34"/>
      <c r="Q72" s="35"/>
    </row>
    <row r="73" spans="1:17" ht="13" x14ac:dyDescent="0.15">
      <c r="A73" s="33"/>
      <c r="B73" s="21" t="s">
        <v>73</v>
      </c>
      <c r="C73" s="22" t="s">
        <v>70</v>
      </c>
      <c r="D73" s="39">
        <v>30519424</v>
      </c>
      <c r="E73" s="39">
        <v>36382</v>
      </c>
      <c r="F73" s="39">
        <v>1743474</v>
      </c>
      <c r="G73" s="40">
        <v>849.01170000000002</v>
      </c>
      <c r="P73" s="34"/>
      <c r="Q73" s="35"/>
    </row>
    <row r="74" spans="1:17" ht="13" x14ac:dyDescent="0.15">
      <c r="A74" s="33"/>
      <c r="B74" s="21" t="s">
        <v>73</v>
      </c>
      <c r="C74" s="22" t="s">
        <v>70</v>
      </c>
      <c r="D74" s="39">
        <v>30519424</v>
      </c>
      <c r="E74" s="39">
        <v>36175</v>
      </c>
      <c r="F74" s="39">
        <v>1760970</v>
      </c>
      <c r="G74" s="40">
        <v>846.89139999999998</v>
      </c>
      <c r="P74" s="34"/>
      <c r="Q74" s="35"/>
    </row>
    <row r="75" spans="1:17" ht="13" x14ac:dyDescent="0.15">
      <c r="A75" s="33"/>
      <c r="B75" s="21" t="s">
        <v>73</v>
      </c>
      <c r="C75" s="22" t="s">
        <v>70</v>
      </c>
      <c r="D75" s="39">
        <v>30519424</v>
      </c>
      <c r="E75" s="39">
        <v>36175</v>
      </c>
      <c r="F75" s="39">
        <v>1778466</v>
      </c>
      <c r="G75" s="40">
        <v>843.61400000000003</v>
      </c>
      <c r="P75" s="34"/>
      <c r="Q75" s="35"/>
    </row>
    <row r="76" spans="1:17" ht="13" x14ac:dyDescent="0.15">
      <c r="A76" s="33"/>
      <c r="B76" s="21" t="s">
        <v>73</v>
      </c>
      <c r="C76" s="22" t="s">
        <v>70</v>
      </c>
      <c r="D76" s="39">
        <v>30519424</v>
      </c>
      <c r="E76" s="39">
        <v>35812</v>
      </c>
      <c r="F76" s="39">
        <v>1795962</v>
      </c>
      <c r="G76" s="40">
        <v>843.73059999999998</v>
      </c>
      <c r="P76" s="34"/>
      <c r="Q76" s="35"/>
    </row>
    <row r="77" spans="1:17" ht="13" x14ac:dyDescent="0.15">
      <c r="A77" s="33"/>
      <c r="B77" s="21" t="s">
        <v>73</v>
      </c>
      <c r="C77" s="22" t="s">
        <v>70</v>
      </c>
      <c r="D77" s="39">
        <v>30519424</v>
      </c>
      <c r="E77" s="39">
        <v>35812</v>
      </c>
      <c r="F77" s="39">
        <v>1813458</v>
      </c>
      <c r="G77" s="40">
        <v>853.37990000000002</v>
      </c>
      <c r="P77" s="34"/>
      <c r="Q77" s="35"/>
    </row>
    <row r="78" spans="1:17" ht="13" x14ac:dyDescent="0.15">
      <c r="A78" s="33"/>
      <c r="B78" s="21" t="s">
        <v>73</v>
      </c>
      <c r="C78" s="22" t="s">
        <v>70</v>
      </c>
      <c r="D78" s="39">
        <v>30519424</v>
      </c>
      <c r="E78" s="39">
        <v>35698</v>
      </c>
      <c r="F78" s="39">
        <v>1830954</v>
      </c>
      <c r="G78" s="40">
        <v>852.61689999999999</v>
      </c>
      <c r="P78" s="34"/>
      <c r="Q78" s="35"/>
    </row>
    <row r="79" spans="1:17" ht="13" x14ac:dyDescent="0.15">
      <c r="A79" s="33"/>
      <c r="B79" s="21" t="s">
        <v>73</v>
      </c>
      <c r="C79" s="22" t="s">
        <v>70</v>
      </c>
      <c r="D79" s="39">
        <v>30519424</v>
      </c>
      <c r="E79" s="39">
        <v>35698</v>
      </c>
      <c r="F79" s="39">
        <v>1848450</v>
      </c>
      <c r="G79" s="40">
        <v>856.9502</v>
      </c>
      <c r="P79" s="34"/>
      <c r="Q79" s="35"/>
    </row>
    <row r="80" spans="1:17" ht="13" x14ac:dyDescent="0.15">
      <c r="A80" s="33"/>
      <c r="B80" s="21" t="s">
        <v>73</v>
      </c>
      <c r="C80" s="22" t="s">
        <v>80</v>
      </c>
      <c r="D80" s="39">
        <v>3268190208</v>
      </c>
      <c r="E80" s="39">
        <v>35773</v>
      </c>
      <c r="F80" s="39">
        <v>2127258</v>
      </c>
      <c r="G80" s="40">
        <v>930.39179999999999</v>
      </c>
      <c r="P80" s="34"/>
      <c r="Q80" s="35"/>
    </row>
    <row r="81" spans="1:17" ht="13" x14ac:dyDescent="0.15">
      <c r="A81" s="33"/>
      <c r="B81" s="21" t="s">
        <v>74</v>
      </c>
      <c r="C81" s="22" t="s">
        <v>70</v>
      </c>
      <c r="D81" s="39">
        <v>51214272</v>
      </c>
      <c r="E81" s="39">
        <v>35773</v>
      </c>
      <c r="F81" s="39">
        <v>2184711</v>
      </c>
      <c r="G81" s="40">
        <v>591.41610000000003</v>
      </c>
      <c r="P81" s="34"/>
      <c r="Q81" s="35"/>
    </row>
    <row r="82" spans="1:17" ht="13" x14ac:dyDescent="0.15">
      <c r="A82" s="33"/>
      <c r="B82" s="21" t="s">
        <v>74</v>
      </c>
      <c r="C82" s="22" t="s">
        <v>70</v>
      </c>
      <c r="D82" s="39">
        <v>51214272</v>
      </c>
      <c r="E82" s="39">
        <v>35728</v>
      </c>
      <c r="F82" s="39">
        <v>2242228</v>
      </c>
      <c r="G82" s="40">
        <v>586.80820000000006</v>
      </c>
      <c r="P82" s="34"/>
      <c r="Q82" s="35"/>
    </row>
    <row r="83" spans="1:17" ht="13" x14ac:dyDescent="0.15">
      <c r="A83" s="33"/>
      <c r="B83" s="21" t="s">
        <v>74</v>
      </c>
      <c r="C83" s="22" t="s">
        <v>70</v>
      </c>
      <c r="D83" s="39">
        <v>51214272</v>
      </c>
      <c r="E83" s="39">
        <v>35728</v>
      </c>
      <c r="F83" s="39">
        <v>2300094</v>
      </c>
      <c r="G83" s="40">
        <v>584.65120000000002</v>
      </c>
      <c r="P83" s="34"/>
      <c r="Q83" s="35"/>
    </row>
    <row r="84" spans="1:17" ht="13" x14ac:dyDescent="0.15">
      <c r="A84" s="33"/>
      <c r="B84" s="21" t="s">
        <v>74</v>
      </c>
      <c r="C84" s="22" t="s">
        <v>70</v>
      </c>
      <c r="D84" s="39">
        <v>51214272</v>
      </c>
      <c r="E84" s="39">
        <v>35800</v>
      </c>
      <c r="F84" s="39">
        <v>2358062</v>
      </c>
      <c r="G84" s="40">
        <v>582.98069999999996</v>
      </c>
      <c r="P84" s="34"/>
      <c r="Q84" s="35"/>
    </row>
    <row r="85" spans="1:17" ht="13" x14ac:dyDescent="0.15">
      <c r="A85" s="33"/>
      <c r="B85" s="21" t="s">
        <v>74</v>
      </c>
      <c r="C85" s="22" t="s">
        <v>70</v>
      </c>
      <c r="D85" s="39">
        <v>51214272</v>
      </c>
      <c r="E85" s="39">
        <v>35800</v>
      </c>
      <c r="F85" s="39">
        <v>2416968</v>
      </c>
      <c r="G85" s="40">
        <v>580.73969999999997</v>
      </c>
      <c r="P85" s="34"/>
      <c r="Q85" s="35"/>
    </row>
    <row r="86" spans="1:17" ht="13" x14ac:dyDescent="0.15">
      <c r="A86" s="33"/>
      <c r="B86" s="21" t="s">
        <v>74</v>
      </c>
      <c r="C86" s="22" t="s">
        <v>70</v>
      </c>
      <c r="D86" s="39">
        <v>51214272</v>
      </c>
      <c r="E86" s="39">
        <v>36015</v>
      </c>
      <c r="F86" s="39">
        <v>2474943</v>
      </c>
      <c r="G86" s="40">
        <v>582.15899999999999</v>
      </c>
      <c r="P86" s="34"/>
      <c r="Q86" s="35"/>
    </row>
    <row r="87" spans="1:17" ht="13" x14ac:dyDescent="0.15">
      <c r="A87" s="33"/>
      <c r="B87" s="21" t="s">
        <v>74</v>
      </c>
      <c r="C87" s="22" t="s">
        <v>70</v>
      </c>
      <c r="D87" s="39">
        <v>51214272</v>
      </c>
      <c r="E87" s="39">
        <v>36015</v>
      </c>
      <c r="F87" s="39">
        <v>2532993</v>
      </c>
      <c r="G87" s="40">
        <v>551.15930000000003</v>
      </c>
      <c r="P87" s="34"/>
      <c r="Q87" s="35"/>
    </row>
    <row r="88" spans="1:17" ht="13" x14ac:dyDescent="0.15">
      <c r="A88" s="33"/>
      <c r="B88" s="21" t="s">
        <v>74</v>
      </c>
      <c r="C88" s="22" t="s">
        <v>70</v>
      </c>
      <c r="D88" s="39">
        <v>51214272</v>
      </c>
      <c r="E88" s="39">
        <v>3513148</v>
      </c>
      <c r="F88" s="39">
        <v>2590763</v>
      </c>
      <c r="G88" s="40">
        <v>589.36080000000004</v>
      </c>
      <c r="P88" s="34"/>
      <c r="Q88" s="35"/>
    </row>
    <row r="89" spans="1:17" ht="13" x14ac:dyDescent="0.15">
      <c r="A89" s="33"/>
      <c r="B89" s="21" t="s">
        <v>74</v>
      </c>
      <c r="C89" s="22" t="s">
        <v>80</v>
      </c>
      <c r="D89" s="39">
        <v>51980582912</v>
      </c>
      <c r="E89" s="39">
        <v>3513121</v>
      </c>
      <c r="F89" s="39">
        <v>5551941</v>
      </c>
      <c r="G89" s="40">
        <v>931.41470000000004</v>
      </c>
      <c r="P89" s="34"/>
      <c r="Q89" s="35"/>
    </row>
    <row r="90" spans="1:17" ht="13" x14ac:dyDescent="0.15">
      <c r="A90" s="33"/>
      <c r="B90" s="21" t="s">
        <v>75</v>
      </c>
      <c r="C90" s="22" t="s">
        <v>70</v>
      </c>
      <c r="D90" s="39">
        <v>20349696</v>
      </c>
      <c r="E90" s="39">
        <v>36594</v>
      </c>
      <c r="F90" s="39">
        <v>5563609</v>
      </c>
      <c r="G90" s="40">
        <v>806.63130000000001</v>
      </c>
      <c r="P90" s="34"/>
      <c r="Q90" s="35"/>
    </row>
    <row r="91" spans="1:17" ht="13" x14ac:dyDescent="0.15">
      <c r="A91" s="33"/>
      <c r="B91" s="21" t="s">
        <v>75</v>
      </c>
      <c r="C91" s="22" t="s">
        <v>70</v>
      </c>
      <c r="D91" s="39">
        <v>20349696</v>
      </c>
      <c r="E91" s="39">
        <v>36594</v>
      </c>
      <c r="F91" s="39">
        <v>5575273</v>
      </c>
      <c r="G91" s="40">
        <v>819.29690000000005</v>
      </c>
      <c r="P91" s="34"/>
      <c r="Q91" s="35"/>
    </row>
    <row r="92" spans="1:17" ht="13" x14ac:dyDescent="0.15">
      <c r="A92" s="33"/>
      <c r="B92" s="21" t="s">
        <v>75</v>
      </c>
      <c r="C92" s="22" t="s">
        <v>70</v>
      </c>
      <c r="D92" s="39">
        <v>20349696</v>
      </c>
      <c r="E92" s="39">
        <v>35947</v>
      </c>
      <c r="F92" s="39">
        <v>5586937</v>
      </c>
      <c r="G92" s="40">
        <v>824.94309999999996</v>
      </c>
      <c r="P92" s="34"/>
      <c r="Q92" s="35"/>
    </row>
    <row r="93" spans="1:17" ht="13" x14ac:dyDescent="0.15">
      <c r="A93" s="33"/>
      <c r="B93" s="21" t="s">
        <v>75</v>
      </c>
      <c r="C93" s="22" t="s">
        <v>70</v>
      </c>
      <c r="D93" s="39">
        <v>20349696</v>
      </c>
      <c r="E93" s="39">
        <v>35947</v>
      </c>
      <c r="F93" s="39">
        <v>5598601</v>
      </c>
      <c r="G93" s="40">
        <v>810.35739999999998</v>
      </c>
      <c r="P93" s="34"/>
      <c r="Q93" s="35"/>
    </row>
    <row r="94" spans="1:17" ht="13" x14ac:dyDescent="0.15">
      <c r="A94" s="33"/>
      <c r="B94" s="21" t="s">
        <v>75</v>
      </c>
      <c r="C94" s="22" t="s">
        <v>70</v>
      </c>
      <c r="D94" s="39">
        <v>20349696</v>
      </c>
      <c r="E94" s="39">
        <v>36037</v>
      </c>
      <c r="F94" s="39">
        <v>5610265</v>
      </c>
      <c r="G94" s="40">
        <v>820.7509</v>
      </c>
      <c r="P94" s="34"/>
      <c r="Q94" s="35"/>
    </row>
    <row r="95" spans="1:17" ht="13" x14ac:dyDescent="0.15">
      <c r="A95" s="33"/>
      <c r="B95" s="21" t="s">
        <v>75</v>
      </c>
      <c r="C95" s="22" t="s">
        <v>70</v>
      </c>
      <c r="D95" s="39">
        <v>20349696</v>
      </c>
      <c r="E95" s="39">
        <v>36037</v>
      </c>
      <c r="F95" s="39">
        <v>5621929</v>
      </c>
      <c r="G95" s="40">
        <v>827.76179999999999</v>
      </c>
      <c r="P95" s="34"/>
      <c r="Q95" s="35"/>
    </row>
    <row r="96" spans="1:17" ht="13" x14ac:dyDescent="0.15">
      <c r="A96" s="33"/>
      <c r="B96" s="21" t="s">
        <v>75</v>
      </c>
      <c r="C96" s="22" t="s">
        <v>70</v>
      </c>
      <c r="D96" s="39">
        <v>20349696</v>
      </c>
      <c r="E96" s="39">
        <v>36177</v>
      </c>
      <c r="F96" s="39">
        <v>5633593</v>
      </c>
      <c r="G96" s="40">
        <v>818.17690000000005</v>
      </c>
      <c r="P96" s="34"/>
      <c r="Q96" s="35"/>
    </row>
    <row r="97" spans="1:17" ht="13" x14ac:dyDescent="0.15">
      <c r="A97" s="33"/>
      <c r="B97" s="21" t="s">
        <v>75</v>
      </c>
      <c r="C97" s="22" t="s">
        <v>70</v>
      </c>
      <c r="D97" s="39">
        <v>20349696</v>
      </c>
      <c r="E97" s="39">
        <v>36177</v>
      </c>
      <c r="F97" s="39">
        <v>5645257</v>
      </c>
      <c r="G97" s="40">
        <v>832.70709999999997</v>
      </c>
      <c r="P97" s="34"/>
      <c r="Q97" s="35"/>
    </row>
    <row r="98" spans="1:17" ht="13" x14ac:dyDescent="0.15">
      <c r="A98" s="33"/>
      <c r="B98" s="21" t="s">
        <v>75</v>
      </c>
      <c r="C98" s="22" t="s">
        <v>80</v>
      </c>
      <c r="D98" s="39">
        <v>5637251072</v>
      </c>
      <c r="E98" s="39">
        <v>36172</v>
      </c>
      <c r="F98" s="39">
        <v>5780243</v>
      </c>
      <c r="G98" s="40">
        <v>931.53449999999998</v>
      </c>
      <c r="P98" s="34"/>
      <c r="Q98" s="35"/>
    </row>
    <row r="99" spans="1:17" ht="13" x14ac:dyDescent="0.15">
      <c r="A99" s="33"/>
      <c r="B99" s="21" t="s">
        <v>82</v>
      </c>
      <c r="C99" s="22" t="s">
        <v>70</v>
      </c>
      <c r="D99" s="39">
        <v>20349696</v>
      </c>
      <c r="E99" s="39">
        <v>36172</v>
      </c>
      <c r="F99" s="39">
        <v>5791911</v>
      </c>
      <c r="G99" s="40">
        <v>792.40279999999996</v>
      </c>
      <c r="P99" s="34"/>
      <c r="Q99" s="35"/>
    </row>
    <row r="100" spans="1:17" ht="13" x14ac:dyDescent="0.15">
      <c r="A100" s="33"/>
      <c r="B100" s="21" t="s">
        <v>82</v>
      </c>
      <c r="C100" s="22" t="s">
        <v>70</v>
      </c>
      <c r="D100" s="39">
        <v>20349696</v>
      </c>
      <c r="E100" s="39">
        <v>35763</v>
      </c>
      <c r="F100" s="39">
        <v>5803575</v>
      </c>
      <c r="G100" s="40">
        <v>822.60879999999997</v>
      </c>
      <c r="P100" s="34"/>
      <c r="Q100" s="35"/>
    </row>
    <row r="101" spans="1:17" ht="13" x14ac:dyDescent="0.15">
      <c r="A101" s="33"/>
      <c r="B101" s="21" t="s">
        <v>82</v>
      </c>
      <c r="C101" s="22" t="s">
        <v>70</v>
      </c>
      <c r="D101" s="39">
        <v>20349696</v>
      </c>
      <c r="E101" s="39">
        <v>35763</v>
      </c>
      <c r="F101" s="39">
        <v>5815239</v>
      </c>
      <c r="G101" s="40">
        <v>821.87789999999995</v>
      </c>
      <c r="P101" s="34"/>
      <c r="Q101" s="35"/>
    </row>
    <row r="102" spans="1:17" ht="13" x14ac:dyDescent="0.15">
      <c r="A102" s="33"/>
      <c r="B102" s="21" t="s">
        <v>82</v>
      </c>
      <c r="C102" s="22" t="s">
        <v>70</v>
      </c>
      <c r="D102" s="39">
        <v>20349696</v>
      </c>
      <c r="E102" s="39">
        <v>35795</v>
      </c>
      <c r="F102" s="39">
        <v>5826903</v>
      </c>
      <c r="G102" s="40">
        <v>823.34100000000001</v>
      </c>
      <c r="P102" s="34"/>
      <c r="Q102" s="35"/>
    </row>
    <row r="103" spans="1:17" ht="13" x14ac:dyDescent="0.15">
      <c r="A103" s="33"/>
      <c r="B103" s="21" t="s">
        <v>82</v>
      </c>
      <c r="C103" s="22" t="s">
        <v>70</v>
      </c>
      <c r="D103" s="39">
        <v>20349696</v>
      </c>
      <c r="E103" s="39">
        <v>35795</v>
      </c>
      <c r="F103" s="39">
        <v>5838567</v>
      </c>
      <c r="G103" s="40">
        <v>831.07470000000001</v>
      </c>
      <c r="P103" s="34"/>
      <c r="Q103" s="35"/>
    </row>
    <row r="104" spans="1:17" ht="13" x14ac:dyDescent="0.15">
      <c r="A104" s="31"/>
      <c r="B104" s="21" t="s">
        <v>82</v>
      </c>
      <c r="C104" s="22" t="s">
        <v>70</v>
      </c>
      <c r="D104" s="39">
        <v>20349696</v>
      </c>
      <c r="E104" s="39">
        <v>35614</v>
      </c>
      <c r="F104" s="39">
        <v>5850231</v>
      </c>
      <c r="G104" s="40">
        <v>804.71749999999997</v>
      </c>
      <c r="P104" s="34"/>
      <c r="Q104" s="35"/>
    </row>
    <row r="105" spans="1:17" ht="13" x14ac:dyDescent="0.15">
      <c r="A105" s="33"/>
      <c r="B105" s="21" t="s">
        <v>82</v>
      </c>
      <c r="C105" s="22" t="s">
        <v>70</v>
      </c>
      <c r="D105" s="39">
        <v>20349696</v>
      </c>
      <c r="E105" s="39">
        <v>35614</v>
      </c>
      <c r="F105" s="39">
        <v>5861895</v>
      </c>
      <c r="G105" s="40">
        <v>824.44179999999994</v>
      </c>
      <c r="P105" s="34"/>
      <c r="Q105" s="35"/>
    </row>
    <row r="106" spans="1:17" ht="13" x14ac:dyDescent="0.15">
      <c r="A106" s="33"/>
      <c r="B106" s="21" t="s">
        <v>82</v>
      </c>
      <c r="C106" s="22" t="s">
        <v>70</v>
      </c>
      <c r="D106" s="39">
        <v>20349696</v>
      </c>
      <c r="E106" s="39">
        <v>3512703</v>
      </c>
      <c r="F106" s="39">
        <v>5873559</v>
      </c>
      <c r="G106" s="40">
        <v>833.45740000000001</v>
      </c>
      <c r="P106" s="34"/>
      <c r="Q106" s="35"/>
    </row>
    <row r="107" spans="1:17" ht="13" x14ac:dyDescent="0.15">
      <c r="A107" s="33"/>
      <c r="B107" s="21" t="s">
        <v>82</v>
      </c>
      <c r="C107" s="22" t="s">
        <v>80</v>
      </c>
      <c r="D107" s="39">
        <v>5637251072</v>
      </c>
      <c r="E107" s="39">
        <v>3512677</v>
      </c>
      <c r="F107" s="39">
        <v>6013485</v>
      </c>
      <c r="G107" s="40">
        <v>930.96950000000004</v>
      </c>
      <c r="P107" s="34"/>
      <c r="Q107" s="35"/>
    </row>
    <row r="108" spans="1:17" ht="13" x14ac:dyDescent="0.15">
      <c r="A108" s="33"/>
      <c r="B108" s="21" t="s">
        <v>83</v>
      </c>
      <c r="C108" s="22" t="s">
        <v>70</v>
      </c>
      <c r="D108" s="39">
        <v>14292480</v>
      </c>
      <c r="E108" s="39">
        <v>86596</v>
      </c>
      <c r="F108" s="39">
        <v>6027100</v>
      </c>
      <c r="G108" s="40">
        <v>492.48750000000001</v>
      </c>
      <c r="P108" s="34"/>
      <c r="Q108" s="35"/>
    </row>
    <row r="109" spans="1:17" ht="13" x14ac:dyDescent="0.15">
      <c r="A109" s="33"/>
      <c r="B109" s="21" t="s">
        <v>83</v>
      </c>
      <c r="C109" s="22" t="s">
        <v>70</v>
      </c>
      <c r="D109" s="39">
        <v>14292480</v>
      </c>
      <c r="E109" s="39">
        <v>86596</v>
      </c>
      <c r="F109" s="39">
        <v>6040693</v>
      </c>
      <c r="G109" s="40">
        <v>493.88299999999998</v>
      </c>
      <c r="P109" s="34"/>
      <c r="Q109" s="35"/>
    </row>
    <row r="110" spans="1:17" ht="13" x14ac:dyDescent="0.15">
      <c r="A110" s="33"/>
      <c r="B110" s="21" t="s">
        <v>83</v>
      </c>
      <c r="C110" s="22" t="s">
        <v>70</v>
      </c>
      <c r="D110" s="39">
        <v>14292480</v>
      </c>
      <c r="E110" s="39">
        <v>87276</v>
      </c>
      <c r="F110" s="39">
        <v>6054293</v>
      </c>
      <c r="G110" s="40">
        <v>487.39870000000002</v>
      </c>
      <c r="P110" s="34"/>
      <c r="Q110" s="35"/>
    </row>
    <row r="111" spans="1:17" ht="13" x14ac:dyDescent="0.15">
      <c r="A111" s="33"/>
      <c r="B111" s="21" t="s">
        <v>83</v>
      </c>
      <c r="C111" s="22" t="s">
        <v>70</v>
      </c>
      <c r="D111" s="39">
        <v>14292480</v>
      </c>
      <c r="E111" s="39">
        <v>87276</v>
      </c>
      <c r="F111" s="39">
        <v>6067878</v>
      </c>
      <c r="G111" s="40">
        <v>484.72089999999997</v>
      </c>
      <c r="P111" s="34"/>
      <c r="Q111" s="35"/>
    </row>
    <row r="112" spans="1:17" ht="13" x14ac:dyDescent="0.15">
      <c r="A112" s="33"/>
      <c r="B112" s="21" t="s">
        <v>83</v>
      </c>
      <c r="C112" s="22" t="s">
        <v>70</v>
      </c>
      <c r="D112" s="39">
        <v>14292480</v>
      </c>
      <c r="E112" s="39">
        <v>87598</v>
      </c>
      <c r="F112" s="39">
        <v>6081465</v>
      </c>
      <c r="G112" s="40">
        <v>488.44810000000001</v>
      </c>
      <c r="P112" s="34"/>
      <c r="Q112" s="35"/>
    </row>
    <row r="113" spans="1:17" ht="13" x14ac:dyDescent="0.15">
      <c r="A113" s="33"/>
      <c r="B113" s="21" t="s">
        <v>83</v>
      </c>
      <c r="C113" s="22" t="s">
        <v>70</v>
      </c>
      <c r="D113" s="39">
        <v>14292480</v>
      </c>
      <c r="E113" s="39">
        <v>87598</v>
      </c>
      <c r="F113" s="39">
        <v>6095060</v>
      </c>
      <c r="G113" s="40">
        <v>485.2475</v>
      </c>
      <c r="P113" s="34"/>
      <c r="Q113" s="35"/>
    </row>
    <row r="114" spans="1:17" ht="13" x14ac:dyDescent="0.15">
      <c r="A114" s="33"/>
      <c r="B114" s="21" t="s">
        <v>83</v>
      </c>
      <c r="C114" s="22" t="s">
        <v>70</v>
      </c>
      <c r="D114" s="39">
        <v>14292480</v>
      </c>
      <c r="E114" s="39">
        <v>87849</v>
      </c>
      <c r="F114" s="39">
        <v>6108658</v>
      </c>
      <c r="G114" s="40">
        <v>487.66480000000001</v>
      </c>
      <c r="P114" s="34"/>
      <c r="Q114" s="35"/>
    </row>
    <row r="115" spans="1:17" ht="13" x14ac:dyDescent="0.15">
      <c r="A115" s="33"/>
      <c r="B115" s="21" t="s">
        <v>83</v>
      </c>
      <c r="C115" s="22" t="s">
        <v>70</v>
      </c>
      <c r="D115" s="39">
        <v>14292480</v>
      </c>
      <c r="E115" s="39">
        <v>87849</v>
      </c>
      <c r="F115" s="39">
        <v>6122267</v>
      </c>
      <c r="G115" s="40">
        <v>489.8879</v>
      </c>
      <c r="P115" s="34"/>
      <c r="Q115" s="35"/>
    </row>
    <row r="116" spans="1:17" ht="13" x14ac:dyDescent="0.15">
      <c r="A116" s="33"/>
      <c r="B116" s="21" t="s">
        <v>83</v>
      </c>
      <c r="C116" s="22" t="s">
        <v>80</v>
      </c>
      <c r="D116" s="39">
        <v>19470741504</v>
      </c>
      <c r="E116" s="39">
        <v>88188</v>
      </c>
      <c r="F116" s="39">
        <v>6680105</v>
      </c>
      <c r="G116" s="40">
        <v>930.24310000000003</v>
      </c>
      <c r="P116" s="34"/>
      <c r="Q116" s="35"/>
    </row>
    <row r="117" spans="1:17" ht="13" x14ac:dyDescent="0.15">
      <c r="A117" s="33"/>
      <c r="B117" s="21" t="s">
        <v>84</v>
      </c>
      <c r="C117" s="22" t="s">
        <v>70</v>
      </c>
      <c r="D117" s="39">
        <v>7080064</v>
      </c>
      <c r="E117" s="39">
        <v>88188</v>
      </c>
      <c r="F117" s="39">
        <v>6684165</v>
      </c>
      <c r="G117" s="40">
        <v>678.88229999999999</v>
      </c>
      <c r="P117" s="34"/>
      <c r="Q117" s="35"/>
    </row>
    <row r="118" spans="1:17" ht="13" x14ac:dyDescent="0.15">
      <c r="A118" s="33"/>
      <c r="B118" s="21" t="s">
        <v>84</v>
      </c>
      <c r="C118" s="22" t="s">
        <v>70</v>
      </c>
      <c r="D118" s="39">
        <v>7080064</v>
      </c>
      <c r="E118" s="39">
        <v>87973</v>
      </c>
      <c r="F118" s="39">
        <v>6688221</v>
      </c>
      <c r="G118" s="40">
        <v>699.12750000000005</v>
      </c>
      <c r="P118" s="34"/>
      <c r="Q118" s="35"/>
    </row>
    <row r="119" spans="1:17" ht="13" x14ac:dyDescent="0.15">
      <c r="A119" s="33"/>
      <c r="B119" s="21" t="s">
        <v>84</v>
      </c>
      <c r="C119" s="22" t="s">
        <v>70</v>
      </c>
      <c r="D119" s="39">
        <v>7080064</v>
      </c>
      <c r="E119" s="39">
        <v>87973</v>
      </c>
      <c r="F119" s="39">
        <v>6692277</v>
      </c>
      <c r="G119" s="40">
        <v>714.29219999999998</v>
      </c>
      <c r="P119" s="34"/>
      <c r="Q119" s="35"/>
    </row>
    <row r="120" spans="1:17" ht="13" x14ac:dyDescent="0.15">
      <c r="A120" s="33"/>
      <c r="B120" s="21" t="s">
        <v>84</v>
      </c>
      <c r="C120" s="22" t="s">
        <v>70</v>
      </c>
      <c r="D120" s="39">
        <v>7080064</v>
      </c>
      <c r="E120" s="39">
        <v>92921</v>
      </c>
      <c r="F120" s="39">
        <v>6696333</v>
      </c>
      <c r="G120" s="40">
        <v>709.14110000000005</v>
      </c>
      <c r="P120" s="34"/>
      <c r="Q120" s="35"/>
    </row>
    <row r="121" spans="1:17" ht="13" x14ac:dyDescent="0.15">
      <c r="A121" s="33"/>
      <c r="B121" s="21" t="s">
        <v>84</v>
      </c>
      <c r="C121" s="22" t="s">
        <v>70</v>
      </c>
      <c r="D121" s="39">
        <v>7080064</v>
      </c>
      <c r="E121" s="39">
        <v>92921</v>
      </c>
      <c r="F121" s="39">
        <v>6700389</v>
      </c>
      <c r="G121" s="40">
        <v>709.92319999999995</v>
      </c>
      <c r="P121" s="34"/>
      <c r="Q121" s="35"/>
    </row>
    <row r="122" spans="1:17" ht="13" x14ac:dyDescent="0.15">
      <c r="A122" s="33"/>
      <c r="B122" s="21" t="s">
        <v>84</v>
      </c>
      <c r="C122" s="22" t="s">
        <v>70</v>
      </c>
      <c r="D122" s="39">
        <v>7080064</v>
      </c>
      <c r="E122" s="39">
        <v>86898</v>
      </c>
      <c r="F122" s="39">
        <v>6704445</v>
      </c>
      <c r="G122" s="40">
        <v>713.86</v>
      </c>
      <c r="P122" s="34"/>
      <c r="Q122" s="35"/>
    </row>
    <row r="123" spans="1:17" ht="13" x14ac:dyDescent="0.15">
      <c r="A123" s="33"/>
      <c r="B123" s="21" t="s">
        <v>84</v>
      </c>
      <c r="C123" s="22" t="s">
        <v>70</v>
      </c>
      <c r="D123" s="39">
        <v>7080064</v>
      </c>
      <c r="E123" s="39">
        <v>86898</v>
      </c>
      <c r="F123" s="39">
        <v>6708501</v>
      </c>
      <c r="G123" s="40">
        <v>716.60569999999996</v>
      </c>
      <c r="P123" s="34"/>
      <c r="Q123" s="35"/>
    </row>
    <row r="124" spans="1:17" ht="13" x14ac:dyDescent="0.15">
      <c r="A124" s="33"/>
      <c r="B124" s="21" t="s">
        <v>84</v>
      </c>
      <c r="C124" s="22" t="s">
        <v>70</v>
      </c>
      <c r="D124" s="39">
        <v>7080064</v>
      </c>
      <c r="E124" s="39">
        <v>55808207</v>
      </c>
      <c r="F124" s="39">
        <v>6712557</v>
      </c>
      <c r="G124" s="40">
        <v>711.34969999999998</v>
      </c>
      <c r="P124" s="34"/>
      <c r="Q124" s="35"/>
    </row>
    <row r="125" spans="1:17" ht="13" x14ac:dyDescent="0.15">
      <c r="A125" s="33"/>
      <c r="B125" s="21" t="s">
        <v>84</v>
      </c>
      <c r="C125" s="22" t="s">
        <v>80</v>
      </c>
      <c r="D125" s="39">
        <v>3277860864</v>
      </c>
      <c r="E125" s="39">
        <v>55808115</v>
      </c>
      <c r="F125" s="39">
        <v>6780506</v>
      </c>
      <c r="G125" s="40">
        <v>928.96199999999999</v>
      </c>
      <c r="P125" s="34"/>
      <c r="Q125" s="35"/>
    </row>
    <row r="126" spans="1:17" ht="13" x14ac:dyDescent="0.15">
      <c r="A126" s="33"/>
      <c r="B126" s="21" t="s">
        <v>85</v>
      </c>
      <c r="C126" s="22" t="s">
        <v>70</v>
      </c>
      <c r="D126" s="39">
        <v>7080064</v>
      </c>
      <c r="E126" s="39">
        <v>25228</v>
      </c>
      <c r="F126" s="39">
        <v>6784566</v>
      </c>
      <c r="G126" s="40">
        <v>672.05160000000001</v>
      </c>
      <c r="P126" s="34"/>
      <c r="Q126" s="35"/>
    </row>
    <row r="127" spans="1:17" ht="13" x14ac:dyDescent="0.15">
      <c r="A127" s="33"/>
      <c r="B127" s="21" t="s">
        <v>85</v>
      </c>
      <c r="C127" s="22" t="s">
        <v>70</v>
      </c>
      <c r="D127" s="39">
        <v>7080064</v>
      </c>
      <c r="E127" s="39">
        <v>25228</v>
      </c>
      <c r="F127" s="39">
        <v>6788622</v>
      </c>
      <c r="G127" s="40">
        <v>678.68709999999999</v>
      </c>
      <c r="P127" s="34"/>
      <c r="Q127" s="35"/>
    </row>
    <row r="128" spans="1:17" ht="13" x14ac:dyDescent="0.15">
      <c r="A128" s="33"/>
      <c r="B128" s="21" t="s">
        <v>85</v>
      </c>
      <c r="C128" s="22" t="s">
        <v>70</v>
      </c>
      <c r="D128" s="39">
        <v>7080064</v>
      </c>
      <c r="E128" s="39">
        <v>24838</v>
      </c>
      <c r="F128" s="39">
        <v>6792678</v>
      </c>
      <c r="G128" s="40">
        <v>716.53309999999999</v>
      </c>
      <c r="P128" s="34"/>
      <c r="Q128" s="35"/>
    </row>
    <row r="129" spans="1:17" ht="13" x14ac:dyDescent="0.15">
      <c r="A129" s="33"/>
      <c r="B129" s="21" t="s">
        <v>85</v>
      </c>
      <c r="C129" s="22" t="s">
        <v>70</v>
      </c>
      <c r="D129" s="39">
        <v>7080064</v>
      </c>
      <c r="E129" s="39">
        <v>24838</v>
      </c>
      <c r="F129" s="39">
        <v>6796734</v>
      </c>
      <c r="G129" s="40">
        <v>709.56740000000002</v>
      </c>
      <c r="P129" s="34"/>
      <c r="Q129" s="35"/>
    </row>
    <row r="130" spans="1:17" ht="13" x14ac:dyDescent="0.15">
      <c r="A130" s="33"/>
      <c r="B130" s="21" t="s">
        <v>85</v>
      </c>
      <c r="C130" s="22" t="s">
        <v>70</v>
      </c>
      <c r="D130" s="39">
        <v>7080064</v>
      </c>
      <c r="E130" s="39">
        <v>24668</v>
      </c>
      <c r="F130" s="39">
        <v>6800790</v>
      </c>
      <c r="G130" s="40">
        <v>716.75070000000005</v>
      </c>
      <c r="P130" s="34"/>
      <c r="Q130" s="35"/>
    </row>
    <row r="131" spans="1:17" ht="13" x14ac:dyDescent="0.15">
      <c r="A131" s="33"/>
      <c r="B131" s="21" t="s">
        <v>85</v>
      </c>
      <c r="C131" s="22" t="s">
        <v>70</v>
      </c>
      <c r="D131" s="39">
        <v>7080064</v>
      </c>
      <c r="E131" s="39">
        <v>24668</v>
      </c>
      <c r="F131" s="39">
        <v>6804846</v>
      </c>
      <c r="G131" s="40">
        <v>711.49270000000001</v>
      </c>
      <c r="P131" s="34"/>
      <c r="Q131" s="35"/>
    </row>
    <row r="132" spans="1:17" ht="13" x14ac:dyDescent="0.15">
      <c r="A132" s="33"/>
      <c r="B132" s="21" t="s">
        <v>85</v>
      </c>
      <c r="C132" s="22" t="s">
        <v>70</v>
      </c>
      <c r="D132" s="39">
        <v>7080064</v>
      </c>
      <c r="E132" s="39">
        <v>25112</v>
      </c>
      <c r="F132" s="39">
        <v>6808902</v>
      </c>
      <c r="G132" s="40">
        <v>721.20450000000005</v>
      </c>
      <c r="P132" s="34"/>
      <c r="Q132" s="35"/>
    </row>
    <row r="133" spans="1:17" ht="13" x14ac:dyDescent="0.15">
      <c r="A133" s="33"/>
      <c r="B133" s="21" t="s">
        <v>85</v>
      </c>
      <c r="C133" s="22" t="s">
        <v>70</v>
      </c>
      <c r="D133" s="39">
        <v>7080064</v>
      </c>
      <c r="E133" s="39">
        <v>25112</v>
      </c>
      <c r="F133" s="39">
        <v>6812958</v>
      </c>
      <c r="G133" s="40">
        <v>715.88109999999995</v>
      </c>
      <c r="P133" s="34"/>
      <c r="Q133" s="35"/>
    </row>
    <row r="134" spans="1:17" ht="13" x14ac:dyDescent="0.15">
      <c r="A134" s="33"/>
      <c r="B134" s="21" t="s">
        <v>85</v>
      </c>
      <c r="C134" s="22" t="s">
        <v>80</v>
      </c>
      <c r="D134" s="39">
        <v>3277860864</v>
      </c>
      <c r="E134" s="39">
        <v>24794</v>
      </c>
      <c r="F134" s="39">
        <v>6881014</v>
      </c>
      <c r="G134" s="40">
        <v>929.03520000000003</v>
      </c>
      <c r="P134" s="34"/>
      <c r="Q134" s="35"/>
    </row>
    <row r="135" spans="1:17" ht="13" x14ac:dyDescent="0.15">
      <c r="A135" s="33"/>
      <c r="B135" s="21" t="s">
        <v>86</v>
      </c>
      <c r="C135" s="22" t="s">
        <v>70</v>
      </c>
      <c r="D135" s="39">
        <v>4433408</v>
      </c>
      <c r="E135" s="39">
        <v>24794</v>
      </c>
      <c r="F135" s="39">
        <v>6885338</v>
      </c>
      <c r="G135" s="40">
        <v>517.80050000000006</v>
      </c>
      <c r="P135" s="34"/>
      <c r="Q135" s="35"/>
    </row>
    <row r="136" spans="1:17" ht="13" x14ac:dyDescent="0.15">
      <c r="A136" s="33"/>
      <c r="B136" s="21" t="s">
        <v>86</v>
      </c>
      <c r="C136" s="22" t="s">
        <v>70</v>
      </c>
      <c r="D136" s="39">
        <v>4433408</v>
      </c>
      <c r="E136" s="39">
        <v>24584</v>
      </c>
      <c r="F136" s="39">
        <v>6889658</v>
      </c>
      <c r="G136" s="40">
        <v>543.37639999999999</v>
      </c>
      <c r="P136" s="34"/>
      <c r="Q136" s="35"/>
    </row>
    <row r="137" spans="1:17" ht="13" x14ac:dyDescent="0.15">
      <c r="A137" s="33"/>
      <c r="B137" s="21" t="s">
        <v>86</v>
      </c>
      <c r="C137" s="22" t="s">
        <v>70</v>
      </c>
      <c r="D137" s="39">
        <v>4433408</v>
      </c>
      <c r="E137" s="39">
        <v>24584</v>
      </c>
      <c r="F137" s="39">
        <v>6893978</v>
      </c>
      <c r="G137" s="40">
        <v>552.86300000000006</v>
      </c>
      <c r="P137" s="34"/>
      <c r="Q137" s="35"/>
    </row>
    <row r="138" spans="1:17" ht="13" x14ac:dyDescent="0.15">
      <c r="A138" s="33"/>
      <c r="B138" s="21" t="s">
        <v>86</v>
      </c>
      <c r="C138" s="22" t="s">
        <v>70</v>
      </c>
      <c r="D138" s="39">
        <v>4433408</v>
      </c>
      <c r="E138" s="39">
        <v>24872</v>
      </c>
      <c r="F138" s="39">
        <v>6898298</v>
      </c>
      <c r="G138" s="40">
        <v>554.93899999999996</v>
      </c>
      <c r="P138" s="34"/>
      <c r="Q138" s="35"/>
    </row>
    <row r="139" spans="1:17" ht="13" x14ac:dyDescent="0.15">
      <c r="A139" s="33"/>
      <c r="B139" s="21" t="s">
        <v>86</v>
      </c>
      <c r="C139" s="22" t="s">
        <v>70</v>
      </c>
      <c r="D139" s="39">
        <v>4433408</v>
      </c>
      <c r="E139" s="39">
        <v>24872</v>
      </c>
      <c r="F139" s="39">
        <v>6902618</v>
      </c>
      <c r="G139" s="40">
        <v>557.3809</v>
      </c>
      <c r="P139" s="34"/>
      <c r="Q139" s="35"/>
    </row>
    <row r="140" spans="1:17" ht="13" x14ac:dyDescent="0.15">
      <c r="A140" s="33"/>
      <c r="B140" s="21" t="s">
        <v>86</v>
      </c>
      <c r="C140" s="22" t="s">
        <v>70</v>
      </c>
      <c r="D140" s="39">
        <v>4433408</v>
      </c>
      <c r="E140" s="39">
        <v>24438</v>
      </c>
      <c r="F140" s="39">
        <v>6906938</v>
      </c>
      <c r="G140" s="40">
        <v>562.6866</v>
      </c>
      <c r="P140" s="34"/>
      <c r="Q140" s="35"/>
    </row>
    <row r="141" spans="1:17" ht="13" x14ac:dyDescent="0.15">
      <c r="A141" s="33"/>
      <c r="B141" s="21" t="s">
        <v>86</v>
      </c>
      <c r="C141" s="22" t="s">
        <v>70</v>
      </c>
      <c r="D141" s="39">
        <v>4433408</v>
      </c>
      <c r="E141" s="39">
        <v>24438</v>
      </c>
      <c r="F141" s="39">
        <v>6911258</v>
      </c>
      <c r="G141" s="40">
        <v>552.51840000000004</v>
      </c>
      <c r="P141" s="34"/>
      <c r="Q141" s="35"/>
    </row>
    <row r="142" spans="1:17" ht="13" x14ac:dyDescent="0.15">
      <c r="A142" s="33"/>
      <c r="B142" s="21" t="s">
        <v>86</v>
      </c>
      <c r="C142" s="22" t="s">
        <v>70</v>
      </c>
      <c r="D142" s="39">
        <v>4433408</v>
      </c>
      <c r="E142" s="39">
        <v>6051575</v>
      </c>
      <c r="F142" s="39">
        <v>6915578</v>
      </c>
      <c r="G142" s="40">
        <v>550.59709999999995</v>
      </c>
      <c r="P142" s="34"/>
      <c r="Q142" s="35"/>
    </row>
    <row r="143" spans="1:17" ht="13" x14ac:dyDescent="0.15">
      <c r="A143" s="33"/>
      <c r="B143" s="21" t="s">
        <v>86</v>
      </c>
      <c r="C143" s="22" t="s">
        <v>80</v>
      </c>
      <c r="D143" s="39">
        <v>25724321792</v>
      </c>
      <c r="E143" s="39">
        <v>6051575</v>
      </c>
      <c r="F143" s="39">
        <v>7871744</v>
      </c>
      <c r="G143" s="40">
        <v>915.9905</v>
      </c>
      <c r="P143" s="34"/>
      <c r="Q143" s="35"/>
    </row>
    <row r="144" spans="1:17" ht="13" x14ac:dyDescent="0.15">
      <c r="A144" s="33"/>
      <c r="B144" s="21" t="s">
        <v>87</v>
      </c>
      <c r="C144" s="22" t="s">
        <v>70</v>
      </c>
      <c r="D144" s="39">
        <v>4018176</v>
      </c>
      <c r="E144" s="39">
        <v>25681</v>
      </c>
      <c r="F144" s="39">
        <v>7874052</v>
      </c>
      <c r="G144" s="40">
        <v>527.25049999999999</v>
      </c>
      <c r="P144" s="34"/>
      <c r="Q144" s="35"/>
    </row>
    <row r="145" spans="1:17" ht="13" x14ac:dyDescent="0.15">
      <c r="A145" s="33"/>
      <c r="B145" s="21" t="s">
        <v>87</v>
      </c>
      <c r="C145" s="22" t="s">
        <v>70</v>
      </c>
      <c r="D145" s="39">
        <v>4018176</v>
      </c>
      <c r="E145" s="39">
        <v>25681</v>
      </c>
      <c r="F145" s="39">
        <v>7876356</v>
      </c>
      <c r="G145" s="40">
        <v>488.71030000000002</v>
      </c>
      <c r="P145" s="34"/>
      <c r="Q145" s="35"/>
    </row>
    <row r="146" spans="1:17" ht="13" x14ac:dyDescent="0.15">
      <c r="A146" s="33"/>
      <c r="B146" s="21" t="s">
        <v>87</v>
      </c>
      <c r="C146" s="22" t="s">
        <v>70</v>
      </c>
      <c r="D146" s="39">
        <v>4018176</v>
      </c>
      <c r="E146" s="39">
        <v>24738</v>
      </c>
      <c r="F146" s="39">
        <v>7878660</v>
      </c>
      <c r="G146" s="40">
        <v>578.65440000000001</v>
      </c>
      <c r="P146" s="34"/>
      <c r="Q146" s="35"/>
    </row>
    <row r="147" spans="1:17" ht="13" x14ac:dyDescent="0.15">
      <c r="A147" s="33"/>
      <c r="B147" s="21" t="s">
        <v>87</v>
      </c>
      <c r="C147" s="22" t="s">
        <v>70</v>
      </c>
      <c r="D147" s="39">
        <v>4018176</v>
      </c>
      <c r="E147" s="39">
        <v>24738</v>
      </c>
      <c r="F147" s="39">
        <v>7880964</v>
      </c>
      <c r="G147" s="40">
        <v>586.3383</v>
      </c>
      <c r="P147" s="34"/>
      <c r="Q147" s="35"/>
    </row>
    <row r="148" spans="1:17" ht="13" x14ac:dyDescent="0.15">
      <c r="A148" s="33"/>
      <c r="B148" s="21" t="s">
        <v>87</v>
      </c>
      <c r="C148" s="22" t="s">
        <v>70</v>
      </c>
      <c r="D148" s="39">
        <v>4018176</v>
      </c>
      <c r="E148" s="39">
        <v>24760</v>
      </c>
      <c r="F148" s="39">
        <v>7883268</v>
      </c>
      <c r="G148" s="40">
        <v>581.16520000000003</v>
      </c>
      <c r="P148" s="34"/>
      <c r="Q148" s="35"/>
    </row>
    <row r="149" spans="1:17" ht="13" x14ac:dyDescent="0.15">
      <c r="A149" s="33"/>
      <c r="B149" s="21" t="s">
        <v>87</v>
      </c>
      <c r="C149" s="22" t="s">
        <v>70</v>
      </c>
      <c r="D149" s="39">
        <v>4018176</v>
      </c>
      <c r="E149" s="39">
        <v>24760</v>
      </c>
      <c r="F149" s="39">
        <v>7885572</v>
      </c>
      <c r="G149" s="40">
        <v>483.9427</v>
      </c>
      <c r="P149" s="34"/>
      <c r="Q149" s="35"/>
    </row>
    <row r="150" spans="1:17" ht="13" x14ac:dyDescent="0.15">
      <c r="A150" s="33"/>
      <c r="B150" s="21" t="s">
        <v>87</v>
      </c>
      <c r="C150" s="22" t="s">
        <v>70</v>
      </c>
      <c r="D150" s="39">
        <v>4018176</v>
      </c>
      <c r="E150" s="39">
        <v>24716</v>
      </c>
      <c r="F150" s="39">
        <v>7887876</v>
      </c>
      <c r="G150" s="40">
        <v>584.63199999999995</v>
      </c>
      <c r="P150" s="34"/>
      <c r="Q150" s="35"/>
    </row>
    <row r="151" spans="1:17" ht="13" x14ac:dyDescent="0.15">
      <c r="A151" s="33"/>
      <c r="B151" s="21" t="s">
        <v>87</v>
      </c>
      <c r="C151" s="22" t="s">
        <v>70</v>
      </c>
      <c r="D151" s="39">
        <v>4018176</v>
      </c>
      <c r="E151" s="39">
        <v>24716</v>
      </c>
      <c r="F151" s="39">
        <v>7890180</v>
      </c>
      <c r="G151" s="40">
        <v>599.90689999999995</v>
      </c>
      <c r="P151" s="34"/>
      <c r="Q151" s="35"/>
    </row>
    <row r="152" spans="1:17" ht="13" x14ac:dyDescent="0.15">
      <c r="A152" s="33"/>
      <c r="B152" s="21" t="s">
        <v>87</v>
      </c>
      <c r="C152" s="22" t="s">
        <v>80</v>
      </c>
      <c r="D152" s="39">
        <v>7644250112</v>
      </c>
      <c r="E152" s="39">
        <v>24486</v>
      </c>
      <c r="F152" s="39">
        <v>8185047</v>
      </c>
      <c r="G152" s="40">
        <v>916.91930000000002</v>
      </c>
      <c r="P152" s="34"/>
      <c r="Q152" s="35"/>
    </row>
    <row r="153" spans="1:17" ht="13" x14ac:dyDescent="0.15">
      <c r="A153" s="33"/>
      <c r="B153" s="21" t="s">
        <v>88</v>
      </c>
      <c r="C153" s="22" t="s">
        <v>70</v>
      </c>
      <c r="D153" s="39">
        <v>4018176</v>
      </c>
      <c r="E153" s="39">
        <v>24486</v>
      </c>
      <c r="F153" s="39">
        <v>8187355</v>
      </c>
      <c r="G153" s="40">
        <v>549.45659999999998</v>
      </c>
      <c r="P153" s="34"/>
      <c r="Q153" s="35"/>
    </row>
    <row r="154" spans="1:17" ht="13" x14ac:dyDescent="0.15">
      <c r="A154" s="33"/>
      <c r="B154" s="21" t="s">
        <v>88</v>
      </c>
      <c r="C154" s="22" t="s">
        <v>70</v>
      </c>
      <c r="D154" s="39">
        <v>4018176</v>
      </c>
      <c r="E154" s="39">
        <v>25288</v>
      </c>
      <c r="F154" s="39">
        <v>8189659</v>
      </c>
      <c r="G154" s="40">
        <v>584.03719999999998</v>
      </c>
      <c r="P154" s="34"/>
      <c r="Q154" s="35"/>
    </row>
    <row r="155" spans="1:17" ht="13" x14ac:dyDescent="0.15">
      <c r="A155" s="33"/>
      <c r="B155" s="21" t="s">
        <v>88</v>
      </c>
      <c r="C155" s="22" t="s">
        <v>70</v>
      </c>
      <c r="D155" s="39">
        <v>4018176</v>
      </c>
      <c r="E155" s="39">
        <v>25288</v>
      </c>
      <c r="F155" s="39">
        <v>8191963</v>
      </c>
      <c r="G155" s="40">
        <v>582.09119999999996</v>
      </c>
      <c r="P155" s="34"/>
      <c r="Q155" s="35"/>
    </row>
    <row r="156" spans="1:17" ht="13" x14ac:dyDescent="0.15">
      <c r="A156" s="33"/>
      <c r="B156" s="21" t="s">
        <v>88</v>
      </c>
      <c r="C156" s="22" t="s">
        <v>70</v>
      </c>
      <c r="D156" s="39">
        <v>4018176</v>
      </c>
      <c r="E156" s="39">
        <v>24683</v>
      </c>
      <c r="F156" s="39">
        <v>8194267</v>
      </c>
      <c r="G156" s="40">
        <v>592.38919999999996</v>
      </c>
      <c r="P156" s="34"/>
      <c r="Q156" s="35"/>
    </row>
    <row r="157" spans="1:17" ht="13" x14ac:dyDescent="0.15">
      <c r="A157" s="33"/>
      <c r="B157" s="21" t="s">
        <v>88</v>
      </c>
      <c r="C157" s="22" t="s">
        <v>70</v>
      </c>
      <c r="D157" s="39">
        <v>4018176</v>
      </c>
      <c r="E157" s="39">
        <v>24683</v>
      </c>
      <c r="F157" s="39">
        <v>8196571</v>
      </c>
      <c r="G157" s="40">
        <v>570.92579999999998</v>
      </c>
      <c r="P157" s="34"/>
      <c r="Q157" s="35"/>
    </row>
    <row r="158" spans="1:17" ht="13" x14ac:dyDescent="0.15">
      <c r="A158" s="33"/>
      <c r="B158" s="21" t="s">
        <v>88</v>
      </c>
      <c r="C158" s="22" t="s">
        <v>70</v>
      </c>
      <c r="D158" s="39">
        <v>4018176</v>
      </c>
      <c r="E158" s="39">
        <v>24416</v>
      </c>
      <c r="F158" s="39">
        <v>8198875</v>
      </c>
      <c r="G158" s="40">
        <v>572.38980000000004</v>
      </c>
      <c r="P158" s="34"/>
      <c r="Q158" s="35"/>
    </row>
    <row r="159" spans="1:17" ht="13" x14ac:dyDescent="0.15">
      <c r="A159" s="33"/>
      <c r="B159" s="21" t="s">
        <v>88</v>
      </c>
      <c r="C159" s="22" t="s">
        <v>70</v>
      </c>
      <c r="D159" s="39">
        <v>4018176</v>
      </c>
      <c r="E159" s="39">
        <v>24416</v>
      </c>
      <c r="F159" s="39">
        <v>8201179</v>
      </c>
      <c r="G159" s="40">
        <v>580.07449999999994</v>
      </c>
      <c r="P159" s="34"/>
      <c r="Q159" s="35"/>
    </row>
    <row r="160" spans="1:17" ht="13" x14ac:dyDescent="0.15">
      <c r="A160" s="33"/>
      <c r="B160" s="21" t="s">
        <v>88</v>
      </c>
      <c r="C160" s="22" t="s">
        <v>70</v>
      </c>
      <c r="D160" s="39">
        <v>4018176</v>
      </c>
      <c r="E160" s="39">
        <v>6055248</v>
      </c>
      <c r="F160" s="39">
        <v>8203483</v>
      </c>
      <c r="G160" s="40">
        <v>597.67600000000004</v>
      </c>
      <c r="P160" s="34"/>
      <c r="Q160" s="35"/>
    </row>
    <row r="161" spans="1:17" ht="13" x14ac:dyDescent="0.15">
      <c r="A161" s="33"/>
      <c r="B161" s="21" t="s">
        <v>88</v>
      </c>
      <c r="C161" s="22" t="s">
        <v>80</v>
      </c>
      <c r="D161" s="39">
        <v>7641359360</v>
      </c>
      <c r="E161" s="39">
        <v>6055248</v>
      </c>
      <c r="F161" s="39">
        <v>8491767</v>
      </c>
      <c r="G161" s="40">
        <v>919.12009999999998</v>
      </c>
      <c r="P161" s="34"/>
      <c r="Q161" s="35"/>
    </row>
    <row r="162" spans="1:17" ht="13" x14ac:dyDescent="0.15">
      <c r="A162" s="14"/>
      <c r="B162" s="3" t="s">
        <v>83</v>
      </c>
      <c r="C162" s="39" t="s">
        <v>70</v>
      </c>
      <c r="D162" s="39"/>
      <c r="E162" s="39"/>
      <c r="F162" s="39"/>
      <c r="G162" s="40"/>
      <c r="P162" s="34"/>
      <c r="Q162" s="35"/>
    </row>
    <row r="163" spans="1:17" ht="13" x14ac:dyDescent="0.15">
      <c r="A163" s="14"/>
      <c r="B163" s="3" t="s">
        <v>83</v>
      </c>
      <c r="C163" s="39" t="s">
        <v>70</v>
      </c>
      <c r="D163" s="39"/>
      <c r="E163" s="39"/>
      <c r="F163" s="39"/>
      <c r="G163" s="40"/>
      <c r="P163" s="34"/>
      <c r="Q163" s="35"/>
    </row>
    <row r="164" spans="1:17" ht="13" x14ac:dyDescent="0.15">
      <c r="A164" s="14"/>
      <c r="B164" s="3" t="s">
        <v>83</v>
      </c>
      <c r="C164" s="39" t="s">
        <v>70</v>
      </c>
      <c r="D164" s="39"/>
      <c r="E164" s="39"/>
      <c r="F164" s="39"/>
      <c r="G164" s="40"/>
      <c r="P164" s="34"/>
      <c r="Q164" s="35"/>
    </row>
    <row r="165" spans="1:17" ht="13" x14ac:dyDescent="0.15">
      <c r="A165" s="14"/>
      <c r="B165" s="3" t="s">
        <v>83</v>
      </c>
      <c r="C165" s="39" t="s">
        <v>70</v>
      </c>
      <c r="D165" s="39"/>
      <c r="E165" s="39"/>
      <c r="F165" s="39"/>
      <c r="G165" s="40"/>
      <c r="P165" s="34"/>
      <c r="Q165" s="35"/>
    </row>
    <row r="166" spans="1:17" ht="13" x14ac:dyDescent="0.15">
      <c r="A166" s="14"/>
      <c r="B166" s="3" t="s">
        <v>83</v>
      </c>
      <c r="C166" s="39" t="s">
        <v>80</v>
      </c>
      <c r="D166" s="39"/>
      <c r="E166" s="39"/>
      <c r="F166" s="39"/>
      <c r="G166" s="40"/>
      <c r="P166" s="34"/>
      <c r="Q166" s="35"/>
    </row>
    <row r="167" spans="1:17" ht="13" x14ac:dyDescent="0.15">
      <c r="A167" s="14"/>
      <c r="B167" s="3" t="s">
        <v>84</v>
      </c>
      <c r="C167" s="39" t="s">
        <v>70</v>
      </c>
      <c r="D167" s="39"/>
      <c r="E167" s="39"/>
      <c r="F167" s="39"/>
      <c r="G167" s="40"/>
      <c r="P167" s="34"/>
      <c r="Q167" s="35"/>
    </row>
    <row r="168" spans="1:17" ht="13" x14ac:dyDescent="0.15">
      <c r="A168" s="14"/>
      <c r="B168" s="3" t="s">
        <v>84</v>
      </c>
      <c r="C168" s="39" t="s">
        <v>70</v>
      </c>
      <c r="D168" s="39"/>
      <c r="E168" s="39"/>
      <c r="F168" s="39"/>
      <c r="G168" s="40"/>
      <c r="P168" s="34"/>
      <c r="Q168" s="35"/>
    </row>
    <row r="169" spans="1:17" ht="13" x14ac:dyDescent="0.15">
      <c r="A169" s="14"/>
      <c r="B169" s="3" t="s">
        <v>84</v>
      </c>
      <c r="C169" s="39" t="s">
        <v>70</v>
      </c>
      <c r="D169" s="39"/>
      <c r="E169" s="39"/>
      <c r="F169" s="39"/>
      <c r="G169" s="40"/>
      <c r="P169" s="34"/>
      <c r="Q169" s="35"/>
    </row>
    <row r="170" spans="1:17" ht="13" x14ac:dyDescent="0.15">
      <c r="A170" s="14"/>
      <c r="B170" s="3" t="s">
        <v>84</v>
      </c>
      <c r="C170" s="39" t="s">
        <v>70</v>
      </c>
      <c r="D170" s="39"/>
      <c r="E170" s="39"/>
      <c r="F170" s="39"/>
      <c r="G170" s="40"/>
      <c r="P170" s="34"/>
      <c r="Q170" s="35"/>
    </row>
    <row r="171" spans="1:17" ht="13" x14ac:dyDescent="0.15">
      <c r="A171" s="14"/>
      <c r="B171" s="3" t="s">
        <v>84</v>
      </c>
      <c r="C171" s="39" t="s">
        <v>70</v>
      </c>
      <c r="D171" s="39"/>
      <c r="E171" s="39"/>
      <c r="F171" s="39"/>
      <c r="G171" s="40"/>
      <c r="P171" s="34"/>
      <c r="Q171" s="35"/>
    </row>
    <row r="172" spans="1:17" ht="13" x14ac:dyDescent="0.15">
      <c r="A172" s="14"/>
      <c r="B172" s="3" t="s">
        <v>84</v>
      </c>
      <c r="C172" s="39" t="s">
        <v>70</v>
      </c>
      <c r="D172" s="39"/>
      <c r="E172" s="39"/>
      <c r="F172" s="39"/>
      <c r="G172" s="40"/>
      <c r="P172" s="34"/>
      <c r="Q172" s="35"/>
    </row>
    <row r="173" spans="1:17" ht="13" x14ac:dyDescent="0.15">
      <c r="A173" s="14"/>
      <c r="B173" s="3" t="s">
        <v>84</v>
      </c>
      <c r="C173" s="39" t="s">
        <v>70</v>
      </c>
      <c r="D173" s="39"/>
      <c r="E173" s="39"/>
      <c r="F173" s="39"/>
      <c r="G173" s="40"/>
      <c r="P173" s="34"/>
      <c r="Q173" s="35"/>
    </row>
    <row r="174" spans="1:17" ht="13" x14ac:dyDescent="0.15">
      <c r="A174" s="14"/>
      <c r="B174" s="3" t="s">
        <v>84</v>
      </c>
      <c r="C174" s="39" t="s">
        <v>70</v>
      </c>
      <c r="D174" s="39"/>
      <c r="E174" s="39"/>
      <c r="F174" s="39"/>
      <c r="G174" s="40"/>
      <c r="P174" s="34"/>
      <c r="Q174" s="35"/>
    </row>
    <row r="175" spans="1:17" ht="13" x14ac:dyDescent="0.15">
      <c r="A175" s="14"/>
      <c r="B175" s="3" t="s">
        <v>84</v>
      </c>
      <c r="C175" s="39" t="s">
        <v>80</v>
      </c>
      <c r="D175" s="39"/>
      <c r="E175" s="39"/>
      <c r="F175" s="39"/>
      <c r="G175" s="40"/>
      <c r="P175" s="34"/>
      <c r="Q175" s="35"/>
    </row>
    <row r="176" spans="1:17" ht="13" x14ac:dyDescent="0.15">
      <c r="A176" s="14"/>
      <c r="B176" s="3" t="s">
        <v>85</v>
      </c>
      <c r="C176" s="39" t="s">
        <v>70</v>
      </c>
      <c r="D176" s="39"/>
      <c r="E176" s="39"/>
      <c r="F176" s="39"/>
      <c r="G176" s="40"/>
      <c r="P176" s="34"/>
      <c r="Q176" s="35"/>
    </row>
    <row r="177" spans="1:17" ht="13" x14ac:dyDescent="0.15">
      <c r="A177" s="14"/>
      <c r="B177" s="3" t="s">
        <v>85</v>
      </c>
      <c r="C177" s="39" t="s">
        <v>70</v>
      </c>
      <c r="D177" s="39"/>
      <c r="E177" s="39"/>
      <c r="F177" s="39"/>
      <c r="G177" s="40"/>
      <c r="P177" s="34"/>
      <c r="Q177" s="35"/>
    </row>
    <row r="178" spans="1:17" ht="13" x14ac:dyDescent="0.15">
      <c r="A178" s="14"/>
      <c r="B178" s="3" t="s">
        <v>85</v>
      </c>
      <c r="C178" s="39" t="s">
        <v>70</v>
      </c>
      <c r="D178" s="39"/>
      <c r="E178" s="39"/>
      <c r="F178" s="39"/>
      <c r="G178" s="40"/>
      <c r="P178" s="34"/>
      <c r="Q178" s="35"/>
    </row>
    <row r="179" spans="1:17" ht="13" x14ac:dyDescent="0.15">
      <c r="A179" s="14"/>
      <c r="B179" s="3" t="s">
        <v>85</v>
      </c>
      <c r="C179" s="39" t="s">
        <v>70</v>
      </c>
      <c r="D179" s="39"/>
      <c r="E179" s="39"/>
      <c r="F179" s="39"/>
      <c r="G179" s="40"/>
      <c r="P179" s="34"/>
      <c r="Q179" s="35"/>
    </row>
    <row r="180" spans="1:17" ht="13" x14ac:dyDescent="0.15">
      <c r="A180" s="14"/>
      <c r="B180" s="3" t="s">
        <v>85</v>
      </c>
      <c r="C180" s="39" t="s">
        <v>70</v>
      </c>
      <c r="D180" s="39"/>
      <c r="E180" s="39"/>
      <c r="F180" s="39"/>
      <c r="G180" s="40"/>
      <c r="P180" s="34"/>
      <c r="Q180" s="35"/>
    </row>
    <row r="181" spans="1:17" ht="13" x14ac:dyDescent="0.15">
      <c r="A181" s="14"/>
      <c r="B181" s="3" t="s">
        <v>85</v>
      </c>
      <c r="C181" s="39" t="s">
        <v>70</v>
      </c>
      <c r="D181" s="39"/>
      <c r="E181" s="39"/>
      <c r="F181" s="39"/>
      <c r="G181" s="40"/>
      <c r="P181" s="34"/>
      <c r="Q181" s="35"/>
    </row>
    <row r="182" spans="1:17" ht="13" x14ac:dyDescent="0.15">
      <c r="A182" s="14"/>
      <c r="B182" s="3" t="s">
        <v>85</v>
      </c>
      <c r="C182" s="39" t="s">
        <v>70</v>
      </c>
      <c r="D182" s="39"/>
      <c r="E182" s="39"/>
      <c r="F182" s="39"/>
      <c r="G182" s="40"/>
      <c r="P182" s="34"/>
      <c r="Q182" s="35"/>
    </row>
    <row r="183" spans="1:17" ht="13" x14ac:dyDescent="0.15">
      <c r="A183" s="14"/>
      <c r="B183" s="3" t="s">
        <v>85</v>
      </c>
      <c r="C183" s="39" t="s">
        <v>70</v>
      </c>
      <c r="D183" s="39"/>
      <c r="E183" s="39"/>
      <c r="F183" s="39"/>
      <c r="G183" s="40"/>
      <c r="P183" s="34"/>
      <c r="Q183" s="35"/>
    </row>
    <row r="184" spans="1:17" ht="13" x14ac:dyDescent="0.15">
      <c r="A184" s="14"/>
      <c r="B184" s="3" t="s">
        <v>85</v>
      </c>
      <c r="C184" s="39" t="s">
        <v>80</v>
      </c>
      <c r="D184" s="39"/>
      <c r="E184" s="39"/>
      <c r="F184" s="39"/>
      <c r="G184" s="40"/>
      <c r="P184" s="34"/>
      <c r="Q184" s="35"/>
    </row>
    <row r="185" spans="1:17" ht="13" x14ac:dyDescent="0.15">
      <c r="A185" s="14"/>
      <c r="B185" s="3" t="s">
        <v>86</v>
      </c>
      <c r="C185" s="39" t="s">
        <v>70</v>
      </c>
      <c r="D185" s="39"/>
      <c r="E185" s="39"/>
      <c r="F185" s="39"/>
      <c r="G185" s="40"/>
      <c r="P185" s="34"/>
      <c r="Q185" s="35"/>
    </row>
    <row r="186" spans="1:17" ht="13" x14ac:dyDescent="0.15">
      <c r="A186" s="14"/>
      <c r="B186" s="3" t="s">
        <v>86</v>
      </c>
      <c r="C186" s="39" t="s">
        <v>70</v>
      </c>
      <c r="D186" s="39"/>
      <c r="E186" s="39"/>
      <c r="F186" s="39"/>
      <c r="G186" s="40"/>
      <c r="P186" s="34"/>
      <c r="Q186" s="35"/>
    </row>
    <row r="187" spans="1:17" ht="13" x14ac:dyDescent="0.15">
      <c r="A187" s="14"/>
      <c r="B187" s="3" t="s">
        <v>86</v>
      </c>
      <c r="C187" s="39" t="s">
        <v>70</v>
      </c>
      <c r="D187" s="39"/>
      <c r="E187" s="39"/>
      <c r="F187" s="39"/>
      <c r="G187" s="40"/>
      <c r="P187" s="34"/>
      <c r="Q187" s="35"/>
    </row>
    <row r="188" spans="1:17" ht="13" x14ac:dyDescent="0.15">
      <c r="A188" s="14"/>
      <c r="B188" s="3" t="s">
        <v>86</v>
      </c>
      <c r="C188" s="39" t="s">
        <v>70</v>
      </c>
      <c r="D188" s="39"/>
      <c r="E188" s="39"/>
      <c r="F188" s="39"/>
      <c r="G188" s="40"/>
      <c r="P188" s="34"/>
      <c r="Q188" s="35"/>
    </row>
    <row r="189" spans="1:17" ht="13" x14ac:dyDescent="0.15">
      <c r="A189" s="14"/>
      <c r="B189" s="3" t="s">
        <v>86</v>
      </c>
      <c r="C189" s="39" t="s">
        <v>70</v>
      </c>
      <c r="D189" s="39"/>
      <c r="E189" s="39"/>
      <c r="F189" s="39"/>
      <c r="G189" s="40"/>
      <c r="P189" s="34"/>
      <c r="Q189" s="35"/>
    </row>
    <row r="190" spans="1:17" ht="13" x14ac:dyDescent="0.15">
      <c r="A190" s="14"/>
      <c r="B190" s="3" t="s">
        <v>86</v>
      </c>
      <c r="C190" s="39" t="s">
        <v>70</v>
      </c>
      <c r="D190" s="39"/>
      <c r="E190" s="39"/>
      <c r="F190" s="39"/>
      <c r="G190" s="40"/>
      <c r="P190" s="34"/>
      <c r="Q190" s="35"/>
    </row>
    <row r="191" spans="1:17" ht="13" x14ac:dyDescent="0.15">
      <c r="A191" s="14"/>
      <c r="B191" s="3" t="s">
        <v>86</v>
      </c>
      <c r="C191" s="39" t="s">
        <v>70</v>
      </c>
      <c r="D191" s="39"/>
      <c r="E191" s="39"/>
      <c r="F191" s="39"/>
      <c r="G191" s="40"/>
      <c r="P191" s="34"/>
      <c r="Q191" s="35"/>
    </row>
    <row r="192" spans="1:17" ht="13" x14ac:dyDescent="0.15">
      <c r="A192" s="14"/>
      <c r="B192" s="3" t="s">
        <v>86</v>
      </c>
      <c r="C192" s="39" t="s">
        <v>70</v>
      </c>
      <c r="D192" s="39"/>
      <c r="E192" s="39"/>
      <c r="F192" s="39"/>
      <c r="G192" s="40"/>
      <c r="P192" s="34"/>
      <c r="Q192" s="35"/>
    </row>
    <row r="193" spans="1:17" ht="13" x14ac:dyDescent="0.15">
      <c r="A193" s="14"/>
      <c r="B193" s="3" t="s">
        <v>86</v>
      </c>
      <c r="C193" s="39" t="s">
        <v>80</v>
      </c>
      <c r="D193" s="39"/>
      <c r="E193" s="39"/>
      <c r="F193" s="39"/>
      <c r="G193" s="40"/>
      <c r="P193" s="34"/>
      <c r="Q193" s="35"/>
    </row>
    <row r="194" spans="1:17" ht="13" x14ac:dyDescent="0.15">
      <c r="A194" s="14"/>
      <c r="B194" s="3" t="s">
        <v>87</v>
      </c>
      <c r="C194" s="39" t="s">
        <v>70</v>
      </c>
      <c r="D194" s="39"/>
      <c r="E194" s="39"/>
      <c r="F194" s="39"/>
      <c r="G194" s="40"/>
      <c r="P194" s="34"/>
      <c r="Q194" s="35"/>
    </row>
    <row r="195" spans="1:17" ht="13" x14ac:dyDescent="0.15">
      <c r="A195" s="14"/>
      <c r="B195" s="3" t="s">
        <v>87</v>
      </c>
      <c r="C195" s="39" t="s">
        <v>70</v>
      </c>
      <c r="D195" s="39"/>
      <c r="E195" s="39"/>
      <c r="F195" s="39"/>
      <c r="G195" s="40"/>
      <c r="P195" s="34"/>
      <c r="Q195" s="35"/>
    </row>
    <row r="196" spans="1:17" ht="13" x14ac:dyDescent="0.15">
      <c r="A196" s="14"/>
      <c r="B196" s="3" t="s">
        <v>87</v>
      </c>
      <c r="C196" s="39" t="s">
        <v>70</v>
      </c>
      <c r="D196" s="39"/>
      <c r="E196" s="39"/>
      <c r="F196" s="39"/>
      <c r="G196" s="40"/>
      <c r="P196" s="34"/>
      <c r="Q196" s="35"/>
    </row>
    <row r="197" spans="1:17" ht="13" x14ac:dyDescent="0.15">
      <c r="A197" s="14"/>
      <c r="B197" s="3" t="s">
        <v>87</v>
      </c>
      <c r="C197" s="39" t="s">
        <v>70</v>
      </c>
      <c r="D197" s="39"/>
      <c r="E197" s="39"/>
      <c r="F197" s="39"/>
      <c r="G197" s="40"/>
      <c r="P197" s="34"/>
      <c r="Q197" s="35"/>
    </row>
    <row r="198" spans="1:17" ht="13" x14ac:dyDescent="0.15">
      <c r="A198" s="14"/>
      <c r="B198" s="3" t="s">
        <v>87</v>
      </c>
      <c r="C198" s="39" t="s">
        <v>70</v>
      </c>
      <c r="D198" s="39"/>
      <c r="E198" s="39"/>
      <c r="F198" s="39"/>
      <c r="G198" s="40"/>
      <c r="P198" s="34"/>
      <c r="Q198" s="35"/>
    </row>
    <row r="199" spans="1:17" ht="13" x14ac:dyDescent="0.15">
      <c r="A199" s="14"/>
      <c r="B199" s="3" t="s">
        <v>87</v>
      </c>
      <c r="C199" s="39" t="s">
        <v>70</v>
      </c>
      <c r="D199" s="39"/>
      <c r="E199" s="39"/>
      <c r="F199" s="39"/>
      <c r="G199" s="40"/>
      <c r="P199" s="34"/>
      <c r="Q199" s="35"/>
    </row>
    <row r="200" spans="1:17" ht="13" x14ac:dyDescent="0.15">
      <c r="A200" s="14"/>
      <c r="B200" s="3" t="s">
        <v>87</v>
      </c>
      <c r="C200" s="39" t="s">
        <v>70</v>
      </c>
      <c r="D200" s="39"/>
      <c r="E200" s="39"/>
      <c r="F200" s="39"/>
      <c r="G200" s="40"/>
      <c r="P200" s="34"/>
      <c r="Q200" s="35"/>
    </row>
    <row r="201" spans="1:17" ht="13" x14ac:dyDescent="0.15">
      <c r="A201" s="14"/>
      <c r="B201" s="3" t="s">
        <v>87</v>
      </c>
      <c r="C201" s="39" t="s">
        <v>70</v>
      </c>
      <c r="D201" s="39"/>
      <c r="E201" s="39"/>
      <c r="F201" s="39"/>
      <c r="G201" s="40"/>
      <c r="P201" s="34"/>
      <c r="Q201" s="35"/>
    </row>
    <row r="202" spans="1:17" ht="13" x14ac:dyDescent="0.15">
      <c r="A202" s="14"/>
      <c r="B202" s="3" t="s">
        <v>87</v>
      </c>
      <c r="C202" s="39" t="s">
        <v>80</v>
      </c>
      <c r="D202" s="39"/>
      <c r="E202" s="39"/>
      <c r="F202" s="39"/>
      <c r="G202" s="40"/>
      <c r="P202" s="34"/>
      <c r="Q202" s="35"/>
    </row>
    <row r="203" spans="1:17" ht="13" x14ac:dyDescent="0.15">
      <c r="A203" s="14"/>
      <c r="B203" s="3" t="s">
        <v>88</v>
      </c>
      <c r="C203" s="39" t="s">
        <v>70</v>
      </c>
      <c r="D203" s="39"/>
      <c r="E203" s="39"/>
      <c r="F203" s="39"/>
      <c r="G203" s="40"/>
      <c r="P203" s="34"/>
      <c r="Q203" s="35"/>
    </row>
    <row r="204" spans="1:17" ht="13" x14ac:dyDescent="0.15">
      <c r="A204" s="14"/>
      <c r="B204" s="3" t="s">
        <v>88</v>
      </c>
      <c r="C204" s="39" t="s">
        <v>70</v>
      </c>
      <c r="D204" s="39"/>
      <c r="E204" s="39"/>
      <c r="F204" s="39"/>
      <c r="G204" s="40"/>
      <c r="P204" s="34"/>
      <c r="Q204" s="35"/>
    </row>
    <row r="205" spans="1:17" ht="13" x14ac:dyDescent="0.15">
      <c r="A205" s="14"/>
      <c r="B205" s="3" t="s">
        <v>88</v>
      </c>
      <c r="C205" s="39" t="s">
        <v>70</v>
      </c>
      <c r="D205" s="39"/>
      <c r="E205" s="39"/>
      <c r="F205" s="39"/>
      <c r="G205" s="40"/>
      <c r="P205" s="34"/>
      <c r="Q205" s="35"/>
    </row>
    <row r="206" spans="1:17" ht="13" x14ac:dyDescent="0.15">
      <c r="A206" s="14"/>
      <c r="B206" s="3" t="s">
        <v>88</v>
      </c>
      <c r="C206" s="39" t="s">
        <v>70</v>
      </c>
      <c r="D206" s="39"/>
      <c r="E206" s="39"/>
      <c r="F206" s="39"/>
      <c r="G206" s="40"/>
      <c r="P206" s="34"/>
      <c r="Q206" s="35"/>
    </row>
    <row r="207" spans="1:17" ht="13" x14ac:dyDescent="0.15">
      <c r="A207" s="14"/>
      <c r="B207" s="3" t="s">
        <v>88</v>
      </c>
      <c r="C207" s="39" t="s">
        <v>70</v>
      </c>
      <c r="D207" s="39"/>
      <c r="E207" s="39"/>
      <c r="F207" s="39"/>
      <c r="G207" s="40"/>
      <c r="P207" s="34"/>
      <c r="Q207" s="35"/>
    </row>
    <row r="208" spans="1:17" ht="13" x14ac:dyDescent="0.15">
      <c r="A208" s="14"/>
      <c r="B208" s="3" t="s">
        <v>88</v>
      </c>
      <c r="C208" s="39" t="s">
        <v>70</v>
      </c>
      <c r="D208" s="39"/>
      <c r="E208" s="39"/>
      <c r="F208" s="39"/>
      <c r="G208" s="40"/>
      <c r="P208" s="34"/>
      <c r="Q208" s="35"/>
    </row>
    <row r="209" spans="1:17" ht="13" x14ac:dyDescent="0.15">
      <c r="A209" s="14"/>
      <c r="B209" s="3" t="s">
        <v>88</v>
      </c>
      <c r="C209" s="39" t="s">
        <v>70</v>
      </c>
      <c r="D209" s="39"/>
      <c r="E209" s="39"/>
      <c r="F209" s="39"/>
      <c r="G209" s="40"/>
      <c r="P209" s="34"/>
      <c r="Q209" s="35"/>
    </row>
    <row r="210" spans="1:17" ht="13" x14ac:dyDescent="0.15">
      <c r="A210" s="14"/>
      <c r="B210" s="3" t="s">
        <v>88</v>
      </c>
      <c r="C210" s="39" t="s">
        <v>70</v>
      </c>
      <c r="D210" s="39"/>
      <c r="E210" s="39"/>
      <c r="F210" s="39"/>
      <c r="G210" s="40"/>
      <c r="P210" s="34"/>
      <c r="Q210" s="35"/>
    </row>
    <row r="211" spans="1:17" ht="13" x14ac:dyDescent="0.15">
      <c r="A211" s="14"/>
      <c r="B211" s="3" t="s">
        <v>88</v>
      </c>
      <c r="C211" s="39" t="s">
        <v>80</v>
      </c>
      <c r="D211" s="39"/>
      <c r="E211" s="39"/>
      <c r="F211" s="39"/>
      <c r="G211" s="40"/>
      <c r="P211" s="34"/>
      <c r="Q211" s="35"/>
    </row>
    <row r="212" spans="1:17" ht="13" x14ac:dyDescent="0.15">
      <c r="A212" s="14"/>
      <c r="C212" s="25"/>
      <c r="D212" s="25"/>
      <c r="E212" s="25"/>
      <c r="F212" s="25"/>
      <c r="G212" s="42"/>
      <c r="P212" s="34"/>
      <c r="Q212" s="35"/>
    </row>
    <row r="213" spans="1:17" ht="13" x14ac:dyDescent="0.15">
      <c r="A213" s="14"/>
      <c r="C213" s="25"/>
      <c r="D213" s="25"/>
      <c r="E213" s="25"/>
      <c r="F213" s="25"/>
      <c r="G213" s="42"/>
      <c r="P213" s="34"/>
      <c r="Q213" s="35"/>
    </row>
    <row r="214" spans="1:17" ht="13" x14ac:dyDescent="0.15">
      <c r="A214" s="14"/>
      <c r="C214" s="25"/>
      <c r="D214" s="25"/>
      <c r="E214" s="25"/>
      <c r="F214" s="25"/>
      <c r="G214" s="42"/>
      <c r="P214" s="34"/>
      <c r="Q214" s="35"/>
    </row>
    <row r="215" spans="1:17" ht="13" x14ac:dyDescent="0.15">
      <c r="A215" s="14"/>
      <c r="C215" s="25"/>
      <c r="D215" s="25"/>
      <c r="E215" s="25"/>
      <c r="F215" s="25"/>
      <c r="G215" s="42"/>
      <c r="P215" s="34"/>
      <c r="Q215" s="35"/>
    </row>
    <row r="216" spans="1:17" ht="13" x14ac:dyDescent="0.15">
      <c r="A216" s="14"/>
      <c r="C216" s="25"/>
      <c r="D216" s="25"/>
      <c r="E216" s="25"/>
      <c r="F216" s="25"/>
      <c r="G216" s="42"/>
      <c r="P216" s="34"/>
      <c r="Q216" s="35"/>
    </row>
    <row r="217" spans="1:17" ht="13" x14ac:dyDescent="0.15">
      <c r="A217" s="14"/>
      <c r="C217" s="25"/>
      <c r="D217" s="25"/>
      <c r="E217" s="25"/>
      <c r="F217" s="25"/>
      <c r="G217" s="42"/>
      <c r="P217" s="34"/>
      <c r="Q217" s="35"/>
    </row>
    <row r="218" spans="1:17" ht="13" x14ac:dyDescent="0.15">
      <c r="A218" s="14"/>
      <c r="C218" s="25"/>
      <c r="D218" s="25"/>
      <c r="E218" s="25"/>
      <c r="F218" s="25"/>
      <c r="G218" s="42"/>
      <c r="P218" s="34"/>
      <c r="Q218" s="35"/>
    </row>
    <row r="219" spans="1:17" ht="13" x14ac:dyDescent="0.15">
      <c r="A219" s="14"/>
      <c r="C219" s="25"/>
      <c r="D219" s="25"/>
      <c r="E219" s="25"/>
      <c r="F219" s="25"/>
      <c r="G219" s="42"/>
      <c r="P219" s="34"/>
      <c r="Q219" s="35"/>
    </row>
    <row r="220" spans="1:17" ht="13" x14ac:dyDescent="0.15">
      <c r="A220" s="14"/>
      <c r="C220" s="25"/>
      <c r="D220" s="25"/>
      <c r="E220" s="25"/>
      <c r="F220" s="25"/>
      <c r="G220" s="42"/>
      <c r="P220" s="34"/>
      <c r="Q220" s="35"/>
    </row>
    <row r="221" spans="1:17" ht="13" x14ac:dyDescent="0.15">
      <c r="A221" s="14"/>
      <c r="C221" s="25"/>
      <c r="D221" s="25"/>
      <c r="E221" s="25"/>
      <c r="F221" s="25"/>
      <c r="G221" s="42"/>
      <c r="P221" s="34"/>
      <c r="Q221" s="35"/>
    </row>
    <row r="222" spans="1:17" ht="13" x14ac:dyDescent="0.15">
      <c r="A222" s="14"/>
      <c r="C222" s="25"/>
      <c r="D222" s="25"/>
      <c r="E222" s="25"/>
      <c r="F222" s="25"/>
      <c r="G222" s="42"/>
      <c r="P222" s="34"/>
      <c r="Q222" s="35"/>
    </row>
    <row r="223" spans="1:17" ht="13" x14ac:dyDescent="0.15">
      <c r="A223" s="14"/>
      <c r="C223" s="25"/>
      <c r="D223" s="25"/>
      <c r="E223" s="25"/>
      <c r="F223" s="25"/>
      <c r="G223" s="42"/>
      <c r="P223" s="34"/>
      <c r="Q223" s="35"/>
    </row>
    <row r="224" spans="1:17" ht="13" x14ac:dyDescent="0.15">
      <c r="A224" s="14"/>
      <c r="C224" s="25"/>
      <c r="D224" s="25"/>
      <c r="E224" s="25"/>
      <c r="F224" s="25"/>
      <c r="G224" s="42"/>
      <c r="P224" s="34"/>
      <c r="Q224" s="35"/>
    </row>
    <row r="225" spans="1:17" ht="13" x14ac:dyDescent="0.15">
      <c r="A225" s="14"/>
      <c r="C225" s="25"/>
      <c r="D225" s="25"/>
      <c r="E225" s="25"/>
      <c r="F225" s="25"/>
      <c r="G225" s="42"/>
      <c r="P225" s="34"/>
      <c r="Q225" s="35"/>
    </row>
    <row r="226" spans="1:17" ht="13" x14ac:dyDescent="0.15">
      <c r="A226" s="14"/>
      <c r="C226" s="25"/>
      <c r="D226" s="25"/>
      <c r="E226" s="25"/>
      <c r="F226" s="25"/>
      <c r="G226" s="42"/>
      <c r="P226" s="34"/>
      <c r="Q226" s="35"/>
    </row>
    <row r="227" spans="1:17" ht="13" x14ac:dyDescent="0.15">
      <c r="A227" s="14"/>
      <c r="C227" s="25"/>
      <c r="D227" s="25"/>
      <c r="E227" s="25"/>
      <c r="F227" s="25"/>
      <c r="G227" s="42"/>
      <c r="P227" s="34"/>
      <c r="Q227" s="35"/>
    </row>
    <row r="228" spans="1:17" ht="13" x14ac:dyDescent="0.15">
      <c r="A228" s="14"/>
      <c r="C228" s="25"/>
      <c r="D228" s="25"/>
      <c r="E228" s="25"/>
      <c r="F228" s="25"/>
      <c r="G228" s="42"/>
      <c r="P228" s="34"/>
      <c r="Q228" s="35"/>
    </row>
    <row r="229" spans="1:17" ht="13" x14ac:dyDescent="0.15">
      <c r="A229" s="14"/>
      <c r="C229" s="25"/>
      <c r="D229" s="25"/>
      <c r="E229" s="25"/>
      <c r="F229" s="25"/>
      <c r="G229" s="42"/>
      <c r="P229" s="34"/>
      <c r="Q229" s="35"/>
    </row>
    <row r="230" spans="1:17" ht="13" x14ac:dyDescent="0.15">
      <c r="A230" s="14"/>
      <c r="C230" s="25"/>
      <c r="D230" s="25"/>
      <c r="E230" s="25"/>
      <c r="F230" s="25"/>
      <c r="G230" s="42"/>
      <c r="P230" s="34"/>
      <c r="Q230" s="35"/>
    </row>
    <row r="231" spans="1:17" ht="13" x14ac:dyDescent="0.15">
      <c r="A231" s="14"/>
      <c r="C231" s="25"/>
      <c r="D231" s="25"/>
      <c r="E231" s="25"/>
      <c r="F231" s="25"/>
      <c r="G231" s="42"/>
      <c r="P231" s="34"/>
      <c r="Q231" s="35"/>
    </row>
    <row r="232" spans="1:17" ht="13" x14ac:dyDescent="0.15">
      <c r="A232" s="14"/>
      <c r="C232" s="25"/>
      <c r="D232" s="25"/>
      <c r="E232" s="25"/>
      <c r="F232" s="25"/>
      <c r="G232" s="42"/>
      <c r="P232" s="34"/>
      <c r="Q232" s="35"/>
    </row>
    <row r="233" spans="1:17" ht="13" x14ac:dyDescent="0.15">
      <c r="A233" s="14"/>
      <c r="C233" s="25"/>
      <c r="D233" s="25"/>
      <c r="E233" s="25"/>
      <c r="F233" s="25"/>
      <c r="G233" s="42"/>
      <c r="P233" s="34"/>
      <c r="Q233" s="35"/>
    </row>
    <row r="234" spans="1:17" ht="13" x14ac:dyDescent="0.15">
      <c r="A234" s="14"/>
      <c r="C234" s="25"/>
      <c r="D234" s="25"/>
      <c r="E234" s="25"/>
      <c r="F234" s="25"/>
      <c r="G234" s="42"/>
      <c r="P234" s="34"/>
      <c r="Q234" s="35"/>
    </row>
    <row r="235" spans="1:17" ht="13" x14ac:dyDescent="0.15">
      <c r="A235" s="14"/>
      <c r="C235" s="25"/>
      <c r="D235" s="25"/>
      <c r="E235" s="25"/>
      <c r="F235" s="25"/>
      <c r="G235" s="42"/>
      <c r="P235" s="34"/>
      <c r="Q235" s="35"/>
    </row>
    <row r="236" spans="1:17" ht="13" x14ac:dyDescent="0.15">
      <c r="A236" s="14"/>
      <c r="C236" s="25"/>
      <c r="D236" s="25"/>
      <c r="E236" s="25"/>
      <c r="F236" s="25"/>
      <c r="G236" s="42"/>
      <c r="P236" s="34"/>
      <c r="Q236" s="35"/>
    </row>
    <row r="237" spans="1:17" ht="13" x14ac:dyDescent="0.15">
      <c r="A237" s="14"/>
      <c r="C237" s="25"/>
      <c r="D237" s="25"/>
      <c r="E237" s="25"/>
      <c r="F237" s="25"/>
      <c r="G237" s="42"/>
      <c r="P237" s="34"/>
      <c r="Q237" s="35"/>
    </row>
    <row r="238" spans="1:17" ht="13" x14ac:dyDescent="0.15">
      <c r="A238" s="14"/>
      <c r="C238" s="25"/>
      <c r="D238" s="25"/>
      <c r="E238" s="25"/>
      <c r="F238" s="25"/>
      <c r="G238" s="42"/>
      <c r="P238" s="34"/>
      <c r="Q238" s="35"/>
    </row>
    <row r="239" spans="1:17" ht="13" x14ac:dyDescent="0.15">
      <c r="A239" s="14"/>
      <c r="C239" s="25"/>
      <c r="D239" s="25"/>
      <c r="E239" s="25"/>
      <c r="F239" s="25"/>
      <c r="G239" s="42"/>
      <c r="P239" s="34"/>
      <c r="Q239" s="35"/>
    </row>
    <row r="240" spans="1:17" ht="13" x14ac:dyDescent="0.15">
      <c r="A240" s="14"/>
      <c r="C240" s="25"/>
      <c r="D240" s="25"/>
      <c r="E240" s="25"/>
      <c r="F240" s="25"/>
      <c r="G240" s="42"/>
      <c r="P240" s="34"/>
      <c r="Q240" s="35"/>
    </row>
    <row r="241" spans="1:17" ht="13" x14ac:dyDescent="0.15">
      <c r="A241" s="14"/>
      <c r="C241" s="25"/>
      <c r="D241" s="25"/>
      <c r="E241" s="25"/>
      <c r="F241" s="25"/>
      <c r="G241" s="42"/>
      <c r="P241" s="34"/>
      <c r="Q241" s="35"/>
    </row>
    <row r="242" spans="1:17" ht="13" x14ac:dyDescent="0.15">
      <c r="A242" s="14"/>
      <c r="C242" s="25"/>
      <c r="D242" s="25"/>
      <c r="E242" s="25"/>
      <c r="F242" s="25"/>
      <c r="G242" s="42"/>
      <c r="P242" s="34"/>
      <c r="Q242" s="35"/>
    </row>
    <row r="243" spans="1:17" ht="13" x14ac:dyDescent="0.15">
      <c r="A243" s="14"/>
      <c r="C243" s="25"/>
      <c r="D243" s="25"/>
      <c r="E243" s="25"/>
      <c r="F243" s="25"/>
      <c r="G243" s="42"/>
      <c r="P243" s="34"/>
      <c r="Q243" s="35"/>
    </row>
    <row r="244" spans="1:17" ht="13" x14ac:dyDescent="0.15">
      <c r="A244" s="14"/>
      <c r="C244" s="25"/>
      <c r="D244" s="25"/>
      <c r="E244" s="25"/>
      <c r="F244" s="25"/>
      <c r="G244" s="42"/>
      <c r="P244" s="34"/>
      <c r="Q244" s="35"/>
    </row>
    <row r="245" spans="1:17" ht="13" x14ac:dyDescent="0.15">
      <c r="A245" s="14"/>
      <c r="C245" s="25"/>
      <c r="D245" s="25"/>
      <c r="E245" s="25"/>
      <c r="F245" s="25"/>
      <c r="G245" s="42"/>
      <c r="P245" s="34"/>
      <c r="Q245" s="35"/>
    </row>
    <row r="246" spans="1:17" ht="13" x14ac:dyDescent="0.15">
      <c r="A246" s="14"/>
      <c r="C246" s="25"/>
      <c r="D246" s="25"/>
      <c r="E246" s="25"/>
      <c r="F246" s="25"/>
      <c r="G246" s="42"/>
      <c r="P246" s="34"/>
      <c r="Q246" s="35"/>
    </row>
    <row r="247" spans="1:17" ht="13" x14ac:dyDescent="0.15">
      <c r="A247" s="14"/>
      <c r="C247" s="25"/>
      <c r="D247" s="25"/>
      <c r="E247" s="25"/>
      <c r="F247" s="25"/>
      <c r="G247" s="42"/>
      <c r="P247" s="34"/>
      <c r="Q247" s="35"/>
    </row>
    <row r="248" spans="1:17" ht="13" x14ac:dyDescent="0.15">
      <c r="A248" s="14"/>
      <c r="C248" s="25"/>
      <c r="D248" s="25"/>
      <c r="E248" s="25"/>
      <c r="F248" s="25"/>
      <c r="G248" s="42"/>
      <c r="P248" s="34"/>
      <c r="Q248" s="35"/>
    </row>
    <row r="249" spans="1:17" ht="13" x14ac:dyDescent="0.15">
      <c r="A249" s="14"/>
      <c r="C249" s="25"/>
      <c r="D249" s="25"/>
      <c r="E249" s="25"/>
      <c r="F249" s="25"/>
      <c r="G249" s="42"/>
      <c r="P249" s="34"/>
      <c r="Q249" s="35"/>
    </row>
    <row r="250" spans="1:17" ht="13" x14ac:dyDescent="0.15">
      <c r="A250" s="14"/>
      <c r="C250" s="25"/>
      <c r="D250" s="25"/>
      <c r="E250" s="25"/>
      <c r="F250" s="25"/>
      <c r="G250" s="42"/>
      <c r="P250" s="34"/>
      <c r="Q250" s="35"/>
    </row>
    <row r="251" spans="1:17" ht="13" x14ac:dyDescent="0.15">
      <c r="A251" s="14"/>
      <c r="C251" s="25"/>
      <c r="D251" s="25"/>
      <c r="E251" s="25"/>
      <c r="F251" s="25"/>
      <c r="G251" s="42"/>
      <c r="P251" s="34"/>
      <c r="Q251" s="35"/>
    </row>
    <row r="252" spans="1:17" ht="13" x14ac:dyDescent="0.15">
      <c r="A252" s="14"/>
      <c r="C252" s="25"/>
      <c r="D252" s="25"/>
      <c r="E252" s="25"/>
      <c r="F252" s="25"/>
      <c r="G252" s="42"/>
      <c r="P252" s="34"/>
      <c r="Q252" s="35"/>
    </row>
    <row r="253" spans="1:17" ht="13" x14ac:dyDescent="0.15">
      <c r="A253" s="14"/>
      <c r="C253" s="25"/>
      <c r="D253" s="25"/>
      <c r="E253" s="25"/>
      <c r="F253" s="25"/>
      <c r="G253" s="42"/>
      <c r="P253" s="34"/>
      <c r="Q253" s="35"/>
    </row>
    <row r="254" spans="1:17" ht="13" x14ac:dyDescent="0.15">
      <c r="A254" s="14"/>
      <c r="C254" s="25"/>
      <c r="D254" s="25"/>
      <c r="E254" s="25"/>
      <c r="F254" s="25"/>
      <c r="G254" s="42"/>
      <c r="P254" s="34"/>
      <c r="Q254" s="35"/>
    </row>
    <row r="255" spans="1:17" ht="13" x14ac:dyDescent="0.15">
      <c r="A255" s="14"/>
      <c r="C255" s="25"/>
      <c r="D255" s="25"/>
      <c r="E255" s="25"/>
      <c r="F255" s="25"/>
      <c r="G255" s="42"/>
      <c r="P255" s="34"/>
      <c r="Q255" s="35"/>
    </row>
    <row r="256" spans="1:17" ht="13" x14ac:dyDescent="0.15">
      <c r="A256" s="14"/>
      <c r="C256" s="25"/>
      <c r="D256" s="25"/>
      <c r="E256" s="25"/>
      <c r="F256" s="25"/>
      <c r="G256" s="42"/>
      <c r="P256" s="34"/>
      <c r="Q256" s="35"/>
    </row>
    <row r="257" spans="1:17" ht="13" x14ac:dyDescent="0.15">
      <c r="A257" s="14"/>
      <c r="C257" s="25"/>
      <c r="D257" s="25"/>
      <c r="E257" s="25"/>
      <c r="F257" s="25"/>
      <c r="G257" s="42"/>
      <c r="P257" s="34"/>
      <c r="Q257" s="35"/>
    </row>
    <row r="258" spans="1:17" ht="13" x14ac:dyDescent="0.15">
      <c r="A258" s="14"/>
      <c r="C258" s="25"/>
      <c r="D258" s="25"/>
      <c r="E258" s="25"/>
      <c r="F258" s="25"/>
      <c r="G258" s="42"/>
      <c r="P258" s="34"/>
      <c r="Q258" s="35"/>
    </row>
    <row r="259" spans="1:17" ht="13" x14ac:dyDescent="0.15">
      <c r="A259" s="14"/>
      <c r="C259" s="25"/>
      <c r="D259" s="25"/>
      <c r="E259" s="25"/>
      <c r="F259" s="25"/>
      <c r="G259" s="42"/>
      <c r="P259" s="34"/>
      <c r="Q259" s="35"/>
    </row>
    <row r="260" spans="1:17" ht="13" x14ac:dyDescent="0.15">
      <c r="A260" s="14"/>
      <c r="C260" s="25"/>
      <c r="D260" s="25"/>
      <c r="E260" s="25"/>
      <c r="F260" s="25"/>
      <c r="G260" s="42"/>
      <c r="P260" s="34"/>
      <c r="Q260" s="35"/>
    </row>
    <row r="261" spans="1:17" ht="13" x14ac:dyDescent="0.15">
      <c r="A261" s="14"/>
      <c r="C261" s="25"/>
      <c r="D261" s="25"/>
      <c r="E261" s="25"/>
      <c r="F261" s="25"/>
      <c r="G261" s="42"/>
      <c r="P261" s="34"/>
      <c r="Q261" s="35"/>
    </row>
    <row r="262" spans="1:17" ht="13" x14ac:dyDescent="0.15">
      <c r="A262" s="14"/>
      <c r="C262" s="25"/>
      <c r="D262" s="25"/>
      <c r="E262" s="25"/>
      <c r="F262" s="25"/>
      <c r="G262" s="42"/>
      <c r="P262" s="34"/>
      <c r="Q262" s="35"/>
    </row>
    <row r="263" spans="1:17" ht="13" x14ac:dyDescent="0.15">
      <c r="A263" s="14"/>
      <c r="C263" s="25"/>
      <c r="D263" s="25"/>
      <c r="E263" s="25"/>
      <c r="F263" s="25"/>
      <c r="G263" s="42"/>
      <c r="P263" s="34"/>
      <c r="Q263" s="35"/>
    </row>
    <row r="264" spans="1:17" ht="13" x14ac:dyDescent="0.15">
      <c r="A264" s="14"/>
      <c r="C264" s="25"/>
      <c r="D264" s="25"/>
      <c r="E264" s="25"/>
      <c r="F264" s="25"/>
      <c r="G264" s="42"/>
      <c r="P264" s="34"/>
      <c r="Q264" s="35"/>
    </row>
    <row r="265" spans="1:17" ht="13" x14ac:dyDescent="0.15">
      <c r="A265" s="14"/>
      <c r="C265" s="25"/>
      <c r="D265" s="25"/>
      <c r="E265" s="25"/>
      <c r="F265" s="25"/>
      <c r="G265" s="42"/>
      <c r="P265" s="34"/>
      <c r="Q265" s="35"/>
    </row>
    <row r="266" spans="1:17" ht="13" x14ac:dyDescent="0.15">
      <c r="A266" s="14"/>
      <c r="C266" s="25"/>
      <c r="D266" s="25"/>
      <c r="E266" s="25"/>
      <c r="F266" s="25"/>
      <c r="G266" s="42"/>
      <c r="P266" s="34"/>
      <c r="Q266" s="35"/>
    </row>
    <row r="267" spans="1:17" ht="13" x14ac:dyDescent="0.15">
      <c r="A267" s="14"/>
      <c r="C267" s="25"/>
      <c r="D267" s="25"/>
      <c r="E267" s="25"/>
      <c r="F267" s="25"/>
      <c r="G267" s="42"/>
      <c r="P267" s="34"/>
      <c r="Q267" s="35"/>
    </row>
    <row r="268" spans="1:17" ht="13" x14ac:dyDescent="0.15">
      <c r="A268" s="14"/>
      <c r="C268" s="25"/>
      <c r="D268" s="25"/>
      <c r="E268" s="25"/>
      <c r="F268" s="25"/>
      <c r="G268" s="42"/>
      <c r="P268" s="34"/>
      <c r="Q268" s="35"/>
    </row>
    <row r="269" spans="1:17" ht="13" x14ac:dyDescent="0.15">
      <c r="A269" s="14"/>
      <c r="C269" s="25"/>
      <c r="D269" s="25"/>
      <c r="E269" s="25"/>
      <c r="F269" s="25"/>
      <c r="G269" s="42"/>
      <c r="P269" s="34"/>
      <c r="Q269" s="35"/>
    </row>
    <row r="270" spans="1:17" ht="13" x14ac:dyDescent="0.15">
      <c r="A270" s="14"/>
      <c r="C270" s="25"/>
      <c r="D270" s="25"/>
      <c r="E270" s="25"/>
      <c r="F270" s="25"/>
      <c r="G270" s="42"/>
      <c r="P270" s="34"/>
      <c r="Q270" s="35"/>
    </row>
    <row r="271" spans="1:17" ht="13" x14ac:dyDescent="0.15">
      <c r="A271" s="14"/>
      <c r="C271" s="25"/>
      <c r="D271" s="25"/>
      <c r="E271" s="25"/>
      <c r="F271" s="25"/>
      <c r="G271" s="42"/>
      <c r="P271" s="34"/>
      <c r="Q271" s="35"/>
    </row>
    <row r="272" spans="1:17" ht="13" x14ac:dyDescent="0.15">
      <c r="A272" s="14"/>
      <c r="C272" s="25"/>
      <c r="D272" s="25"/>
      <c r="E272" s="25"/>
      <c r="F272" s="25"/>
      <c r="G272" s="42"/>
      <c r="P272" s="34"/>
      <c r="Q272" s="35"/>
    </row>
    <row r="273" spans="1:17" ht="13" x14ac:dyDescent="0.15">
      <c r="A273" s="14"/>
      <c r="C273" s="25"/>
      <c r="D273" s="25"/>
      <c r="E273" s="25"/>
      <c r="F273" s="25"/>
      <c r="G273" s="42"/>
      <c r="P273" s="34"/>
      <c r="Q273" s="35"/>
    </row>
    <row r="274" spans="1:17" ht="13" x14ac:dyDescent="0.15">
      <c r="A274" s="14"/>
      <c r="C274" s="25"/>
      <c r="D274" s="25"/>
      <c r="E274" s="25"/>
      <c r="F274" s="25"/>
      <c r="G274" s="42"/>
      <c r="P274" s="34"/>
      <c r="Q274" s="35"/>
    </row>
    <row r="275" spans="1:17" ht="13" x14ac:dyDescent="0.15">
      <c r="A275" s="14"/>
      <c r="C275" s="25"/>
      <c r="D275" s="25"/>
      <c r="E275" s="25"/>
      <c r="F275" s="25"/>
      <c r="G275" s="42"/>
      <c r="P275" s="34"/>
      <c r="Q275" s="35"/>
    </row>
    <row r="276" spans="1:17" ht="13" x14ac:dyDescent="0.15">
      <c r="A276" s="14"/>
      <c r="C276" s="25"/>
      <c r="D276" s="25"/>
      <c r="E276" s="25"/>
      <c r="F276" s="25"/>
      <c r="G276" s="42"/>
      <c r="P276" s="34"/>
      <c r="Q276" s="35"/>
    </row>
    <row r="277" spans="1:17" ht="13" x14ac:dyDescent="0.15">
      <c r="A277" s="14"/>
      <c r="C277" s="25"/>
      <c r="D277" s="25"/>
      <c r="E277" s="25"/>
      <c r="F277" s="25"/>
      <c r="G277" s="42"/>
      <c r="P277" s="34"/>
      <c r="Q277" s="35"/>
    </row>
    <row r="278" spans="1:17" ht="13" x14ac:dyDescent="0.15">
      <c r="A278" s="14"/>
      <c r="C278" s="25"/>
      <c r="D278" s="25"/>
      <c r="E278" s="25"/>
      <c r="F278" s="25"/>
      <c r="G278" s="42"/>
      <c r="P278" s="34"/>
      <c r="Q278" s="35"/>
    </row>
    <row r="279" spans="1:17" ht="13" x14ac:dyDescent="0.15">
      <c r="A279" s="14"/>
      <c r="C279" s="25"/>
      <c r="D279" s="25"/>
      <c r="E279" s="25"/>
      <c r="F279" s="25"/>
      <c r="G279" s="42"/>
      <c r="P279" s="34"/>
      <c r="Q279" s="35"/>
    </row>
    <row r="280" spans="1:17" ht="13" x14ac:dyDescent="0.15">
      <c r="A280" s="14"/>
      <c r="C280" s="25"/>
      <c r="D280" s="25"/>
      <c r="E280" s="25"/>
      <c r="F280" s="25"/>
      <c r="G280" s="42"/>
      <c r="P280" s="34"/>
      <c r="Q280" s="35"/>
    </row>
    <row r="281" spans="1:17" ht="13" x14ac:dyDescent="0.15">
      <c r="A281" s="14"/>
      <c r="C281" s="25"/>
      <c r="D281" s="25"/>
      <c r="E281" s="25"/>
      <c r="F281" s="25"/>
      <c r="G281" s="42"/>
      <c r="P281" s="34"/>
      <c r="Q281" s="35"/>
    </row>
    <row r="282" spans="1:17" ht="13" x14ac:dyDescent="0.15">
      <c r="A282" s="14"/>
      <c r="C282" s="25"/>
      <c r="D282" s="25"/>
      <c r="E282" s="25"/>
      <c r="F282" s="25"/>
      <c r="G282" s="42"/>
      <c r="P282" s="34"/>
      <c r="Q282" s="35"/>
    </row>
    <row r="283" spans="1:17" ht="13" x14ac:dyDescent="0.15">
      <c r="A283" s="14"/>
      <c r="C283" s="25"/>
      <c r="D283" s="25"/>
      <c r="E283" s="25"/>
      <c r="F283" s="25"/>
      <c r="G283" s="42"/>
      <c r="P283" s="34"/>
      <c r="Q283" s="35"/>
    </row>
    <row r="284" spans="1:17" ht="13" x14ac:dyDescent="0.15">
      <c r="A284" s="14"/>
      <c r="C284" s="25"/>
      <c r="D284" s="25"/>
      <c r="E284" s="25"/>
      <c r="F284" s="25"/>
      <c r="G284" s="42"/>
      <c r="P284" s="34"/>
      <c r="Q284" s="35"/>
    </row>
    <row r="285" spans="1:17" ht="13" x14ac:dyDescent="0.15">
      <c r="A285" s="14"/>
      <c r="C285" s="25"/>
      <c r="D285" s="25"/>
      <c r="E285" s="25"/>
      <c r="F285" s="25"/>
      <c r="G285" s="42"/>
      <c r="P285" s="34"/>
      <c r="Q285" s="35"/>
    </row>
    <row r="286" spans="1:17" ht="13" x14ac:dyDescent="0.15">
      <c r="A286" s="14"/>
      <c r="C286" s="25"/>
      <c r="D286" s="25"/>
      <c r="E286" s="25"/>
      <c r="F286" s="25"/>
      <c r="G286" s="42"/>
      <c r="P286" s="34"/>
      <c r="Q286" s="35"/>
    </row>
    <row r="287" spans="1:17" ht="13" x14ac:dyDescent="0.15">
      <c r="A287" s="14"/>
      <c r="C287" s="25"/>
      <c r="D287" s="25"/>
      <c r="E287" s="25"/>
      <c r="F287" s="25"/>
      <c r="G287" s="42"/>
      <c r="P287" s="34"/>
      <c r="Q287" s="35"/>
    </row>
    <row r="288" spans="1:17" ht="13" x14ac:dyDescent="0.15">
      <c r="A288" s="14"/>
      <c r="C288" s="25"/>
      <c r="D288" s="25"/>
      <c r="E288" s="25"/>
      <c r="F288" s="25"/>
      <c r="G288" s="42"/>
      <c r="P288" s="34"/>
      <c r="Q288" s="35"/>
    </row>
    <row r="289" spans="1:17" ht="13" x14ac:dyDescent="0.15">
      <c r="A289" s="14"/>
      <c r="C289" s="25"/>
      <c r="D289" s="25"/>
      <c r="E289" s="25"/>
      <c r="F289" s="25"/>
      <c r="G289" s="42"/>
      <c r="P289" s="34"/>
      <c r="Q289" s="35"/>
    </row>
    <row r="290" spans="1:17" ht="13" x14ac:dyDescent="0.15">
      <c r="A290" s="14"/>
      <c r="C290" s="25"/>
      <c r="D290" s="25"/>
      <c r="E290" s="25"/>
      <c r="F290" s="25"/>
      <c r="G290" s="42"/>
      <c r="P290" s="34"/>
      <c r="Q290" s="35"/>
    </row>
    <row r="291" spans="1:17" ht="13" x14ac:dyDescent="0.15">
      <c r="A291" s="14"/>
      <c r="C291" s="25"/>
      <c r="D291" s="25"/>
      <c r="E291" s="25"/>
      <c r="F291" s="25"/>
      <c r="G291" s="42"/>
      <c r="P291" s="34"/>
      <c r="Q291" s="35"/>
    </row>
    <row r="292" spans="1:17" ht="13" x14ac:dyDescent="0.15">
      <c r="A292" s="14"/>
      <c r="C292" s="25"/>
      <c r="D292" s="25"/>
      <c r="E292" s="25"/>
      <c r="F292" s="25"/>
      <c r="G292" s="42"/>
      <c r="P292" s="34"/>
      <c r="Q292" s="35"/>
    </row>
    <row r="293" spans="1:17" ht="13" x14ac:dyDescent="0.15">
      <c r="A293" s="14"/>
      <c r="C293" s="25"/>
      <c r="D293" s="25"/>
      <c r="E293" s="25"/>
      <c r="F293" s="25"/>
      <c r="G293" s="42"/>
      <c r="P293" s="34"/>
      <c r="Q293" s="35"/>
    </row>
    <row r="294" spans="1:17" ht="13" x14ac:dyDescent="0.15">
      <c r="A294" s="14"/>
      <c r="C294" s="25"/>
      <c r="D294" s="25"/>
      <c r="E294" s="25"/>
      <c r="F294" s="25"/>
      <c r="G294" s="42"/>
      <c r="P294" s="34"/>
      <c r="Q294" s="35"/>
    </row>
    <row r="295" spans="1:17" ht="13" x14ac:dyDescent="0.15">
      <c r="A295" s="14"/>
      <c r="C295" s="25"/>
      <c r="D295" s="25"/>
      <c r="E295" s="25"/>
      <c r="F295" s="25"/>
      <c r="G295" s="42"/>
      <c r="P295" s="34"/>
      <c r="Q295" s="35"/>
    </row>
    <row r="296" spans="1:17" ht="13" x14ac:dyDescent="0.15">
      <c r="A296" s="14"/>
      <c r="C296" s="25"/>
      <c r="D296" s="25"/>
      <c r="E296" s="25"/>
      <c r="F296" s="25"/>
      <c r="G296" s="42"/>
      <c r="P296" s="34"/>
      <c r="Q296" s="35"/>
    </row>
    <row r="297" spans="1:17" ht="13" x14ac:dyDescent="0.15">
      <c r="A297" s="14"/>
      <c r="C297" s="25"/>
      <c r="D297" s="25"/>
      <c r="E297" s="25"/>
      <c r="F297" s="25"/>
      <c r="G297" s="42"/>
      <c r="P297" s="34"/>
      <c r="Q297" s="35"/>
    </row>
    <row r="298" spans="1:17" ht="13" x14ac:dyDescent="0.15">
      <c r="A298" s="14"/>
      <c r="C298" s="25"/>
      <c r="D298" s="25"/>
      <c r="E298" s="25"/>
      <c r="F298" s="25"/>
      <c r="G298" s="42"/>
      <c r="P298" s="34"/>
      <c r="Q298" s="35"/>
    </row>
    <row r="299" spans="1:17" ht="13" x14ac:dyDescent="0.15">
      <c r="A299" s="14"/>
      <c r="C299" s="25"/>
      <c r="D299" s="25"/>
      <c r="E299" s="25"/>
      <c r="F299" s="25"/>
      <c r="G299" s="42"/>
      <c r="P299" s="34"/>
      <c r="Q299" s="35"/>
    </row>
    <row r="300" spans="1:17" ht="13" x14ac:dyDescent="0.15">
      <c r="A300" s="14"/>
      <c r="C300" s="25"/>
      <c r="D300" s="25"/>
      <c r="E300" s="25"/>
      <c r="F300" s="25"/>
      <c r="G300" s="42"/>
      <c r="P300" s="34"/>
      <c r="Q300" s="35"/>
    </row>
    <row r="301" spans="1:17" ht="13" x14ac:dyDescent="0.15">
      <c r="A301" s="14"/>
      <c r="C301" s="25"/>
      <c r="D301" s="25"/>
      <c r="E301" s="25"/>
      <c r="F301" s="25"/>
      <c r="G301" s="42"/>
      <c r="P301" s="34"/>
      <c r="Q301" s="35"/>
    </row>
    <row r="302" spans="1:17" ht="13" x14ac:dyDescent="0.15">
      <c r="A302" s="14"/>
      <c r="C302" s="25"/>
      <c r="D302" s="25"/>
      <c r="E302" s="25"/>
      <c r="F302" s="25"/>
      <c r="G302" s="42"/>
      <c r="P302" s="34"/>
      <c r="Q302" s="35"/>
    </row>
    <row r="303" spans="1:17" ht="13" x14ac:dyDescent="0.15">
      <c r="A303" s="14"/>
      <c r="C303" s="25"/>
      <c r="D303" s="25"/>
      <c r="E303" s="25"/>
      <c r="F303" s="25"/>
      <c r="G303" s="42"/>
      <c r="P303" s="34"/>
      <c r="Q303" s="35"/>
    </row>
    <row r="304" spans="1:17" ht="13" x14ac:dyDescent="0.15">
      <c r="A304" s="14"/>
      <c r="C304" s="25"/>
      <c r="D304" s="25"/>
      <c r="E304" s="25"/>
      <c r="F304" s="25"/>
      <c r="G304" s="42"/>
      <c r="P304" s="34"/>
      <c r="Q304" s="35"/>
    </row>
    <row r="305" spans="1:17" ht="13" x14ac:dyDescent="0.15">
      <c r="A305" s="14"/>
      <c r="C305" s="25"/>
      <c r="D305" s="25"/>
      <c r="E305" s="25"/>
      <c r="F305" s="25"/>
      <c r="G305" s="42"/>
      <c r="P305" s="34"/>
      <c r="Q305" s="35"/>
    </row>
    <row r="306" spans="1:17" ht="13" x14ac:dyDescent="0.15">
      <c r="A306" s="14"/>
      <c r="C306" s="25"/>
      <c r="D306" s="25"/>
      <c r="E306" s="25"/>
      <c r="F306" s="25"/>
      <c r="G306" s="42"/>
      <c r="P306" s="34"/>
      <c r="Q306" s="35"/>
    </row>
    <row r="307" spans="1:17" ht="13" x14ac:dyDescent="0.15">
      <c r="A307" s="14"/>
      <c r="C307" s="25"/>
      <c r="D307" s="25"/>
      <c r="E307" s="25"/>
      <c r="F307" s="25"/>
      <c r="G307" s="42"/>
      <c r="P307" s="34"/>
      <c r="Q307" s="35"/>
    </row>
    <row r="308" spans="1:17" ht="13" x14ac:dyDescent="0.15">
      <c r="A308" s="14"/>
      <c r="C308" s="25"/>
      <c r="D308" s="25"/>
      <c r="E308" s="25"/>
      <c r="F308" s="25"/>
      <c r="G308" s="42"/>
      <c r="P308" s="34"/>
      <c r="Q308" s="35"/>
    </row>
    <row r="309" spans="1:17" ht="13" x14ac:dyDescent="0.15">
      <c r="A309" s="14"/>
      <c r="C309" s="25"/>
      <c r="D309" s="25"/>
      <c r="E309" s="25"/>
      <c r="F309" s="25"/>
      <c r="G309" s="42"/>
      <c r="P309" s="34"/>
      <c r="Q309" s="35"/>
    </row>
    <row r="310" spans="1:17" ht="13" x14ac:dyDescent="0.15">
      <c r="A310" s="14"/>
      <c r="C310" s="25"/>
      <c r="D310" s="25"/>
      <c r="E310" s="25"/>
      <c r="F310" s="25"/>
      <c r="G310" s="42"/>
      <c r="P310" s="34"/>
      <c r="Q310" s="35"/>
    </row>
    <row r="311" spans="1:17" ht="13" x14ac:dyDescent="0.15">
      <c r="A311" s="14"/>
      <c r="C311" s="25"/>
      <c r="D311" s="25"/>
      <c r="E311" s="25"/>
      <c r="F311" s="25"/>
      <c r="G311" s="42"/>
      <c r="P311" s="34"/>
      <c r="Q311" s="35"/>
    </row>
    <row r="312" spans="1:17" ht="13" x14ac:dyDescent="0.15">
      <c r="A312" s="14"/>
      <c r="C312" s="25"/>
      <c r="D312" s="25"/>
      <c r="E312" s="25"/>
      <c r="F312" s="25"/>
      <c r="G312" s="42"/>
      <c r="P312" s="34"/>
      <c r="Q312" s="35"/>
    </row>
    <row r="313" spans="1:17" ht="13" x14ac:dyDescent="0.15">
      <c r="A313" s="14"/>
      <c r="C313" s="25"/>
      <c r="D313" s="25"/>
      <c r="E313" s="25"/>
      <c r="F313" s="25"/>
      <c r="G313" s="42"/>
      <c r="P313" s="34"/>
      <c r="Q313" s="35"/>
    </row>
    <row r="314" spans="1:17" ht="13" x14ac:dyDescent="0.15">
      <c r="A314" s="14"/>
      <c r="C314" s="25"/>
      <c r="D314" s="25"/>
      <c r="E314" s="25"/>
      <c r="F314" s="25"/>
      <c r="G314" s="42"/>
      <c r="P314" s="34"/>
      <c r="Q314" s="35"/>
    </row>
    <row r="315" spans="1:17" ht="13" x14ac:dyDescent="0.15">
      <c r="A315" s="14"/>
      <c r="C315" s="25"/>
      <c r="D315" s="25"/>
      <c r="E315" s="25"/>
      <c r="F315" s="25"/>
      <c r="G315" s="42"/>
      <c r="P315" s="34"/>
      <c r="Q315" s="35"/>
    </row>
    <row r="316" spans="1:17" ht="13" x14ac:dyDescent="0.15">
      <c r="A316" s="14"/>
      <c r="C316" s="25"/>
      <c r="D316" s="25"/>
      <c r="E316" s="25"/>
      <c r="F316" s="25"/>
      <c r="G316" s="42"/>
      <c r="P316" s="34"/>
      <c r="Q316" s="35"/>
    </row>
    <row r="317" spans="1:17" ht="13" x14ac:dyDescent="0.15">
      <c r="A317" s="14"/>
      <c r="C317" s="25"/>
      <c r="D317" s="25"/>
      <c r="E317" s="25"/>
      <c r="F317" s="25"/>
      <c r="G317" s="42"/>
      <c r="P317" s="34"/>
      <c r="Q317" s="35"/>
    </row>
    <row r="318" spans="1:17" ht="13" x14ac:dyDescent="0.15">
      <c r="A318" s="14"/>
      <c r="C318" s="25"/>
      <c r="D318" s="25"/>
      <c r="E318" s="25"/>
      <c r="F318" s="25"/>
      <c r="G318" s="42"/>
      <c r="P318" s="34"/>
      <c r="Q318" s="35"/>
    </row>
    <row r="319" spans="1:17" ht="13" x14ac:dyDescent="0.15">
      <c r="A319" s="14"/>
      <c r="C319" s="25"/>
      <c r="D319" s="25"/>
      <c r="E319" s="25"/>
      <c r="F319" s="25"/>
      <c r="G319" s="42"/>
      <c r="P319" s="34"/>
      <c r="Q319" s="35"/>
    </row>
    <row r="320" spans="1:17" ht="13" x14ac:dyDescent="0.15">
      <c r="A320" s="14"/>
      <c r="C320" s="25"/>
      <c r="D320" s="25"/>
      <c r="E320" s="25"/>
      <c r="F320" s="25"/>
      <c r="G320" s="42"/>
      <c r="P320" s="34"/>
      <c r="Q320" s="35"/>
    </row>
    <row r="321" spans="1:17" ht="13" x14ac:dyDescent="0.15">
      <c r="A321" s="14"/>
      <c r="C321" s="25"/>
      <c r="D321" s="25"/>
      <c r="E321" s="25"/>
      <c r="F321" s="25"/>
      <c r="G321" s="42"/>
      <c r="P321" s="34"/>
      <c r="Q321" s="35"/>
    </row>
    <row r="322" spans="1:17" ht="13" x14ac:dyDescent="0.15">
      <c r="A322" s="14"/>
      <c r="C322" s="25"/>
      <c r="D322" s="25"/>
      <c r="E322" s="25"/>
      <c r="F322" s="25"/>
      <c r="G322" s="42"/>
      <c r="P322" s="34"/>
      <c r="Q322" s="35"/>
    </row>
    <row r="323" spans="1:17" ht="13" x14ac:dyDescent="0.15">
      <c r="A323" s="14"/>
      <c r="C323" s="25"/>
      <c r="D323" s="25"/>
      <c r="E323" s="25"/>
      <c r="F323" s="25"/>
      <c r="G323" s="42"/>
      <c r="P323" s="34"/>
      <c r="Q323" s="35"/>
    </row>
    <row r="324" spans="1:17" ht="13" x14ac:dyDescent="0.15">
      <c r="A324" s="14"/>
      <c r="C324" s="25"/>
      <c r="D324" s="25"/>
      <c r="E324" s="25"/>
      <c r="F324" s="25"/>
      <c r="G324" s="42"/>
      <c r="P324" s="34"/>
      <c r="Q324" s="35"/>
    </row>
    <row r="325" spans="1:17" ht="13" x14ac:dyDescent="0.15">
      <c r="A325" s="14"/>
      <c r="C325" s="25"/>
      <c r="D325" s="25"/>
      <c r="E325" s="25"/>
      <c r="F325" s="25"/>
      <c r="G325" s="42"/>
      <c r="P325" s="34"/>
      <c r="Q325" s="35"/>
    </row>
    <row r="326" spans="1:17" ht="13" x14ac:dyDescent="0.15">
      <c r="A326" s="14"/>
      <c r="C326" s="25"/>
      <c r="D326" s="25"/>
      <c r="E326" s="25"/>
      <c r="F326" s="25"/>
      <c r="G326" s="42"/>
      <c r="P326" s="34"/>
      <c r="Q326" s="35"/>
    </row>
    <row r="327" spans="1:17" ht="13" x14ac:dyDescent="0.15">
      <c r="A327" s="14"/>
      <c r="C327" s="25"/>
      <c r="D327" s="25"/>
      <c r="E327" s="25"/>
      <c r="F327" s="25"/>
      <c r="G327" s="42"/>
      <c r="P327" s="34"/>
      <c r="Q327" s="35"/>
    </row>
    <row r="328" spans="1:17" ht="13" x14ac:dyDescent="0.15">
      <c r="A328" s="14"/>
      <c r="C328" s="25"/>
      <c r="D328" s="25"/>
      <c r="E328" s="25"/>
      <c r="F328" s="25"/>
      <c r="G328" s="42"/>
      <c r="P328" s="34"/>
      <c r="Q328" s="35"/>
    </row>
    <row r="329" spans="1:17" ht="13" x14ac:dyDescent="0.15">
      <c r="A329" s="14"/>
      <c r="C329" s="25"/>
      <c r="D329" s="25"/>
      <c r="E329" s="25"/>
      <c r="F329" s="25"/>
      <c r="G329" s="42"/>
      <c r="P329" s="34"/>
      <c r="Q329" s="35"/>
    </row>
    <row r="330" spans="1:17" ht="13" x14ac:dyDescent="0.15">
      <c r="A330" s="14"/>
      <c r="C330" s="25"/>
      <c r="D330" s="25"/>
      <c r="E330" s="25"/>
      <c r="F330" s="25"/>
      <c r="G330" s="42"/>
      <c r="P330" s="34"/>
      <c r="Q330" s="35"/>
    </row>
    <row r="331" spans="1:17" ht="13" x14ac:dyDescent="0.15">
      <c r="A331" s="14"/>
      <c r="C331" s="25"/>
      <c r="D331" s="25"/>
      <c r="E331" s="25"/>
      <c r="F331" s="25"/>
      <c r="G331" s="42"/>
      <c r="P331" s="34"/>
      <c r="Q331" s="35"/>
    </row>
    <row r="332" spans="1:17" ht="13" x14ac:dyDescent="0.15">
      <c r="A332" s="14"/>
      <c r="C332" s="25"/>
      <c r="D332" s="25"/>
      <c r="E332" s="25"/>
      <c r="F332" s="25"/>
      <c r="G332" s="42"/>
      <c r="P332" s="34"/>
      <c r="Q332" s="35"/>
    </row>
    <row r="333" spans="1:17" ht="13" x14ac:dyDescent="0.15">
      <c r="A333" s="14"/>
      <c r="C333" s="25"/>
      <c r="D333" s="25"/>
      <c r="E333" s="25"/>
      <c r="F333" s="25"/>
      <c r="G333" s="42"/>
      <c r="P333" s="34"/>
      <c r="Q333" s="35"/>
    </row>
    <row r="334" spans="1:17" ht="13" x14ac:dyDescent="0.15">
      <c r="A334" s="14"/>
      <c r="C334" s="25"/>
      <c r="D334" s="25"/>
      <c r="E334" s="25"/>
      <c r="F334" s="25"/>
      <c r="G334" s="42"/>
      <c r="P334" s="34"/>
      <c r="Q334" s="35"/>
    </row>
    <row r="335" spans="1:17" ht="13" x14ac:dyDescent="0.15">
      <c r="A335" s="14"/>
      <c r="C335" s="25"/>
      <c r="D335" s="25"/>
      <c r="E335" s="25"/>
      <c r="F335" s="25"/>
      <c r="G335" s="42"/>
      <c r="P335" s="34"/>
      <c r="Q335" s="35"/>
    </row>
    <row r="336" spans="1:17" ht="13" x14ac:dyDescent="0.15">
      <c r="A336" s="14"/>
      <c r="C336" s="25"/>
      <c r="D336" s="25"/>
      <c r="E336" s="25"/>
      <c r="F336" s="25"/>
      <c r="G336" s="42"/>
      <c r="P336" s="34"/>
      <c r="Q336" s="35"/>
    </row>
    <row r="337" spans="1:17" ht="13" x14ac:dyDescent="0.15">
      <c r="A337" s="14"/>
      <c r="C337" s="25"/>
      <c r="D337" s="25"/>
      <c r="E337" s="25"/>
      <c r="F337" s="25"/>
      <c r="G337" s="42"/>
      <c r="P337" s="34"/>
      <c r="Q337" s="35"/>
    </row>
    <row r="338" spans="1:17" ht="13" x14ac:dyDescent="0.15">
      <c r="A338" s="14"/>
      <c r="C338" s="25"/>
      <c r="D338" s="25"/>
      <c r="E338" s="25"/>
      <c r="F338" s="25"/>
      <c r="G338" s="42"/>
      <c r="P338" s="34"/>
      <c r="Q338" s="35"/>
    </row>
    <row r="339" spans="1:17" ht="13" x14ac:dyDescent="0.15">
      <c r="A339" s="14"/>
      <c r="C339" s="25"/>
      <c r="D339" s="25"/>
      <c r="E339" s="25"/>
      <c r="F339" s="25"/>
      <c r="G339" s="42"/>
      <c r="P339" s="34"/>
      <c r="Q339" s="35"/>
    </row>
    <row r="340" spans="1:17" ht="13" x14ac:dyDescent="0.15">
      <c r="A340" s="14"/>
      <c r="C340" s="25"/>
      <c r="D340" s="25"/>
      <c r="E340" s="25"/>
      <c r="F340" s="25"/>
      <c r="G340" s="42"/>
      <c r="P340" s="34"/>
      <c r="Q340" s="35"/>
    </row>
    <row r="341" spans="1:17" ht="13" x14ac:dyDescent="0.15">
      <c r="A341" s="14"/>
      <c r="C341" s="25"/>
      <c r="D341" s="25"/>
      <c r="E341" s="25"/>
      <c r="F341" s="25"/>
      <c r="G341" s="42"/>
      <c r="P341" s="34"/>
      <c r="Q341" s="35"/>
    </row>
    <row r="342" spans="1:17" ht="13" x14ac:dyDescent="0.15">
      <c r="A342" s="14"/>
      <c r="C342" s="25"/>
      <c r="D342" s="25"/>
      <c r="E342" s="25"/>
      <c r="F342" s="25"/>
      <c r="G342" s="42"/>
      <c r="P342" s="34"/>
      <c r="Q342" s="35"/>
    </row>
    <row r="343" spans="1:17" ht="13" x14ac:dyDescent="0.15">
      <c r="A343" s="14"/>
      <c r="C343" s="25"/>
      <c r="D343" s="25"/>
      <c r="E343" s="25"/>
      <c r="F343" s="25"/>
      <c r="G343" s="42"/>
      <c r="P343" s="34"/>
      <c r="Q343" s="35"/>
    </row>
    <row r="344" spans="1:17" ht="13" x14ac:dyDescent="0.15">
      <c r="A344" s="14"/>
      <c r="C344" s="25"/>
      <c r="D344" s="25"/>
      <c r="E344" s="25"/>
      <c r="F344" s="25"/>
      <c r="G344" s="42"/>
      <c r="P344" s="34"/>
      <c r="Q344" s="35"/>
    </row>
    <row r="345" spans="1:17" ht="13" x14ac:dyDescent="0.15">
      <c r="A345" s="14"/>
      <c r="C345" s="25"/>
      <c r="D345" s="25"/>
      <c r="E345" s="25"/>
      <c r="F345" s="25"/>
      <c r="G345" s="42"/>
      <c r="P345" s="34"/>
      <c r="Q345" s="35"/>
    </row>
    <row r="346" spans="1:17" ht="13" x14ac:dyDescent="0.15">
      <c r="A346" s="14"/>
      <c r="C346" s="25"/>
      <c r="D346" s="25"/>
      <c r="E346" s="25"/>
      <c r="F346" s="25"/>
      <c r="G346" s="42"/>
      <c r="P346" s="34"/>
      <c r="Q346" s="35"/>
    </row>
    <row r="347" spans="1:17" ht="13" x14ac:dyDescent="0.15">
      <c r="A347" s="14"/>
      <c r="C347" s="25"/>
      <c r="D347" s="25"/>
      <c r="E347" s="25"/>
      <c r="F347" s="25"/>
      <c r="G347" s="42"/>
      <c r="P347" s="34"/>
      <c r="Q347" s="35"/>
    </row>
    <row r="348" spans="1:17" ht="13" x14ac:dyDescent="0.15">
      <c r="A348" s="14"/>
      <c r="C348" s="25"/>
      <c r="D348" s="25"/>
      <c r="E348" s="25"/>
      <c r="F348" s="25"/>
      <c r="G348" s="42"/>
      <c r="P348" s="34"/>
      <c r="Q348" s="35"/>
    </row>
    <row r="349" spans="1:17" ht="13" x14ac:dyDescent="0.15">
      <c r="A349" s="14"/>
      <c r="C349" s="25"/>
      <c r="D349" s="25"/>
      <c r="E349" s="25"/>
      <c r="F349" s="25"/>
      <c r="G349" s="42"/>
      <c r="P349" s="34"/>
      <c r="Q349" s="35"/>
    </row>
    <row r="350" spans="1:17" ht="13" x14ac:dyDescent="0.15">
      <c r="A350" s="14"/>
      <c r="C350" s="25"/>
      <c r="D350" s="25"/>
      <c r="E350" s="25"/>
      <c r="F350" s="25"/>
      <c r="G350" s="42"/>
      <c r="P350" s="34"/>
      <c r="Q350" s="35"/>
    </row>
    <row r="351" spans="1:17" ht="13" x14ac:dyDescent="0.15">
      <c r="A351" s="14"/>
      <c r="C351" s="25"/>
      <c r="D351" s="25"/>
      <c r="E351" s="25"/>
      <c r="F351" s="25"/>
      <c r="G351" s="42"/>
      <c r="P351" s="34"/>
      <c r="Q351" s="35"/>
    </row>
    <row r="352" spans="1:17" ht="13" x14ac:dyDescent="0.15">
      <c r="A352" s="14"/>
      <c r="C352" s="25"/>
      <c r="D352" s="25"/>
      <c r="E352" s="25"/>
      <c r="F352" s="25"/>
      <c r="G352" s="42"/>
      <c r="P352" s="34"/>
      <c r="Q352" s="35"/>
    </row>
    <row r="353" spans="1:17" ht="13" x14ac:dyDescent="0.15">
      <c r="A353" s="14"/>
      <c r="C353" s="25"/>
      <c r="D353" s="25"/>
      <c r="E353" s="25"/>
      <c r="F353" s="25"/>
      <c r="G353" s="42"/>
      <c r="P353" s="34"/>
      <c r="Q353" s="35"/>
    </row>
    <row r="354" spans="1:17" ht="13" x14ac:dyDescent="0.15">
      <c r="A354" s="14"/>
      <c r="C354" s="25"/>
      <c r="D354" s="25"/>
      <c r="E354" s="25"/>
      <c r="F354" s="25"/>
      <c r="G354" s="42"/>
      <c r="P354" s="34"/>
      <c r="Q354" s="35"/>
    </row>
    <row r="355" spans="1:17" ht="13" x14ac:dyDescent="0.15">
      <c r="A355" s="14"/>
      <c r="C355" s="25"/>
      <c r="D355" s="25"/>
      <c r="E355" s="25"/>
      <c r="F355" s="25"/>
      <c r="G355" s="42"/>
      <c r="P355" s="34"/>
      <c r="Q355" s="35"/>
    </row>
    <row r="356" spans="1:17" ht="13" x14ac:dyDescent="0.15">
      <c r="A356" s="14"/>
      <c r="C356" s="25"/>
      <c r="D356" s="25"/>
      <c r="E356" s="25"/>
      <c r="F356" s="25"/>
      <c r="G356" s="42"/>
      <c r="P356" s="34"/>
      <c r="Q356" s="35"/>
    </row>
    <row r="357" spans="1:17" ht="13" x14ac:dyDescent="0.15">
      <c r="A357" s="14"/>
      <c r="C357" s="25"/>
      <c r="D357" s="25"/>
      <c r="E357" s="25"/>
      <c r="F357" s="25"/>
      <c r="G357" s="42"/>
      <c r="P357" s="34"/>
      <c r="Q357" s="35"/>
    </row>
    <row r="358" spans="1:17" ht="13" x14ac:dyDescent="0.15">
      <c r="A358" s="14"/>
      <c r="C358" s="25"/>
      <c r="D358" s="25"/>
      <c r="E358" s="25"/>
      <c r="F358" s="25"/>
      <c r="G358" s="42"/>
      <c r="P358" s="34"/>
      <c r="Q358" s="35"/>
    </row>
    <row r="359" spans="1:17" ht="13" x14ac:dyDescent="0.15">
      <c r="A359" s="14"/>
      <c r="C359" s="25"/>
      <c r="D359" s="25"/>
      <c r="E359" s="25"/>
      <c r="F359" s="25"/>
      <c r="G359" s="42"/>
      <c r="P359" s="34"/>
      <c r="Q359" s="35"/>
    </row>
    <row r="360" spans="1:17" ht="13" x14ac:dyDescent="0.15">
      <c r="A360" s="14"/>
      <c r="C360" s="25"/>
      <c r="D360" s="25"/>
      <c r="E360" s="25"/>
      <c r="F360" s="25"/>
      <c r="G360" s="42"/>
      <c r="P360" s="34"/>
      <c r="Q360" s="35"/>
    </row>
    <row r="361" spans="1:17" ht="13" x14ac:dyDescent="0.15">
      <c r="A361" s="14"/>
      <c r="C361" s="25"/>
      <c r="D361" s="25"/>
      <c r="E361" s="25"/>
      <c r="F361" s="25"/>
      <c r="G361" s="42"/>
      <c r="P361" s="34"/>
      <c r="Q361" s="35"/>
    </row>
    <row r="362" spans="1:17" ht="13" x14ac:dyDescent="0.15">
      <c r="A362" s="14"/>
      <c r="C362" s="25"/>
      <c r="D362" s="25"/>
      <c r="E362" s="25"/>
      <c r="F362" s="25"/>
      <c r="G362" s="42"/>
      <c r="P362" s="34"/>
      <c r="Q362" s="35"/>
    </row>
    <row r="363" spans="1:17" ht="13" x14ac:dyDescent="0.15">
      <c r="A363" s="14"/>
      <c r="C363" s="25"/>
      <c r="D363" s="25"/>
      <c r="E363" s="25"/>
      <c r="F363" s="25"/>
      <c r="G363" s="42"/>
      <c r="P363" s="34"/>
      <c r="Q363" s="35"/>
    </row>
    <row r="364" spans="1:17" ht="13" x14ac:dyDescent="0.15">
      <c r="A364" s="14"/>
      <c r="C364" s="25"/>
      <c r="D364" s="25"/>
      <c r="E364" s="25"/>
      <c r="F364" s="25"/>
      <c r="G364" s="42"/>
      <c r="P364" s="34"/>
      <c r="Q364" s="35"/>
    </row>
    <row r="365" spans="1:17" ht="13" x14ac:dyDescent="0.15">
      <c r="A365" s="14"/>
      <c r="C365" s="25"/>
      <c r="D365" s="25"/>
      <c r="E365" s="25"/>
      <c r="F365" s="25"/>
      <c r="G365" s="42"/>
      <c r="P365" s="34"/>
      <c r="Q365" s="35"/>
    </row>
    <row r="366" spans="1:17" ht="13" x14ac:dyDescent="0.15">
      <c r="A366" s="14"/>
      <c r="C366" s="25"/>
      <c r="D366" s="25"/>
      <c r="E366" s="25"/>
      <c r="F366" s="25"/>
      <c r="G366" s="42"/>
      <c r="P366" s="34"/>
      <c r="Q366" s="35"/>
    </row>
    <row r="367" spans="1:17" ht="13" x14ac:dyDescent="0.15">
      <c r="A367" s="14"/>
      <c r="C367" s="25"/>
      <c r="D367" s="25"/>
      <c r="E367" s="25"/>
      <c r="F367" s="25"/>
      <c r="G367" s="42"/>
      <c r="P367" s="34"/>
      <c r="Q367" s="35"/>
    </row>
    <row r="368" spans="1:17" ht="13" x14ac:dyDescent="0.15">
      <c r="A368" s="14"/>
      <c r="C368" s="25"/>
      <c r="D368" s="25"/>
      <c r="E368" s="25"/>
      <c r="F368" s="25"/>
      <c r="G368" s="42"/>
      <c r="P368" s="34"/>
      <c r="Q368" s="35"/>
    </row>
    <row r="369" spans="1:17" ht="13" x14ac:dyDescent="0.15">
      <c r="A369" s="14"/>
      <c r="C369" s="25"/>
      <c r="D369" s="25"/>
      <c r="E369" s="25"/>
      <c r="F369" s="25"/>
      <c r="G369" s="42"/>
      <c r="P369" s="34"/>
      <c r="Q369" s="35"/>
    </row>
    <row r="370" spans="1:17" ht="13" x14ac:dyDescent="0.15">
      <c r="A370" s="14"/>
      <c r="C370" s="25"/>
      <c r="D370" s="25"/>
      <c r="E370" s="25"/>
      <c r="F370" s="25"/>
      <c r="G370" s="42"/>
      <c r="P370" s="34"/>
      <c r="Q370" s="35"/>
    </row>
    <row r="371" spans="1:17" ht="13" x14ac:dyDescent="0.15">
      <c r="A371" s="14"/>
      <c r="C371" s="25"/>
      <c r="D371" s="25"/>
      <c r="E371" s="25"/>
      <c r="F371" s="25"/>
      <c r="G371" s="42"/>
      <c r="P371" s="34"/>
      <c r="Q371" s="35"/>
    </row>
    <row r="372" spans="1:17" ht="13" x14ac:dyDescent="0.15">
      <c r="A372" s="14"/>
      <c r="C372" s="25"/>
      <c r="D372" s="25"/>
      <c r="E372" s="25"/>
      <c r="F372" s="25"/>
      <c r="G372" s="42"/>
      <c r="P372" s="34"/>
      <c r="Q372" s="35"/>
    </row>
    <row r="373" spans="1:17" ht="13" x14ac:dyDescent="0.15">
      <c r="A373" s="14"/>
      <c r="C373" s="25"/>
      <c r="D373" s="25"/>
      <c r="E373" s="25"/>
      <c r="F373" s="25"/>
      <c r="G373" s="42"/>
      <c r="P373" s="34"/>
      <c r="Q373" s="35"/>
    </row>
    <row r="374" spans="1:17" ht="13" x14ac:dyDescent="0.15">
      <c r="A374" s="14"/>
      <c r="C374" s="25"/>
      <c r="D374" s="25"/>
      <c r="E374" s="25"/>
      <c r="F374" s="25"/>
      <c r="G374" s="42"/>
      <c r="P374" s="34"/>
      <c r="Q374" s="35"/>
    </row>
    <row r="375" spans="1:17" ht="13" x14ac:dyDescent="0.15">
      <c r="A375" s="14"/>
      <c r="C375" s="25"/>
      <c r="D375" s="25"/>
      <c r="E375" s="25"/>
      <c r="F375" s="25"/>
      <c r="G375" s="42"/>
      <c r="P375" s="34"/>
      <c r="Q375" s="35"/>
    </row>
    <row r="376" spans="1:17" ht="13" x14ac:dyDescent="0.15">
      <c r="A376" s="14"/>
      <c r="C376" s="25"/>
      <c r="D376" s="25"/>
      <c r="E376" s="25"/>
      <c r="F376" s="25"/>
      <c r="G376" s="42"/>
      <c r="P376" s="34"/>
      <c r="Q376" s="35"/>
    </row>
    <row r="377" spans="1:17" ht="13" x14ac:dyDescent="0.15">
      <c r="A377" s="14"/>
      <c r="C377" s="25"/>
      <c r="D377" s="25"/>
      <c r="E377" s="25"/>
      <c r="F377" s="25"/>
      <c r="G377" s="42"/>
      <c r="P377" s="34"/>
      <c r="Q377" s="35"/>
    </row>
    <row r="378" spans="1:17" ht="13" x14ac:dyDescent="0.15">
      <c r="A378" s="14"/>
      <c r="C378" s="25"/>
      <c r="D378" s="25"/>
      <c r="E378" s="25"/>
      <c r="F378" s="25"/>
      <c r="G378" s="42"/>
      <c r="P378" s="34"/>
      <c r="Q378" s="35"/>
    </row>
    <row r="379" spans="1:17" ht="13" x14ac:dyDescent="0.15">
      <c r="A379" s="14"/>
      <c r="C379" s="25"/>
      <c r="D379" s="25"/>
      <c r="E379" s="25"/>
      <c r="F379" s="25"/>
      <c r="G379" s="42"/>
      <c r="P379" s="34"/>
      <c r="Q379" s="35"/>
    </row>
    <row r="380" spans="1:17" ht="13" x14ac:dyDescent="0.15">
      <c r="A380" s="14"/>
      <c r="C380" s="25"/>
      <c r="D380" s="25"/>
      <c r="E380" s="25"/>
      <c r="F380" s="25"/>
      <c r="G380" s="42"/>
      <c r="P380" s="34"/>
      <c r="Q380" s="35"/>
    </row>
    <row r="381" spans="1:17" ht="13" x14ac:dyDescent="0.15">
      <c r="A381" s="14"/>
      <c r="C381" s="25"/>
      <c r="D381" s="25"/>
      <c r="E381" s="25"/>
      <c r="F381" s="25"/>
      <c r="G381" s="42"/>
      <c r="P381" s="34"/>
      <c r="Q381" s="35"/>
    </row>
    <row r="382" spans="1:17" ht="13" x14ac:dyDescent="0.15">
      <c r="A382" s="14"/>
      <c r="C382" s="25"/>
      <c r="D382" s="25"/>
      <c r="E382" s="25"/>
      <c r="F382" s="25"/>
      <c r="G382" s="42"/>
      <c r="P382" s="34"/>
      <c r="Q382" s="35"/>
    </row>
    <row r="383" spans="1:17" ht="13" x14ac:dyDescent="0.15">
      <c r="A383" s="14"/>
      <c r="C383" s="25"/>
      <c r="D383" s="25"/>
      <c r="E383" s="25"/>
      <c r="F383" s="25"/>
      <c r="G383" s="42"/>
      <c r="P383" s="34"/>
      <c r="Q383" s="35"/>
    </row>
    <row r="384" spans="1:17" ht="13" x14ac:dyDescent="0.15">
      <c r="A384" s="14"/>
      <c r="C384" s="25"/>
      <c r="D384" s="25"/>
      <c r="E384" s="25"/>
      <c r="F384" s="25"/>
      <c r="G384" s="42"/>
      <c r="P384" s="34"/>
      <c r="Q384" s="35"/>
    </row>
    <row r="385" spans="1:17" ht="13" x14ac:dyDescent="0.15">
      <c r="A385" s="14"/>
      <c r="C385" s="25"/>
      <c r="D385" s="25"/>
      <c r="E385" s="25"/>
      <c r="F385" s="25"/>
      <c r="G385" s="42"/>
      <c r="P385" s="34"/>
      <c r="Q385" s="35"/>
    </row>
    <row r="386" spans="1:17" ht="13" x14ac:dyDescent="0.15">
      <c r="A386" s="14"/>
      <c r="C386" s="25"/>
      <c r="D386" s="25"/>
      <c r="E386" s="25"/>
      <c r="F386" s="25"/>
      <c r="G386" s="42"/>
      <c r="P386" s="34"/>
      <c r="Q386" s="35"/>
    </row>
    <row r="387" spans="1:17" ht="13" x14ac:dyDescent="0.15">
      <c r="A387" s="14"/>
      <c r="C387" s="25"/>
      <c r="D387" s="25"/>
      <c r="E387" s="25"/>
      <c r="F387" s="25"/>
      <c r="G387" s="42"/>
      <c r="P387" s="34"/>
      <c r="Q387" s="35"/>
    </row>
    <row r="388" spans="1:17" ht="13" x14ac:dyDescent="0.15">
      <c r="A388" s="14"/>
      <c r="C388" s="25"/>
      <c r="D388" s="25"/>
      <c r="E388" s="25"/>
      <c r="F388" s="25"/>
      <c r="G388" s="42"/>
      <c r="P388" s="34"/>
      <c r="Q388" s="35"/>
    </row>
    <row r="389" spans="1:17" ht="13" x14ac:dyDescent="0.15">
      <c r="A389" s="14"/>
      <c r="C389" s="25"/>
      <c r="D389" s="25"/>
      <c r="E389" s="25"/>
      <c r="F389" s="25"/>
      <c r="G389" s="42"/>
      <c r="P389" s="34"/>
      <c r="Q389" s="35"/>
    </row>
    <row r="390" spans="1:17" ht="13" x14ac:dyDescent="0.15">
      <c r="A390" s="14"/>
      <c r="C390" s="25"/>
      <c r="D390" s="25"/>
      <c r="E390" s="25"/>
      <c r="F390" s="25"/>
      <c r="G390" s="42"/>
      <c r="P390" s="34"/>
      <c r="Q390" s="35"/>
    </row>
    <row r="391" spans="1:17" ht="13" x14ac:dyDescent="0.15">
      <c r="A391" s="14"/>
      <c r="C391" s="25"/>
      <c r="D391" s="25"/>
      <c r="E391" s="25"/>
      <c r="F391" s="25"/>
      <c r="G391" s="42"/>
      <c r="P391" s="34"/>
      <c r="Q391" s="35"/>
    </row>
    <row r="392" spans="1:17" ht="13" x14ac:dyDescent="0.15">
      <c r="A392" s="14"/>
      <c r="C392" s="25"/>
      <c r="D392" s="25"/>
      <c r="E392" s="25"/>
      <c r="F392" s="25"/>
      <c r="G392" s="42"/>
      <c r="P392" s="34"/>
      <c r="Q392" s="35"/>
    </row>
    <row r="393" spans="1:17" ht="13" x14ac:dyDescent="0.15">
      <c r="A393" s="14"/>
      <c r="C393" s="25"/>
      <c r="D393" s="25"/>
      <c r="E393" s="25"/>
      <c r="F393" s="25"/>
      <c r="G393" s="42"/>
      <c r="P393" s="34"/>
      <c r="Q393" s="35"/>
    </row>
    <row r="394" spans="1:17" ht="13" x14ac:dyDescent="0.15">
      <c r="A394" s="14"/>
      <c r="C394" s="25"/>
      <c r="D394" s="25"/>
      <c r="E394" s="25"/>
      <c r="F394" s="25"/>
      <c r="G394" s="42"/>
      <c r="P394" s="34"/>
      <c r="Q394" s="35"/>
    </row>
    <row r="395" spans="1:17" ht="13" x14ac:dyDescent="0.15">
      <c r="A395" s="14"/>
      <c r="C395" s="25"/>
      <c r="D395" s="25"/>
      <c r="E395" s="25"/>
      <c r="F395" s="25"/>
      <c r="G395" s="42"/>
      <c r="P395" s="34"/>
      <c r="Q395" s="35"/>
    </row>
    <row r="396" spans="1:17" ht="13" x14ac:dyDescent="0.15">
      <c r="A396" s="14"/>
      <c r="C396" s="25"/>
      <c r="D396" s="25"/>
      <c r="E396" s="25"/>
      <c r="F396" s="25"/>
      <c r="G396" s="42"/>
      <c r="P396" s="34"/>
      <c r="Q396" s="35"/>
    </row>
    <row r="397" spans="1:17" ht="13" x14ac:dyDescent="0.15">
      <c r="A397" s="14"/>
      <c r="C397" s="25"/>
      <c r="D397" s="25"/>
      <c r="E397" s="25"/>
      <c r="F397" s="25"/>
      <c r="G397" s="42"/>
      <c r="P397" s="34"/>
      <c r="Q397" s="35"/>
    </row>
    <row r="398" spans="1:17" ht="13" x14ac:dyDescent="0.15">
      <c r="A398" s="14"/>
      <c r="C398" s="25"/>
      <c r="D398" s="25"/>
      <c r="E398" s="25"/>
      <c r="F398" s="25"/>
      <c r="G398" s="42"/>
      <c r="P398" s="34"/>
      <c r="Q398" s="35"/>
    </row>
    <row r="399" spans="1:17" ht="13" x14ac:dyDescent="0.15">
      <c r="A399" s="14"/>
      <c r="C399" s="25"/>
      <c r="D399" s="25"/>
      <c r="E399" s="25"/>
      <c r="F399" s="25"/>
      <c r="G399" s="42"/>
      <c r="P399" s="34"/>
      <c r="Q399" s="35"/>
    </row>
    <row r="400" spans="1:17" ht="13" x14ac:dyDescent="0.15">
      <c r="A400" s="14"/>
      <c r="C400" s="25"/>
      <c r="D400" s="25"/>
      <c r="E400" s="25"/>
      <c r="F400" s="25"/>
      <c r="G400" s="42"/>
      <c r="P400" s="34"/>
      <c r="Q400" s="35"/>
    </row>
    <row r="401" spans="1:17" ht="13" x14ac:dyDescent="0.15">
      <c r="A401" s="14"/>
      <c r="C401" s="25"/>
      <c r="D401" s="25"/>
      <c r="E401" s="25"/>
      <c r="F401" s="25"/>
      <c r="G401" s="42"/>
      <c r="P401" s="34"/>
      <c r="Q401" s="35"/>
    </row>
    <row r="402" spans="1:17" ht="13" x14ac:dyDescent="0.15">
      <c r="A402" s="14"/>
      <c r="C402" s="25"/>
      <c r="D402" s="25"/>
      <c r="E402" s="25"/>
      <c r="F402" s="25"/>
      <c r="G402" s="42"/>
      <c r="P402" s="34"/>
      <c r="Q402" s="35"/>
    </row>
    <row r="403" spans="1:17" ht="13" x14ac:dyDescent="0.15">
      <c r="A403" s="14"/>
      <c r="C403" s="25"/>
      <c r="D403" s="25"/>
      <c r="E403" s="25"/>
      <c r="F403" s="25"/>
      <c r="G403" s="42"/>
      <c r="P403" s="34"/>
      <c r="Q403" s="35"/>
    </row>
    <row r="404" spans="1:17" ht="13" x14ac:dyDescent="0.15">
      <c r="A404" s="14"/>
      <c r="C404" s="25"/>
      <c r="D404" s="25"/>
      <c r="E404" s="25"/>
      <c r="F404" s="25"/>
      <c r="G404" s="42"/>
      <c r="P404" s="34"/>
      <c r="Q404" s="35"/>
    </row>
    <row r="405" spans="1:17" ht="13" x14ac:dyDescent="0.15">
      <c r="A405" s="14"/>
      <c r="C405" s="25"/>
      <c r="D405" s="25"/>
      <c r="E405" s="25"/>
      <c r="F405" s="25"/>
      <c r="G405" s="42"/>
      <c r="P405" s="34"/>
      <c r="Q405" s="35"/>
    </row>
    <row r="406" spans="1:17" ht="13" x14ac:dyDescent="0.15">
      <c r="A406" s="14"/>
      <c r="C406" s="25"/>
      <c r="D406" s="25"/>
      <c r="E406" s="25"/>
      <c r="F406" s="25"/>
      <c r="G406" s="42"/>
      <c r="P406" s="34"/>
      <c r="Q406" s="35"/>
    </row>
    <row r="407" spans="1:17" ht="13" x14ac:dyDescent="0.15">
      <c r="A407" s="14"/>
      <c r="C407" s="25"/>
      <c r="D407" s="25"/>
      <c r="E407" s="25"/>
      <c r="F407" s="25"/>
      <c r="G407" s="42"/>
      <c r="P407" s="34"/>
      <c r="Q407" s="35"/>
    </row>
    <row r="408" spans="1:17" ht="13" x14ac:dyDescent="0.15">
      <c r="A408" s="14"/>
      <c r="C408" s="25"/>
      <c r="D408" s="25"/>
      <c r="E408" s="25"/>
      <c r="F408" s="25"/>
      <c r="G408" s="42"/>
      <c r="P408" s="34"/>
      <c r="Q408" s="35"/>
    </row>
    <row r="409" spans="1:17" ht="13" x14ac:dyDescent="0.15">
      <c r="A409" s="14"/>
      <c r="C409" s="25"/>
      <c r="D409" s="25"/>
      <c r="E409" s="25"/>
      <c r="F409" s="25"/>
      <c r="G409" s="42"/>
      <c r="P409" s="34"/>
      <c r="Q409" s="35"/>
    </row>
    <row r="410" spans="1:17" ht="13" x14ac:dyDescent="0.15">
      <c r="A410" s="14"/>
      <c r="C410" s="25"/>
      <c r="D410" s="25"/>
      <c r="E410" s="25"/>
      <c r="F410" s="25"/>
      <c r="G410" s="42"/>
      <c r="P410" s="34"/>
      <c r="Q410" s="35"/>
    </row>
    <row r="411" spans="1:17" ht="13" x14ac:dyDescent="0.15">
      <c r="A411" s="14"/>
      <c r="C411" s="25"/>
      <c r="D411" s="25"/>
      <c r="E411" s="25"/>
      <c r="F411" s="25"/>
      <c r="G411" s="42"/>
      <c r="P411" s="34"/>
      <c r="Q411" s="35"/>
    </row>
    <row r="412" spans="1:17" ht="13" x14ac:dyDescent="0.15">
      <c r="A412" s="14"/>
      <c r="C412" s="25"/>
      <c r="D412" s="25"/>
      <c r="E412" s="25"/>
      <c r="F412" s="25"/>
      <c r="G412" s="42"/>
      <c r="P412" s="34"/>
      <c r="Q412" s="35"/>
    </row>
    <row r="413" spans="1:17" ht="13" x14ac:dyDescent="0.15">
      <c r="A413" s="14"/>
      <c r="C413" s="25"/>
      <c r="D413" s="25"/>
      <c r="E413" s="25"/>
      <c r="F413" s="25"/>
      <c r="G413" s="42"/>
      <c r="P413" s="34"/>
      <c r="Q413" s="35"/>
    </row>
    <row r="414" spans="1:17" ht="13" x14ac:dyDescent="0.15">
      <c r="A414" s="14"/>
      <c r="C414" s="25"/>
      <c r="D414" s="25"/>
      <c r="E414" s="25"/>
      <c r="F414" s="25"/>
      <c r="G414" s="42"/>
      <c r="P414" s="34"/>
      <c r="Q414" s="35"/>
    </row>
    <row r="415" spans="1:17" ht="13" x14ac:dyDescent="0.15">
      <c r="A415" s="14"/>
      <c r="C415" s="25"/>
      <c r="D415" s="25"/>
      <c r="E415" s="25"/>
      <c r="F415" s="25"/>
      <c r="G415" s="42"/>
      <c r="P415" s="34"/>
      <c r="Q415" s="35"/>
    </row>
    <row r="416" spans="1:17" ht="13" x14ac:dyDescent="0.15">
      <c r="A416" s="14"/>
      <c r="C416" s="25"/>
      <c r="D416" s="25"/>
      <c r="E416" s="25"/>
      <c r="F416" s="25"/>
      <c r="G416" s="42"/>
      <c r="P416" s="34"/>
      <c r="Q416" s="35"/>
    </row>
    <row r="417" spans="1:17" ht="13" x14ac:dyDescent="0.15">
      <c r="A417" s="14"/>
      <c r="C417" s="25"/>
      <c r="D417" s="25"/>
      <c r="E417" s="25"/>
      <c r="F417" s="25"/>
      <c r="G417" s="42"/>
      <c r="P417" s="34"/>
      <c r="Q417" s="35"/>
    </row>
    <row r="418" spans="1:17" ht="13" x14ac:dyDescent="0.15">
      <c r="A418" s="14"/>
      <c r="C418" s="25"/>
      <c r="D418" s="25"/>
      <c r="E418" s="25"/>
      <c r="F418" s="25"/>
      <c r="G418" s="42"/>
      <c r="P418" s="34"/>
      <c r="Q418" s="35"/>
    </row>
    <row r="419" spans="1:17" ht="13" x14ac:dyDescent="0.15">
      <c r="A419" s="14"/>
      <c r="C419" s="25"/>
      <c r="D419" s="25"/>
      <c r="E419" s="25"/>
      <c r="F419" s="25"/>
      <c r="G419" s="42"/>
      <c r="P419" s="34"/>
      <c r="Q419" s="35"/>
    </row>
    <row r="420" spans="1:17" ht="13" x14ac:dyDescent="0.15">
      <c r="A420" s="14"/>
      <c r="C420" s="25"/>
      <c r="D420" s="25"/>
      <c r="E420" s="25"/>
      <c r="F420" s="25"/>
      <c r="G420" s="42"/>
      <c r="P420" s="34"/>
      <c r="Q420" s="35"/>
    </row>
    <row r="421" spans="1:17" ht="13" x14ac:dyDescent="0.15">
      <c r="A421" s="14"/>
      <c r="C421" s="25"/>
      <c r="D421" s="25"/>
      <c r="E421" s="25"/>
      <c r="F421" s="25"/>
      <c r="G421" s="42"/>
      <c r="P421" s="34"/>
      <c r="Q421" s="35"/>
    </row>
    <row r="422" spans="1:17" ht="13" x14ac:dyDescent="0.15">
      <c r="A422" s="14"/>
      <c r="C422" s="25"/>
      <c r="D422" s="25"/>
      <c r="E422" s="25"/>
      <c r="F422" s="25"/>
      <c r="G422" s="42"/>
      <c r="P422" s="34"/>
      <c r="Q422" s="35"/>
    </row>
    <row r="423" spans="1:17" ht="13" x14ac:dyDescent="0.15">
      <c r="A423" s="14"/>
      <c r="C423" s="25"/>
      <c r="D423" s="25"/>
      <c r="E423" s="25"/>
      <c r="F423" s="25"/>
      <c r="G423" s="42"/>
      <c r="P423" s="34"/>
      <c r="Q423" s="35"/>
    </row>
    <row r="424" spans="1:17" ht="13" x14ac:dyDescent="0.15">
      <c r="A424" s="14"/>
      <c r="C424" s="25"/>
      <c r="D424" s="25"/>
      <c r="E424" s="25"/>
      <c r="F424" s="25"/>
      <c r="G424" s="42"/>
      <c r="P424" s="34"/>
      <c r="Q424" s="35"/>
    </row>
    <row r="425" spans="1:17" ht="13" x14ac:dyDescent="0.15">
      <c r="A425" s="14"/>
      <c r="C425" s="25"/>
      <c r="D425" s="25"/>
      <c r="E425" s="25"/>
      <c r="F425" s="25"/>
      <c r="G425" s="42"/>
      <c r="P425" s="34"/>
      <c r="Q425" s="35"/>
    </row>
    <row r="426" spans="1:17" ht="13" x14ac:dyDescent="0.15">
      <c r="A426" s="14"/>
      <c r="C426" s="25"/>
      <c r="D426" s="25"/>
      <c r="E426" s="25"/>
      <c r="F426" s="25"/>
      <c r="G426" s="42"/>
      <c r="P426" s="34"/>
      <c r="Q426" s="35"/>
    </row>
    <row r="427" spans="1:17" ht="13" x14ac:dyDescent="0.15">
      <c r="A427" s="14"/>
      <c r="C427" s="25"/>
      <c r="D427" s="25"/>
      <c r="E427" s="25"/>
      <c r="F427" s="25"/>
      <c r="G427" s="42"/>
      <c r="P427" s="34"/>
      <c r="Q427" s="35"/>
    </row>
    <row r="428" spans="1:17" ht="13" x14ac:dyDescent="0.15">
      <c r="A428" s="14"/>
      <c r="C428" s="25"/>
      <c r="D428" s="25"/>
      <c r="E428" s="25"/>
      <c r="F428" s="25"/>
      <c r="G428" s="42"/>
      <c r="P428" s="34"/>
      <c r="Q428" s="35"/>
    </row>
    <row r="429" spans="1:17" ht="13" x14ac:dyDescent="0.15">
      <c r="A429" s="14"/>
      <c r="C429" s="25"/>
      <c r="D429" s="25"/>
      <c r="E429" s="25"/>
      <c r="F429" s="25"/>
      <c r="G429" s="42"/>
      <c r="P429" s="34"/>
      <c r="Q429" s="35"/>
    </row>
    <row r="430" spans="1:17" ht="13" x14ac:dyDescent="0.15">
      <c r="A430" s="14"/>
      <c r="C430" s="25"/>
      <c r="D430" s="25"/>
      <c r="E430" s="25"/>
      <c r="F430" s="25"/>
      <c r="G430" s="42"/>
      <c r="P430" s="34"/>
      <c r="Q430" s="35"/>
    </row>
    <row r="431" spans="1:17" ht="13" x14ac:dyDescent="0.15">
      <c r="A431" s="14"/>
      <c r="C431" s="25"/>
      <c r="D431" s="25"/>
      <c r="E431" s="25"/>
      <c r="F431" s="25"/>
      <c r="G431" s="42"/>
      <c r="P431" s="34"/>
      <c r="Q431" s="35"/>
    </row>
    <row r="432" spans="1:17" ht="13" x14ac:dyDescent="0.15">
      <c r="A432" s="14"/>
      <c r="C432" s="25"/>
      <c r="D432" s="25"/>
      <c r="E432" s="25"/>
      <c r="F432" s="25"/>
      <c r="G432" s="42"/>
      <c r="P432" s="34"/>
      <c r="Q432" s="35"/>
    </row>
    <row r="433" spans="1:17" ht="13" x14ac:dyDescent="0.15">
      <c r="A433" s="14"/>
      <c r="C433" s="25"/>
      <c r="D433" s="25"/>
      <c r="E433" s="25"/>
      <c r="F433" s="25"/>
      <c r="G433" s="42"/>
      <c r="P433" s="34"/>
      <c r="Q433" s="35"/>
    </row>
    <row r="434" spans="1:17" ht="13" x14ac:dyDescent="0.15">
      <c r="A434" s="14"/>
      <c r="C434" s="25"/>
      <c r="D434" s="25"/>
      <c r="E434" s="25"/>
      <c r="F434" s="25"/>
      <c r="G434" s="42"/>
      <c r="P434" s="34"/>
      <c r="Q434" s="35"/>
    </row>
    <row r="435" spans="1:17" ht="13" x14ac:dyDescent="0.15">
      <c r="A435" s="14"/>
      <c r="C435" s="25"/>
      <c r="D435" s="25"/>
      <c r="E435" s="25"/>
      <c r="F435" s="25"/>
      <c r="G435" s="42"/>
      <c r="P435" s="34"/>
      <c r="Q435" s="35"/>
    </row>
    <row r="436" spans="1:17" ht="13" x14ac:dyDescent="0.15">
      <c r="A436" s="14"/>
      <c r="C436" s="25"/>
      <c r="D436" s="25"/>
      <c r="E436" s="25"/>
      <c r="F436" s="25"/>
      <c r="G436" s="42"/>
      <c r="P436" s="34"/>
      <c r="Q436" s="35"/>
    </row>
    <row r="437" spans="1:17" ht="13" x14ac:dyDescent="0.15">
      <c r="A437" s="14"/>
      <c r="C437" s="25"/>
      <c r="D437" s="25"/>
      <c r="E437" s="25"/>
      <c r="F437" s="25"/>
      <c r="G437" s="42"/>
      <c r="P437" s="34"/>
      <c r="Q437" s="35"/>
    </row>
    <row r="438" spans="1:17" ht="13" x14ac:dyDescent="0.15">
      <c r="A438" s="14"/>
      <c r="C438" s="25"/>
      <c r="D438" s="25"/>
      <c r="E438" s="25"/>
      <c r="F438" s="25"/>
      <c r="G438" s="42"/>
      <c r="P438" s="34"/>
      <c r="Q438" s="35"/>
    </row>
    <row r="439" spans="1:17" ht="13" x14ac:dyDescent="0.15">
      <c r="A439" s="14"/>
      <c r="C439" s="25"/>
      <c r="D439" s="25"/>
      <c r="E439" s="25"/>
      <c r="F439" s="25"/>
      <c r="G439" s="42"/>
      <c r="P439" s="34"/>
      <c r="Q439" s="35"/>
    </row>
    <row r="440" spans="1:17" ht="13" x14ac:dyDescent="0.15">
      <c r="A440" s="14"/>
      <c r="C440" s="25"/>
      <c r="D440" s="25"/>
      <c r="E440" s="25"/>
      <c r="F440" s="25"/>
      <c r="G440" s="42"/>
      <c r="P440" s="34"/>
      <c r="Q440" s="35"/>
    </row>
    <row r="441" spans="1:17" ht="13" x14ac:dyDescent="0.15">
      <c r="A441" s="14"/>
      <c r="C441" s="25"/>
      <c r="D441" s="25"/>
      <c r="E441" s="25"/>
      <c r="F441" s="25"/>
      <c r="G441" s="42"/>
      <c r="P441" s="34"/>
      <c r="Q441" s="35"/>
    </row>
    <row r="442" spans="1:17" ht="13" x14ac:dyDescent="0.15">
      <c r="A442" s="14"/>
      <c r="C442" s="25"/>
      <c r="D442" s="25"/>
      <c r="E442" s="25"/>
      <c r="F442" s="25"/>
      <c r="G442" s="42"/>
      <c r="P442" s="34"/>
      <c r="Q442" s="35"/>
    </row>
    <row r="443" spans="1:17" ht="13" x14ac:dyDescent="0.15">
      <c r="A443" s="14"/>
      <c r="C443" s="25"/>
      <c r="D443" s="25"/>
      <c r="E443" s="25"/>
      <c r="F443" s="25"/>
      <c r="G443" s="42"/>
      <c r="P443" s="34"/>
      <c r="Q443" s="35"/>
    </row>
    <row r="444" spans="1:17" ht="13" x14ac:dyDescent="0.15">
      <c r="A444" s="14"/>
      <c r="C444" s="25"/>
      <c r="D444" s="25"/>
      <c r="E444" s="25"/>
      <c r="F444" s="25"/>
      <c r="G444" s="42"/>
      <c r="P444" s="34"/>
      <c r="Q444" s="35"/>
    </row>
    <row r="445" spans="1:17" ht="13" x14ac:dyDescent="0.15">
      <c r="A445" s="14"/>
      <c r="C445" s="25"/>
      <c r="D445" s="25"/>
      <c r="E445" s="25"/>
      <c r="F445" s="25"/>
      <c r="G445" s="42"/>
      <c r="P445" s="34"/>
      <c r="Q445" s="35"/>
    </row>
    <row r="446" spans="1:17" ht="13" x14ac:dyDescent="0.15">
      <c r="A446" s="14"/>
      <c r="C446" s="25"/>
      <c r="D446" s="25"/>
      <c r="E446" s="25"/>
      <c r="F446" s="25"/>
      <c r="G446" s="42"/>
      <c r="P446" s="34"/>
      <c r="Q446" s="35"/>
    </row>
    <row r="447" spans="1:17" ht="13" x14ac:dyDescent="0.15">
      <c r="A447" s="14"/>
      <c r="C447" s="25"/>
      <c r="D447" s="25"/>
      <c r="E447" s="25"/>
      <c r="F447" s="25"/>
      <c r="G447" s="42"/>
      <c r="P447" s="34"/>
      <c r="Q447" s="35"/>
    </row>
    <row r="448" spans="1:17" ht="13" x14ac:dyDescent="0.15">
      <c r="A448" s="14"/>
      <c r="C448" s="25"/>
      <c r="D448" s="25"/>
      <c r="E448" s="25"/>
      <c r="F448" s="25"/>
      <c r="G448" s="42"/>
      <c r="P448" s="34"/>
      <c r="Q448" s="35"/>
    </row>
    <row r="449" spans="1:17" ht="13" x14ac:dyDescent="0.15">
      <c r="A449" s="14"/>
      <c r="C449" s="25"/>
      <c r="D449" s="25"/>
      <c r="E449" s="25"/>
      <c r="F449" s="25"/>
      <c r="G449" s="42"/>
      <c r="P449" s="34"/>
      <c r="Q449" s="35"/>
    </row>
    <row r="450" spans="1:17" ht="13" x14ac:dyDescent="0.15">
      <c r="A450" s="14"/>
      <c r="C450" s="25"/>
      <c r="D450" s="25"/>
      <c r="E450" s="25"/>
      <c r="F450" s="25"/>
      <c r="G450" s="42"/>
      <c r="P450" s="34"/>
      <c r="Q450" s="35"/>
    </row>
    <row r="451" spans="1:17" ht="13" x14ac:dyDescent="0.15">
      <c r="A451" s="14"/>
      <c r="C451" s="25"/>
      <c r="D451" s="25"/>
      <c r="E451" s="25"/>
      <c r="F451" s="25"/>
      <c r="G451" s="42"/>
      <c r="P451" s="34"/>
      <c r="Q451" s="35"/>
    </row>
    <row r="452" spans="1:17" ht="13" x14ac:dyDescent="0.15">
      <c r="A452" s="14"/>
      <c r="C452" s="25"/>
      <c r="D452" s="25"/>
      <c r="E452" s="25"/>
      <c r="F452" s="25"/>
      <c r="G452" s="42"/>
      <c r="P452" s="34"/>
      <c r="Q452" s="35"/>
    </row>
    <row r="453" spans="1:17" ht="13" x14ac:dyDescent="0.15">
      <c r="A453" s="14"/>
      <c r="C453" s="25"/>
      <c r="D453" s="25"/>
      <c r="E453" s="25"/>
      <c r="F453" s="25"/>
      <c r="G453" s="42"/>
      <c r="P453" s="34"/>
      <c r="Q453" s="35"/>
    </row>
    <row r="454" spans="1:17" ht="13" x14ac:dyDescent="0.15">
      <c r="A454" s="14"/>
      <c r="C454" s="25"/>
      <c r="D454" s="25"/>
      <c r="E454" s="25"/>
      <c r="F454" s="25"/>
      <c r="G454" s="42"/>
      <c r="P454" s="34"/>
      <c r="Q454" s="35"/>
    </row>
    <row r="455" spans="1:17" ht="13" x14ac:dyDescent="0.15">
      <c r="A455" s="14"/>
      <c r="C455" s="25"/>
      <c r="D455" s="25"/>
      <c r="E455" s="25"/>
      <c r="F455" s="25"/>
      <c r="G455" s="42"/>
      <c r="P455" s="34"/>
      <c r="Q455" s="35"/>
    </row>
    <row r="456" spans="1:17" ht="13" x14ac:dyDescent="0.15">
      <c r="A456" s="14"/>
      <c r="C456" s="25"/>
      <c r="D456" s="25"/>
      <c r="E456" s="25"/>
      <c r="F456" s="25"/>
      <c r="G456" s="42"/>
      <c r="P456" s="34"/>
      <c r="Q456" s="35"/>
    </row>
    <row r="457" spans="1:17" ht="13" x14ac:dyDescent="0.15">
      <c r="A457" s="14"/>
      <c r="C457" s="25"/>
      <c r="D457" s="25"/>
      <c r="E457" s="25"/>
      <c r="F457" s="25"/>
      <c r="G457" s="42"/>
      <c r="P457" s="34"/>
      <c r="Q457" s="35"/>
    </row>
    <row r="458" spans="1:17" ht="13" x14ac:dyDescent="0.15">
      <c r="A458" s="14"/>
      <c r="C458" s="25"/>
      <c r="D458" s="25"/>
      <c r="E458" s="25"/>
      <c r="F458" s="25"/>
      <c r="G458" s="42"/>
      <c r="P458" s="34"/>
      <c r="Q458" s="35"/>
    </row>
    <row r="459" spans="1:17" ht="13" x14ac:dyDescent="0.15">
      <c r="A459" s="14"/>
      <c r="C459" s="25"/>
      <c r="D459" s="25"/>
      <c r="E459" s="25"/>
      <c r="F459" s="25"/>
      <c r="G459" s="42"/>
      <c r="P459" s="34"/>
      <c r="Q459" s="35"/>
    </row>
    <row r="460" spans="1:17" ht="13" x14ac:dyDescent="0.15">
      <c r="A460" s="14"/>
      <c r="C460" s="25"/>
      <c r="D460" s="25"/>
      <c r="E460" s="25"/>
      <c r="F460" s="25"/>
      <c r="G460" s="42"/>
      <c r="P460" s="34"/>
      <c r="Q460" s="35"/>
    </row>
    <row r="461" spans="1:17" ht="13" x14ac:dyDescent="0.15">
      <c r="A461" s="14"/>
      <c r="C461" s="25"/>
      <c r="D461" s="25"/>
      <c r="E461" s="25"/>
      <c r="F461" s="25"/>
      <c r="G461" s="42"/>
      <c r="P461" s="34"/>
      <c r="Q461" s="35"/>
    </row>
    <row r="462" spans="1:17" ht="13" x14ac:dyDescent="0.15">
      <c r="A462" s="14"/>
      <c r="C462" s="25"/>
      <c r="D462" s="25"/>
      <c r="E462" s="25"/>
      <c r="F462" s="25"/>
      <c r="G462" s="42"/>
      <c r="P462" s="34"/>
      <c r="Q462" s="35"/>
    </row>
    <row r="463" spans="1:17" ht="13" x14ac:dyDescent="0.15">
      <c r="A463" s="14"/>
      <c r="C463" s="25"/>
      <c r="D463" s="25"/>
      <c r="E463" s="25"/>
      <c r="F463" s="25"/>
      <c r="G463" s="42"/>
      <c r="P463" s="34"/>
      <c r="Q463" s="35"/>
    </row>
    <row r="464" spans="1:17" ht="13" x14ac:dyDescent="0.15">
      <c r="A464" s="14"/>
      <c r="C464" s="25"/>
      <c r="D464" s="25"/>
      <c r="E464" s="25"/>
      <c r="F464" s="25"/>
      <c r="G464" s="42"/>
      <c r="P464" s="34"/>
      <c r="Q464" s="35"/>
    </row>
    <row r="465" spans="1:17" ht="13" x14ac:dyDescent="0.15">
      <c r="A465" s="14"/>
      <c r="C465" s="25"/>
      <c r="D465" s="25"/>
      <c r="E465" s="25"/>
      <c r="F465" s="25"/>
      <c r="G465" s="42"/>
      <c r="P465" s="34"/>
      <c r="Q465" s="35"/>
    </row>
    <row r="466" spans="1:17" ht="13" x14ac:dyDescent="0.15">
      <c r="A466" s="14"/>
      <c r="C466" s="25"/>
      <c r="D466" s="25"/>
      <c r="E466" s="25"/>
      <c r="F466" s="25"/>
      <c r="G466" s="42"/>
      <c r="P466" s="34"/>
      <c r="Q466" s="35"/>
    </row>
    <row r="467" spans="1:17" ht="13" x14ac:dyDescent="0.15">
      <c r="A467" s="14"/>
      <c r="C467" s="25"/>
      <c r="D467" s="25"/>
      <c r="E467" s="25"/>
      <c r="F467" s="25"/>
      <c r="G467" s="42"/>
      <c r="P467" s="34"/>
      <c r="Q467" s="35"/>
    </row>
    <row r="468" spans="1:17" ht="13" x14ac:dyDescent="0.15">
      <c r="A468" s="14"/>
      <c r="C468" s="25"/>
      <c r="D468" s="25"/>
      <c r="E468" s="25"/>
      <c r="F468" s="25"/>
      <c r="G468" s="42"/>
      <c r="P468" s="34"/>
      <c r="Q468" s="35"/>
    </row>
    <row r="469" spans="1:17" ht="13" x14ac:dyDescent="0.15">
      <c r="A469" s="14"/>
      <c r="C469" s="25"/>
      <c r="D469" s="25"/>
      <c r="E469" s="25"/>
      <c r="F469" s="25"/>
      <c r="G469" s="42"/>
      <c r="P469" s="34"/>
      <c r="Q469" s="35"/>
    </row>
    <row r="470" spans="1:17" ht="13" x14ac:dyDescent="0.15">
      <c r="A470" s="14"/>
      <c r="C470" s="25"/>
      <c r="D470" s="25"/>
      <c r="E470" s="25"/>
      <c r="F470" s="25"/>
      <c r="G470" s="42"/>
      <c r="P470" s="34"/>
      <c r="Q470" s="35"/>
    </row>
    <row r="471" spans="1:17" ht="13" x14ac:dyDescent="0.15">
      <c r="A471" s="14"/>
      <c r="C471" s="25"/>
      <c r="D471" s="25"/>
      <c r="E471" s="25"/>
      <c r="F471" s="25"/>
      <c r="G471" s="42"/>
      <c r="P471" s="34"/>
      <c r="Q471" s="35"/>
    </row>
    <row r="472" spans="1:17" ht="13" x14ac:dyDescent="0.15">
      <c r="A472" s="14"/>
      <c r="C472" s="25"/>
      <c r="D472" s="25"/>
      <c r="E472" s="25"/>
      <c r="F472" s="25"/>
      <c r="G472" s="42"/>
      <c r="P472" s="34"/>
      <c r="Q472" s="35"/>
    </row>
    <row r="473" spans="1:17" ht="13" x14ac:dyDescent="0.15">
      <c r="A473" s="14"/>
      <c r="C473" s="25"/>
      <c r="D473" s="25"/>
      <c r="E473" s="25"/>
      <c r="F473" s="25"/>
      <c r="G473" s="42"/>
      <c r="P473" s="34"/>
      <c r="Q473" s="35"/>
    </row>
    <row r="474" spans="1:17" ht="13" x14ac:dyDescent="0.15">
      <c r="A474" s="14"/>
      <c r="C474" s="25"/>
      <c r="D474" s="25"/>
      <c r="E474" s="25"/>
      <c r="F474" s="25"/>
      <c r="G474" s="42"/>
      <c r="P474" s="34"/>
      <c r="Q474" s="35"/>
    </row>
    <row r="475" spans="1:17" ht="13" x14ac:dyDescent="0.15">
      <c r="A475" s="14"/>
      <c r="C475" s="25"/>
      <c r="D475" s="25"/>
      <c r="E475" s="25"/>
      <c r="F475" s="25"/>
      <c r="G475" s="42"/>
      <c r="P475" s="34"/>
      <c r="Q475" s="35"/>
    </row>
    <row r="476" spans="1:17" ht="13" x14ac:dyDescent="0.15">
      <c r="A476" s="14"/>
      <c r="C476" s="25"/>
      <c r="D476" s="25"/>
      <c r="E476" s="25"/>
      <c r="F476" s="25"/>
      <c r="G476" s="42"/>
      <c r="P476" s="34"/>
      <c r="Q476" s="35"/>
    </row>
    <row r="477" spans="1:17" ht="13" x14ac:dyDescent="0.15">
      <c r="A477" s="14"/>
      <c r="C477" s="25"/>
      <c r="D477" s="25"/>
      <c r="E477" s="25"/>
      <c r="F477" s="25"/>
      <c r="G477" s="42"/>
      <c r="P477" s="34"/>
      <c r="Q477" s="35"/>
    </row>
    <row r="478" spans="1:17" ht="13" x14ac:dyDescent="0.15">
      <c r="A478" s="14"/>
      <c r="C478" s="25"/>
      <c r="D478" s="25"/>
      <c r="E478" s="25"/>
      <c r="F478" s="25"/>
      <c r="G478" s="42"/>
      <c r="P478" s="34"/>
      <c r="Q478" s="35"/>
    </row>
    <row r="479" spans="1:17" ht="13" x14ac:dyDescent="0.15">
      <c r="A479" s="14"/>
      <c r="C479" s="25"/>
      <c r="D479" s="25"/>
      <c r="E479" s="25"/>
      <c r="F479" s="25"/>
      <c r="G479" s="42"/>
      <c r="P479" s="34"/>
      <c r="Q479" s="35"/>
    </row>
    <row r="480" spans="1:17" ht="13" x14ac:dyDescent="0.15">
      <c r="A480" s="14"/>
      <c r="C480" s="25"/>
      <c r="D480" s="25"/>
      <c r="E480" s="25"/>
      <c r="F480" s="25"/>
      <c r="G480" s="42"/>
      <c r="P480" s="34"/>
      <c r="Q480" s="35"/>
    </row>
    <row r="481" spans="1:17" ht="13" x14ac:dyDescent="0.15">
      <c r="A481" s="14"/>
      <c r="C481" s="25"/>
      <c r="D481" s="25"/>
      <c r="E481" s="25"/>
      <c r="F481" s="25"/>
      <c r="G481" s="42"/>
      <c r="P481" s="34"/>
      <c r="Q481" s="35"/>
    </row>
    <row r="482" spans="1:17" ht="13" x14ac:dyDescent="0.15">
      <c r="A482" s="14"/>
      <c r="C482" s="25"/>
      <c r="D482" s="25"/>
      <c r="E482" s="25"/>
      <c r="F482" s="25"/>
      <c r="G482" s="42"/>
      <c r="P482" s="34"/>
      <c r="Q482" s="35"/>
    </row>
    <row r="483" spans="1:17" ht="13" x14ac:dyDescent="0.15">
      <c r="A483" s="14"/>
      <c r="C483" s="25"/>
      <c r="D483" s="25"/>
      <c r="E483" s="25"/>
      <c r="F483" s="25"/>
      <c r="G483" s="42"/>
      <c r="P483" s="34"/>
      <c r="Q483" s="35"/>
    </row>
    <row r="484" spans="1:17" ht="13" x14ac:dyDescent="0.15">
      <c r="A484" s="14"/>
      <c r="C484" s="25"/>
      <c r="D484" s="25"/>
      <c r="E484" s="25"/>
      <c r="F484" s="25"/>
      <c r="G484" s="42"/>
      <c r="P484" s="34"/>
      <c r="Q484" s="35"/>
    </row>
    <row r="485" spans="1:17" ht="13" x14ac:dyDescent="0.15">
      <c r="A485" s="14"/>
      <c r="C485" s="25"/>
      <c r="D485" s="25"/>
      <c r="E485" s="25"/>
      <c r="F485" s="25"/>
      <c r="G485" s="42"/>
      <c r="P485" s="34"/>
      <c r="Q485" s="35"/>
    </row>
    <row r="486" spans="1:17" ht="13" x14ac:dyDescent="0.15">
      <c r="A486" s="14"/>
      <c r="C486" s="25"/>
      <c r="D486" s="25"/>
      <c r="E486" s="25"/>
      <c r="F486" s="25"/>
      <c r="G486" s="42"/>
      <c r="P486" s="34"/>
      <c r="Q486" s="35"/>
    </row>
    <row r="487" spans="1:17" ht="13" x14ac:dyDescent="0.15">
      <c r="A487" s="14"/>
      <c r="C487" s="25"/>
      <c r="D487" s="25"/>
      <c r="E487" s="25"/>
      <c r="F487" s="25"/>
      <c r="G487" s="42"/>
      <c r="P487" s="34"/>
      <c r="Q487" s="35"/>
    </row>
    <row r="488" spans="1:17" ht="13" x14ac:dyDescent="0.15">
      <c r="A488" s="14"/>
      <c r="C488" s="25"/>
      <c r="D488" s="25"/>
      <c r="E488" s="25"/>
      <c r="F488" s="25"/>
      <c r="G488" s="42"/>
      <c r="P488" s="34"/>
      <c r="Q488" s="35"/>
    </row>
    <row r="489" spans="1:17" ht="13" x14ac:dyDescent="0.15">
      <c r="A489" s="14"/>
      <c r="C489" s="25"/>
      <c r="D489" s="25"/>
      <c r="E489" s="25"/>
      <c r="F489" s="25"/>
      <c r="G489" s="42"/>
      <c r="P489" s="34"/>
      <c r="Q489" s="35"/>
    </row>
    <row r="490" spans="1:17" ht="13" x14ac:dyDescent="0.15">
      <c r="A490" s="14"/>
      <c r="C490" s="25"/>
      <c r="D490" s="25"/>
      <c r="E490" s="25"/>
      <c r="F490" s="25"/>
      <c r="G490" s="42"/>
      <c r="P490" s="34"/>
      <c r="Q490" s="35"/>
    </row>
    <row r="491" spans="1:17" ht="13" x14ac:dyDescent="0.15">
      <c r="A491" s="14"/>
      <c r="C491" s="25"/>
      <c r="D491" s="25"/>
      <c r="E491" s="25"/>
      <c r="F491" s="25"/>
      <c r="G491" s="42"/>
      <c r="P491" s="34"/>
      <c r="Q491" s="35"/>
    </row>
    <row r="492" spans="1:17" ht="13" x14ac:dyDescent="0.15">
      <c r="A492" s="14"/>
      <c r="C492" s="25"/>
      <c r="D492" s="25"/>
      <c r="E492" s="25"/>
      <c r="F492" s="25"/>
      <c r="G492" s="42"/>
      <c r="P492" s="34"/>
      <c r="Q492" s="35"/>
    </row>
    <row r="493" spans="1:17" ht="13" x14ac:dyDescent="0.15">
      <c r="A493" s="14"/>
      <c r="C493" s="25"/>
      <c r="D493" s="25"/>
      <c r="E493" s="25"/>
      <c r="F493" s="25"/>
      <c r="G493" s="42"/>
      <c r="P493" s="34"/>
      <c r="Q493" s="35"/>
    </row>
    <row r="494" spans="1:17" ht="13" x14ac:dyDescent="0.15">
      <c r="A494" s="14"/>
      <c r="C494" s="25"/>
      <c r="D494" s="25"/>
      <c r="E494" s="25"/>
      <c r="F494" s="25"/>
      <c r="G494" s="42"/>
      <c r="P494" s="34"/>
      <c r="Q494" s="35"/>
    </row>
    <row r="495" spans="1:17" ht="13" x14ac:dyDescent="0.15">
      <c r="A495" s="14"/>
      <c r="C495" s="25"/>
      <c r="D495" s="25"/>
      <c r="E495" s="25"/>
      <c r="F495" s="25"/>
      <c r="G495" s="42"/>
      <c r="P495" s="34"/>
      <c r="Q495" s="35"/>
    </row>
    <row r="496" spans="1:17" ht="13" x14ac:dyDescent="0.15">
      <c r="A496" s="14"/>
      <c r="C496" s="25"/>
      <c r="D496" s="25"/>
      <c r="E496" s="25"/>
      <c r="F496" s="25"/>
      <c r="G496" s="42"/>
      <c r="P496" s="34"/>
      <c r="Q496" s="35"/>
    </row>
    <row r="497" spans="1:17" ht="13" x14ac:dyDescent="0.15">
      <c r="A497" s="14"/>
      <c r="C497" s="25"/>
      <c r="D497" s="25"/>
      <c r="E497" s="25"/>
      <c r="F497" s="25"/>
      <c r="G497" s="42"/>
      <c r="P497" s="34"/>
      <c r="Q497" s="35"/>
    </row>
    <row r="498" spans="1:17" ht="13" x14ac:dyDescent="0.15">
      <c r="A498" s="14"/>
      <c r="C498" s="25"/>
      <c r="D498" s="25"/>
      <c r="E498" s="25"/>
      <c r="F498" s="25"/>
      <c r="G498" s="42"/>
      <c r="P498" s="34"/>
      <c r="Q498" s="35"/>
    </row>
    <row r="499" spans="1:17" ht="13" x14ac:dyDescent="0.15">
      <c r="A499" s="14"/>
      <c r="C499" s="25"/>
      <c r="D499" s="25"/>
      <c r="E499" s="25"/>
      <c r="F499" s="25"/>
      <c r="G499" s="42"/>
      <c r="P499" s="34"/>
      <c r="Q499" s="35"/>
    </row>
    <row r="500" spans="1:17" ht="13" x14ac:dyDescent="0.15">
      <c r="A500" s="14"/>
      <c r="C500" s="25"/>
      <c r="D500" s="25"/>
      <c r="E500" s="25"/>
      <c r="F500" s="25"/>
      <c r="G500" s="42"/>
      <c r="P500" s="34"/>
      <c r="Q500" s="35"/>
    </row>
    <row r="501" spans="1:17" ht="13" x14ac:dyDescent="0.15">
      <c r="A501" s="14"/>
      <c r="C501" s="25"/>
      <c r="D501" s="25"/>
      <c r="E501" s="25"/>
      <c r="F501" s="25"/>
      <c r="G501" s="42"/>
      <c r="P501" s="34"/>
      <c r="Q501" s="35"/>
    </row>
    <row r="502" spans="1:17" ht="13" x14ac:dyDescent="0.15">
      <c r="A502" s="14"/>
      <c r="C502" s="25"/>
      <c r="D502" s="25"/>
      <c r="E502" s="25"/>
      <c r="F502" s="25"/>
      <c r="G502" s="42"/>
      <c r="P502" s="34"/>
      <c r="Q502" s="35"/>
    </row>
    <row r="503" spans="1:17" ht="13" x14ac:dyDescent="0.15">
      <c r="A503" s="14"/>
      <c r="C503" s="25"/>
      <c r="D503" s="25"/>
      <c r="E503" s="25"/>
      <c r="F503" s="25"/>
      <c r="G503" s="42"/>
      <c r="P503" s="34"/>
      <c r="Q503" s="35"/>
    </row>
    <row r="504" spans="1:17" ht="13" x14ac:dyDescent="0.15">
      <c r="A504" s="14"/>
      <c r="C504" s="25"/>
      <c r="D504" s="25"/>
      <c r="E504" s="25"/>
      <c r="F504" s="25"/>
      <c r="G504" s="42"/>
      <c r="P504" s="34"/>
      <c r="Q504" s="35"/>
    </row>
    <row r="505" spans="1:17" ht="13" x14ac:dyDescent="0.15">
      <c r="A505" s="14"/>
      <c r="C505" s="25"/>
      <c r="D505" s="25"/>
      <c r="E505" s="25"/>
      <c r="F505" s="25"/>
      <c r="G505" s="42"/>
      <c r="P505" s="34"/>
      <c r="Q505" s="35"/>
    </row>
    <row r="506" spans="1:17" ht="13" x14ac:dyDescent="0.15">
      <c r="A506" s="14"/>
      <c r="C506" s="25"/>
      <c r="D506" s="25"/>
      <c r="E506" s="25"/>
      <c r="F506" s="25"/>
      <c r="G506" s="42"/>
      <c r="P506" s="34"/>
      <c r="Q506" s="35"/>
    </row>
    <row r="507" spans="1:17" ht="13" x14ac:dyDescent="0.15">
      <c r="A507" s="14"/>
      <c r="C507" s="25"/>
      <c r="D507" s="25"/>
      <c r="E507" s="25"/>
      <c r="F507" s="25"/>
      <c r="G507" s="42"/>
      <c r="P507" s="34"/>
      <c r="Q507" s="35"/>
    </row>
    <row r="508" spans="1:17" ht="13" x14ac:dyDescent="0.15">
      <c r="A508" s="14"/>
      <c r="C508" s="25"/>
      <c r="D508" s="25"/>
      <c r="E508" s="25"/>
      <c r="F508" s="25"/>
      <c r="G508" s="42"/>
      <c r="P508" s="34"/>
      <c r="Q508" s="35"/>
    </row>
    <row r="509" spans="1:17" ht="13" x14ac:dyDescent="0.15">
      <c r="A509" s="14"/>
      <c r="C509" s="25"/>
      <c r="D509" s="25"/>
      <c r="E509" s="25"/>
      <c r="F509" s="25"/>
      <c r="G509" s="42"/>
      <c r="P509" s="34"/>
      <c r="Q509" s="35"/>
    </row>
    <row r="510" spans="1:17" ht="13" x14ac:dyDescent="0.15">
      <c r="A510" s="14"/>
      <c r="C510" s="25"/>
      <c r="D510" s="25"/>
      <c r="E510" s="25"/>
      <c r="F510" s="25"/>
      <c r="G510" s="42"/>
      <c r="P510" s="34"/>
      <c r="Q510" s="35"/>
    </row>
    <row r="511" spans="1:17" ht="13" x14ac:dyDescent="0.15">
      <c r="A511" s="14"/>
      <c r="C511" s="25"/>
      <c r="D511" s="25"/>
      <c r="E511" s="25"/>
      <c r="F511" s="25"/>
      <c r="G511" s="42"/>
      <c r="P511" s="34"/>
      <c r="Q511" s="35"/>
    </row>
    <row r="512" spans="1:17" ht="13" x14ac:dyDescent="0.15">
      <c r="A512" s="14"/>
      <c r="C512" s="25"/>
      <c r="D512" s="25"/>
      <c r="E512" s="25"/>
      <c r="F512" s="25"/>
      <c r="G512" s="42"/>
      <c r="P512" s="34"/>
      <c r="Q512" s="35"/>
    </row>
    <row r="513" spans="1:17" ht="13" x14ac:dyDescent="0.15">
      <c r="A513" s="14"/>
      <c r="C513" s="25"/>
      <c r="D513" s="25"/>
      <c r="E513" s="25"/>
      <c r="F513" s="25"/>
      <c r="G513" s="42"/>
      <c r="P513" s="34"/>
      <c r="Q513" s="35"/>
    </row>
    <row r="514" spans="1:17" ht="13" x14ac:dyDescent="0.15">
      <c r="A514" s="14"/>
      <c r="C514" s="25"/>
      <c r="D514" s="25"/>
      <c r="E514" s="25"/>
      <c r="F514" s="25"/>
      <c r="G514" s="42"/>
      <c r="P514" s="34"/>
      <c r="Q514" s="35"/>
    </row>
    <row r="515" spans="1:17" ht="13" x14ac:dyDescent="0.15">
      <c r="A515" s="14"/>
      <c r="C515" s="25"/>
      <c r="D515" s="25"/>
      <c r="E515" s="25"/>
      <c r="F515" s="25"/>
      <c r="G515" s="42"/>
      <c r="P515" s="34"/>
      <c r="Q515" s="35"/>
    </row>
    <row r="516" spans="1:17" ht="13" x14ac:dyDescent="0.15">
      <c r="A516" s="14"/>
      <c r="C516" s="25"/>
      <c r="D516" s="25"/>
      <c r="E516" s="25"/>
      <c r="F516" s="25"/>
      <c r="G516" s="42"/>
      <c r="P516" s="34"/>
      <c r="Q516" s="35"/>
    </row>
    <row r="517" spans="1:17" ht="13" x14ac:dyDescent="0.15">
      <c r="A517" s="14"/>
      <c r="C517" s="25"/>
      <c r="D517" s="25"/>
      <c r="E517" s="25"/>
      <c r="F517" s="25"/>
      <c r="G517" s="42"/>
      <c r="P517" s="34"/>
      <c r="Q517" s="35"/>
    </row>
    <row r="518" spans="1:17" ht="13" x14ac:dyDescent="0.15">
      <c r="A518" s="14"/>
      <c r="C518" s="25"/>
      <c r="D518" s="25"/>
      <c r="E518" s="25"/>
      <c r="F518" s="25"/>
      <c r="G518" s="42"/>
      <c r="P518" s="34"/>
      <c r="Q518" s="35"/>
    </row>
    <row r="519" spans="1:17" ht="13" x14ac:dyDescent="0.15">
      <c r="A519" s="14"/>
      <c r="C519" s="25"/>
      <c r="D519" s="25"/>
      <c r="E519" s="25"/>
      <c r="F519" s="25"/>
      <c r="G519" s="42"/>
      <c r="P519" s="34"/>
      <c r="Q519" s="35"/>
    </row>
    <row r="520" spans="1:17" ht="13" x14ac:dyDescent="0.15">
      <c r="A520" s="14"/>
      <c r="C520" s="25"/>
      <c r="D520" s="25"/>
      <c r="E520" s="25"/>
      <c r="F520" s="25"/>
      <c r="G520" s="42"/>
      <c r="P520" s="34"/>
      <c r="Q520" s="35"/>
    </row>
    <row r="521" spans="1:17" ht="13" x14ac:dyDescent="0.15">
      <c r="A521" s="14"/>
      <c r="C521" s="25"/>
      <c r="D521" s="25"/>
      <c r="E521" s="25"/>
      <c r="F521" s="25"/>
      <c r="G521" s="42"/>
      <c r="P521" s="34"/>
      <c r="Q521" s="35"/>
    </row>
    <row r="522" spans="1:17" ht="13" x14ac:dyDescent="0.15">
      <c r="A522" s="14"/>
      <c r="C522" s="25"/>
      <c r="D522" s="25"/>
      <c r="E522" s="25"/>
      <c r="F522" s="25"/>
      <c r="G522" s="42"/>
      <c r="P522" s="34"/>
      <c r="Q522" s="35"/>
    </row>
    <row r="523" spans="1:17" ht="13" x14ac:dyDescent="0.15">
      <c r="A523" s="14"/>
      <c r="C523" s="25"/>
      <c r="D523" s="25"/>
      <c r="E523" s="25"/>
      <c r="F523" s="25"/>
      <c r="G523" s="42"/>
      <c r="P523" s="34"/>
      <c r="Q523" s="35"/>
    </row>
    <row r="524" spans="1:17" ht="13" x14ac:dyDescent="0.15">
      <c r="A524" s="14"/>
      <c r="C524" s="25"/>
      <c r="D524" s="25"/>
      <c r="E524" s="25"/>
      <c r="F524" s="25"/>
      <c r="G524" s="42"/>
      <c r="P524" s="34"/>
      <c r="Q524" s="35"/>
    </row>
    <row r="525" spans="1:17" ht="13" x14ac:dyDescent="0.15">
      <c r="A525" s="14"/>
      <c r="C525" s="25"/>
      <c r="D525" s="25"/>
      <c r="E525" s="25"/>
      <c r="F525" s="25"/>
      <c r="G525" s="42"/>
      <c r="P525" s="34"/>
      <c r="Q525" s="35"/>
    </row>
    <row r="526" spans="1:17" ht="13" x14ac:dyDescent="0.15">
      <c r="A526" s="14"/>
      <c r="C526" s="25"/>
      <c r="D526" s="25"/>
      <c r="E526" s="25"/>
      <c r="F526" s="25"/>
      <c r="G526" s="42"/>
      <c r="P526" s="34"/>
      <c r="Q526" s="35"/>
    </row>
    <row r="527" spans="1:17" ht="13" x14ac:dyDescent="0.15">
      <c r="A527" s="14"/>
      <c r="C527" s="25"/>
      <c r="D527" s="25"/>
      <c r="E527" s="25"/>
      <c r="F527" s="25"/>
      <c r="G527" s="42"/>
      <c r="P527" s="34"/>
      <c r="Q527" s="35"/>
    </row>
    <row r="528" spans="1:17" ht="13" x14ac:dyDescent="0.15">
      <c r="A528" s="14"/>
      <c r="C528" s="25"/>
      <c r="D528" s="25"/>
      <c r="E528" s="25"/>
      <c r="F528" s="25"/>
      <c r="G528" s="42"/>
      <c r="P528" s="34"/>
      <c r="Q528" s="35"/>
    </row>
    <row r="529" spans="1:17" ht="13" x14ac:dyDescent="0.15">
      <c r="A529" s="14"/>
      <c r="C529" s="25"/>
      <c r="D529" s="25"/>
      <c r="E529" s="25"/>
      <c r="F529" s="25"/>
      <c r="G529" s="42"/>
      <c r="P529" s="34"/>
      <c r="Q529" s="35"/>
    </row>
    <row r="530" spans="1:17" ht="13" x14ac:dyDescent="0.15">
      <c r="A530" s="14"/>
      <c r="C530" s="25"/>
      <c r="D530" s="25"/>
      <c r="E530" s="25"/>
      <c r="F530" s="25"/>
      <c r="G530" s="42"/>
      <c r="P530" s="34"/>
      <c r="Q530" s="35"/>
    </row>
    <row r="531" spans="1:17" ht="13" x14ac:dyDescent="0.15">
      <c r="A531" s="14"/>
      <c r="C531" s="25"/>
      <c r="D531" s="25"/>
      <c r="E531" s="25"/>
      <c r="F531" s="25"/>
      <c r="G531" s="42"/>
      <c r="P531" s="34"/>
      <c r="Q531" s="35"/>
    </row>
    <row r="532" spans="1:17" ht="13" x14ac:dyDescent="0.15">
      <c r="A532" s="14"/>
      <c r="C532" s="25"/>
      <c r="D532" s="25"/>
      <c r="E532" s="25"/>
      <c r="F532" s="25"/>
      <c r="G532" s="42"/>
      <c r="P532" s="34"/>
      <c r="Q532" s="35"/>
    </row>
    <row r="533" spans="1:17" ht="13" x14ac:dyDescent="0.15">
      <c r="A533" s="14"/>
      <c r="C533" s="25"/>
      <c r="D533" s="25"/>
      <c r="E533" s="25"/>
      <c r="F533" s="25"/>
      <c r="G533" s="42"/>
      <c r="P533" s="34"/>
      <c r="Q533" s="35"/>
    </row>
    <row r="534" spans="1:17" ht="13" x14ac:dyDescent="0.15">
      <c r="A534" s="14"/>
      <c r="C534" s="25"/>
      <c r="D534" s="25"/>
      <c r="E534" s="25"/>
      <c r="F534" s="25"/>
      <c r="G534" s="42"/>
      <c r="P534" s="34"/>
      <c r="Q534" s="35"/>
    </row>
    <row r="535" spans="1:17" ht="13" x14ac:dyDescent="0.15">
      <c r="A535" s="14"/>
      <c r="C535" s="25"/>
      <c r="D535" s="25"/>
      <c r="E535" s="25"/>
      <c r="F535" s="25"/>
      <c r="G535" s="42"/>
      <c r="P535" s="34"/>
      <c r="Q535" s="35"/>
    </row>
    <row r="536" spans="1:17" ht="13" x14ac:dyDescent="0.15">
      <c r="A536" s="14"/>
      <c r="C536" s="25"/>
      <c r="D536" s="25"/>
      <c r="E536" s="25"/>
      <c r="F536" s="25"/>
      <c r="G536" s="42"/>
      <c r="P536" s="34"/>
      <c r="Q536" s="35"/>
    </row>
    <row r="537" spans="1:17" ht="13" x14ac:dyDescent="0.15">
      <c r="A537" s="14"/>
      <c r="C537" s="25"/>
      <c r="D537" s="25"/>
      <c r="E537" s="25"/>
      <c r="F537" s="25"/>
      <c r="G537" s="42"/>
      <c r="P537" s="34"/>
      <c r="Q537" s="35"/>
    </row>
    <row r="538" spans="1:17" ht="13" x14ac:dyDescent="0.15">
      <c r="A538" s="14"/>
      <c r="C538" s="25"/>
      <c r="D538" s="25"/>
      <c r="E538" s="25"/>
      <c r="F538" s="25"/>
      <c r="G538" s="42"/>
      <c r="P538" s="34"/>
      <c r="Q538" s="35"/>
    </row>
    <row r="539" spans="1:17" ht="13" x14ac:dyDescent="0.15">
      <c r="A539" s="14"/>
      <c r="C539" s="25"/>
      <c r="D539" s="25"/>
      <c r="E539" s="25"/>
      <c r="F539" s="25"/>
      <c r="G539" s="42"/>
      <c r="P539" s="34"/>
      <c r="Q539" s="35"/>
    </row>
    <row r="540" spans="1:17" ht="13" x14ac:dyDescent="0.15">
      <c r="A540" s="14"/>
      <c r="C540" s="25"/>
      <c r="D540" s="25"/>
      <c r="E540" s="25"/>
      <c r="F540" s="25"/>
      <c r="G540" s="42"/>
      <c r="P540" s="34"/>
      <c r="Q540" s="35"/>
    </row>
    <row r="541" spans="1:17" ht="13" x14ac:dyDescent="0.15">
      <c r="A541" s="14"/>
      <c r="C541" s="25"/>
      <c r="D541" s="25"/>
      <c r="E541" s="25"/>
      <c r="F541" s="25"/>
      <c r="G541" s="42"/>
      <c r="P541" s="34"/>
      <c r="Q541" s="35"/>
    </row>
    <row r="542" spans="1:17" ht="13" x14ac:dyDescent="0.15">
      <c r="A542" s="14"/>
      <c r="C542" s="25"/>
      <c r="D542" s="25"/>
      <c r="E542" s="25"/>
      <c r="F542" s="25"/>
      <c r="G542" s="42"/>
      <c r="P542" s="34"/>
      <c r="Q542" s="35"/>
    </row>
    <row r="543" spans="1:17" ht="13" x14ac:dyDescent="0.15">
      <c r="A543" s="14"/>
      <c r="C543" s="25"/>
      <c r="D543" s="25"/>
      <c r="E543" s="25"/>
      <c r="F543" s="25"/>
      <c r="G543" s="42"/>
      <c r="P543" s="34"/>
      <c r="Q543" s="35"/>
    </row>
    <row r="544" spans="1:17" ht="13" x14ac:dyDescent="0.15">
      <c r="A544" s="14"/>
      <c r="C544" s="25"/>
      <c r="D544" s="25"/>
      <c r="E544" s="25"/>
      <c r="F544" s="25"/>
      <c r="G544" s="42"/>
      <c r="P544" s="34"/>
      <c r="Q544" s="35"/>
    </row>
    <row r="545" spans="1:17" ht="13" x14ac:dyDescent="0.15">
      <c r="A545" s="14"/>
      <c r="C545" s="25"/>
      <c r="D545" s="25"/>
      <c r="E545" s="25"/>
      <c r="F545" s="25"/>
      <c r="G545" s="42"/>
      <c r="P545" s="34"/>
      <c r="Q545" s="35"/>
    </row>
    <row r="546" spans="1:17" ht="13" x14ac:dyDescent="0.15">
      <c r="A546" s="14"/>
      <c r="C546" s="25"/>
      <c r="D546" s="25"/>
      <c r="E546" s="25"/>
      <c r="F546" s="25"/>
      <c r="G546" s="42"/>
      <c r="P546" s="34"/>
      <c r="Q546" s="35"/>
    </row>
    <row r="547" spans="1:17" ht="13" x14ac:dyDescent="0.15">
      <c r="A547" s="14"/>
      <c r="C547" s="25"/>
      <c r="D547" s="25"/>
      <c r="E547" s="25"/>
      <c r="F547" s="25"/>
      <c r="G547" s="42"/>
      <c r="P547" s="34"/>
      <c r="Q547" s="35"/>
    </row>
    <row r="548" spans="1:17" ht="13" x14ac:dyDescent="0.15">
      <c r="A548" s="14"/>
      <c r="C548" s="25"/>
      <c r="D548" s="25"/>
      <c r="E548" s="25"/>
      <c r="F548" s="25"/>
      <c r="G548" s="42"/>
      <c r="P548" s="34"/>
      <c r="Q548" s="35"/>
    </row>
    <row r="549" spans="1:17" ht="13" x14ac:dyDescent="0.15">
      <c r="A549" s="14"/>
      <c r="C549" s="25"/>
      <c r="D549" s="25"/>
      <c r="E549" s="25"/>
      <c r="F549" s="25"/>
      <c r="G549" s="42"/>
      <c r="P549" s="34"/>
      <c r="Q549" s="35"/>
    </row>
    <row r="550" spans="1:17" ht="13" x14ac:dyDescent="0.15">
      <c r="A550" s="14"/>
      <c r="C550" s="25"/>
      <c r="D550" s="25"/>
      <c r="E550" s="25"/>
      <c r="F550" s="25"/>
      <c r="G550" s="42"/>
      <c r="P550" s="34"/>
      <c r="Q550" s="35"/>
    </row>
    <row r="551" spans="1:17" ht="13" x14ac:dyDescent="0.15">
      <c r="A551" s="14"/>
      <c r="C551" s="25"/>
      <c r="D551" s="25"/>
      <c r="E551" s="25"/>
      <c r="F551" s="25"/>
      <c r="G551" s="42"/>
      <c r="P551" s="34"/>
      <c r="Q551" s="35"/>
    </row>
    <row r="552" spans="1:17" ht="13" x14ac:dyDescent="0.15">
      <c r="A552" s="14"/>
      <c r="C552" s="25"/>
      <c r="D552" s="25"/>
      <c r="E552" s="25"/>
      <c r="F552" s="25"/>
      <c r="G552" s="42"/>
      <c r="P552" s="34"/>
      <c r="Q552" s="35"/>
    </row>
    <row r="553" spans="1:17" ht="13" x14ac:dyDescent="0.15">
      <c r="A553" s="14"/>
      <c r="C553" s="25"/>
      <c r="D553" s="25"/>
      <c r="E553" s="25"/>
      <c r="F553" s="25"/>
      <c r="G553" s="42"/>
      <c r="P553" s="34"/>
      <c r="Q553" s="35"/>
    </row>
    <row r="554" spans="1:17" ht="13" x14ac:dyDescent="0.15">
      <c r="A554" s="14"/>
      <c r="C554" s="25"/>
      <c r="D554" s="25"/>
      <c r="E554" s="25"/>
      <c r="F554" s="25"/>
      <c r="G554" s="42"/>
      <c r="P554" s="34"/>
      <c r="Q554" s="35"/>
    </row>
    <row r="555" spans="1:17" ht="13" x14ac:dyDescent="0.15">
      <c r="A555" s="14"/>
      <c r="C555" s="25"/>
      <c r="D555" s="25"/>
      <c r="E555" s="25"/>
      <c r="F555" s="25"/>
      <c r="G555" s="42"/>
      <c r="P555" s="34"/>
      <c r="Q555" s="35"/>
    </row>
    <row r="556" spans="1:17" ht="13" x14ac:dyDescent="0.15">
      <c r="A556" s="14"/>
      <c r="C556" s="25"/>
      <c r="D556" s="25"/>
      <c r="E556" s="25"/>
      <c r="F556" s="25"/>
      <c r="G556" s="42"/>
      <c r="P556" s="34"/>
      <c r="Q556" s="35"/>
    </row>
    <row r="557" spans="1:17" ht="13" x14ac:dyDescent="0.15">
      <c r="A557" s="14"/>
      <c r="C557" s="25"/>
      <c r="D557" s="25"/>
      <c r="E557" s="25"/>
      <c r="F557" s="25"/>
      <c r="G557" s="42"/>
      <c r="P557" s="34"/>
      <c r="Q557" s="35"/>
    </row>
    <row r="558" spans="1:17" ht="13" x14ac:dyDescent="0.15">
      <c r="A558" s="14"/>
      <c r="C558" s="25"/>
      <c r="D558" s="25"/>
      <c r="E558" s="25"/>
      <c r="F558" s="25"/>
      <c r="G558" s="42"/>
      <c r="P558" s="34"/>
      <c r="Q558" s="35"/>
    </row>
    <row r="559" spans="1:17" ht="13" x14ac:dyDescent="0.15">
      <c r="A559" s="14"/>
      <c r="C559" s="25"/>
      <c r="D559" s="25"/>
      <c r="E559" s="25"/>
      <c r="F559" s="25"/>
      <c r="G559" s="42"/>
      <c r="P559" s="34"/>
      <c r="Q559" s="35"/>
    </row>
    <row r="560" spans="1:17" ht="13" x14ac:dyDescent="0.15">
      <c r="A560" s="14"/>
      <c r="C560" s="25"/>
      <c r="D560" s="25"/>
      <c r="E560" s="25"/>
      <c r="F560" s="25"/>
      <c r="G560" s="42"/>
      <c r="P560" s="34"/>
      <c r="Q560" s="35"/>
    </row>
    <row r="561" spans="1:17" ht="13" x14ac:dyDescent="0.15">
      <c r="A561" s="14"/>
      <c r="C561" s="25"/>
      <c r="D561" s="25"/>
      <c r="E561" s="25"/>
      <c r="F561" s="25"/>
      <c r="G561" s="42"/>
      <c r="P561" s="34"/>
      <c r="Q561" s="35"/>
    </row>
    <row r="562" spans="1:17" ht="13" x14ac:dyDescent="0.15">
      <c r="A562" s="14"/>
      <c r="C562" s="25"/>
      <c r="D562" s="25"/>
      <c r="E562" s="25"/>
      <c r="F562" s="25"/>
      <c r="G562" s="42"/>
      <c r="P562" s="34"/>
      <c r="Q562" s="35"/>
    </row>
    <row r="563" spans="1:17" ht="13" x14ac:dyDescent="0.15">
      <c r="A563" s="14"/>
      <c r="C563" s="25"/>
      <c r="D563" s="25"/>
      <c r="E563" s="25"/>
      <c r="F563" s="25"/>
      <c r="G563" s="42"/>
      <c r="P563" s="34"/>
      <c r="Q563" s="35"/>
    </row>
    <row r="564" spans="1:17" ht="13" x14ac:dyDescent="0.15">
      <c r="A564" s="14"/>
      <c r="C564" s="25"/>
      <c r="D564" s="25"/>
      <c r="E564" s="25"/>
      <c r="F564" s="25"/>
      <c r="G564" s="42"/>
      <c r="P564" s="34"/>
      <c r="Q564" s="35"/>
    </row>
    <row r="565" spans="1:17" ht="13" x14ac:dyDescent="0.15">
      <c r="A565" s="14"/>
      <c r="C565" s="25"/>
      <c r="D565" s="25"/>
      <c r="E565" s="25"/>
      <c r="F565" s="25"/>
      <c r="G565" s="42"/>
      <c r="P565" s="34"/>
      <c r="Q565" s="35"/>
    </row>
    <row r="566" spans="1:17" ht="13" x14ac:dyDescent="0.15">
      <c r="A566" s="14"/>
      <c r="C566" s="25"/>
      <c r="D566" s="25"/>
      <c r="E566" s="25"/>
      <c r="F566" s="25"/>
      <c r="G566" s="42"/>
      <c r="P566" s="34"/>
      <c r="Q566" s="35"/>
    </row>
    <row r="567" spans="1:17" ht="13" x14ac:dyDescent="0.15">
      <c r="A567" s="14"/>
      <c r="C567" s="25"/>
      <c r="D567" s="25"/>
      <c r="E567" s="25"/>
      <c r="F567" s="25"/>
      <c r="G567" s="42"/>
      <c r="P567" s="34"/>
      <c r="Q567" s="35"/>
    </row>
    <row r="568" spans="1:17" ht="13" x14ac:dyDescent="0.15">
      <c r="A568" s="14"/>
      <c r="C568" s="25"/>
      <c r="D568" s="25"/>
      <c r="E568" s="25"/>
      <c r="F568" s="25"/>
      <c r="G568" s="42"/>
      <c r="P568" s="34"/>
      <c r="Q568" s="35"/>
    </row>
    <row r="569" spans="1:17" ht="13" x14ac:dyDescent="0.15">
      <c r="A569" s="14"/>
      <c r="C569" s="25"/>
      <c r="D569" s="25"/>
      <c r="E569" s="25"/>
      <c r="F569" s="25"/>
      <c r="G569" s="42"/>
      <c r="P569" s="34"/>
      <c r="Q569" s="35"/>
    </row>
    <row r="570" spans="1:17" ht="13" x14ac:dyDescent="0.15">
      <c r="A570" s="14"/>
      <c r="C570" s="25"/>
      <c r="D570" s="25"/>
      <c r="E570" s="25"/>
      <c r="F570" s="25"/>
      <c r="G570" s="42"/>
      <c r="P570" s="34"/>
      <c r="Q570" s="35"/>
    </row>
    <row r="571" spans="1:17" ht="13" x14ac:dyDescent="0.15">
      <c r="A571" s="14"/>
      <c r="C571" s="25"/>
      <c r="D571" s="25"/>
      <c r="E571" s="25"/>
      <c r="F571" s="25"/>
      <c r="G571" s="42"/>
      <c r="P571" s="34"/>
      <c r="Q571" s="35"/>
    </row>
    <row r="572" spans="1:17" ht="13" x14ac:dyDescent="0.15">
      <c r="A572" s="14"/>
      <c r="C572" s="25"/>
      <c r="D572" s="25"/>
      <c r="E572" s="25"/>
      <c r="F572" s="25"/>
      <c r="G572" s="42"/>
      <c r="P572" s="34"/>
      <c r="Q572" s="35"/>
    </row>
    <row r="573" spans="1:17" ht="13" x14ac:dyDescent="0.15">
      <c r="A573" s="14"/>
      <c r="C573" s="25"/>
      <c r="D573" s="25"/>
      <c r="E573" s="25"/>
      <c r="F573" s="25"/>
      <c r="G573" s="42"/>
      <c r="P573" s="34"/>
      <c r="Q573" s="35"/>
    </row>
    <row r="574" spans="1:17" ht="13" x14ac:dyDescent="0.15">
      <c r="A574" s="14"/>
      <c r="C574" s="25"/>
      <c r="D574" s="25"/>
      <c r="E574" s="25"/>
      <c r="F574" s="25"/>
      <c r="G574" s="42"/>
      <c r="P574" s="34"/>
      <c r="Q574" s="35"/>
    </row>
    <row r="575" spans="1:17" ht="13" x14ac:dyDescent="0.15">
      <c r="A575" s="14"/>
      <c r="C575" s="25"/>
      <c r="D575" s="25"/>
      <c r="E575" s="25"/>
      <c r="F575" s="25"/>
      <c r="G575" s="42"/>
      <c r="P575" s="34"/>
      <c r="Q575" s="35"/>
    </row>
    <row r="576" spans="1:17" ht="13" x14ac:dyDescent="0.15">
      <c r="A576" s="14"/>
      <c r="C576" s="25"/>
      <c r="D576" s="25"/>
      <c r="E576" s="25"/>
      <c r="F576" s="25"/>
      <c r="G576" s="42"/>
      <c r="P576" s="34"/>
      <c r="Q576" s="35"/>
    </row>
    <row r="577" spans="1:17" ht="13" x14ac:dyDescent="0.15">
      <c r="A577" s="14"/>
      <c r="C577" s="25"/>
      <c r="D577" s="25"/>
      <c r="E577" s="25"/>
      <c r="F577" s="25"/>
      <c r="G577" s="42"/>
      <c r="P577" s="34"/>
      <c r="Q577" s="35"/>
    </row>
    <row r="578" spans="1:17" ht="13" x14ac:dyDescent="0.15">
      <c r="A578" s="14"/>
      <c r="C578" s="25"/>
      <c r="D578" s="25"/>
      <c r="E578" s="25"/>
      <c r="F578" s="25"/>
      <c r="G578" s="42"/>
      <c r="P578" s="34"/>
      <c r="Q578" s="35"/>
    </row>
    <row r="579" spans="1:17" ht="13" x14ac:dyDescent="0.15">
      <c r="A579" s="14"/>
      <c r="C579" s="25"/>
      <c r="D579" s="25"/>
      <c r="E579" s="25"/>
      <c r="F579" s="25"/>
      <c r="G579" s="42"/>
      <c r="P579" s="34"/>
      <c r="Q579" s="35"/>
    </row>
    <row r="580" spans="1:17" ht="13" x14ac:dyDescent="0.15">
      <c r="A580" s="14"/>
      <c r="C580" s="25"/>
      <c r="D580" s="25"/>
      <c r="E580" s="25"/>
      <c r="F580" s="25"/>
      <c r="G580" s="42"/>
      <c r="P580" s="34"/>
      <c r="Q580" s="35"/>
    </row>
    <row r="581" spans="1:17" ht="13" x14ac:dyDescent="0.15">
      <c r="A581" s="14"/>
      <c r="C581" s="25"/>
      <c r="D581" s="25"/>
      <c r="E581" s="25"/>
      <c r="F581" s="25"/>
      <c r="G581" s="42"/>
      <c r="P581" s="34"/>
      <c r="Q581" s="35"/>
    </row>
    <row r="582" spans="1:17" ht="13" x14ac:dyDescent="0.15">
      <c r="A582" s="14"/>
      <c r="C582" s="25"/>
      <c r="D582" s="25"/>
      <c r="E582" s="25"/>
      <c r="F582" s="25"/>
      <c r="G582" s="42"/>
      <c r="P582" s="34"/>
      <c r="Q582" s="35"/>
    </row>
    <row r="583" spans="1:17" ht="13" x14ac:dyDescent="0.15">
      <c r="A583" s="14"/>
      <c r="C583" s="25"/>
      <c r="D583" s="25"/>
      <c r="E583" s="25"/>
      <c r="F583" s="25"/>
      <c r="G583" s="42"/>
      <c r="P583" s="34"/>
      <c r="Q583" s="35"/>
    </row>
    <row r="584" spans="1:17" ht="13" x14ac:dyDescent="0.15">
      <c r="A584" s="14"/>
      <c r="C584" s="25"/>
      <c r="D584" s="25"/>
      <c r="E584" s="25"/>
      <c r="F584" s="25"/>
      <c r="G584" s="42"/>
      <c r="P584" s="34"/>
      <c r="Q584" s="35"/>
    </row>
    <row r="585" spans="1:17" ht="13" x14ac:dyDescent="0.15">
      <c r="A585" s="14"/>
      <c r="C585" s="25"/>
      <c r="D585" s="25"/>
      <c r="E585" s="25"/>
      <c r="F585" s="25"/>
      <c r="G585" s="42"/>
      <c r="P585" s="34"/>
      <c r="Q585" s="35"/>
    </row>
    <row r="586" spans="1:17" ht="13" x14ac:dyDescent="0.15">
      <c r="A586" s="14"/>
      <c r="C586" s="25"/>
      <c r="D586" s="25"/>
      <c r="E586" s="25"/>
      <c r="F586" s="25"/>
      <c r="G586" s="42"/>
      <c r="P586" s="34"/>
      <c r="Q586" s="35"/>
    </row>
    <row r="587" spans="1:17" ht="13" x14ac:dyDescent="0.15">
      <c r="A587" s="14"/>
      <c r="C587" s="25"/>
      <c r="D587" s="25"/>
      <c r="E587" s="25"/>
      <c r="F587" s="25"/>
      <c r="G587" s="42"/>
      <c r="P587" s="34"/>
      <c r="Q587" s="35"/>
    </row>
    <row r="588" spans="1:17" ht="13" x14ac:dyDescent="0.15">
      <c r="A588" s="14"/>
      <c r="C588" s="25"/>
      <c r="D588" s="25"/>
      <c r="E588" s="25"/>
      <c r="F588" s="25"/>
      <c r="G588" s="42"/>
      <c r="P588" s="34"/>
      <c r="Q588" s="35"/>
    </row>
    <row r="589" spans="1:17" ht="13" x14ac:dyDescent="0.15">
      <c r="A589" s="14"/>
      <c r="C589" s="25"/>
      <c r="D589" s="25"/>
      <c r="E589" s="25"/>
      <c r="F589" s="25"/>
      <c r="G589" s="42"/>
      <c r="P589" s="34"/>
      <c r="Q589" s="35"/>
    </row>
    <row r="590" spans="1:17" ht="13" x14ac:dyDescent="0.15">
      <c r="A590" s="14"/>
      <c r="C590" s="25"/>
      <c r="D590" s="25"/>
      <c r="E590" s="25"/>
      <c r="F590" s="25"/>
      <c r="G590" s="42"/>
      <c r="P590" s="34"/>
      <c r="Q590" s="35"/>
    </row>
    <row r="591" spans="1:17" ht="13" x14ac:dyDescent="0.15">
      <c r="A591" s="14"/>
      <c r="C591" s="25"/>
      <c r="D591" s="25"/>
      <c r="E591" s="25"/>
      <c r="F591" s="25"/>
      <c r="G591" s="42"/>
      <c r="P591" s="34"/>
      <c r="Q591" s="35"/>
    </row>
    <row r="592" spans="1:17" ht="13" x14ac:dyDescent="0.15">
      <c r="A592" s="14"/>
      <c r="C592" s="25"/>
      <c r="D592" s="25"/>
      <c r="E592" s="25"/>
      <c r="F592" s="25"/>
      <c r="G592" s="42"/>
      <c r="P592" s="34"/>
      <c r="Q592" s="35"/>
    </row>
    <row r="593" spans="1:17" ht="13" x14ac:dyDescent="0.15">
      <c r="A593" s="14"/>
      <c r="C593" s="25"/>
      <c r="D593" s="25"/>
      <c r="E593" s="25"/>
      <c r="F593" s="25"/>
      <c r="G593" s="42"/>
      <c r="P593" s="34"/>
      <c r="Q593" s="35"/>
    </row>
    <row r="594" spans="1:17" ht="13" x14ac:dyDescent="0.15">
      <c r="A594" s="14"/>
      <c r="C594" s="25"/>
      <c r="D594" s="25"/>
      <c r="E594" s="25"/>
      <c r="F594" s="25"/>
      <c r="G594" s="42"/>
      <c r="P594" s="34"/>
      <c r="Q594" s="35"/>
    </row>
    <row r="595" spans="1:17" ht="13" x14ac:dyDescent="0.15">
      <c r="A595" s="14"/>
      <c r="C595" s="25"/>
      <c r="D595" s="25"/>
      <c r="E595" s="25"/>
      <c r="F595" s="25"/>
      <c r="G595" s="42"/>
      <c r="P595" s="34"/>
      <c r="Q595" s="35"/>
    </row>
    <row r="596" spans="1:17" ht="13" x14ac:dyDescent="0.15">
      <c r="A596" s="14"/>
      <c r="C596" s="25"/>
      <c r="D596" s="25"/>
      <c r="E596" s="25"/>
      <c r="F596" s="25"/>
      <c r="G596" s="42"/>
      <c r="P596" s="34"/>
      <c r="Q596" s="35"/>
    </row>
    <row r="597" spans="1:17" ht="13" x14ac:dyDescent="0.15">
      <c r="A597" s="14"/>
      <c r="C597" s="25"/>
      <c r="D597" s="25"/>
      <c r="E597" s="25"/>
      <c r="F597" s="25"/>
      <c r="G597" s="42"/>
      <c r="P597" s="34"/>
      <c r="Q597" s="35"/>
    </row>
    <row r="598" spans="1:17" ht="13" x14ac:dyDescent="0.15">
      <c r="A598" s="14"/>
      <c r="C598" s="25"/>
      <c r="D598" s="25"/>
      <c r="E598" s="25"/>
      <c r="F598" s="25"/>
      <c r="G598" s="42"/>
      <c r="P598" s="34"/>
      <c r="Q598" s="35"/>
    </row>
    <row r="599" spans="1:17" ht="13" x14ac:dyDescent="0.15">
      <c r="A599" s="14"/>
      <c r="C599" s="25"/>
      <c r="D599" s="25"/>
      <c r="E599" s="25"/>
      <c r="F599" s="25"/>
      <c r="G599" s="42"/>
      <c r="P599" s="34"/>
      <c r="Q599" s="35"/>
    </row>
    <row r="600" spans="1:17" ht="13" x14ac:dyDescent="0.15">
      <c r="A600" s="14"/>
      <c r="C600" s="25"/>
      <c r="D600" s="25"/>
      <c r="E600" s="25"/>
      <c r="F600" s="25"/>
      <c r="G600" s="42"/>
      <c r="P600" s="34"/>
      <c r="Q600" s="35"/>
    </row>
    <row r="601" spans="1:17" ht="13" x14ac:dyDescent="0.15">
      <c r="A601" s="14"/>
      <c r="C601" s="25"/>
      <c r="D601" s="25"/>
      <c r="E601" s="25"/>
      <c r="F601" s="25"/>
      <c r="G601" s="42"/>
      <c r="P601" s="34"/>
      <c r="Q601" s="35"/>
    </row>
    <row r="602" spans="1:17" ht="13" x14ac:dyDescent="0.15">
      <c r="A602" s="14"/>
      <c r="C602" s="25"/>
      <c r="D602" s="25"/>
      <c r="E602" s="25"/>
      <c r="F602" s="25"/>
      <c r="G602" s="42"/>
      <c r="P602" s="34"/>
      <c r="Q602" s="35"/>
    </row>
    <row r="603" spans="1:17" ht="13" x14ac:dyDescent="0.15">
      <c r="A603" s="14"/>
      <c r="C603" s="25"/>
      <c r="D603" s="25"/>
      <c r="E603" s="25"/>
      <c r="F603" s="25"/>
      <c r="G603" s="42"/>
      <c r="P603" s="34"/>
      <c r="Q603" s="35"/>
    </row>
    <row r="604" spans="1:17" ht="13" x14ac:dyDescent="0.15">
      <c r="A604" s="14"/>
      <c r="C604" s="25"/>
      <c r="D604" s="25"/>
      <c r="E604" s="25"/>
      <c r="F604" s="25"/>
      <c r="G604" s="42"/>
      <c r="P604" s="34"/>
      <c r="Q604" s="35"/>
    </row>
    <row r="605" spans="1:17" ht="13" x14ac:dyDescent="0.15">
      <c r="A605" s="14"/>
      <c r="C605" s="25"/>
      <c r="D605" s="25"/>
      <c r="E605" s="25"/>
      <c r="F605" s="25"/>
      <c r="G605" s="42"/>
      <c r="P605" s="34"/>
      <c r="Q605" s="35"/>
    </row>
    <row r="606" spans="1:17" ht="13" x14ac:dyDescent="0.15">
      <c r="A606" s="14"/>
      <c r="C606" s="25"/>
      <c r="D606" s="25"/>
      <c r="E606" s="25"/>
      <c r="F606" s="25"/>
      <c r="G606" s="42"/>
      <c r="P606" s="34"/>
      <c r="Q606" s="35"/>
    </row>
    <row r="607" spans="1:17" ht="13" x14ac:dyDescent="0.15">
      <c r="A607" s="14"/>
      <c r="C607" s="25"/>
      <c r="D607" s="25"/>
      <c r="E607" s="25"/>
      <c r="F607" s="25"/>
      <c r="G607" s="42"/>
      <c r="P607" s="34"/>
      <c r="Q607" s="35"/>
    </row>
    <row r="608" spans="1:17" ht="13" x14ac:dyDescent="0.15">
      <c r="A608" s="14"/>
      <c r="C608" s="25"/>
      <c r="D608" s="25"/>
      <c r="E608" s="25"/>
      <c r="F608" s="25"/>
      <c r="G608" s="42"/>
      <c r="P608" s="34"/>
      <c r="Q608" s="35"/>
    </row>
    <row r="609" spans="1:17" ht="13" x14ac:dyDescent="0.15">
      <c r="A609" s="14"/>
      <c r="C609" s="25"/>
      <c r="D609" s="25"/>
      <c r="E609" s="25"/>
      <c r="F609" s="25"/>
      <c r="G609" s="42"/>
      <c r="P609" s="34"/>
      <c r="Q609" s="35"/>
    </row>
    <row r="610" spans="1:17" ht="13" x14ac:dyDescent="0.15">
      <c r="A610" s="14"/>
      <c r="C610" s="25"/>
      <c r="D610" s="25"/>
      <c r="E610" s="25"/>
      <c r="F610" s="25"/>
      <c r="G610" s="42"/>
      <c r="P610" s="34"/>
      <c r="Q610" s="35"/>
    </row>
    <row r="611" spans="1:17" ht="13" x14ac:dyDescent="0.15">
      <c r="A611" s="14"/>
      <c r="C611" s="25"/>
      <c r="D611" s="25"/>
      <c r="E611" s="25"/>
      <c r="F611" s="25"/>
      <c r="G611" s="42"/>
      <c r="P611" s="34"/>
      <c r="Q611" s="35"/>
    </row>
    <row r="612" spans="1:17" ht="13" x14ac:dyDescent="0.15">
      <c r="A612" s="14"/>
      <c r="C612" s="25"/>
      <c r="D612" s="25"/>
      <c r="E612" s="25"/>
      <c r="F612" s="25"/>
      <c r="G612" s="42"/>
      <c r="P612" s="34"/>
      <c r="Q612" s="35"/>
    </row>
    <row r="613" spans="1:17" ht="13" x14ac:dyDescent="0.15">
      <c r="A613" s="14"/>
      <c r="C613" s="25"/>
      <c r="D613" s="25"/>
      <c r="E613" s="25"/>
      <c r="F613" s="25"/>
      <c r="G613" s="42"/>
      <c r="P613" s="34"/>
      <c r="Q613" s="35"/>
    </row>
    <row r="614" spans="1:17" ht="13" x14ac:dyDescent="0.15">
      <c r="A614" s="14"/>
      <c r="C614" s="25"/>
      <c r="D614" s="25"/>
      <c r="E614" s="25"/>
      <c r="F614" s="25"/>
      <c r="G614" s="42"/>
      <c r="P614" s="34"/>
      <c r="Q614" s="35"/>
    </row>
    <row r="615" spans="1:17" ht="13" x14ac:dyDescent="0.15">
      <c r="A615" s="14"/>
      <c r="C615" s="25"/>
      <c r="D615" s="25"/>
      <c r="E615" s="25"/>
      <c r="F615" s="25"/>
      <c r="G615" s="42"/>
      <c r="P615" s="34"/>
      <c r="Q615" s="35"/>
    </row>
    <row r="616" spans="1:17" ht="13" x14ac:dyDescent="0.15">
      <c r="A616" s="14"/>
      <c r="C616" s="25"/>
      <c r="D616" s="25"/>
      <c r="E616" s="25"/>
      <c r="F616" s="25"/>
      <c r="G616" s="42"/>
      <c r="P616" s="34"/>
      <c r="Q616" s="35"/>
    </row>
    <row r="617" spans="1:17" ht="13" x14ac:dyDescent="0.15">
      <c r="A617" s="14"/>
      <c r="C617" s="25"/>
      <c r="D617" s="25"/>
      <c r="E617" s="25"/>
      <c r="F617" s="25"/>
      <c r="G617" s="42"/>
      <c r="P617" s="34"/>
      <c r="Q617" s="35"/>
    </row>
    <row r="618" spans="1:17" ht="13" x14ac:dyDescent="0.15">
      <c r="A618" s="14"/>
      <c r="C618" s="25"/>
      <c r="D618" s="25"/>
      <c r="E618" s="25"/>
      <c r="F618" s="25"/>
      <c r="G618" s="42"/>
      <c r="P618" s="34"/>
      <c r="Q618" s="35"/>
    </row>
    <row r="619" spans="1:17" ht="13" x14ac:dyDescent="0.15">
      <c r="A619" s="14"/>
      <c r="C619" s="25"/>
      <c r="D619" s="25"/>
      <c r="E619" s="25"/>
      <c r="F619" s="25"/>
      <c r="G619" s="42"/>
      <c r="P619" s="34"/>
      <c r="Q619" s="35"/>
    </row>
    <row r="620" spans="1:17" ht="13" x14ac:dyDescent="0.15">
      <c r="A620" s="14"/>
      <c r="C620" s="25"/>
      <c r="D620" s="25"/>
      <c r="E620" s="25"/>
      <c r="F620" s="25"/>
      <c r="G620" s="42"/>
      <c r="P620" s="34"/>
      <c r="Q620" s="35"/>
    </row>
    <row r="621" spans="1:17" ht="13" x14ac:dyDescent="0.15">
      <c r="A621" s="14"/>
      <c r="C621" s="25"/>
      <c r="D621" s="25"/>
      <c r="E621" s="25"/>
      <c r="F621" s="25"/>
      <c r="G621" s="42"/>
      <c r="P621" s="34"/>
      <c r="Q621" s="35"/>
    </row>
    <row r="622" spans="1:17" ht="13" x14ac:dyDescent="0.15">
      <c r="A622" s="14"/>
      <c r="C622" s="25"/>
      <c r="D622" s="25"/>
      <c r="E622" s="25"/>
      <c r="F622" s="25"/>
      <c r="G622" s="42"/>
      <c r="P622" s="34"/>
      <c r="Q622" s="35"/>
    </row>
    <row r="623" spans="1:17" ht="13" x14ac:dyDescent="0.15">
      <c r="A623" s="14"/>
      <c r="C623" s="25"/>
      <c r="D623" s="25"/>
      <c r="E623" s="25"/>
      <c r="F623" s="25"/>
      <c r="G623" s="42"/>
      <c r="P623" s="34"/>
      <c r="Q623" s="35"/>
    </row>
    <row r="624" spans="1:17" ht="13" x14ac:dyDescent="0.15">
      <c r="A624" s="14"/>
      <c r="C624" s="25"/>
      <c r="D624" s="25"/>
      <c r="E624" s="25"/>
      <c r="F624" s="25"/>
      <c r="G624" s="42"/>
      <c r="P624" s="34"/>
      <c r="Q624" s="35"/>
    </row>
    <row r="625" spans="1:17" ht="13" x14ac:dyDescent="0.15">
      <c r="A625" s="14"/>
      <c r="C625" s="25"/>
      <c r="D625" s="25"/>
      <c r="E625" s="25"/>
      <c r="F625" s="25"/>
      <c r="G625" s="42"/>
      <c r="P625" s="34"/>
      <c r="Q625" s="35"/>
    </row>
    <row r="626" spans="1:17" ht="13" x14ac:dyDescent="0.15">
      <c r="A626" s="14"/>
      <c r="C626" s="25"/>
      <c r="D626" s="25"/>
      <c r="E626" s="25"/>
      <c r="F626" s="25"/>
      <c r="G626" s="42"/>
      <c r="P626" s="34"/>
      <c r="Q626" s="35"/>
    </row>
    <row r="627" spans="1:17" ht="13" x14ac:dyDescent="0.15">
      <c r="A627" s="14"/>
      <c r="C627" s="25"/>
      <c r="D627" s="25"/>
      <c r="E627" s="25"/>
      <c r="F627" s="25"/>
      <c r="G627" s="42"/>
      <c r="P627" s="34"/>
      <c r="Q627" s="35"/>
    </row>
    <row r="628" spans="1:17" ht="13" x14ac:dyDescent="0.15">
      <c r="A628" s="14"/>
      <c r="C628" s="25"/>
      <c r="D628" s="25"/>
      <c r="E628" s="25"/>
      <c r="F628" s="25"/>
      <c r="G628" s="42"/>
      <c r="P628" s="34"/>
      <c r="Q628" s="35"/>
    </row>
    <row r="629" spans="1:17" ht="13" x14ac:dyDescent="0.15">
      <c r="A629" s="14"/>
      <c r="C629" s="25"/>
      <c r="D629" s="25"/>
      <c r="E629" s="25"/>
      <c r="F629" s="25"/>
      <c r="G629" s="42"/>
      <c r="P629" s="34"/>
      <c r="Q629" s="35"/>
    </row>
    <row r="630" spans="1:17" ht="13" x14ac:dyDescent="0.15">
      <c r="A630" s="14"/>
      <c r="C630" s="25"/>
      <c r="D630" s="25"/>
      <c r="E630" s="25"/>
      <c r="F630" s="25"/>
      <c r="G630" s="42"/>
      <c r="P630" s="34"/>
      <c r="Q630" s="35"/>
    </row>
    <row r="631" spans="1:17" ht="13" x14ac:dyDescent="0.15">
      <c r="A631" s="14"/>
      <c r="C631" s="25"/>
      <c r="D631" s="25"/>
      <c r="E631" s="25"/>
      <c r="F631" s="25"/>
      <c r="G631" s="42"/>
      <c r="P631" s="34"/>
      <c r="Q631" s="35"/>
    </row>
    <row r="632" spans="1:17" ht="13" x14ac:dyDescent="0.15">
      <c r="A632" s="14"/>
      <c r="C632" s="25"/>
      <c r="D632" s="25"/>
      <c r="E632" s="25"/>
      <c r="F632" s="25"/>
      <c r="G632" s="42"/>
      <c r="P632" s="34"/>
      <c r="Q632" s="35"/>
    </row>
    <row r="633" spans="1:17" ht="13" x14ac:dyDescent="0.15">
      <c r="A633" s="14"/>
      <c r="C633" s="25"/>
      <c r="D633" s="25"/>
      <c r="E633" s="25"/>
      <c r="F633" s="25"/>
      <c r="G633" s="42"/>
      <c r="P633" s="34"/>
      <c r="Q633" s="35"/>
    </row>
    <row r="634" spans="1:17" ht="13" x14ac:dyDescent="0.15">
      <c r="A634" s="14"/>
      <c r="C634" s="25"/>
      <c r="D634" s="25"/>
      <c r="E634" s="25"/>
      <c r="F634" s="25"/>
      <c r="G634" s="42"/>
      <c r="P634" s="34"/>
      <c r="Q634" s="35"/>
    </row>
    <row r="635" spans="1:17" ht="13" x14ac:dyDescent="0.15">
      <c r="A635" s="14"/>
      <c r="C635" s="25"/>
      <c r="D635" s="25"/>
      <c r="E635" s="25"/>
      <c r="F635" s="25"/>
      <c r="G635" s="42"/>
      <c r="P635" s="34"/>
      <c r="Q635" s="35"/>
    </row>
    <row r="636" spans="1:17" ht="13" x14ac:dyDescent="0.15">
      <c r="A636" s="14"/>
      <c r="C636" s="25"/>
      <c r="D636" s="25"/>
      <c r="E636" s="25"/>
      <c r="F636" s="25"/>
      <c r="G636" s="42"/>
      <c r="P636" s="34"/>
      <c r="Q636" s="35"/>
    </row>
    <row r="637" spans="1:17" ht="13" x14ac:dyDescent="0.15">
      <c r="A637" s="14"/>
      <c r="C637" s="25"/>
      <c r="D637" s="25"/>
      <c r="E637" s="25"/>
      <c r="F637" s="25"/>
      <c r="G637" s="42"/>
      <c r="P637" s="34"/>
      <c r="Q637" s="35"/>
    </row>
    <row r="638" spans="1:17" ht="13" x14ac:dyDescent="0.15">
      <c r="A638" s="14"/>
      <c r="C638" s="25"/>
      <c r="D638" s="25"/>
      <c r="E638" s="25"/>
      <c r="F638" s="25"/>
      <c r="G638" s="42"/>
      <c r="P638" s="34"/>
      <c r="Q638" s="35"/>
    </row>
    <row r="639" spans="1:17" ht="13" x14ac:dyDescent="0.15">
      <c r="A639" s="14"/>
      <c r="C639" s="25"/>
      <c r="D639" s="25"/>
      <c r="E639" s="25"/>
      <c r="F639" s="25"/>
      <c r="G639" s="42"/>
      <c r="P639" s="34"/>
      <c r="Q639" s="35"/>
    </row>
    <row r="640" spans="1:17" ht="13" x14ac:dyDescent="0.15">
      <c r="A640" s="14"/>
      <c r="C640" s="25"/>
      <c r="D640" s="25"/>
      <c r="E640" s="25"/>
      <c r="F640" s="25"/>
      <c r="G640" s="42"/>
      <c r="P640" s="34"/>
      <c r="Q640" s="35"/>
    </row>
    <row r="641" spans="1:17" ht="13" x14ac:dyDescent="0.15">
      <c r="A641" s="14"/>
      <c r="C641" s="25"/>
      <c r="D641" s="25"/>
      <c r="E641" s="25"/>
      <c r="F641" s="25"/>
      <c r="G641" s="42"/>
      <c r="P641" s="34"/>
      <c r="Q641" s="35"/>
    </row>
    <row r="642" spans="1:17" ht="13" x14ac:dyDescent="0.15">
      <c r="A642" s="14"/>
      <c r="C642" s="25"/>
      <c r="D642" s="25"/>
      <c r="E642" s="25"/>
      <c r="F642" s="25"/>
      <c r="G642" s="42"/>
      <c r="P642" s="34"/>
      <c r="Q642" s="35"/>
    </row>
    <row r="643" spans="1:17" ht="13" x14ac:dyDescent="0.15">
      <c r="A643" s="14"/>
      <c r="C643" s="25"/>
      <c r="D643" s="25"/>
      <c r="E643" s="25"/>
      <c r="F643" s="25"/>
      <c r="G643" s="42"/>
      <c r="P643" s="34"/>
      <c r="Q643" s="35"/>
    </row>
    <row r="644" spans="1:17" ht="13" x14ac:dyDescent="0.15">
      <c r="A644" s="14"/>
      <c r="C644" s="25"/>
      <c r="D644" s="25"/>
      <c r="E644" s="25"/>
      <c r="F644" s="25"/>
      <c r="G644" s="42"/>
      <c r="P644" s="34"/>
      <c r="Q644" s="35"/>
    </row>
    <row r="645" spans="1:17" ht="13" x14ac:dyDescent="0.15">
      <c r="A645" s="14"/>
      <c r="C645" s="25"/>
      <c r="D645" s="25"/>
      <c r="E645" s="25"/>
      <c r="F645" s="25"/>
      <c r="G645" s="42"/>
      <c r="P645" s="34"/>
      <c r="Q645" s="35"/>
    </row>
    <row r="646" spans="1:17" ht="13" x14ac:dyDescent="0.15">
      <c r="A646" s="14"/>
      <c r="C646" s="25"/>
      <c r="D646" s="25"/>
      <c r="E646" s="25"/>
      <c r="F646" s="25"/>
      <c r="G646" s="42"/>
      <c r="P646" s="34"/>
      <c r="Q646" s="35"/>
    </row>
    <row r="647" spans="1:17" ht="13" x14ac:dyDescent="0.15">
      <c r="A647" s="14"/>
      <c r="C647" s="25"/>
      <c r="D647" s="25"/>
      <c r="E647" s="25"/>
      <c r="F647" s="25"/>
      <c r="G647" s="42"/>
      <c r="P647" s="34"/>
      <c r="Q647" s="35"/>
    </row>
    <row r="648" spans="1:17" ht="13" x14ac:dyDescent="0.15">
      <c r="A648" s="14"/>
      <c r="C648" s="25"/>
      <c r="D648" s="25"/>
      <c r="E648" s="25"/>
      <c r="F648" s="25"/>
      <c r="G648" s="42"/>
      <c r="P648" s="34"/>
      <c r="Q648" s="35"/>
    </row>
    <row r="649" spans="1:17" ht="13" x14ac:dyDescent="0.15">
      <c r="A649" s="14"/>
      <c r="C649" s="25"/>
      <c r="D649" s="25"/>
      <c r="E649" s="25"/>
      <c r="F649" s="25"/>
      <c r="G649" s="42"/>
      <c r="P649" s="34"/>
      <c r="Q649" s="35"/>
    </row>
    <row r="650" spans="1:17" ht="13" x14ac:dyDescent="0.15">
      <c r="A650" s="14"/>
      <c r="C650" s="25"/>
      <c r="D650" s="25"/>
      <c r="E650" s="25"/>
      <c r="F650" s="25"/>
      <c r="G650" s="42"/>
      <c r="P650" s="34"/>
      <c r="Q650" s="35"/>
    </row>
    <row r="651" spans="1:17" ht="13" x14ac:dyDescent="0.15">
      <c r="A651" s="14"/>
      <c r="C651" s="25"/>
      <c r="D651" s="25"/>
      <c r="E651" s="25"/>
      <c r="F651" s="25"/>
      <c r="G651" s="42"/>
      <c r="P651" s="34"/>
      <c r="Q651" s="35"/>
    </row>
    <row r="652" spans="1:17" ht="13" x14ac:dyDescent="0.15">
      <c r="A652" s="14"/>
      <c r="C652" s="25"/>
      <c r="D652" s="25"/>
      <c r="E652" s="25"/>
      <c r="F652" s="25"/>
      <c r="G652" s="42"/>
      <c r="P652" s="34"/>
      <c r="Q652" s="35"/>
    </row>
    <row r="653" spans="1:17" ht="13" x14ac:dyDescent="0.15">
      <c r="A653" s="14"/>
      <c r="C653" s="25"/>
      <c r="D653" s="25"/>
      <c r="E653" s="25"/>
      <c r="F653" s="25"/>
      <c r="G653" s="42"/>
      <c r="P653" s="34"/>
      <c r="Q653" s="35"/>
    </row>
    <row r="654" spans="1:17" ht="13" x14ac:dyDescent="0.15">
      <c r="A654" s="14"/>
      <c r="C654" s="25"/>
      <c r="D654" s="25"/>
      <c r="E654" s="25"/>
      <c r="F654" s="25"/>
      <c r="G654" s="42"/>
      <c r="P654" s="34"/>
      <c r="Q654" s="35"/>
    </row>
    <row r="655" spans="1:17" ht="13" x14ac:dyDescent="0.15">
      <c r="A655" s="14"/>
      <c r="C655" s="25"/>
      <c r="D655" s="25"/>
      <c r="E655" s="25"/>
      <c r="F655" s="25"/>
      <c r="G655" s="42"/>
      <c r="P655" s="34"/>
      <c r="Q655" s="35"/>
    </row>
    <row r="656" spans="1:17" ht="13" x14ac:dyDescent="0.15">
      <c r="A656" s="14"/>
      <c r="C656" s="25"/>
      <c r="D656" s="25"/>
      <c r="E656" s="25"/>
      <c r="F656" s="25"/>
      <c r="G656" s="42"/>
      <c r="P656" s="34"/>
      <c r="Q656" s="35"/>
    </row>
    <row r="657" spans="1:17" ht="13" x14ac:dyDescent="0.15">
      <c r="A657" s="14"/>
      <c r="C657" s="25"/>
      <c r="D657" s="25"/>
      <c r="E657" s="25"/>
      <c r="F657" s="25"/>
      <c r="G657" s="42"/>
      <c r="P657" s="34"/>
      <c r="Q657" s="35"/>
    </row>
    <row r="658" spans="1:17" ht="13" x14ac:dyDescent="0.15">
      <c r="A658" s="14"/>
      <c r="C658" s="25"/>
      <c r="D658" s="25"/>
      <c r="E658" s="25"/>
      <c r="F658" s="25"/>
      <c r="G658" s="42"/>
      <c r="P658" s="34"/>
      <c r="Q658" s="35"/>
    </row>
    <row r="659" spans="1:17" ht="13" x14ac:dyDescent="0.15">
      <c r="A659" s="14"/>
      <c r="C659" s="25"/>
      <c r="D659" s="25"/>
      <c r="E659" s="25"/>
      <c r="F659" s="25"/>
      <c r="G659" s="42"/>
      <c r="P659" s="34"/>
      <c r="Q659" s="35"/>
    </row>
    <row r="660" spans="1:17" ht="13" x14ac:dyDescent="0.15">
      <c r="A660" s="14"/>
      <c r="C660" s="25"/>
      <c r="D660" s="25"/>
      <c r="E660" s="25"/>
      <c r="F660" s="25"/>
      <c r="G660" s="42"/>
      <c r="P660" s="34"/>
      <c r="Q660" s="35"/>
    </row>
    <row r="661" spans="1:17" ht="13" x14ac:dyDescent="0.15">
      <c r="A661" s="14"/>
      <c r="C661" s="25"/>
      <c r="D661" s="25"/>
      <c r="E661" s="25"/>
      <c r="F661" s="25"/>
      <c r="G661" s="42"/>
      <c r="P661" s="34"/>
      <c r="Q661" s="35"/>
    </row>
    <row r="662" spans="1:17" ht="13" x14ac:dyDescent="0.15">
      <c r="A662" s="14"/>
      <c r="C662" s="25"/>
      <c r="D662" s="25"/>
      <c r="E662" s="25"/>
      <c r="F662" s="25"/>
      <c r="G662" s="42"/>
      <c r="P662" s="34"/>
      <c r="Q662" s="35"/>
    </row>
    <row r="663" spans="1:17" ht="13" x14ac:dyDescent="0.15">
      <c r="A663" s="14"/>
      <c r="C663" s="25"/>
      <c r="D663" s="25"/>
      <c r="E663" s="25"/>
      <c r="F663" s="25"/>
      <c r="G663" s="42"/>
      <c r="P663" s="34"/>
      <c r="Q663" s="35"/>
    </row>
    <row r="664" spans="1:17" ht="13" x14ac:dyDescent="0.15">
      <c r="A664" s="14"/>
      <c r="C664" s="25"/>
      <c r="D664" s="25"/>
      <c r="E664" s="25"/>
      <c r="F664" s="25"/>
      <c r="G664" s="42"/>
      <c r="P664" s="34"/>
      <c r="Q664" s="35"/>
    </row>
    <row r="665" spans="1:17" ht="13" x14ac:dyDescent="0.15">
      <c r="A665" s="14"/>
      <c r="C665" s="25"/>
      <c r="D665" s="25"/>
      <c r="E665" s="25"/>
      <c r="F665" s="25"/>
      <c r="G665" s="42"/>
      <c r="P665" s="34"/>
      <c r="Q665" s="35"/>
    </row>
    <row r="666" spans="1:17" ht="13" x14ac:dyDescent="0.15">
      <c r="A666" s="14"/>
      <c r="C666" s="25"/>
      <c r="D666" s="25"/>
      <c r="E666" s="25"/>
      <c r="F666" s="25"/>
      <c r="G666" s="42"/>
      <c r="P666" s="34"/>
      <c r="Q666" s="35"/>
    </row>
    <row r="667" spans="1:17" ht="13" x14ac:dyDescent="0.15">
      <c r="A667" s="14"/>
      <c r="C667" s="25"/>
      <c r="D667" s="25"/>
      <c r="E667" s="25"/>
      <c r="F667" s="25"/>
      <c r="G667" s="42"/>
      <c r="P667" s="34"/>
      <c r="Q667" s="35"/>
    </row>
    <row r="668" spans="1:17" ht="13" x14ac:dyDescent="0.15">
      <c r="A668" s="14"/>
      <c r="C668" s="25"/>
      <c r="D668" s="25"/>
      <c r="E668" s="25"/>
      <c r="F668" s="25"/>
      <c r="G668" s="42"/>
      <c r="P668" s="34"/>
      <c r="Q668" s="35"/>
    </row>
    <row r="669" spans="1:17" ht="13" x14ac:dyDescent="0.15">
      <c r="A669" s="14"/>
      <c r="C669" s="25"/>
      <c r="D669" s="25"/>
      <c r="E669" s="25"/>
      <c r="F669" s="25"/>
      <c r="G669" s="42"/>
      <c r="P669" s="34"/>
      <c r="Q669" s="35"/>
    </row>
    <row r="670" spans="1:17" ht="13" x14ac:dyDescent="0.15">
      <c r="A670" s="14"/>
      <c r="C670" s="25"/>
      <c r="D670" s="25"/>
      <c r="E670" s="25"/>
      <c r="F670" s="25"/>
      <c r="G670" s="42"/>
      <c r="P670" s="34"/>
      <c r="Q670" s="35"/>
    </row>
    <row r="671" spans="1:17" ht="13" x14ac:dyDescent="0.15">
      <c r="A671" s="14"/>
      <c r="C671" s="25"/>
      <c r="D671" s="25"/>
      <c r="E671" s="25"/>
      <c r="F671" s="25"/>
      <c r="G671" s="42"/>
      <c r="P671" s="34"/>
      <c r="Q671" s="35"/>
    </row>
    <row r="672" spans="1:17" ht="13" x14ac:dyDescent="0.15">
      <c r="A672" s="14"/>
      <c r="C672" s="25"/>
      <c r="D672" s="25"/>
      <c r="E672" s="25"/>
      <c r="F672" s="25"/>
      <c r="G672" s="42"/>
      <c r="P672" s="34"/>
      <c r="Q672" s="35"/>
    </row>
    <row r="673" spans="1:17" ht="13" x14ac:dyDescent="0.15">
      <c r="A673" s="14"/>
      <c r="C673" s="25"/>
      <c r="D673" s="25"/>
      <c r="E673" s="25"/>
      <c r="F673" s="25"/>
      <c r="G673" s="42"/>
      <c r="P673" s="34"/>
      <c r="Q673" s="35"/>
    </row>
    <row r="674" spans="1:17" ht="13" x14ac:dyDescent="0.15">
      <c r="A674" s="14"/>
      <c r="C674" s="25"/>
      <c r="D674" s="25"/>
      <c r="E674" s="25"/>
      <c r="F674" s="25"/>
      <c r="G674" s="42"/>
      <c r="P674" s="34"/>
      <c r="Q674" s="35"/>
    </row>
    <row r="675" spans="1:17" ht="13" x14ac:dyDescent="0.15">
      <c r="A675" s="14"/>
      <c r="C675" s="25"/>
      <c r="D675" s="25"/>
      <c r="E675" s="25"/>
      <c r="F675" s="25"/>
      <c r="G675" s="42"/>
      <c r="P675" s="34"/>
      <c r="Q675" s="35"/>
    </row>
    <row r="676" spans="1:17" ht="13" x14ac:dyDescent="0.15">
      <c r="A676" s="14"/>
      <c r="C676" s="25"/>
      <c r="D676" s="25"/>
      <c r="E676" s="25"/>
      <c r="F676" s="25"/>
      <c r="G676" s="42"/>
      <c r="P676" s="34"/>
      <c r="Q676" s="35"/>
    </row>
    <row r="677" spans="1:17" ht="13" x14ac:dyDescent="0.15">
      <c r="A677" s="14"/>
      <c r="C677" s="25"/>
      <c r="D677" s="25"/>
      <c r="E677" s="25"/>
      <c r="F677" s="25"/>
      <c r="G677" s="42"/>
      <c r="P677" s="34"/>
      <c r="Q677" s="35"/>
    </row>
    <row r="678" spans="1:17" ht="13" x14ac:dyDescent="0.15">
      <c r="A678" s="14"/>
      <c r="C678" s="25"/>
      <c r="D678" s="25"/>
      <c r="E678" s="25"/>
      <c r="F678" s="25"/>
      <c r="G678" s="42"/>
      <c r="P678" s="34"/>
      <c r="Q678" s="35"/>
    </row>
    <row r="679" spans="1:17" ht="13" x14ac:dyDescent="0.15">
      <c r="A679" s="14"/>
      <c r="C679" s="25"/>
      <c r="D679" s="25"/>
      <c r="E679" s="25"/>
      <c r="F679" s="25"/>
      <c r="G679" s="42"/>
      <c r="P679" s="34"/>
      <c r="Q679" s="35"/>
    </row>
    <row r="680" spans="1:17" ht="13" x14ac:dyDescent="0.15">
      <c r="A680" s="14"/>
      <c r="C680" s="25"/>
      <c r="D680" s="25"/>
      <c r="E680" s="25"/>
      <c r="F680" s="25"/>
      <c r="G680" s="42"/>
      <c r="P680" s="34"/>
      <c r="Q680" s="35"/>
    </row>
    <row r="681" spans="1:17" ht="13" x14ac:dyDescent="0.15">
      <c r="A681" s="14"/>
      <c r="C681" s="25"/>
      <c r="D681" s="25"/>
      <c r="E681" s="25"/>
      <c r="F681" s="25"/>
      <c r="G681" s="42"/>
      <c r="P681" s="34"/>
      <c r="Q681" s="35"/>
    </row>
    <row r="682" spans="1:17" ht="13" x14ac:dyDescent="0.15">
      <c r="A682" s="14"/>
      <c r="C682" s="25"/>
      <c r="D682" s="25"/>
      <c r="E682" s="25"/>
      <c r="F682" s="25"/>
      <c r="G682" s="42"/>
      <c r="P682" s="34"/>
      <c r="Q682" s="35"/>
    </row>
    <row r="683" spans="1:17" ht="13" x14ac:dyDescent="0.15">
      <c r="A683" s="14"/>
      <c r="C683" s="25"/>
      <c r="D683" s="25"/>
      <c r="E683" s="25"/>
      <c r="F683" s="25"/>
      <c r="G683" s="42"/>
      <c r="P683" s="34"/>
      <c r="Q683" s="35"/>
    </row>
    <row r="684" spans="1:17" ht="13" x14ac:dyDescent="0.15">
      <c r="A684" s="14"/>
      <c r="C684" s="25"/>
      <c r="D684" s="25"/>
      <c r="E684" s="25"/>
      <c r="F684" s="25"/>
      <c r="G684" s="42"/>
      <c r="P684" s="34"/>
      <c r="Q684" s="35"/>
    </row>
    <row r="685" spans="1:17" ht="13" x14ac:dyDescent="0.15">
      <c r="A685" s="14"/>
      <c r="C685" s="25"/>
      <c r="D685" s="25"/>
      <c r="E685" s="25"/>
      <c r="F685" s="25"/>
      <c r="G685" s="42"/>
      <c r="P685" s="34"/>
      <c r="Q685" s="35"/>
    </row>
    <row r="686" spans="1:17" ht="13" x14ac:dyDescent="0.15">
      <c r="A686" s="14"/>
      <c r="C686" s="25"/>
      <c r="D686" s="25"/>
      <c r="E686" s="25"/>
      <c r="F686" s="25"/>
      <c r="G686" s="42"/>
      <c r="P686" s="34"/>
      <c r="Q686" s="35"/>
    </row>
    <row r="687" spans="1:17" ht="13" x14ac:dyDescent="0.15">
      <c r="A687" s="14"/>
      <c r="C687" s="25"/>
      <c r="D687" s="25"/>
      <c r="E687" s="25"/>
      <c r="F687" s="25"/>
      <c r="G687" s="42"/>
      <c r="P687" s="34"/>
      <c r="Q687" s="35"/>
    </row>
    <row r="688" spans="1:17" ht="13" x14ac:dyDescent="0.15">
      <c r="A688" s="14"/>
      <c r="C688" s="25"/>
      <c r="D688" s="25"/>
      <c r="E688" s="25"/>
      <c r="F688" s="25"/>
      <c r="G688" s="42"/>
      <c r="P688" s="34"/>
      <c r="Q688" s="35"/>
    </row>
    <row r="689" spans="1:17" ht="13" x14ac:dyDescent="0.15">
      <c r="A689" s="14"/>
      <c r="C689" s="25"/>
      <c r="D689" s="25"/>
      <c r="E689" s="25"/>
      <c r="F689" s="25"/>
      <c r="G689" s="42"/>
      <c r="P689" s="34"/>
      <c r="Q689" s="35"/>
    </row>
    <row r="690" spans="1:17" ht="13" x14ac:dyDescent="0.15">
      <c r="A690" s="14"/>
      <c r="C690" s="25"/>
      <c r="D690" s="25"/>
      <c r="E690" s="25"/>
      <c r="F690" s="25"/>
      <c r="G690" s="42"/>
      <c r="P690" s="34"/>
      <c r="Q690" s="35"/>
    </row>
    <row r="691" spans="1:17" ht="13" x14ac:dyDescent="0.15">
      <c r="A691" s="14"/>
      <c r="C691" s="25"/>
      <c r="D691" s="25"/>
      <c r="E691" s="25"/>
      <c r="F691" s="25"/>
      <c r="G691" s="42"/>
      <c r="P691" s="34"/>
      <c r="Q691" s="35"/>
    </row>
    <row r="692" spans="1:17" ht="13" x14ac:dyDescent="0.15">
      <c r="A692" s="14"/>
      <c r="C692" s="25"/>
      <c r="D692" s="25"/>
      <c r="E692" s="25"/>
      <c r="F692" s="25"/>
      <c r="G692" s="42"/>
      <c r="P692" s="34"/>
      <c r="Q692" s="35"/>
    </row>
    <row r="693" spans="1:17" ht="13" x14ac:dyDescent="0.15">
      <c r="A693" s="14"/>
      <c r="C693" s="25"/>
      <c r="D693" s="25"/>
      <c r="E693" s="25"/>
      <c r="F693" s="25"/>
      <c r="G693" s="42"/>
      <c r="P693" s="34"/>
      <c r="Q693" s="35"/>
    </row>
    <row r="694" spans="1:17" ht="13" x14ac:dyDescent="0.15">
      <c r="A694" s="14"/>
      <c r="C694" s="25"/>
      <c r="D694" s="25"/>
      <c r="E694" s="25"/>
      <c r="F694" s="25"/>
      <c r="G694" s="42"/>
      <c r="P694" s="34"/>
      <c r="Q694" s="35"/>
    </row>
    <row r="695" spans="1:17" ht="13" x14ac:dyDescent="0.15">
      <c r="A695" s="14"/>
      <c r="C695" s="25"/>
      <c r="D695" s="25"/>
      <c r="E695" s="25"/>
      <c r="F695" s="25"/>
      <c r="G695" s="42"/>
      <c r="P695" s="34"/>
      <c r="Q695" s="35"/>
    </row>
    <row r="696" spans="1:17" ht="13" x14ac:dyDescent="0.15">
      <c r="A696" s="14"/>
      <c r="C696" s="25"/>
      <c r="D696" s="25"/>
      <c r="E696" s="25"/>
      <c r="F696" s="25"/>
      <c r="G696" s="42"/>
      <c r="P696" s="34"/>
      <c r="Q696" s="35"/>
    </row>
    <row r="697" spans="1:17" ht="13" x14ac:dyDescent="0.15">
      <c r="A697" s="14"/>
      <c r="C697" s="25"/>
      <c r="D697" s="25"/>
      <c r="E697" s="25"/>
      <c r="F697" s="25"/>
      <c r="G697" s="42"/>
      <c r="P697" s="34"/>
      <c r="Q697" s="35"/>
    </row>
    <row r="698" spans="1:17" ht="13" x14ac:dyDescent="0.15">
      <c r="A698" s="14"/>
      <c r="C698" s="25"/>
      <c r="D698" s="25"/>
      <c r="E698" s="25"/>
      <c r="F698" s="25"/>
      <c r="G698" s="42"/>
      <c r="P698" s="34"/>
      <c r="Q698" s="35"/>
    </row>
    <row r="699" spans="1:17" ht="13" x14ac:dyDescent="0.15">
      <c r="A699" s="14"/>
      <c r="C699" s="25"/>
      <c r="D699" s="25"/>
      <c r="E699" s="25"/>
      <c r="F699" s="25"/>
      <c r="G699" s="42"/>
      <c r="P699" s="34"/>
      <c r="Q699" s="35"/>
    </row>
    <row r="700" spans="1:17" ht="13" x14ac:dyDescent="0.15">
      <c r="A700" s="14"/>
      <c r="C700" s="25"/>
      <c r="D700" s="25"/>
      <c r="E700" s="25"/>
      <c r="F700" s="25"/>
      <c r="G700" s="42"/>
      <c r="P700" s="34"/>
      <c r="Q700" s="35"/>
    </row>
    <row r="701" spans="1:17" ht="13" x14ac:dyDescent="0.15">
      <c r="A701" s="14"/>
      <c r="C701" s="25"/>
      <c r="D701" s="25"/>
      <c r="E701" s="25"/>
      <c r="F701" s="25"/>
      <c r="G701" s="42"/>
      <c r="P701" s="34"/>
      <c r="Q701" s="35"/>
    </row>
    <row r="702" spans="1:17" ht="13" x14ac:dyDescent="0.15">
      <c r="A702" s="14"/>
      <c r="C702" s="25"/>
      <c r="D702" s="25"/>
      <c r="E702" s="25"/>
      <c r="F702" s="25"/>
      <c r="G702" s="42"/>
      <c r="P702" s="34"/>
      <c r="Q702" s="35"/>
    </row>
    <row r="703" spans="1:17" ht="13" x14ac:dyDescent="0.15">
      <c r="A703" s="14"/>
      <c r="C703" s="25"/>
      <c r="D703" s="25"/>
      <c r="E703" s="25"/>
      <c r="F703" s="25"/>
      <c r="G703" s="42"/>
      <c r="P703" s="34"/>
      <c r="Q703" s="35"/>
    </row>
    <row r="704" spans="1:17" ht="13" x14ac:dyDescent="0.15">
      <c r="A704" s="14"/>
      <c r="C704" s="25"/>
      <c r="D704" s="25"/>
      <c r="E704" s="25"/>
      <c r="F704" s="25"/>
      <c r="G704" s="42"/>
      <c r="P704" s="34"/>
      <c r="Q704" s="35"/>
    </row>
    <row r="705" spans="1:17" ht="13" x14ac:dyDescent="0.15">
      <c r="A705" s="14"/>
      <c r="C705" s="25"/>
      <c r="D705" s="25"/>
      <c r="E705" s="25"/>
      <c r="F705" s="25"/>
      <c r="G705" s="42"/>
      <c r="P705" s="34"/>
      <c r="Q705" s="35"/>
    </row>
    <row r="706" spans="1:17" ht="13" x14ac:dyDescent="0.15">
      <c r="A706" s="14"/>
      <c r="C706" s="25"/>
      <c r="D706" s="25"/>
      <c r="E706" s="25"/>
      <c r="F706" s="25"/>
      <c r="G706" s="42"/>
      <c r="P706" s="34"/>
      <c r="Q706" s="35"/>
    </row>
    <row r="707" spans="1:17" ht="13" x14ac:dyDescent="0.15">
      <c r="A707" s="14"/>
      <c r="C707" s="25"/>
      <c r="D707" s="25"/>
      <c r="E707" s="25"/>
      <c r="F707" s="25"/>
      <c r="G707" s="42"/>
      <c r="P707" s="34"/>
      <c r="Q707" s="35"/>
    </row>
    <row r="708" spans="1:17" ht="13" x14ac:dyDescent="0.15">
      <c r="A708" s="14"/>
      <c r="C708" s="25"/>
      <c r="D708" s="25"/>
      <c r="E708" s="25"/>
      <c r="F708" s="25"/>
      <c r="G708" s="42"/>
      <c r="P708" s="34"/>
      <c r="Q708" s="35"/>
    </row>
    <row r="709" spans="1:17" ht="13" x14ac:dyDescent="0.15">
      <c r="A709" s="14"/>
      <c r="C709" s="25"/>
      <c r="D709" s="25"/>
      <c r="E709" s="25"/>
      <c r="F709" s="25"/>
      <c r="G709" s="42"/>
      <c r="P709" s="34"/>
      <c r="Q709" s="35"/>
    </row>
    <row r="710" spans="1:17" ht="13" x14ac:dyDescent="0.15">
      <c r="A710" s="14"/>
      <c r="C710" s="25"/>
      <c r="D710" s="25"/>
      <c r="E710" s="25"/>
      <c r="F710" s="25"/>
      <c r="G710" s="42"/>
      <c r="P710" s="34"/>
      <c r="Q710" s="35"/>
    </row>
    <row r="711" spans="1:17" ht="13" x14ac:dyDescent="0.15">
      <c r="A711" s="14"/>
      <c r="C711" s="25"/>
      <c r="D711" s="25"/>
      <c r="E711" s="25"/>
      <c r="F711" s="25"/>
      <c r="G711" s="42"/>
      <c r="P711" s="34"/>
      <c r="Q711" s="35"/>
    </row>
    <row r="712" spans="1:17" ht="13" x14ac:dyDescent="0.15">
      <c r="A712" s="14"/>
      <c r="C712" s="25"/>
      <c r="D712" s="25"/>
      <c r="E712" s="25"/>
      <c r="F712" s="25"/>
      <c r="G712" s="42"/>
      <c r="P712" s="34"/>
      <c r="Q712" s="35"/>
    </row>
    <row r="713" spans="1:17" ht="13" x14ac:dyDescent="0.15">
      <c r="A713" s="14"/>
      <c r="C713" s="25"/>
      <c r="D713" s="25"/>
      <c r="E713" s="25"/>
      <c r="F713" s="25"/>
      <c r="G713" s="42"/>
      <c r="P713" s="34"/>
      <c r="Q713" s="35"/>
    </row>
    <row r="714" spans="1:17" ht="13" x14ac:dyDescent="0.15">
      <c r="A714" s="14"/>
      <c r="C714" s="25"/>
      <c r="D714" s="25"/>
      <c r="E714" s="25"/>
      <c r="F714" s="25"/>
      <c r="G714" s="42"/>
      <c r="P714" s="34"/>
      <c r="Q714" s="35"/>
    </row>
    <row r="715" spans="1:17" ht="13" x14ac:dyDescent="0.15">
      <c r="A715" s="14"/>
      <c r="C715" s="25"/>
      <c r="D715" s="25"/>
      <c r="E715" s="25"/>
      <c r="F715" s="25"/>
      <c r="G715" s="42"/>
      <c r="P715" s="34"/>
      <c r="Q715" s="35"/>
    </row>
    <row r="716" spans="1:17" ht="13" x14ac:dyDescent="0.15">
      <c r="A716" s="14"/>
      <c r="C716" s="25"/>
      <c r="D716" s="25"/>
      <c r="E716" s="25"/>
      <c r="F716" s="25"/>
      <c r="G716" s="42"/>
      <c r="P716" s="34"/>
      <c r="Q716" s="35"/>
    </row>
    <row r="717" spans="1:17" ht="13" x14ac:dyDescent="0.15">
      <c r="A717" s="14"/>
      <c r="C717" s="25"/>
      <c r="D717" s="25"/>
      <c r="E717" s="25"/>
      <c r="F717" s="25"/>
      <c r="G717" s="42"/>
      <c r="P717" s="34"/>
      <c r="Q717" s="35"/>
    </row>
    <row r="718" spans="1:17" ht="13" x14ac:dyDescent="0.15">
      <c r="A718" s="14"/>
      <c r="C718" s="25"/>
      <c r="D718" s="25"/>
      <c r="E718" s="25"/>
      <c r="F718" s="25"/>
      <c r="G718" s="42"/>
      <c r="P718" s="34"/>
      <c r="Q718" s="35"/>
    </row>
    <row r="719" spans="1:17" ht="13" x14ac:dyDescent="0.15">
      <c r="A719" s="14"/>
      <c r="C719" s="25"/>
      <c r="D719" s="25"/>
      <c r="E719" s="25"/>
      <c r="F719" s="25"/>
      <c r="G719" s="42"/>
      <c r="P719" s="34"/>
      <c r="Q719" s="35"/>
    </row>
    <row r="720" spans="1:17" ht="13" x14ac:dyDescent="0.15">
      <c r="A720" s="14"/>
      <c r="C720" s="25"/>
      <c r="D720" s="25"/>
      <c r="E720" s="25"/>
      <c r="F720" s="25"/>
      <c r="G720" s="42"/>
      <c r="P720" s="34"/>
      <c r="Q720" s="35"/>
    </row>
    <row r="721" spans="1:17" ht="13" x14ac:dyDescent="0.15">
      <c r="A721" s="14"/>
      <c r="C721" s="25"/>
      <c r="D721" s="25"/>
      <c r="E721" s="25"/>
      <c r="F721" s="25"/>
      <c r="G721" s="42"/>
      <c r="P721" s="34"/>
      <c r="Q721" s="35"/>
    </row>
    <row r="722" spans="1:17" ht="13" x14ac:dyDescent="0.15">
      <c r="A722" s="14"/>
      <c r="C722" s="25"/>
      <c r="D722" s="25"/>
      <c r="E722" s="25"/>
      <c r="F722" s="25"/>
      <c r="G722" s="42"/>
      <c r="P722" s="34"/>
      <c r="Q722" s="35"/>
    </row>
    <row r="723" spans="1:17" ht="13" x14ac:dyDescent="0.15">
      <c r="A723" s="14"/>
      <c r="C723" s="25"/>
      <c r="D723" s="25"/>
      <c r="E723" s="25"/>
      <c r="F723" s="25"/>
      <c r="G723" s="42"/>
      <c r="P723" s="34"/>
      <c r="Q723" s="35"/>
    </row>
    <row r="724" spans="1:17" ht="13" x14ac:dyDescent="0.15">
      <c r="A724" s="14"/>
      <c r="C724" s="25"/>
      <c r="D724" s="25"/>
      <c r="E724" s="25"/>
      <c r="F724" s="25"/>
      <c r="G724" s="42"/>
      <c r="P724" s="34"/>
      <c r="Q724" s="35"/>
    </row>
    <row r="725" spans="1:17" ht="13" x14ac:dyDescent="0.15">
      <c r="A725" s="14"/>
      <c r="C725" s="25"/>
      <c r="D725" s="25"/>
      <c r="E725" s="25"/>
      <c r="F725" s="25"/>
      <c r="G725" s="42"/>
      <c r="P725" s="34"/>
      <c r="Q725" s="35"/>
    </row>
    <row r="726" spans="1:17" ht="13" x14ac:dyDescent="0.15">
      <c r="A726" s="14"/>
      <c r="C726" s="25"/>
      <c r="D726" s="25"/>
      <c r="E726" s="25"/>
      <c r="F726" s="25"/>
      <c r="G726" s="42"/>
      <c r="P726" s="34"/>
      <c r="Q726" s="35"/>
    </row>
    <row r="727" spans="1:17" ht="13" x14ac:dyDescent="0.15">
      <c r="A727" s="14"/>
      <c r="C727" s="25"/>
      <c r="D727" s="25"/>
      <c r="E727" s="25"/>
      <c r="F727" s="25"/>
      <c r="G727" s="42"/>
      <c r="P727" s="34"/>
      <c r="Q727" s="35"/>
    </row>
    <row r="728" spans="1:17" ht="13" x14ac:dyDescent="0.15">
      <c r="A728" s="14"/>
      <c r="C728" s="25"/>
      <c r="D728" s="25"/>
      <c r="E728" s="25"/>
      <c r="F728" s="25"/>
      <c r="G728" s="42"/>
      <c r="P728" s="34"/>
      <c r="Q728" s="35"/>
    </row>
    <row r="729" spans="1:17" ht="13" x14ac:dyDescent="0.15">
      <c r="A729" s="14"/>
      <c r="C729" s="25"/>
      <c r="D729" s="25"/>
      <c r="E729" s="25"/>
      <c r="F729" s="25"/>
      <c r="G729" s="42"/>
      <c r="P729" s="34"/>
      <c r="Q729" s="35"/>
    </row>
    <row r="730" spans="1:17" ht="13" x14ac:dyDescent="0.15">
      <c r="A730" s="14"/>
      <c r="C730" s="25"/>
      <c r="D730" s="25"/>
      <c r="E730" s="25"/>
      <c r="F730" s="25"/>
      <c r="G730" s="42"/>
      <c r="P730" s="34"/>
      <c r="Q730" s="35"/>
    </row>
    <row r="731" spans="1:17" ht="13" x14ac:dyDescent="0.15">
      <c r="A731" s="14"/>
      <c r="C731" s="25"/>
      <c r="D731" s="25"/>
      <c r="E731" s="25"/>
      <c r="F731" s="25"/>
      <c r="G731" s="42"/>
      <c r="P731" s="34"/>
      <c r="Q731" s="35"/>
    </row>
    <row r="732" spans="1:17" ht="13" x14ac:dyDescent="0.15">
      <c r="A732" s="14"/>
      <c r="C732" s="25"/>
      <c r="D732" s="25"/>
      <c r="E732" s="25"/>
      <c r="F732" s="25"/>
      <c r="G732" s="42"/>
      <c r="P732" s="34"/>
      <c r="Q732" s="35"/>
    </row>
    <row r="733" spans="1:17" ht="13" x14ac:dyDescent="0.15">
      <c r="A733" s="14"/>
      <c r="C733" s="25"/>
      <c r="D733" s="25"/>
      <c r="E733" s="25"/>
      <c r="F733" s="25"/>
      <c r="G733" s="42"/>
      <c r="P733" s="34"/>
      <c r="Q733" s="35"/>
    </row>
    <row r="734" spans="1:17" ht="13" x14ac:dyDescent="0.15">
      <c r="A734" s="14"/>
      <c r="C734" s="25"/>
      <c r="D734" s="25"/>
      <c r="E734" s="25"/>
      <c r="F734" s="25"/>
      <c r="G734" s="42"/>
      <c r="P734" s="34"/>
      <c r="Q734" s="35"/>
    </row>
    <row r="735" spans="1:17" ht="13" x14ac:dyDescent="0.15">
      <c r="A735" s="14"/>
      <c r="C735" s="25"/>
      <c r="D735" s="25"/>
      <c r="E735" s="25"/>
      <c r="F735" s="25"/>
      <c r="G735" s="42"/>
      <c r="P735" s="34"/>
      <c r="Q735" s="35"/>
    </row>
    <row r="736" spans="1:17" ht="13" x14ac:dyDescent="0.15">
      <c r="A736" s="14"/>
      <c r="C736" s="25"/>
      <c r="D736" s="25"/>
      <c r="E736" s="25"/>
      <c r="F736" s="25"/>
      <c r="G736" s="42"/>
      <c r="P736" s="34"/>
      <c r="Q736" s="35"/>
    </row>
    <row r="737" spans="1:17" ht="13" x14ac:dyDescent="0.15">
      <c r="A737" s="14"/>
      <c r="C737" s="25"/>
      <c r="D737" s="25"/>
      <c r="E737" s="25"/>
      <c r="F737" s="25"/>
      <c r="G737" s="42"/>
      <c r="P737" s="34"/>
      <c r="Q737" s="35"/>
    </row>
    <row r="738" spans="1:17" ht="13" x14ac:dyDescent="0.15">
      <c r="A738" s="14"/>
      <c r="C738" s="25"/>
      <c r="D738" s="25"/>
      <c r="E738" s="25"/>
      <c r="F738" s="25"/>
      <c r="G738" s="42"/>
      <c r="P738" s="34"/>
      <c r="Q738" s="35"/>
    </row>
    <row r="739" spans="1:17" ht="13" x14ac:dyDescent="0.15">
      <c r="A739" s="14"/>
      <c r="C739" s="25"/>
      <c r="D739" s="25"/>
      <c r="E739" s="25"/>
      <c r="F739" s="25"/>
      <c r="G739" s="42"/>
      <c r="P739" s="34"/>
      <c r="Q739" s="35"/>
    </row>
    <row r="740" spans="1:17" ht="13" x14ac:dyDescent="0.15">
      <c r="A740" s="14"/>
      <c r="C740" s="25"/>
      <c r="D740" s="25"/>
      <c r="E740" s="25"/>
      <c r="F740" s="25"/>
      <c r="G740" s="42"/>
      <c r="P740" s="34"/>
      <c r="Q740" s="35"/>
    </row>
    <row r="741" spans="1:17" ht="13" x14ac:dyDescent="0.15">
      <c r="A741" s="14"/>
      <c r="C741" s="25"/>
      <c r="D741" s="25"/>
      <c r="E741" s="25"/>
      <c r="F741" s="25"/>
      <c r="G741" s="42"/>
      <c r="P741" s="34"/>
      <c r="Q741" s="35"/>
    </row>
    <row r="742" spans="1:17" ht="13" x14ac:dyDescent="0.15">
      <c r="A742" s="14"/>
      <c r="C742" s="25"/>
      <c r="D742" s="25"/>
      <c r="E742" s="25"/>
      <c r="F742" s="25"/>
      <c r="G742" s="42"/>
      <c r="P742" s="34"/>
      <c r="Q742" s="35"/>
    </row>
    <row r="743" spans="1:17" ht="13" x14ac:dyDescent="0.15">
      <c r="A743" s="14"/>
      <c r="C743" s="25"/>
      <c r="D743" s="25"/>
      <c r="E743" s="25"/>
      <c r="F743" s="25"/>
      <c r="G743" s="42"/>
      <c r="P743" s="34"/>
      <c r="Q743" s="35"/>
    </row>
    <row r="744" spans="1:17" ht="13" x14ac:dyDescent="0.15">
      <c r="A744" s="14"/>
      <c r="C744" s="25"/>
      <c r="D744" s="25"/>
      <c r="E744" s="25"/>
      <c r="F744" s="25"/>
      <c r="G744" s="42"/>
      <c r="P744" s="34"/>
      <c r="Q744" s="35"/>
    </row>
    <row r="745" spans="1:17" ht="13" x14ac:dyDescent="0.15">
      <c r="A745" s="14"/>
      <c r="C745" s="25"/>
      <c r="D745" s="25"/>
      <c r="E745" s="25"/>
      <c r="F745" s="25"/>
      <c r="G745" s="42"/>
      <c r="P745" s="34"/>
      <c r="Q745" s="35"/>
    </row>
    <row r="746" spans="1:17" ht="13" x14ac:dyDescent="0.15">
      <c r="A746" s="14"/>
      <c r="C746" s="25"/>
      <c r="D746" s="25"/>
      <c r="E746" s="25"/>
      <c r="F746" s="25"/>
      <c r="G746" s="42"/>
      <c r="P746" s="34"/>
      <c r="Q746" s="35"/>
    </row>
    <row r="747" spans="1:17" ht="13" x14ac:dyDescent="0.15">
      <c r="A747" s="14"/>
      <c r="C747" s="25"/>
      <c r="D747" s="25"/>
      <c r="E747" s="25"/>
      <c r="F747" s="25"/>
      <c r="G747" s="42"/>
      <c r="P747" s="34"/>
      <c r="Q747" s="35"/>
    </row>
    <row r="748" spans="1:17" ht="13" x14ac:dyDescent="0.15">
      <c r="A748" s="14"/>
      <c r="C748" s="25"/>
      <c r="D748" s="25"/>
      <c r="E748" s="25"/>
      <c r="F748" s="25"/>
      <c r="G748" s="42"/>
      <c r="P748" s="34"/>
      <c r="Q748" s="35"/>
    </row>
    <row r="749" spans="1:17" ht="13" x14ac:dyDescent="0.15">
      <c r="A749" s="14"/>
      <c r="C749" s="25"/>
      <c r="D749" s="25"/>
      <c r="E749" s="25"/>
      <c r="F749" s="25"/>
      <c r="G749" s="42"/>
      <c r="P749" s="34"/>
      <c r="Q749" s="35"/>
    </row>
    <row r="750" spans="1:17" ht="13" x14ac:dyDescent="0.15">
      <c r="A750" s="14"/>
      <c r="C750" s="25"/>
      <c r="D750" s="25"/>
      <c r="E750" s="25"/>
      <c r="F750" s="25"/>
      <c r="G750" s="42"/>
      <c r="P750" s="34"/>
      <c r="Q750" s="35"/>
    </row>
    <row r="751" spans="1:17" ht="13" x14ac:dyDescent="0.15">
      <c r="A751" s="14"/>
      <c r="C751" s="25"/>
      <c r="D751" s="25"/>
      <c r="E751" s="25"/>
      <c r="F751" s="25"/>
      <c r="G751" s="42"/>
      <c r="P751" s="34"/>
      <c r="Q751" s="35"/>
    </row>
    <row r="752" spans="1:17" ht="13" x14ac:dyDescent="0.15">
      <c r="A752" s="14"/>
      <c r="C752" s="25"/>
      <c r="D752" s="25"/>
      <c r="E752" s="25"/>
      <c r="F752" s="25"/>
      <c r="G752" s="42"/>
      <c r="P752" s="34"/>
      <c r="Q752" s="35"/>
    </row>
    <row r="753" spans="1:17" ht="13" x14ac:dyDescent="0.15">
      <c r="A753" s="14"/>
      <c r="C753" s="25"/>
      <c r="D753" s="25"/>
      <c r="E753" s="25"/>
      <c r="F753" s="25"/>
      <c r="G753" s="42"/>
      <c r="P753" s="34"/>
      <c r="Q753" s="35"/>
    </row>
    <row r="754" spans="1:17" ht="13" x14ac:dyDescent="0.15">
      <c r="A754" s="14"/>
      <c r="C754" s="25"/>
      <c r="D754" s="25"/>
      <c r="E754" s="25"/>
      <c r="F754" s="25"/>
      <c r="G754" s="42"/>
      <c r="P754" s="34"/>
      <c r="Q754" s="35"/>
    </row>
    <row r="755" spans="1:17" ht="13" x14ac:dyDescent="0.15">
      <c r="A755" s="14"/>
      <c r="C755" s="25"/>
      <c r="D755" s="25"/>
      <c r="E755" s="25"/>
      <c r="F755" s="25"/>
      <c r="G755" s="42"/>
      <c r="P755" s="34"/>
      <c r="Q755" s="35"/>
    </row>
    <row r="756" spans="1:17" ht="13" x14ac:dyDescent="0.15">
      <c r="A756" s="14"/>
      <c r="C756" s="25"/>
      <c r="D756" s="25"/>
      <c r="E756" s="25"/>
      <c r="F756" s="25"/>
      <c r="G756" s="42"/>
      <c r="P756" s="34"/>
      <c r="Q756" s="35"/>
    </row>
    <row r="757" spans="1:17" ht="13" x14ac:dyDescent="0.15">
      <c r="A757" s="14"/>
      <c r="C757" s="25"/>
      <c r="D757" s="25"/>
      <c r="E757" s="25"/>
      <c r="F757" s="25"/>
      <c r="G757" s="42"/>
      <c r="P757" s="34"/>
      <c r="Q757" s="35"/>
    </row>
    <row r="758" spans="1:17" ht="13" x14ac:dyDescent="0.15">
      <c r="A758" s="14"/>
      <c r="C758" s="25"/>
      <c r="D758" s="25"/>
      <c r="E758" s="25"/>
      <c r="F758" s="25"/>
      <c r="G758" s="42"/>
      <c r="P758" s="34"/>
      <c r="Q758" s="35"/>
    </row>
    <row r="759" spans="1:17" ht="13" x14ac:dyDescent="0.15">
      <c r="A759" s="14"/>
      <c r="C759" s="25"/>
      <c r="D759" s="25"/>
      <c r="E759" s="25"/>
      <c r="F759" s="25"/>
      <c r="G759" s="42"/>
      <c r="P759" s="34"/>
      <c r="Q759" s="35"/>
    </row>
    <row r="760" spans="1:17" ht="13" x14ac:dyDescent="0.15">
      <c r="A760" s="14"/>
      <c r="C760" s="25"/>
      <c r="D760" s="25"/>
      <c r="E760" s="25"/>
      <c r="F760" s="25"/>
      <c r="G760" s="42"/>
      <c r="P760" s="34"/>
      <c r="Q760" s="35"/>
    </row>
    <row r="761" spans="1:17" ht="13" x14ac:dyDescent="0.15">
      <c r="A761" s="14"/>
      <c r="C761" s="25"/>
      <c r="D761" s="25"/>
      <c r="E761" s="25"/>
      <c r="F761" s="25"/>
      <c r="G761" s="42"/>
      <c r="P761" s="34"/>
      <c r="Q761" s="35"/>
    </row>
    <row r="762" spans="1:17" ht="13" x14ac:dyDescent="0.15">
      <c r="A762" s="14"/>
      <c r="C762" s="25"/>
      <c r="D762" s="25"/>
      <c r="E762" s="25"/>
      <c r="F762" s="25"/>
      <c r="G762" s="42"/>
      <c r="P762" s="34"/>
      <c r="Q762" s="35"/>
    </row>
    <row r="763" spans="1:17" ht="13" x14ac:dyDescent="0.15">
      <c r="A763" s="14"/>
      <c r="C763" s="25"/>
      <c r="D763" s="25"/>
      <c r="E763" s="25"/>
      <c r="F763" s="25"/>
      <c r="G763" s="42"/>
      <c r="P763" s="34"/>
      <c r="Q763" s="35"/>
    </row>
    <row r="764" spans="1:17" ht="13" x14ac:dyDescent="0.15">
      <c r="A764" s="14"/>
      <c r="C764" s="25"/>
      <c r="D764" s="25"/>
      <c r="E764" s="25"/>
      <c r="F764" s="25"/>
      <c r="G764" s="42"/>
      <c r="P764" s="34"/>
      <c r="Q764" s="35"/>
    </row>
    <row r="765" spans="1:17" ht="13" x14ac:dyDescent="0.15">
      <c r="A765" s="14"/>
      <c r="C765" s="25"/>
      <c r="D765" s="25"/>
      <c r="E765" s="25"/>
      <c r="F765" s="25"/>
      <c r="G765" s="42"/>
      <c r="P765" s="34"/>
      <c r="Q765" s="35"/>
    </row>
    <row r="766" spans="1:17" ht="13" x14ac:dyDescent="0.15">
      <c r="A766" s="14"/>
      <c r="C766" s="25"/>
      <c r="D766" s="25"/>
      <c r="E766" s="25"/>
      <c r="F766" s="25"/>
      <c r="G766" s="42"/>
      <c r="P766" s="34"/>
      <c r="Q766" s="35"/>
    </row>
    <row r="767" spans="1:17" ht="13" x14ac:dyDescent="0.15">
      <c r="A767" s="14"/>
      <c r="C767" s="25"/>
      <c r="D767" s="25"/>
      <c r="E767" s="25"/>
      <c r="F767" s="25"/>
      <c r="G767" s="42"/>
      <c r="P767" s="34"/>
      <c r="Q767" s="35"/>
    </row>
    <row r="768" spans="1:17" ht="13" x14ac:dyDescent="0.15">
      <c r="A768" s="14"/>
      <c r="C768" s="25"/>
      <c r="D768" s="25"/>
      <c r="E768" s="25"/>
      <c r="F768" s="25"/>
      <c r="G768" s="42"/>
      <c r="P768" s="34"/>
      <c r="Q768" s="35"/>
    </row>
    <row r="769" spans="1:17" ht="13" x14ac:dyDescent="0.15">
      <c r="A769" s="14"/>
      <c r="C769" s="25"/>
      <c r="D769" s="25"/>
      <c r="E769" s="25"/>
      <c r="F769" s="25"/>
      <c r="G769" s="42"/>
      <c r="P769" s="34"/>
      <c r="Q769" s="35"/>
    </row>
    <row r="770" spans="1:17" ht="13" x14ac:dyDescent="0.15">
      <c r="A770" s="14"/>
      <c r="C770" s="25"/>
      <c r="D770" s="25"/>
      <c r="E770" s="25"/>
      <c r="F770" s="25"/>
      <c r="G770" s="42"/>
      <c r="P770" s="34"/>
      <c r="Q770" s="35"/>
    </row>
    <row r="771" spans="1:17" ht="13" x14ac:dyDescent="0.15">
      <c r="A771" s="14"/>
      <c r="C771" s="25"/>
      <c r="D771" s="25"/>
      <c r="E771" s="25"/>
      <c r="F771" s="25"/>
      <c r="G771" s="42"/>
      <c r="P771" s="34"/>
      <c r="Q771" s="35"/>
    </row>
    <row r="772" spans="1:17" ht="13" x14ac:dyDescent="0.15">
      <c r="A772" s="14"/>
      <c r="C772" s="25"/>
      <c r="D772" s="25"/>
      <c r="E772" s="25"/>
      <c r="F772" s="25"/>
      <c r="G772" s="42"/>
      <c r="P772" s="34"/>
      <c r="Q772" s="35"/>
    </row>
    <row r="773" spans="1:17" ht="13" x14ac:dyDescent="0.15">
      <c r="A773" s="14"/>
      <c r="C773" s="25"/>
      <c r="D773" s="25"/>
      <c r="E773" s="25"/>
      <c r="F773" s="25"/>
      <c r="G773" s="42"/>
      <c r="P773" s="34"/>
      <c r="Q773" s="35"/>
    </row>
    <row r="774" spans="1:17" ht="13" x14ac:dyDescent="0.15">
      <c r="A774" s="14"/>
      <c r="C774" s="25"/>
      <c r="D774" s="25"/>
      <c r="E774" s="25"/>
      <c r="F774" s="25"/>
      <c r="G774" s="42"/>
      <c r="P774" s="34"/>
      <c r="Q774" s="35"/>
    </row>
    <row r="775" spans="1:17" ht="13" x14ac:dyDescent="0.15">
      <c r="A775" s="14"/>
      <c r="C775" s="25"/>
      <c r="D775" s="25"/>
      <c r="E775" s="25"/>
      <c r="F775" s="25"/>
      <c r="G775" s="42"/>
      <c r="P775" s="34"/>
      <c r="Q775" s="35"/>
    </row>
    <row r="776" spans="1:17" ht="13" x14ac:dyDescent="0.15">
      <c r="A776" s="14"/>
      <c r="C776" s="25"/>
      <c r="D776" s="25"/>
      <c r="E776" s="25"/>
      <c r="F776" s="25"/>
      <c r="G776" s="42"/>
      <c r="P776" s="34"/>
      <c r="Q776" s="35"/>
    </row>
    <row r="777" spans="1:17" ht="13" x14ac:dyDescent="0.15">
      <c r="A777" s="14"/>
      <c r="C777" s="25"/>
      <c r="D777" s="25"/>
      <c r="E777" s="25"/>
      <c r="F777" s="25"/>
      <c r="G777" s="42"/>
      <c r="P777" s="34"/>
      <c r="Q777" s="35"/>
    </row>
    <row r="778" spans="1:17" ht="13" x14ac:dyDescent="0.15">
      <c r="A778" s="14"/>
      <c r="C778" s="25"/>
      <c r="D778" s="25"/>
      <c r="E778" s="25"/>
      <c r="F778" s="25"/>
      <c r="G778" s="42"/>
      <c r="P778" s="34"/>
      <c r="Q778" s="35"/>
    </row>
    <row r="779" spans="1:17" ht="13" x14ac:dyDescent="0.15">
      <c r="A779" s="14"/>
      <c r="C779" s="25"/>
      <c r="D779" s="25"/>
      <c r="E779" s="25"/>
      <c r="F779" s="25"/>
      <c r="G779" s="42"/>
      <c r="P779" s="34"/>
      <c r="Q779" s="35"/>
    </row>
    <row r="780" spans="1:17" ht="13" x14ac:dyDescent="0.15">
      <c r="A780" s="14"/>
      <c r="C780" s="25"/>
      <c r="D780" s="25"/>
      <c r="E780" s="25"/>
      <c r="F780" s="25"/>
      <c r="G780" s="42"/>
      <c r="P780" s="34"/>
      <c r="Q780" s="35"/>
    </row>
    <row r="781" spans="1:17" ht="13" x14ac:dyDescent="0.15">
      <c r="A781" s="14"/>
      <c r="C781" s="25"/>
      <c r="D781" s="25"/>
      <c r="E781" s="25"/>
      <c r="F781" s="25"/>
      <c r="G781" s="42"/>
      <c r="P781" s="34"/>
      <c r="Q781" s="35"/>
    </row>
    <row r="782" spans="1:17" ht="13" x14ac:dyDescent="0.15">
      <c r="A782" s="14"/>
      <c r="C782" s="25"/>
      <c r="D782" s="25"/>
      <c r="E782" s="25"/>
      <c r="F782" s="25"/>
      <c r="G782" s="42"/>
      <c r="P782" s="34"/>
      <c r="Q782" s="35"/>
    </row>
    <row r="783" spans="1:17" ht="13" x14ac:dyDescent="0.15">
      <c r="A783" s="14"/>
      <c r="C783" s="25"/>
      <c r="D783" s="25"/>
      <c r="E783" s="25"/>
      <c r="F783" s="25"/>
      <c r="G783" s="42"/>
      <c r="P783" s="34"/>
      <c r="Q783" s="35"/>
    </row>
    <row r="784" spans="1:17" ht="13" x14ac:dyDescent="0.15">
      <c r="A784" s="14"/>
      <c r="C784" s="25"/>
      <c r="D784" s="25"/>
      <c r="E784" s="25"/>
      <c r="F784" s="25"/>
      <c r="G784" s="42"/>
      <c r="P784" s="34"/>
      <c r="Q784" s="35"/>
    </row>
    <row r="785" spans="1:17" ht="13" x14ac:dyDescent="0.15">
      <c r="A785" s="14"/>
      <c r="C785" s="25"/>
      <c r="D785" s="25"/>
      <c r="E785" s="25"/>
      <c r="F785" s="25"/>
      <c r="G785" s="42"/>
      <c r="P785" s="34"/>
      <c r="Q785" s="35"/>
    </row>
    <row r="786" spans="1:17" ht="13" x14ac:dyDescent="0.15">
      <c r="A786" s="14"/>
      <c r="C786" s="25"/>
      <c r="D786" s="25"/>
      <c r="E786" s="25"/>
      <c r="F786" s="25"/>
      <c r="G786" s="42"/>
      <c r="P786" s="34"/>
      <c r="Q786" s="35"/>
    </row>
    <row r="787" spans="1:17" ht="13" x14ac:dyDescent="0.15">
      <c r="A787" s="14"/>
      <c r="C787" s="25"/>
      <c r="D787" s="25"/>
      <c r="E787" s="25"/>
      <c r="F787" s="25"/>
      <c r="G787" s="42"/>
      <c r="P787" s="34"/>
      <c r="Q787" s="35"/>
    </row>
    <row r="788" spans="1:17" ht="13" x14ac:dyDescent="0.15">
      <c r="A788" s="14"/>
      <c r="C788" s="25"/>
      <c r="D788" s="25"/>
      <c r="E788" s="25"/>
      <c r="F788" s="25"/>
      <c r="G788" s="42"/>
      <c r="P788" s="34"/>
      <c r="Q788" s="35"/>
    </row>
    <row r="789" spans="1:17" ht="13" x14ac:dyDescent="0.15">
      <c r="A789" s="14"/>
      <c r="C789" s="25"/>
      <c r="D789" s="25"/>
      <c r="E789" s="25"/>
      <c r="F789" s="25"/>
      <c r="G789" s="42"/>
      <c r="P789" s="34"/>
      <c r="Q789" s="35"/>
    </row>
    <row r="790" spans="1:17" ht="13" x14ac:dyDescent="0.15">
      <c r="A790" s="14"/>
      <c r="C790" s="25"/>
      <c r="D790" s="25"/>
      <c r="E790" s="25"/>
      <c r="F790" s="25"/>
      <c r="G790" s="42"/>
      <c r="P790" s="34"/>
      <c r="Q790" s="35"/>
    </row>
    <row r="791" spans="1:17" ht="13" x14ac:dyDescent="0.15">
      <c r="A791" s="14"/>
      <c r="C791" s="25"/>
      <c r="D791" s="25"/>
      <c r="E791" s="25"/>
      <c r="F791" s="25"/>
      <c r="G791" s="42"/>
      <c r="P791" s="34"/>
      <c r="Q791" s="35"/>
    </row>
    <row r="792" spans="1:17" ht="13" x14ac:dyDescent="0.15">
      <c r="A792" s="14"/>
      <c r="C792" s="25"/>
      <c r="D792" s="25"/>
      <c r="E792" s="25"/>
      <c r="F792" s="25"/>
      <c r="G792" s="42"/>
      <c r="P792" s="34"/>
      <c r="Q792" s="35"/>
    </row>
    <row r="793" spans="1:17" ht="13" x14ac:dyDescent="0.15">
      <c r="A793" s="14"/>
      <c r="C793" s="25"/>
      <c r="D793" s="25"/>
      <c r="E793" s="25"/>
      <c r="F793" s="25"/>
      <c r="G793" s="42"/>
      <c r="P793" s="34"/>
      <c r="Q793" s="35"/>
    </row>
    <row r="794" spans="1:17" ht="13" x14ac:dyDescent="0.15">
      <c r="A794" s="14"/>
      <c r="C794" s="25"/>
      <c r="D794" s="25"/>
      <c r="E794" s="25"/>
      <c r="F794" s="25"/>
      <c r="G794" s="42"/>
      <c r="P794" s="34"/>
      <c r="Q794" s="35"/>
    </row>
    <row r="795" spans="1:17" ht="13" x14ac:dyDescent="0.15">
      <c r="A795" s="14"/>
      <c r="C795" s="25"/>
      <c r="D795" s="25"/>
      <c r="E795" s="25"/>
      <c r="F795" s="25"/>
      <c r="G795" s="42"/>
      <c r="P795" s="34"/>
      <c r="Q795" s="35"/>
    </row>
    <row r="796" spans="1:17" ht="13" x14ac:dyDescent="0.15">
      <c r="A796" s="14"/>
      <c r="C796" s="25"/>
      <c r="D796" s="25"/>
      <c r="E796" s="25"/>
      <c r="F796" s="25"/>
      <c r="G796" s="42"/>
      <c r="P796" s="34"/>
      <c r="Q796" s="35"/>
    </row>
    <row r="797" spans="1:17" ht="13" x14ac:dyDescent="0.15">
      <c r="A797" s="14"/>
      <c r="C797" s="25"/>
      <c r="D797" s="25"/>
      <c r="E797" s="25"/>
      <c r="F797" s="25"/>
      <c r="G797" s="42"/>
      <c r="P797" s="34"/>
      <c r="Q797" s="35"/>
    </row>
    <row r="798" spans="1:17" ht="13" x14ac:dyDescent="0.15">
      <c r="A798" s="14"/>
      <c r="C798" s="25"/>
      <c r="D798" s="25"/>
      <c r="E798" s="25"/>
      <c r="F798" s="25"/>
      <c r="G798" s="42"/>
      <c r="P798" s="34"/>
      <c r="Q798" s="35"/>
    </row>
    <row r="799" spans="1:17" ht="13" x14ac:dyDescent="0.15">
      <c r="A799" s="14"/>
      <c r="C799" s="25"/>
      <c r="D799" s="25"/>
      <c r="E799" s="25"/>
      <c r="F799" s="25"/>
      <c r="G799" s="42"/>
      <c r="P799" s="34"/>
      <c r="Q799" s="35"/>
    </row>
    <row r="800" spans="1:17" ht="13" x14ac:dyDescent="0.15">
      <c r="A800" s="14"/>
      <c r="C800" s="25"/>
      <c r="D800" s="25"/>
      <c r="E800" s="25"/>
      <c r="F800" s="25"/>
      <c r="G800" s="42"/>
      <c r="P800" s="34"/>
      <c r="Q800" s="35"/>
    </row>
    <row r="801" spans="1:17" ht="13" x14ac:dyDescent="0.15">
      <c r="A801" s="14"/>
      <c r="C801" s="25"/>
      <c r="D801" s="25"/>
      <c r="E801" s="25"/>
      <c r="F801" s="25"/>
      <c r="G801" s="42"/>
      <c r="P801" s="34"/>
      <c r="Q801" s="35"/>
    </row>
    <row r="802" spans="1:17" ht="13" x14ac:dyDescent="0.15">
      <c r="A802" s="14"/>
      <c r="C802" s="25"/>
      <c r="D802" s="25"/>
      <c r="E802" s="25"/>
      <c r="F802" s="25"/>
      <c r="G802" s="42"/>
      <c r="P802" s="34"/>
      <c r="Q802" s="35"/>
    </row>
    <row r="803" spans="1:17" ht="13" x14ac:dyDescent="0.15">
      <c r="A803" s="14"/>
      <c r="C803" s="25"/>
      <c r="D803" s="25"/>
      <c r="E803" s="25"/>
      <c r="F803" s="25"/>
      <c r="G803" s="42"/>
      <c r="P803" s="34"/>
      <c r="Q803" s="35"/>
    </row>
    <row r="804" spans="1:17" ht="13" x14ac:dyDescent="0.15">
      <c r="A804" s="14"/>
      <c r="C804" s="25"/>
      <c r="D804" s="25"/>
      <c r="E804" s="25"/>
      <c r="F804" s="25"/>
      <c r="G804" s="42"/>
      <c r="P804" s="34"/>
      <c r="Q804" s="35"/>
    </row>
    <row r="805" spans="1:17" ht="13" x14ac:dyDescent="0.15">
      <c r="A805" s="14"/>
      <c r="C805" s="25"/>
      <c r="D805" s="25"/>
      <c r="E805" s="25"/>
      <c r="F805" s="25"/>
      <c r="G805" s="42"/>
      <c r="P805" s="34"/>
      <c r="Q805" s="35"/>
    </row>
    <row r="806" spans="1:17" ht="13" x14ac:dyDescent="0.15">
      <c r="A806" s="14"/>
      <c r="C806" s="25"/>
      <c r="D806" s="25"/>
      <c r="E806" s="25"/>
      <c r="F806" s="25"/>
      <c r="G806" s="42"/>
      <c r="P806" s="34"/>
      <c r="Q806" s="35"/>
    </row>
    <row r="807" spans="1:17" ht="13" x14ac:dyDescent="0.15">
      <c r="A807" s="14"/>
      <c r="C807" s="25"/>
      <c r="D807" s="25"/>
      <c r="E807" s="25"/>
      <c r="F807" s="25"/>
      <c r="G807" s="42"/>
      <c r="P807" s="34"/>
      <c r="Q807" s="35"/>
    </row>
    <row r="808" spans="1:17" ht="13" x14ac:dyDescent="0.15">
      <c r="A808" s="14"/>
      <c r="C808" s="25"/>
      <c r="D808" s="25"/>
      <c r="E808" s="25"/>
      <c r="F808" s="25"/>
      <c r="G808" s="42"/>
      <c r="P808" s="34"/>
      <c r="Q808" s="35"/>
    </row>
    <row r="809" spans="1:17" ht="13" x14ac:dyDescent="0.15">
      <c r="A809" s="14"/>
      <c r="C809" s="25"/>
      <c r="D809" s="25"/>
      <c r="E809" s="25"/>
      <c r="F809" s="25"/>
      <c r="G809" s="42"/>
      <c r="P809" s="34"/>
      <c r="Q809" s="35"/>
    </row>
    <row r="810" spans="1:17" ht="13" x14ac:dyDescent="0.15">
      <c r="A810" s="14"/>
      <c r="C810" s="25"/>
      <c r="D810" s="25"/>
      <c r="E810" s="25"/>
      <c r="F810" s="25"/>
      <c r="G810" s="42"/>
      <c r="P810" s="34"/>
      <c r="Q810" s="35"/>
    </row>
    <row r="811" spans="1:17" ht="13" x14ac:dyDescent="0.15">
      <c r="A811" s="14"/>
      <c r="C811" s="25"/>
      <c r="D811" s="25"/>
      <c r="E811" s="25"/>
      <c r="F811" s="25"/>
      <c r="G811" s="42"/>
      <c r="P811" s="34"/>
      <c r="Q811" s="35"/>
    </row>
    <row r="812" spans="1:17" ht="13" x14ac:dyDescent="0.15">
      <c r="A812" s="14"/>
      <c r="C812" s="25"/>
      <c r="D812" s="25"/>
      <c r="E812" s="25"/>
      <c r="F812" s="25"/>
      <c r="G812" s="42"/>
      <c r="P812" s="34"/>
      <c r="Q812" s="35"/>
    </row>
    <row r="813" spans="1:17" ht="13" x14ac:dyDescent="0.15">
      <c r="A813" s="14"/>
      <c r="C813" s="25"/>
      <c r="D813" s="25"/>
      <c r="E813" s="25"/>
      <c r="F813" s="25"/>
      <c r="G813" s="42"/>
      <c r="P813" s="34"/>
      <c r="Q813" s="35"/>
    </row>
    <row r="814" spans="1:17" ht="13" x14ac:dyDescent="0.15">
      <c r="A814" s="14"/>
      <c r="C814" s="25"/>
      <c r="D814" s="25"/>
      <c r="E814" s="25"/>
      <c r="F814" s="25"/>
      <c r="G814" s="42"/>
      <c r="P814" s="34"/>
      <c r="Q814" s="35"/>
    </row>
    <row r="815" spans="1:17" ht="13" x14ac:dyDescent="0.15">
      <c r="A815" s="14"/>
      <c r="C815" s="25"/>
      <c r="D815" s="25"/>
      <c r="E815" s="25"/>
      <c r="F815" s="25"/>
      <c r="G815" s="42"/>
      <c r="P815" s="34"/>
      <c r="Q815" s="35"/>
    </row>
    <row r="816" spans="1:17" ht="13" x14ac:dyDescent="0.15">
      <c r="A816" s="14"/>
      <c r="C816" s="25"/>
      <c r="D816" s="25"/>
      <c r="E816" s="25"/>
      <c r="F816" s="25"/>
      <c r="G816" s="42"/>
      <c r="P816" s="34"/>
      <c r="Q816" s="35"/>
    </row>
    <row r="817" spans="1:17" ht="13" x14ac:dyDescent="0.15">
      <c r="A817" s="14"/>
      <c r="C817" s="25"/>
      <c r="D817" s="25"/>
      <c r="E817" s="25"/>
      <c r="F817" s="25"/>
      <c r="G817" s="42"/>
      <c r="P817" s="34"/>
      <c r="Q817" s="35"/>
    </row>
    <row r="818" spans="1:17" ht="13" x14ac:dyDescent="0.15">
      <c r="A818" s="14"/>
      <c r="C818" s="25"/>
      <c r="D818" s="25"/>
      <c r="E818" s="25"/>
      <c r="F818" s="25"/>
      <c r="G818" s="42"/>
      <c r="P818" s="34"/>
      <c r="Q818" s="35"/>
    </row>
    <row r="819" spans="1:17" ht="13" x14ac:dyDescent="0.15">
      <c r="A819" s="14"/>
      <c r="C819" s="25"/>
      <c r="D819" s="25"/>
      <c r="E819" s="25"/>
      <c r="F819" s="25"/>
      <c r="G819" s="42"/>
      <c r="P819" s="34"/>
      <c r="Q819" s="35"/>
    </row>
    <row r="820" spans="1:17" ht="13" x14ac:dyDescent="0.15">
      <c r="A820" s="14"/>
      <c r="C820" s="25"/>
      <c r="D820" s="25"/>
      <c r="E820" s="25"/>
      <c r="F820" s="25"/>
      <c r="G820" s="42"/>
      <c r="P820" s="34"/>
      <c r="Q820" s="35"/>
    </row>
    <row r="821" spans="1:17" ht="13" x14ac:dyDescent="0.15">
      <c r="A821" s="14"/>
      <c r="C821" s="25"/>
      <c r="D821" s="25"/>
      <c r="E821" s="25"/>
      <c r="F821" s="25"/>
      <c r="G821" s="42"/>
      <c r="P821" s="34"/>
      <c r="Q821" s="35"/>
    </row>
    <row r="822" spans="1:17" ht="13" x14ac:dyDescent="0.15">
      <c r="A822" s="14"/>
      <c r="C822" s="25"/>
      <c r="D822" s="25"/>
      <c r="E822" s="25"/>
      <c r="F822" s="25"/>
      <c r="G822" s="42"/>
      <c r="P822" s="34"/>
      <c r="Q822" s="35"/>
    </row>
    <row r="823" spans="1:17" ht="13" x14ac:dyDescent="0.15">
      <c r="A823" s="14"/>
      <c r="C823" s="25"/>
      <c r="D823" s="25"/>
      <c r="E823" s="25"/>
      <c r="F823" s="25"/>
      <c r="G823" s="42"/>
      <c r="P823" s="34"/>
      <c r="Q823" s="35"/>
    </row>
    <row r="824" spans="1:17" ht="13" x14ac:dyDescent="0.15">
      <c r="A824" s="14"/>
      <c r="C824" s="25"/>
      <c r="D824" s="25"/>
      <c r="E824" s="25"/>
      <c r="F824" s="25"/>
      <c r="G824" s="42"/>
      <c r="P824" s="34"/>
      <c r="Q824" s="35"/>
    </row>
    <row r="825" spans="1:17" ht="13" x14ac:dyDescent="0.15">
      <c r="A825" s="14"/>
      <c r="C825" s="25"/>
      <c r="D825" s="25"/>
      <c r="E825" s="25"/>
      <c r="F825" s="25"/>
      <c r="G825" s="42"/>
      <c r="P825" s="34"/>
      <c r="Q825" s="35"/>
    </row>
    <row r="826" spans="1:17" ht="13" x14ac:dyDescent="0.15">
      <c r="A826" s="14"/>
      <c r="C826" s="25"/>
      <c r="D826" s="25"/>
      <c r="E826" s="25"/>
      <c r="F826" s="25"/>
      <c r="G826" s="42"/>
      <c r="P826" s="34"/>
      <c r="Q826" s="35"/>
    </row>
    <row r="827" spans="1:17" ht="13" x14ac:dyDescent="0.15">
      <c r="A827" s="14"/>
      <c r="C827" s="25"/>
      <c r="D827" s="25"/>
      <c r="E827" s="25"/>
      <c r="F827" s="25"/>
      <c r="G827" s="42"/>
      <c r="P827" s="34"/>
      <c r="Q827" s="35"/>
    </row>
    <row r="828" spans="1:17" ht="13" x14ac:dyDescent="0.15">
      <c r="A828" s="14"/>
      <c r="C828" s="25"/>
      <c r="D828" s="25"/>
      <c r="E828" s="25"/>
      <c r="F828" s="25"/>
      <c r="G828" s="42"/>
      <c r="P828" s="34"/>
      <c r="Q828" s="35"/>
    </row>
    <row r="829" spans="1:17" ht="13" x14ac:dyDescent="0.15">
      <c r="A829" s="14"/>
      <c r="C829" s="25"/>
      <c r="D829" s="25"/>
      <c r="E829" s="25"/>
      <c r="F829" s="25"/>
      <c r="G829" s="42"/>
      <c r="P829" s="34"/>
      <c r="Q829" s="35"/>
    </row>
    <row r="830" spans="1:17" ht="13" x14ac:dyDescent="0.15">
      <c r="A830" s="14"/>
      <c r="C830" s="25"/>
      <c r="D830" s="25"/>
      <c r="E830" s="25"/>
      <c r="F830" s="25"/>
      <c r="G830" s="42"/>
      <c r="P830" s="34"/>
      <c r="Q830" s="35"/>
    </row>
    <row r="831" spans="1:17" ht="13" x14ac:dyDescent="0.15">
      <c r="A831" s="14"/>
      <c r="C831" s="25"/>
      <c r="D831" s="25"/>
      <c r="E831" s="25"/>
      <c r="F831" s="25"/>
      <c r="G831" s="42"/>
      <c r="P831" s="34"/>
      <c r="Q831" s="35"/>
    </row>
    <row r="832" spans="1:17" ht="13" x14ac:dyDescent="0.15">
      <c r="A832" s="14"/>
      <c r="C832" s="25"/>
      <c r="D832" s="25"/>
      <c r="E832" s="25"/>
      <c r="F832" s="25"/>
      <c r="G832" s="42"/>
      <c r="P832" s="34"/>
      <c r="Q832" s="35"/>
    </row>
    <row r="833" spans="1:17" ht="13" x14ac:dyDescent="0.15">
      <c r="A833" s="14"/>
      <c r="C833" s="25"/>
      <c r="D833" s="25"/>
      <c r="E833" s="25"/>
      <c r="F833" s="25"/>
      <c r="G833" s="42"/>
      <c r="P833" s="34"/>
      <c r="Q833" s="35"/>
    </row>
    <row r="834" spans="1:17" ht="13" x14ac:dyDescent="0.15">
      <c r="A834" s="14"/>
      <c r="C834" s="25"/>
      <c r="D834" s="25"/>
      <c r="E834" s="25"/>
      <c r="F834" s="25"/>
      <c r="G834" s="42"/>
      <c r="P834" s="34"/>
      <c r="Q834" s="35"/>
    </row>
    <row r="835" spans="1:17" ht="13" x14ac:dyDescent="0.15">
      <c r="A835" s="14"/>
      <c r="C835" s="25"/>
      <c r="D835" s="25"/>
      <c r="E835" s="25"/>
      <c r="F835" s="25"/>
      <c r="G835" s="42"/>
      <c r="P835" s="34"/>
      <c r="Q835" s="35"/>
    </row>
    <row r="836" spans="1:17" ht="13" x14ac:dyDescent="0.15">
      <c r="A836" s="14"/>
      <c r="C836" s="25"/>
      <c r="D836" s="25"/>
      <c r="E836" s="25"/>
      <c r="F836" s="25"/>
      <c r="G836" s="42"/>
      <c r="P836" s="34"/>
      <c r="Q836" s="35"/>
    </row>
    <row r="837" spans="1:17" ht="13" x14ac:dyDescent="0.15">
      <c r="A837" s="14"/>
      <c r="C837" s="25"/>
      <c r="D837" s="25"/>
      <c r="E837" s="25"/>
      <c r="F837" s="25"/>
      <c r="G837" s="42"/>
      <c r="P837" s="34"/>
      <c r="Q837" s="35"/>
    </row>
    <row r="838" spans="1:17" ht="13" x14ac:dyDescent="0.15">
      <c r="A838" s="14"/>
      <c r="C838" s="25"/>
      <c r="D838" s="25"/>
      <c r="E838" s="25"/>
      <c r="F838" s="25"/>
      <c r="G838" s="42"/>
      <c r="P838" s="34"/>
      <c r="Q838" s="35"/>
    </row>
    <row r="839" spans="1:17" ht="13" x14ac:dyDescent="0.15">
      <c r="A839" s="14"/>
      <c r="C839" s="25"/>
      <c r="D839" s="25"/>
      <c r="E839" s="25"/>
      <c r="F839" s="25"/>
      <c r="G839" s="42"/>
      <c r="P839" s="34"/>
      <c r="Q839" s="35"/>
    </row>
    <row r="840" spans="1:17" ht="13" x14ac:dyDescent="0.15">
      <c r="A840" s="14"/>
      <c r="C840" s="25"/>
      <c r="D840" s="25"/>
      <c r="E840" s="25"/>
      <c r="F840" s="25"/>
      <c r="G840" s="42"/>
      <c r="P840" s="34"/>
      <c r="Q840" s="35"/>
    </row>
    <row r="841" spans="1:17" ht="13" x14ac:dyDescent="0.15">
      <c r="A841" s="14"/>
      <c r="C841" s="25"/>
      <c r="D841" s="25"/>
      <c r="E841" s="25"/>
      <c r="F841" s="25"/>
      <c r="G841" s="42"/>
      <c r="P841" s="34"/>
      <c r="Q841" s="35"/>
    </row>
    <row r="842" spans="1:17" ht="13" x14ac:dyDescent="0.15">
      <c r="A842" s="14"/>
      <c r="C842" s="25"/>
      <c r="D842" s="25"/>
      <c r="E842" s="25"/>
      <c r="F842" s="25"/>
      <c r="G842" s="42"/>
      <c r="P842" s="34"/>
      <c r="Q842" s="35"/>
    </row>
    <row r="843" spans="1:17" ht="13" x14ac:dyDescent="0.15">
      <c r="A843" s="14"/>
      <c r="C843" s="25"/>
      <c r="D843" s="25"/>
      <c r="E843" s="25"/>
      <c r="F843" s="25"/>
      <c r="G843" s="42"/>
      <c r="P843" s="34"/>
      <c r="Q843" s="35"/>
    </row>
    <row r="844" spans="1:17" ht="13" x14ac:dyDescent="0.15">
      <c r="A844" s="14"/>
      <c r="C844" s="25"/>
      <c r="D844" s="25"/>
      <c r="E844" s="25"/>
      <c r="F844" s="25"/>
      <c r="G844" s="42"/>
      <c r="P844" s="34"/>
      <c r="Q844" s="35"/>
    </row>
    <row r="845" spans="1:17" ht="13" x14ac:dyDescent="0.15">
      <c r="A845" s="14"/>
      <c r="C845" s="25"/>
      <c r="D845" s="25"/>
      <c r="E845" s="25"/>
      <c r="F845" s="25"/>
      <c r="G845" s="42"/>
      <c r="P845" s="34"/>
      <c r="Q845" s="35"/>
    </row>
    <row r="846" spans="1:17" ht="13" x14ac:dyDescent="0.15">
      <c r="A846" s="14"/>
      <c r="C846" s="25"/>
      <c r="D846" s="25"/>
      <c r="E846" s="25"/>
      <c r="F846" s="25"/>
      <c r="G846" s="42"/>
      <c r="P846" s="34"/>
      <c r="Q846" s="35"/>
    </row>
    <row r="847" spans="1:17" ht="13" x14ac:dyDescent="0.15">
      <c r="A847" s="14"/>
      <c r="C847" s="25"/>
      <c r="D847" s="25"/>
      <c r="E847" s="25"/>
      <c r="F847" s="25"/>
      <c r="G847" s="42"/>
      <c r="P847" s="34"/>
      <c r="Q847" s="35"/>
    </row>
    <row r="848" spans="1:17" ht="13" x14ac:dyDescent="0.15">
      <c r="A848" s="14"/>
      <c r="C848" s="25"/>
      <c r="D848" s="25"/>
      <c r="E848" s="25"/>
      <c r="F848" s="25"/>
      <c r="G848" s="42"/>
      <c r="P848" s="34"/>
      <c r="Q848" s="35"/>
    </row>
    <row r="849" spans="1:17" ht="13" x14ac:dyDescent="0.15">
      <c r="A849" s="14"/>
      <c r="C849" s="25"/>
      <c r="D849" s="25"/>
      <c r="E849" s="25"/>
      <c r="F849" s="25"/>
      <c r="G849" s="42"/>
      <c r="P849" s="34"/>
      <c r="Q849" s="35"/>
    </row>
    <row r="850" spans="1:17" ht="13" x14ac:dyDescent="0.15">
      <c r="A850" s="14"/>
      <c r="C850" s="25"/>
      <c r="D850" s="25"/>
      <c r="E850" s="25"/>
      <c r="F850" s="25"/>
      <c r="G850" s="42"/>
      <c r="P850" s="34"/>
      <c r="Q850" s="35"/>
    </row>
    <row r="851" spans="1:17" ht="13" x14ac:dyDescent="0.15">
      <c r="A851" s="14"/>
      <c r="C851" s="25"/>
      <c r="D851" s="25"/>
      <c r="E851" s="25"/>
      <c r="F851" s="25"/>
      <c r="G851" s="42"/>
      <c r="P851" s="34"/>
      <c r="Q851" s="35"/>
    </row>
    <row r="852" spans="1:17" ht="13" x14ac:dyDescent="0.15">
      <c r="A852" s="14"/>
      <c r="C852" s="25"/>
      <c r="D852" s="25"/>
      <c r="E852" s="25"/>
      <c r="F852" s="25"/>
      <c r="G852" s="42"/>
      <c r="P852" s="34"/>
      <c r="Q852" s="35"/>
    </row>
    <row r="853" spans="1:17" ht="13" x14ac:dyDescent="0.15">
      <c r="A853" s="14"/>
      <c r="C853" s="25"/>
      <c r="D853" s="25"/>
      <c r="E853" s="25"/>
      <c r="F853" s="25"/>
      <c r="G853" s="42"/>
      <c r="P853" s="34"/>
      <c r="Q853" s="35"/>
    </row>
    <row r="854" spans="1:17" ht="13" x14ac:dyDescent="0.15">
      <c r="A854" s="14"/>
      <c r="C854" s="25"/>
      <c r="D854" s="25"/>
      <c r="E854" s="25"/>
      <c r="F854" s="25"/>
      <c r="G854" s="42"/>
      <c r="P854" s="34"/>
      <c r="Q854" s="35"/>
    </row>
    <row r="855" spans="1:17" ht="13" x14ac:dyDescent="0.15">
      <c r="A855" s="14"/>
      <c r="C855" s="25"/>
      <c r="D855" s="25"/>
      <c r="E855" s="25"/>
      <c r="F855" s="25"/>
      <c r="G855" s="42"/>
      <c r="P855" s="34"/>
      <c r="Q855" s="35"/>
    </row>
    <row r="856" spans="1:17" ht="13" x14ac:dyDescent="0.15">
      <c r="A856" s="14"/>
      <c r="C856" s="25"/>
      <c r="D856" s="25"/>
      <c r="E856" s="25"/>
      <c r="F856" s="25"/>
      <c r="G856" s="42"/>
      <c r="P856" s="34"/>
      <c r="Q856" s="35"/>
    </row>
    <row r="857" spans="1:17" ht="13" x14ac:dyDescent="0.15">
      <c r="A857" s="14"/>
      <c r="C857" s="25"/>
      <c r="D857" s="25"/>
      <c r="E857" s="25"/>
      <c r="F857" s="25"/>
      <c r="G857" s="42"/>
      <c r="P857" s="34"/>
      <c r="Q857" s="35"/>
    </row>
    <row r="858" spans="1:17" ht="13" x14ac:dyDescent="0.15">
      <c r="A858" s="14"/>
      <c r="C858" s="25"/>
      <c r="D858" s="25"/>
      <c r="E858" s="25"/>
      <c r="F858" s="25"/>
      <c r="G858" s="42"/>
      <c r="P858" s="34"/>
      <c r="Q858" s="35"/>
    </row>
    <row r="859" spans="1:17" ht="13" x14ac:dyDescent="0.15">
      <c r="A859" s="14"/>
      <c r="C859" s="25"/>
      <c r="D859" s="25"/>
      <c r="E859" s="25"/>
      <c r="F859" s="25"/>
      <c r="G859" s="42"/>
      <c r="P859" s="34"/>
      <c r="Q859" s="35"/>
    </row>
    <row r="860" spans="1:17" ht="13" x14ac:dyDescent="0.15">
      <c r="A860" s="14"/>
      <c r="C860" s="25"/>
      <c r="D860" s="25"/>
      <c r="E860" s="25"/>
      <c r="F860" s="25"/>
      <c r="G860" s="42"/>
      <c r="P860" s="34"/>
      <c r="Q860" s="35"/>
    </row>
    <row r="861" spans="1:17" ht="13" x14ac:dyDescent="0.15">
      <c r="A861" s="14"/>
      <c r="C861" s="25"/>
      <c r="D861" s="25"/>
      <c r="E861" s="25"/>
      <c r="F861" s="25"/>
      <c r="G861" s="42"/>
      <c r="P861" s="34"/>
      <c r="Q861" s="35"/>
    </row>
    <row r="862" spans="1:17" ht="13" x14ac:dyDescent="0.15">
      <c r="A862" s="14"/>
      <c r="C862" s="25"/>
      <c r="D862" s="25"/>
      <c r="E862" s="25"/>
      <c r="F862" s="25"/>
      <c r="G862" s="42"/>
      <c r="P862" s="34"/>
      <c r="Q862" s="35"/>
    </row>
    <row r="863" spans="1:17" ht="13" x14ac:dyDescent="0.15">
      <c r="A863" s="14"/>
      <c r="C863" s="25"/>
      <c r="D863" s="25"/>
      <c r="E863" s="25"/>
      <c r="F863" s="25"/>
      <c r="G863" s="42"/>
      <c r="P863" s="34"/>
      <c r="Q863" s="35"/>
    </row>
    <row r="864" spans="1:17" ht="13" x14ac:dyDescent="0.15">
      <c r="A864" s="14"/>
      <c r="C864" s="25"/>
      <c r="D864" s="25"/>
      <c r="E864" s="25"/>
      <c r="F864" s="25"/>
      <c r="G864" s="42"/>
      <c r="P864" s="34"/>
      <c r="Q864" s="35"/>
    </row>
    <row r="865" spans="1:17" ht="13" x14ac:dyDescent="0.15">
      <c r="A865" s="14"/>
      <c r="C865" s="25"/>
      <c r="D865" s="25"/>
      <c r="E865" s="25"/>
      <c r="F865" s="25"/>
      <c r="G865" s="42"/>
      <c r="P865" s="34"/>
      <c r="Q865" s="35"/>
    </row>
    <row r="866" spans="1:17" ht="13" x14ac:dyDescent="0.15">
      <c r="A866" s="14"/>
      <c r="C866" s="25"/>
      <c r="D866" s="25"/>
      <c r="E866" s="25"/>
      <c r="F866" s="25"/>
      <c r="G866" s="42"/>
      <c r="P866" s="34"/>
      <c r="Q866" s="35"/>
    </row>
    <row r="867" spans="1:17" ht="13" x14ac:dyDescent="0.15">
      <c r="A867" s="14"/>
      <c r="C867" s="25"/>
      <c r="D867" s="25"/>
      <c r="E867" s="25"/>
      <c r="F867" s="25"/>
      <c r="G867" s="42"/>
      <c r="P867" s="34"/>
      <c r="Q867" s="35"/>
    </row>
    <row r="868" spans="1:17" ht="13" x14ac:dyDescent="0.15">
      <c r="A868" s="14"/>
      <c r="C868" s="25"/>
      <c r="D868" s="25"/>
      <c r="E868" s="25"/>
      <c r="F868" s="25"/>
      <c r="G868" s="42"/>
      <c r="P868" s="34"/>
      <c r="Q868" s="35"/>
    </row>
    <row r="869" spans="1:17" ht="13" x14ac:dyDescent="0.15">
      <c r="A869" s="14"/>
      <c r="C869" s="25"/>
      <c r="D869" s="25"/>
      <c r="E869" s="25"/>
      <c r="F869" s="25"/>
      <c r="G869" s="42"/>
      <c r="P869" s="34"/>
      <c r="Q869" s="35"/>
    </row>
    <row r="870" spans="1:17" ht="13" x14ac:dyDescent="0.15">
      <c r="A870" s="14"/>
      <c r="C870" s="25"/>
      <c r="D870" s="25"/>
      <c r="E870" s="25"/>
      <c r="F870" s="25"/>
      <c r="G870" s="42"/>
      <c r="P870" s="34"/>
      <c r="Q870" s="35"/>
    </row>
    <row r="871" spans="1:17" ht="13" x14ac:dyDescent="0.15">
      <c r="A871" s="14"/>
      <c r="C871" s="25"/>
      <c r="D871" s="25"/>
      <c r="E871" s="25"/>
      <c r="F871" s="25"/>
      <c r="G871" s="42"/>
      <c r="P871" s="34"/>
      <c r="Q871" s="35"/>
    </row>
    <row r="872" spans="1:17" ht="13" x14ac:dyDescent="0.15">
      <c r="A872" s="14"/>
      <c r="C872" s="25"/>
      <c r="D872" s="25"/>
      <c r="E872" s="25"/>
      <c r="F872" s="25"/>
      <c r="G872" s="42"/>
      <c r="P872" s="34"/>
      <c r="Q872" s="35"/>
    </row>
    <row r="873" spans="1:17" ht="13" x14ac:dyDescent="0.15">
      <c r="A873" s="14"/>
      <c r="C873" s="25"/>
      <c r="D873" s="25"/>
      <c r="E873" s="25"/>
      <c r="F873" s="25"/>
      <c r="G873" s="42"/>
      <c r="P873" s="34"/>
      <c r="Q873" s="35"/>
    </row>
    <row r="874" spans="1:17" ht="13" x14ac:dyDescent="0.15">
      <c r="A874" s="14"/>
      <c r="C874" s="25"/>
      <c r="D874" s="25"/>
      <c r="E874" s="25"/>
      <c r="F874" s="25"/>
      <c r="G874" s="42"/>
      <c r="P874" s="34"/>
      <c r="Q874" s="35"/>
    </row>
    <row r="875" spans="1:17" ht="13" x14ac:dyDescent="0.15">
      <c r="A875" s="14"/>
      <c r="C875" s="25"/>
      <c r="D875" s="25"/>
      <c r="E875" s="25"/>
      <c r="F875" s="25"/>
      <c r="G875" s="42"/>
      <c r="P875" s="34"/>
      <c r="Q875" s="35"/>
    </row>
    <row r="876" spans="1:17" ht="13" x14ac:dyDescent="0.15">
      <c r="A876" s="14"/>
      <c r="C876" s="25"/>
      <c r="D876" s="25"/>
      <c r="E876" s="25"/>
      <c r="F876" s="25"/>
      <c r="G876" s="42"/>
      <c r="P876" s="34"/>
      <c r="Q876" s="35"/>
    </row>
    <row r="877" spans="1:17" ht="13" x14ac:dyDescent="0.15">
      <c r="A877" s="14"/>
      <c r="C877" s="25"/>
      <c r="D877" s="25"/>
      <c r="E877" s="25"/>
      <c r="F877" s="25"/>
      <c r="G877" s="42"/>
      <c r="P877" s="34"/>
      <c r="Q877" s="35"/>
    </row>
    <row r="878" spans="1:17" ht="13" x14ac:dyDescent="0.15">
      <c r="A878" s="14"/>
      <c r="C878" s="25"/>
      <c r="D878" s="25"/>
      <c r="E878" s="25"/>
      <c r="F878" s="25"/>
      <c r="G878" s="42"/>
      <c r="P878" s="34"/>
      <c r="Q878" s="35"/>
    </row>
    <row r="879" spans="1:17" ht="13" x14ac:dyDescent="0.15">
      <c r="A879" s="14"/>
      <c r="C879" s="25"/>
      <c r="D879" s="25"/>
      <c r="E879" s="25"/>
      <c r="F879" s="25"/>
      <c r="G879" s="42"/>
      <c r="P879" s="34"/>
      <c r="Q879" s="35"/>
    </row>
    <row r="880" spans="1:17" ht="13" x14ac:dyDescent="0.15">
      <c r="A880" s="14"/>
      <c r="C880" s="25"/>
      <c r="D880" s="25"/>
      <c r="E880" s="25"/>
      <c r="F880" s="25"/>
      <c r="G880" s="42"/>
      <c r="P880" s="34"/>
      <c r="Q880" s="35"/>
    </row>
    <row r="881" spans="1:17" ht="13" x14ac:dyDescent="0.15">
      <c r="A881" s="14"/>
      <c r="C881" s="25"/>
      <c r="D881" s="25"/>
      <c r="E881" s="25"/>
      <c r="F881" s="25"/>
      <c r="G881" s="42"/>
      <c r="P881" s="34"/>
      <c r="Q881" s="35"/>
    </row>
    <row r="882" spans="1:17" ht="13" x14ac:dyDescent="0.15">
      <c r="A882" s="14"/>
      <c r="C882" s="25"/>
      <c r="D882" s="25"/>
      <c r="E882" s="25"/>
      <c r="F882" s="25"/>
      <c r="G882" s="42"/>
      <c r="P882" s="34"/>
      <c r="Q882" s="35"/>
    </row>
    <row r="883" spans="1:17" ht="13" x14ac:dyDescent="0.15">
      <c r="A883" s="14"/>
      <c r="C883" s="25"/>
      <c r="D883" s="25"/>
      <c r="E883" s="25"/>
      <c r="F883" s="25"/>
      <c r="G883" s="42"/>
      <c r="P883" s="34"/>
      <c r="Q883" s="35"/>
    </row>
    <row r="884" spans="1:17" ht="13" x14ac:dyDescent="0.15">
      <c r="A884" s="14"/>
      <c r="C884" s="25"/>
      <c r="D884" s="25"/>
      <c r="E884" s="25"/>
      <c r="F884" s="25"/>
      <c r="G884" s="42"/>
      <c r="P884" s="34"/>
      <c r="Q884" s="35"/>
    </row>
    <row r="885" spans="1:17" ht="13" x14ac:dyDescent="0.15">
      <c r="A885" s="14"/>
      <c r="C885" s="25"/>
      <c r="D885" s="25"/>
      <c r="E885" s="25"/>
      <c r="F885" s="25"/>
      <c r="G885" s="42"/>
      <c r="P885" s="34"/>
      <c r="Q885" s="35"/>
    </row>
    <row r="886" spans="1:17" ht="13" x14ac:dyDescent="0.15">
      <c r="A886" s="14"/>
      <c r="C886" s="25"/>
      <c r="D886" s="25"/>
      <c r="E886" s="25"/>
      <c r="F886" s="25"/>
      <c r="G886" s="42"/>
      <c r="P886" s="34"/>
      <c r="Q886" s="35"/>
    </row>
    <row r="887" spans="1:17" ht="13" x14ac:dyDescent="0.15">
      <c r="A887" s="14"/>
      <c r="C887" s="25"/>
      <c r="D887" s="25"/>
      <c r="E887" s="25"/>
      <c r="F887" s="25"/>
      <c r="G887" s="42"/>
      <c r="P887" s="34"/>
      <c r="Q887" s="35"/>
    </row>
    <row r="888" spans="1:17" ht="13" x14ac:dyDescent="0.15">
      <c r="A888" s="14"/>
      <c r="C888" s="25"/>
      <c r="D888" s="25"/>
      <c r="E888" s="25"/>
      <c r="F888" s="25"/>
      <c r="G888" s="42"/>
      <c r="P888" s="34"/>
      <c r="Q888" s="35"/>
    </row>
    <row r="889" spans="1:17" ht="13" x14ac:dyDescent="0.15">
      <c r="A889" s="14"/>
      <c r="C889" s="25"/>
      <c r="D889" s="25"/>
      <c r="E889" s="25"/>
      <c r="F889" s="25"/>
      <c r="G889" s="42"/>
      <c r="P889" s="34"/>
      <c r="Q889" s="35"/>
    </row>
    <row r="890" spans="1:17" ht="13" x14ac:dyDescent="0.15">
      <c r="A890" s="14"/>
      <c r="C890" s="25"/>
      <c r="D890" s="25"/>
      <c r="E890" s="25"/>
      <c r="F890" s="25"/>
      <c r="G890" s="42"/>
      <c r="P890" s="34"/>
      <c r="Q890" s="35"/>
    </row>
    <row r="891" spans="1:17" ht="13" x14ac:dyDescent="0.15">
      <c r="A891" s="14"/>
      <c r="C891" s="25"/>
      <c r="D891" s="25"/>
      <c r="E891" s="25"/>
      <c r="F891" s="25"/>
      <c r="G891" s="42"/>
      <c r="P891" s="34"/>
      <c r="Q891" s="35"/>
    </row>
    <row r="892" spans="1:17" ht="13" x14ac:dyDescent="0.15">
      <c r="A892" s="14"/>
      <c r="C892" s="25"/>
      <c r="D892" s="25"/>
      <c r="E892" s="25"/>
      <c r="F892" s="25"/>
      <c r="G892" s="42"/>
      <c r="P892" s="34"/>
      <c r="Q892" s="35"/>
    </row>
    <row r="893" spans="1:17" ht="13" x14ac:dyDescent="0.15">
      <c r="A893" s="14"/>
      <c r="C893" s="25"/>
      <c r="D893" s="25"/>
      <c r="E893" s="25"/>
      <c r="F893" s="25"/>
      <c r="G893" s="42"/>
      <c r="P893" s="34"/>
      <c r="Q893" s="35"/>
    </row>
    <row r="894" spans="1:17" ht="13" x14ac:dyDescent="0.15">
      <c r="A894" s="14"/>
      <c r="C894" s="25"/>
      <c r="D894" s="25"/>
      <c r="E894" s="25"/>
      <c r="F894" s="25"/>
      <c r="G894" s="42"/>
      <c r="P894" s="34"/>
      <c r="Q894" s="35"/>
    </row>
    <row r="895" spans="1:17" ht="13" x14ac:dyDescent="0.15">
      <c r="A895" s="14"/>
      <c r="C895" s="25"/>
      <c r="D895" s="25"/>
      <c r="E895" s="25"/>
      <c r="F895" s="25"/>
      <c r="G895" s="42"/>
      <c r="P895" s="34"/>
      <c r="Q895" s="35"/>
    </row>
    <row r="896" spans="1:17" ht="13" x14ac:dyDescent="0.15">
      <c r="A896" s="14"/>
      <c r="C896" s="25"/>
      <c r="D896" s="25"/>
      <c r="E896" s="25"/>
      <c r="F896" s="25"/>
      <c r="G896" s="42"/>
      <c r="P896" s="34"/>
      <c r="Q896" s="35"/>
    </row>
    <row r="897" spans="1:17" ht="13" x14ac:dyDescent="0.15">
      <c r="A897" s="14"/>
      <c r="C897" s="25"/>
      <c r="D897" s="25"/>
      <c r="E897" s="25"/>
      <c r="F897" s="25"/>
      <c r="G897" s="42"/>
      <c r="P897" s="34"/>
      <c r="Q897" s="35"/>
    </row>
    <row r="898" spans="1:17" ht="13" x14ac:dyDescent="0.15">
      <c r="A898" s="14"/>
      <c r="C898" s="25"/>
      <c r="D898" s="25"/>
      <c r="E898" s="25"/>
      <c r="F898" s="25"/>
      <c r="G898" s="42"/>
      <c r="P898" s="34"/>
      <c r="Q898" s="35"/>
    </row>
    <row r="899" spans="1:17" ht="13" x14ac:dyDescent="0.15">
      <c r="A899" s="14"/>
      <c r="C899" s="25"/>
      <c r="D899" s="25"/>
      <c r="E899" s="25"/>
      <c r="F899" s="25"/>
      <c r="G899" s="42"/>
      <c r="P899" s="34"/>
      <c r="Q899" s="35"/>
    </row>
    <row r="900" spans="1:17" ht="13" x14ac:dyDescent="0.15">
      <c r="A900" s="14"/>
      <c r="C900" s="25"/>
      <c r="D900" s="25"/>
      <c r="E900" s="25"/>
      <c r="F900" s="25"/>
      <c r="G900" s="42"/>
      <c r="P900" s="34"/>
      <c r="Q900" s="35"/>
    </row>
    <row r="901" spans="1:17" ht="13" x14ac:dyDescent="0.15">
      <c r="A901" s="14"/>
      <c r="C901" s="25"/>
      <c r="D901" s="25"/>
      <c r="E901" s="25"/>
      <c r="F901" s="25"/>
      <c r="G901" s="42"/>
      <c r="P901" s="34"/>
      <c r="Q901" s="35"/>
    </row>
    <row r="902" spans="1:17" ht="13" x14ac:dyDescent="0.15">
      <c r="A902" s="14"/>
      <c r="C902" s="25"/>
      <c r="D902" s="25"/>
      <c r="E902" s="25"/>
      <c r="F902" s="25"/>
      <c r="G902" s="42"/>
      <c r="P902" s="34"/>
      <c r="Q902" s="35"/>
    </row>
    <row r="903" spans="1:17" ht="13" x14ac:dyDescent="0.15">
      <c r="A903" s="14"/>
      <c r="C903" s="25"/>
      <c r="D903" s="25"/>
      <c r="E903" s="25"/>
      <c r="F903" s="25"/>
      <c r="G903" s="42"/>
      <c r="P903" s="34"/>
      <c r="Q903" s="35"/>
    </row>
    <row r="904" spans="1:17" ht="13" x14ac:dyDescent="0.15">
      <c r="A904" s="14"/>
      <c r="C904" s="25"/>
      <c r="D904" s="25"/>
      <c r="E904" s="25"/>
      <c r="F904" s="25"/>
      <c r="G904" s="42"/>
      <c r="P904" s="34"/>
      <c r="Q904" s="35"/>
    </row>
    <row r="905" spans="1:17" ht="13" x14ac:dyDescent="0.15">
      <c r="A905" s="14"/>
      <c r="C905" s="25"/>
      <c r="D905" s="25"/>
      <c r="E905" s="25"/>
      <c r="F905" s="25"/>
      <c r="G905" s="42"/>
      <c r="P905" s="34"/>
      <c r="Q905" s="35"/>
    </row>
    <row r="906" spans="1:17" ht="13" x14ac:dyDescent="0.15">
      <c r="A906" s="14"/>
      <c r="C906" s="25"/>
      <c r="D906" s="25"/>
      <c r="E906" s="25"/>
      <c r="F906" s="25"/>
      <c r="G906" s="42"/>
      <c r="P906" s="34"/>
      <c r="Q906" s="35"/>
    </row>
    <row r="907" spans="1:17" ht="13" x14ac:dyDescent="0.15">
      <c r="A907" s="14"/>
      <c r="C907" s="25"/>
      <c r="D907" s="25"/>
      <c r="E907" s="25"/>
      <c r="F907" s="25"/>
      <c r="G907" s="42"/>
      <c r="P907" s="34"/>
      <c r="Q907" s="35"/>
    </row>
    <row r="908" spans="1:17" ht="13" x14ac:dyDescent="0.15">
      <c r="A908" s="14"/>
      <c r="C908" s="25"/>
      <c r="D908" s="25"/>
      <c r="E908" s="25"/>
      <c r="F908" s="25"/>
      <c r="G908" s="42"/>
      <c r="P908" s="34"/>
      <c r="Q908" s="35"/>
    </row>
    <row r="909" spans="1:17" ht="13" x14ac:dyDescent="0.15">
      <c r="A909" s="14"/>
      <c r="C909" s="25"/>
      <c r="D909" s="25"/>
      <c r="E909" s="25"/>
      <c r="F909" s="25"/>
      <c r="G909" s="42"/>
      <c r="P909" s="34"/>
      <c r="Q909" s="35"/>
    </row>
    <row r="910" spans="1:17" ht="13" x14ac:dyDescent="0.15">
      <c r="A910" s="14"/>
      <c r="C910" s="25"/>
      <c r="D910" s="25"/>
      <c r="E910" s="25"/>
      <c r="F910" s="25"/>
      <c r="G910" s="42"/>
      <c r="P910" s="34"/>
      <c r="Q910" s="35"/>
    </row>
    <row r="911" spans="1:17" ht="13" x14ac:dyDescent="0.15">
      <c r="A911" s="14"/>
      <c r="C911" s="25"/>
      <c r="D911" s="25"/>
      <c r="E911" s="25"/>
      <c r="F911" s="25"/>
      <c r="G911" s="42"/>
      <c r="P911" s="34"/>
      <c r="Q911" s="35"/>
    </row>
    <row r="912" spans="1:17" ht="13" x14ac:dyDescent="0.15">
      <c r="A912" s="14"/>
      <c r="C912" s="25"/>
      <c r="D912" s="25"/>
      <c r="E912" s="25"/>
      <c r="F912" s="25"/>
      <c r="G912" s="42"/>
      <c r="P912" s="34"/>
      <c r="Q912" s="35"/>
    </row>
    <row r="913" spans="1:17" ht="13" x14ac:dyDescent="0.15">
      <c r="A913" s="14"/>
      <c r="C913" s="25"/>
      <c r="D913" s="25"/>
      <c r="E913" s="25"/>
      <c r="F913" s="25"/>
      <c r="G913" s="42"/>
      <c r="P913" s="34"/>
      <c r="Q913" s="35"/>
    </row>
    <row r="914" spans="1:17" ht="13" x14ac:dyDescent="0.15">
      <c r="A914" s="14"/>
      <c r="C914" s="25"/>
      <c r="D914" s="25"/>
      <c r="E914" s="25"/>
      <c r="F914" s="25"/>
      <c r="G914" s="42"/>
      <c r="P914" s="34"/>
      <c r="Q914" s="35"/>
    </row>
    <row r="915" spans="1:17" ht="13" x14ac:dyDescent="0.15">
      <c r="A915" s="14"/>
      <c r="C915" s="25"/>
      <c r="D915" s="25"/>
      <c r="E915" s="25"/>
      <c r="F915" s="25"/>
      <c r="G915" s="42"/>
      <c r="P915" s="34"/>
      <c r="Q915" s="35"/>
    </row>
    <row r="916" spans="1:17" ht="13" x14ac:dyDescent="0.15">
      <c r="A916" s="14"/>
      <c r="C916" s="25"/>
      <c r="D916" s="25"/>
      <c r="E916" s="25"/>
      <c r="F916" s="25"/>
      <c r="G916" s="42"/>
      <c r="P916" s="34"/>
      <c r="Q916" s="35"/>
    </row>
    <row r="917" spans="1:17" ht="13" x14ac:dyDescent="0.15">
      <c r="A917" s="14"/>
      <c r="C917" s="25"/>
      <c r="D917" s="25"/>
      <c r="E917" s="25"/>
      <c r="F917" s="25"/>
      <c r="G917" s="42"/>
      <c r="P917" s="34"/>
      <c r="Q917" s="35"/>
    </row>
    <row r="918" spans="1:17" ht="13" x14ac:dyDescent="0.15">
      <c r="A918" s="14"/>
      <c r="C918" s="25"/>
      <c r="D918" s="25"/>
      <c r="E918" s="25"/>
      <c r="F918" s="25"/>
      <c r="G918" s="42"/>
      <c r="P918" s="34"/>
      <c r="Q918" s="35"/>
    </row>
    <row r="919" spans="1:17" ht="13" x14ac:dyDescent="0.15">
      <c r="A919" s="14"/>
      <c r="C919" s="25"/>
      <c r="D919" s="25"/>
      <c r="E919" s="25"/>
      <c r="F919" s="25"/>
      <c r="G919" s="42"/>
      <c r="P919" s="34"/>
      <c r="Q919" s="35"/>
    </row>
    <row r="920" spans="1:17" ht="13" x14ac:dyDescent="0.15">
      <c r="A920" s="14"/>
      <c r="C920" s="25"/>
      <c r="D920" s="25"/>
      <c r="E920" s="25"/>
      <c r="F920" s="25"/>
      <c r="G920" s="42"/>
      <c r="P920" s="34"/>
      <c r="Q920" s="35"/>
    </row>
    <row r="921" spans="1:17" ht="13" x14ac:dyDescent="0.15">
      <c r="A921" s="14"/>
      <c r="C921" s="25"/>
      <c r="D921" s="25"/>
      <c r="E921" s="25"/>
      <c r="F921" s="25"/>
      <c r="G921" s="42"/>
      <c r="P921" s="34"/>
      <c r="Q921" s="35"/>
    </row>
    <row r="922" spans="1:17" ht="13" x14ac:dyDescent="0.15">
      <c r="A922" s="14"/>
      <c r="C922" s="25"/>
      <c r="D922" s="25"/>
      <c r="E922" s="25"/>
      <c r="F922" s="25"/>
      <c r="G922" s="42"/>
      <c r="P922" s="34"/>
      <c r="Q922" s="35"/>
    </row>
    <row r="923" spans="1:17" ht="13" x14ac:dyDescent="0.15">
      <c r="A923" s="14"/>
      <c r="C923" s="25"/>
      <c r="D923" s="25"/>
      <c r="E923" s="25"/>
      <c r="F923" s="25"/>
      <c r="G923" s="42"/>
      <c r="P923" s="34"/>
      <c r="Q923" s="35"/>
    </row>
    <row r="924" spans="1:17" ht="13" x14ac:dyDescent="0.15">
      <c r="A924" s="14"/>
      <c r="C924" s="25"/>
      <c r="D924" s="25"/>
      <c r="E924" s="25"/>
      <c r="F924" s="25"/>
      <c r="G924" s="42"/>
      <c r="P924" s="34"/>
      <c r="Q924" s="35"/>
    </row>
    <row r="925" spans="1:17" ht="13" x14ac:dyDescent="0.15">
      <c r="A925" s="14"/>
      <c r="C925" s="25"/>
      <c r="D925" s="25"/>
      <c r="E925" s="25"/>
      <c r="F925" s="25"/>
      <c r="G925" s="42"/>
      <c r="P925" s="34"/>
      <c r="Q925" s="35"/>
    </row>
    <row r="926" spans="1:17" ht="13" x14ac:dyDescent="0.15">
      <c r="A926" s="14"/>
      <c r="C926" s="25"/>
      <c r="D926" s="25"/>
      <c r="E926" s="25"/>
      <c r="F926" s="25"/>
      <c r="G926" s="42"/>
      <c r="P926" s="34"/>
      <c r="Q926" s="35"/>
    </row>
    <row r="927" spans="1:17" ht="13" x14ac:dyDescent="0.15">
      <c r="A927" s="14"/>
      <c r="C927" s="25"/>
      <c r="D927" s="25"/>
      <c r="E927" s="25"/>
      <c r="F927" s="25"/>
      <c r="G927" s="42"/>
      <c r="P927" s="34"/>
      <c r="Q927" s="35"/>
    </row>
    <row r="928" spans="1:17" ht="13" x14ac:dyDescent="0.15">
      <c r="A928" s="14"/>
      <c r="C928" s="25"/>
      <c r="D928" s="25"/>
      <c r="E928" s="25"/>
      <c r="F928" s="25"/>
      <c r="G928" s="42"/>
      <c r="P928" s="34"/>
      <c r="Q928" s="35"/>
    </row>
    <row r="929" spans="1:17" ht="13" x14ac:dyDescent="0.15">
      <c r="A929" s="14"/>
      <c r="C929" s="25"/>
      <c r="D929" s="25"/>
      <c r="E929" s="25"/>
      <c r="F929" s="25"/>
      <c r="G929" s="42"/>
      <c r="P929" s="34"/>
      <c r="Q929" s="35"/>
    </row>
    <row r="930" spans="1:17" ht="13" x14ac:dyDescent="0.15">
      <c r="A930" s="14"/>
      <c r="C930" s="25"/>
      <c r="D930" s="25"/>
      <c r="E930" s="25"/>
      <c r="F930" s="25"/>
      <c r="G930" s="42"/>
      <c r="P930" s="34"/>
      <c r="Q930" s="35"/>
    </row>
    <row r="931" spans="1:17" ht="13" x14ac:dyDescent="0.15">
      <c r="A931" s="14"/>
      <c r="C931" s="25"/>
      <c r="D931" s="25"/>
      <c r="E931" s="25"/>
      <c r="F931" s="25"/>
      <c r="G931" s="42"/>
      <c r="P931" s="34"/>
      <c r="Q931" s="35"/>
    </row>
    <row r="932" spans="1:17" ht="13" x14ac:dyDescent="0.15">
      <c r="A932" s="14"/>
      <c r="C932" s="25"/>
      <c r="D932" s="25"/>
      <c r="E932" s="25"/>
      <c r="F932" s="25"/>
      <c r="G932" s="42"/>
      <c r="P932" s="34"/>
      <c r="Q932" s="35"/>
    </row>
    <row r="933" spans="1:17" ht="13" x14ac:dyDescent="0.15">
      <c r="A933" s="14"/>
      <c r="C933" s="25"/>
      <c r="D933" s="25"/>
      <c r="E933" s="25"/>
      <c r="F933" s="25"/>
      <c r="G933" s="42"/>
      <c r="P933" s="34"/>
      <c r="Q933" s="35"/>
    </row>
    <row r="934" spans="1:17" ht="13" x14ac:dyDescent="0.15">
      <c r="A934" s="14"/>
      <c r="C934" s="25"/>
      <c r="D934" s="25"/>
      <c r="E934" s="25"/>
      <c r="F934" s="25"/>
      <c r="G934" s="42"/>
      <c r="P934" s="34"/>
      <c r="Q934" s="35"/>
    </row>
    <row r="935" spans="1:17" ht="13" x14ac:dyDescent="0.15">
      <c r="A935" s="14"/>
      <c r="C935" s="25"/>
      <c r="D935" s="25"/>
      <c r="E935" s="25"/>
      <c r="F935" s="25"/>
      <c r="G935" s="42"/>
      <c r="P935" s="34"/>
      <c r="Q935" s="35"/>
    </row>
    <row r="936" spans="1:17" ht="13" x14ac:dyDescent="0.15">
      <c r="A936" s="14"/>
      <c r="C936" s="25"/>
      <c r="D936" s="25"/>
      <c r="E936" s="25"/>
      <c r="F936" s="25"/>
      <c r="G936" s="42"/>
      <c r="P936" s="34"/>
      <c r="Q936" s="35"/>
    </row>
    <row r="937" spans="1:17" ht="13" x14ac:dyDescent="0.15">
      <c r="A937" s="14"/>
      <c r="C937" s="25"/>
      <c r="D937" s="25"/>
      <c r="E937" s="25"/>
      <c r="F937" s="25"/>
      <c r="G937" s="42"/>
      <c r="P937" s="34"/>
      <c r="Q937" s="35"/>
    </row>
    <row r="938" spans="1:17" ht="13" x14ac:dyDescent="0.15">
      <c r="A938" s="14"/>
      <c r="C938" s="25"/>
      <c r="D938" s="25"/>
      <c r="E938" s="25"/>
      <c r="F938" s="25"/>
      <c r="G938" s="42"/>
      <c r="P938" s="34"/>
      <c r="Q938" s="35"/>
    </row>
    <row r="939" spans="1:17" ht="13" x14ac:dyDescent="0.15">
      <c r="A939" s="14"/>
      <c r="C939" s="25"/>
      <c r="D939" s="25"/>
      <c r="E939" s="25"/>
      <c r="F939" s="25"/>
      <c r="G939" s="42"/>
      <c r="P939" s="34"/>
      <c r="Q939" s="35"/>
    </row>
    <row r="940" spans="1:17" ht="13" x14ac:dyDescent="0.15">
      <c r="A940" s="14"/>
      <c r="C940" s="25"/>
      <c r="D940" s="25"/>
      <c r="E940" s="25"/>
      <c r="F940" s="25"/>
      <c r="G940" s="42"/>
      <c r="P940" s="34"/>
      <c r="Q940" s="35"/>
    </row>
    <row r="941" spans="1:17" ht="13" x14ac:dyDescent="0.15">
      <c r="A941" s="14"/>
      <c r="C941" s="25"/>
      <c r="D941" s="25"/>
      <c r="E941" s="25"/>
      <c r="F941" s="25"/>
      <c r="G941" s="42"/>
      <c r="P941" s="34"/>
      <c r="Q941" s="35"/>
    </row>
    <row r="942" spans="1:17" ht="13" x14ac:dyDescent="0.15">
      <c r="A942" s="14"/>
      <c r="C942" s="25"/>
      <c r="D942" s="25"/>
      <c r="E942" s="25"/>
      <c r="F942" s="25"/>
      <c r="G942" s="42"/>
      <c r="P942" s="34"/>
      <c r="Q942" s="35"/>
    </row>
    <row r="943" spans="1:17" ht="13" x14ac:dyDescent="0.15">
      <c r="A943" s="14"/>
      <c r="C943" s="25"/>
      <c r="D943" s="25"/>
      <c r="E943" s="25"/>
      <c r="F943" s="25"/>
      <c r="G943" s="42"/>
      <c r="P943" s="34"/>
      <c r="Q943" s="35"/>
    </row>
    <row r="944" spans="1:17" ht="13" x14ac:dyDescent="0.15">
      <c r="A944" s="14"/>
      <c r="C944" s="25"/>
      <c r="D944" s="25"/>
      <c r="E944" s="25"/>
      <c r="F944" s="25"/>
      <c r="G944" s="42"/>
      <c r="P944" s="34"/>
      <c r="Q944" s="35"/>
    </row>
    <row r="945" spans="1:17" ht="13" x14ac:dyDescent="0.15">
      <c r="A945" s="14"/>
      <c r="C945" s="25"/>
      <c r="D945" s="25"/>
      <c r="E945" s="25"/>
      <c r="F945" s="25"/>
      <c r="G945" s="42"/>
      <c r="P945" s="34"/>
      <c r="Q945" s="35"/>
    </row>
    <row r="946" spans="1:17" ht="13" x14ac:dyDescent="0.15">
      <c r="A946" s="14"/>
      <c r="C946" s="25"/>
      <c r="D946" s="25"/>
      <c r="E946" s="25"/>
      <c r="F946" s="25"/>
      <c r="G946" s="42"/>
      <c r="P946" s="34"/>
      <c r="Q946" s="35"/>
    </row>
    <row r="947" spans="1:17" ht="13" x14ac:dyDescent="0.15">
      <c r="A947" s="14"/>
      <c r="C947" s="25"/>
      <c r="D947" s="25"/>
      <c r="E947" s="25"/>
      <c r="F947" s="25"/>
      <c r="G947" s="42"/>
      <c r="P947" s="34"/>
      <c r="Q947" s="35"/>
    </row>
    <row r="948" spans="1:17" ht="13" x14ac:dyDescent="0.15">
      <c r="A948" s="14"/>
      <c r="C948" s="25"/>
      <c r="D948" s="25"/>
      <c r="E948" s="25"/>
      <c r="F948" s="25"/>
      <c r="G948" s="42"/>
      <c r="P948" s="34"/>
      <c r="Q948" s="35"/>
    </row>
    <row r="949" spans="1:17" ht="13" x14ac:dyDescent="0.15">
      <c r="A949" s="14"/>
      <c r="C949" s="25"/>
      <c r="D949" s="25"/>
      <c r="E949" s="25"/>
      <c r="F949" s="25"/>
      <c r="G949" s="42"/>
      <c r="P949" s="34"/>
      <c r="Q949" s="35"/>
    </row>
    <row r="950" spans="1:17" ht="13" x14ac:dyDescent="0.15">
      <c r="A950" s="14"/>
      <c r="C950" s="25"/>
      <c r="D950" s="25"/>
      <c r="E950" s="25"/>
      <c r="F950" s="25"/>
      <c r="G950" s="42"/>
      <c r="P950" s="34"/>
      <c r="Q950" s="35"/>
    </row>
    <row r="951" spans="1:17" ht="13" x14ac:dyDescent="0.15">
      <c r="A951" s="14"/>
      <c r="C951" s="25"/>
      <c r="D951" s="25"/>
      <c r="E951" s="25"/>
      <c r="F951" s="25"/>
      <c r="G951" s="42"/>
      <c r="P951" s="34"/>
      <c r="Q951" s="35"/>
    </row>
    <row r="952" spans="1:17" ht="13" x14ac:dyDescent="0.15">
      <c r="A952" s="14"/>
      <c r="C952" s="25"/>
      <c r="D952" s="25"/>
      <c r="E952" s="25"/>
      <c r="F952" s="25"/>
      <c r="G952" s="42"/>
      <c r="P952" s="34"/>
      <c r="Q952" s="35"/>
    </row>
    <row r="953" spans="1:17" ht="13" x14ac:dyDescent="0.15">
      <c r="A953" s="14"/>
      <c r="C953" s="25"/>
      <c r="D953" s="25"/>
      <c r="E953" s="25"/>
      <c r="F953" s="25"/>
      <c r="G953" s="42"/>
      <c r="P953" s="34"/>
      <c r="Q953" s="35"/>
    </row>
    <row r="954" spans="1:17" ht="13" x14ac:dyDescent="0.15">
      <c r="A954" s="14"/>
      <c r="C954" s="25"/>
      <c r="D954" s="25"/>
      <c r="E954" s="25"/>
      <c r="F954" s="25"/>
      <c r="G954" s="42"/>
      <c r="P954" s="34"/>
      <c r="Q954" s="35"/>
    </row>
    <row r="955" spans="1:17" ht="13" x14ac:dyDescent="0.15">
      <c r="A955" s="14"/>
      <c r="C955" s="25"/>
      <c r="D955" s="25"/>
      <c r="E955" s="25"/>
      <c r="F955" s="25"/>
      <c r="G955" s="42"/>
      <c r="P955" s="34"/>
      <c r="Q955" s="35"/>
    </row>
    <row r="956" spans="1:17" ht="13" x14ac:dyDescent="0.15">
      <c r="A956" s="14"/>
      <c r="C956" s="25"/>
      <c r="D956" s="25"/>
      <c r="E956" s="25"/>
      <c r="F956" s="25"/>
      <c r="G956" s="42"/>
      <c r="P956" s="34"/>
      <c r="Q956" s="35"/>
    </row>
    <row r="957" spans="1:17" ht="13" x14ac:dyDescent="0.15">
      <c r="A957" s="14"/>
      <c r="C957" s="25"/>
      <c r="D957" s="25"/>
      <c r="E957" s="25"/>
      <c r="F957" s="25"/>
      <c r="G957" s="42"/>
      <c r="P957" s="34"/>
      <c r="Q957" s="35"/>
    </row>
    <row r="958" spans="1:17" ht="13" x14ac:dyDescent="0.15">
      <c r="A958" s="14"/>
      <c r="C958" s="25"/>
      <c r="D958" s="25"/>
      <c r="E958" s="25"/>
      <c r="F958" s="25"/>
      <c r="G958" s="42"/>
      <c r="P958" s="34"/>
      <c r="Q958" s="35"/>
    </row>
    <row r="959" spans="1:17" ht="13" x14ac:dyDescent="0.15">
      <c r="A959" s="14"/>
      <c r="C959" s="25"/>
      <c r="D959" s="25"/>
      <c r="E959" s="25"/>
      <c r="F959" s="25"/>
      <c r="G959" s="42"/>
      <c r="P959" s="34"/>
      <c r="Q959" s="35"/>
    </row>
    <row r="960" spans="1:17" ht="13" x14ac:dyDescent="0.15">
      <c r="A960" s="14"/>
      <c r="C960" s="25"/>
      <c r="D960" s="25"/>
      <c r="E960" s="25"/>
      <c r="F960" s="25"/>
      <c r="G960" s="42"/>
      <c r="P960" s="34"/>
      <c r="Q960" s="35"/>
    </row>
    <row r="961" spans="1:17" ht="13" x14ac:dyDescent="0.15">
      <c r="A961" s="14"/>
      <c r="C961" s="25"/>
      <c r="D961" s="25"/>
      <c r="E961" s="25"/>
      <c r="F961" s="25"/>
      <c r="G961" s="42"/>
      <c r="P961" s="34"/>
      <c r="Q961" s="35"/>
    </row>
    <row r="962" spans="1:17" ht="13" x14ac:dyDescent="0.15">
      <c r="A962" s="14"/>
      <c r="C962" s="25"/>
      <c r="D962" s="25"/>
      <c r="E962" s="25"/>
      <c r="F962" s="25"/>
      <c r="G962" s="42"/>
      <c r="P962" s="34"/>
      <c r="Q962" s="35"/>
    </row>
    <row r="963" spans="1:17" ht="13" x14ac:dyDescent="0.15">
      <c r="A963" s="14"/>
      <c r="C963" s="25"/>
      <c r="D963" s="25"/>
      <c r="E963" s="25"/>
      <c r="F963" s="25"/>
      <c r="G963" s="42"/>
      <c r="P963" s="34"/>
      <c r="Q963" s="35"/>
    </row>
    <row r="964" spans="1:17" ht="13" x14ac:dyDescent="0.15">
      <c r="A964" s="14"/>
      <c r="C964" s="25"/>
      <c r="D964" s="25"/>
      <c r="E964" s="25"/>
      <c r="F964" s="25"/>
      <c r="G964" s="42"/>
      <c r="P964" s="34"/>
      <c r="Q964" s="35"/>
    </row>
    <row r="965" spans="1:17" ht="13" x14ac:dyDescent="0.15">
      <c r="A965" s="14"/>
      <c r="C965" s="25"/>
      <c r="D965" s="25"/>
      <c r="E965" s="25"/>
      <c r="F965" s="25"/>
      <c r="G965" s="42"/>
      <c r="P965" s="34"/>
      <c r="Q965" s="35"/>
    </row>
    <row r="966" spans="1:17" ht="13" x14ac:dyDescent="0.15">
      <c r="A966" s="14"/>
      <c r="C966" s="25"/>
      <c r="D966" s="25"/>
      <c r="E966" s="25"/>
      <c r="F966" s="25"/>
      <c r="G966" s="42"/>
      <c r="P966" s="34"/>
      <c r="Q966" s="35"/>
    </row>
    <row r="967" spans="1:17" ht="13" x14ac:dyDescent="0.15">
      <c r="A967" s="14"/>
      <c r="C967" s="25"/>
      <c r="D967" s="25"/>
      <c r="E967" s="25"/>
      <c r="F967" s="25"/>
      <c r="G967" s="42"/>
      <c r="P967" s="34"/>
      <c r="Q967" s="35"/>
    </row>
    <row r="968" spans="1:17" ht="13" x14ac:dyDescent="0.15">
      <c r="A968" s="14"/>
      <c r="C968" s="25"/>
      <c r="D968" s="25"/>
      <c r="E968" s="25"/>
      <c r="F968" s="25"/>
      <c r="G968" s="42"/>
      <c r="P968" s="34"/>
      <c r="Q968" s="35"/>
    </row>
    <row r="969" spans="1:17" ht="13" x14ac:dyDescent="0.15">
      <c r="A969" s="14"/>
      <c r="C969" s="25"/>
      <c r="D969" s="25"/>
      <c r="E969" s="25"/>
      <c r="F969" s="25"/>
      <c r="G969" s="42"/>
      <c r="P969" s="34"/>
      <c r="Q969" s="35"/>
    </row>
    <row r="970" spans="1:17" ht="13" x14ac:dyDescent="0.15">
      <c r="A970" s="14"/>
      <c r="C970" s="25"/>
      <c r="D970" s="25"/>
      <c r="E970" s="25"/>
      <c r="F970" s="25"/>
      <c r="G970" s="42"/>
      <c r="P970" s="34"/>
      <c r="Q970" s="35"/>
    </row>
    <row r="971" spans="1:17" ht="13" x14ac:dyDescent="0.15">
      <c r="A971" s="14"/>
      <c r="C971" s="25"/>
      <c r="D971" s="25"/>
      <c r="E971" s="25"/>
      <c r="F971" s="25"/>
      <c r="G971" s="42"/>
      <c r="P971" s="34"/>
      <c r="Q971" s="35"/>
    </row>
    <row r="972" spans="1:17" ht="13" x14ac:dyDescent="0.15">
      <c r="A972" s="14"/>
      <c r="C972" s="25"/>
      <c r="D972" s="25"/>
      <c r="E972" s="25"/>
      <c r="F972" s="25"/>
      <c r="G972" s="42"/>
      <c r="P972" s="34"/>
      <c r="Q972" s="35"/>
    </row>
    <row r="973" spans="1:17" ht="13" x14ac:dyDescent="0.15">
      <c r="A973" s="14"/>
      <c r="C973" s="25"/>
      <c r="D973" s="25"/>
      <c r="E973" s="25"/>
      <c r="F973" s="25"/>
      <c r="G973" s="42"/>
      <c r="P973" s="34"/>
      <c r="Q973" s="35"/>
    </row>
    <row r="974" spans="1:17" ht="13" x14ac:dyDescent="0.15">
      <c r="A974" s="14"/>
      <c r="C974" s="25"/>
      <c r="D974" s="25"/>
      <c r="E974" s="25"/>
      <c r="F974" s="25"/>
      <c r="G974" s="42"/>
      <c r="P974" s="34"/>
      <c r="Q974" s="35"/>
    </row>
    <row r="975" spans="1:17" ht="13" x14ac:dyDescent="0.15">
      <c r="A975" s="14"/>
      <c r="C975" s="25"/>
      <c r="D975" s="25"/>
      <c r="E975" s="25"/>
      <c r="F975" s="25"/>
      <c r="G975" s="42"/>
      <c r="P975" s="34"/>
      <c r="Q975" s="35"/>
    </row>
    <row r="976" spans="1:17" ht="13" x14ac:dyDescent="0.15">
      <c r="A976" s="14"/>
      <c r="C976" s="25"/>
      <c r="D976" s="25"/>
      <c r="E976" s="25"/>
      <c r="F976" s="25"/>
      <c r="G976" s="42"/>
      <c r="P976" s="34"/>
      <c r="Q976" s="35"/>
    </row>
    <row r="977" spans="1:17" ht="13" x14ac:dyDescent="0.15">
      <c r="A977" s="14"/>
      <c r="C977" s="25"/>
      <c r="D977" s="25"/>
      <c r="E977" s="25"/>
      <c r="F977" s="25"/>
      <c r="G977" s="42"/>
      <c r="P977" s="34"/>
      <c r="Q977" s="35"/>
    </row>
    <row r="978" spans="1:17" ht="13" x14ac:dyDescent="0.15">
      <c r="A978" s="14"/>
      <c r="C978" s="25"/>
      <c r="D978" s="25"/>
      <c r="E978" s="25"/>
      <c r="F978" s="25"/>
      <c r="G978" s="42"/>
      <c r="P978" s="34"/>
      <c r="Q978" s="35"/>
    </row>
    <row r="979" spans="1:17" ht="13" x14ac:dyDescent="0.15">
      <c r="A979" s="14"/>
      <c r="C979" s="25"/>
      <c r="D979" s="25"/>
      <c r="E979" s="25"/>
      <c r="F979" s="25"/>
      <c r="G979" s="42"/>
      <c r="P979" s="34"/>
      <c r="Q979" s="35"/>
    </row>
    <row r="980" spans="1:17" ht="13" x14ac:dyDescent="0.15">
      <c r="A980" s="14"/>
      <c r="C980" s="25"/>
      <c r="D980" s="25"/>
      <c r="E980" s="25"/>
      <c r="F980" s="25"/>
      <c r="G980" s="42"/>
      <c r="P980" s="34"/>
      <c r="Q980" s="35"/>
    </row>
    <row r="981" spans="1:17" ht="13" x14ac:dyDescent="0.15">
      <c r="A981" s="14"/>
      <c r="C981" s="25"/>
      <c r="D981" s="25"/>
      <c r="E981" s="25"/>
      <c r="F981" s="25"/>
      <c r="G981" s="42"/>
      <c r="P981" s="34"/>
      <c r="Q981" s="35"/>
    </row>
    <row r="982" spans="1:17" ht="13" x14ac:dyDescent="0.15">
      <c r="A982" s="14"/>
      <c r="C982" s="25"/>
      <c r="D982" s="25"/>
      <c r="E982" s="25"/>
      <c r="F982" s="25"/>
      <c r="G982" s="42"/>
      <c r="P982" s="34"/>
      <c r="Q982" s="35"/>
    </row>
    <row r="983" spans="1:17" ht="13" x14ac:dyDescent="0.15">
      <c r="A983" s="14"/>
      <c r="C983" s="25"/>
      <c r="D983" s="25"/>
      <c r="E983" s="25"/>
      <c r="F983" s="25"/>
      <c r="G983" s="42"/>
      <c r="P983" s="34"/>
      <c r="Q983" s="35"/>
    </row>
    <row r="984" spans="1:17" ht="13" x14ac:dyDescent="0.15">
      <c r="A984" s="14"/>
      <c r="C984" s="25"/>
      <c r="D984" s="25"/>
      <c r="E984" s="25"/>
      <c r="F984" s="25"/>
      <c r="G984" s="42"/>
      <c r="P984" s="34"/>
      <c r="Q984" s="35"/>
    </row>
    <row r="985" spans="1:17" ht="13" x14ac:dyDescent="0.15">
      <c r="A985" s="14"/>
      <c r="C985" s="25"/>
      <c r="D985" s="25"/>
      <c r="E985" s="25"/>
      <c r="F985" s="25"/>
      <c r="G985" s="42"/>
      <c r="P985" s="34"/>
      <c r="Q985" s="35"/>
    </row>
    <row r="986" spans="1:17" ht="13" x14ac:dyDescent="0.15">
      <c r="A986" s="14"/>
      <c r="C986" s="25"/>
      <c r="D986" s="25"/>
      <c r="E986" s="25"/>
      <c r="F986" s="25"/>
      <c r="G986" s="42"/>
      <c r="P986" s="34"/>
      <c r="Q986" s="35"/>
    </row>
    <row r="987" spans="1:17" ht="13" x14ac:dyDescent="0.15">
      <c r="A987" s="14"/>
      <c r="C987" s="25"/>
      <c r="D987" s="25"/>
      <c r="E987" s="25"/>
      <c r="F987" s="25"/>
      <c r="G987" s="42"/>
      <c r="P987" s="34"/>
      <c r="Q987" s="35"/>
    </row>
    <row r="988" spans="1:17" ht="13" x14ac:dyDescent="0.15">
      <c r="A988" s="14"/>
      <c r="C988" s="25"/>
      <c r="D988" s="25"/>
      <c r="E988" s="25"/>
      <c r="F988" s="25"/>
      <c r="G988" s="42"/>
      <c r="P988" s="34"/>
      <c r="Q988" s="35"/>
    </row>
    <row r="989" spans="1:17" ht="13" x14ac:dyDescent="0.15">
      <c r="A989" s="14"/>
      <c r="C989" s="25"/>
      <c r="D989" s="25"/>
      <c r="E989" s="25"/>
      <c r="F989" s="25"/>
      <c r="G989" s="42"/>
      <c r="P989" s="34"/>
      <c r="Q989" s="35"/>
    </row>
    <row r="990" spans="1:17" ht="13" x14ac:dyDescent="0.15">
      <c r="A990" s="14"/>
      <c r="C990" s="25"/>
      <c r="D990" s="25"/>
      <c r="E990" s="25"/>
      <c r="F990" s="25"/>
      <c r="G990" s="42"/>
      <c r="P990" s="34"/>
      <c r="Q990" s="35"/>
    </row>
    <row r="991" spans="1:17" ht="13" x14ac:dyDescent="0.15">
      <c r="A991" s="14"/>
      <c r="C991" s="25"/>
      <c r="D991" s="25"/>
      <c r="E991" s="25"/>
      <c r="F991" s="25"/>
      <c r="G991" s="42"/>
      <c r="P991" s="34"/>
      <c r="Q991" s="35"/>
    </row>
    <row r="992" spans="1:17" ht="13" x14ac:dyDescent="0.15">
      <c r="A992" s="14"/>
      <c r="C992" s="25"/>
      <c r="D992" s="25"/>
      <c r="E992" s="25"/>
      <c r="F992" s="25"/>
      <c r="G992" s="42"/>
      <c r="P992" s="34"/>
      <c r="Q992" s="35"/>
    </row>
    <row r="993" spans="1:17" ht="13" x14ac:dyDescent="0.15">
      <c r="A993" s="14"/>
      <c r="C993" s="25"/>
      <c r="D993" s="25"/>
      <c r="E993" s="25"/>
      <c r="F993" s="25"/>
      <c r="G993" s="42"/>
      <c r="P993" s="34"/>
      <c r="Q993" s="35"/>
    </row>
    <row r="994" spans="1:17" ht="13" x14ac:dyDescent="0.15">
      <c r="A994" s="14"/>
      <c r="C994" s="25"/>
      <c r="D994" s="25"/>
      <c r="E994" s="25"/>
      <c r="F994" s="25"/>
      <c r="G994" s="42"/>
      <c r="P994" s="34"/>
      <c r="Q994" s="35"/>
    </row>
    <row r="995" spans="1:17" ht="13" x14ac:dyDescent="0.15">
      <c r="A995" s="14"/>
      <c r="C995" s="25"/>
      <c r="D995" s="25"/>
      <c r="E995" s="25"/>
      <c r="F995" s="25"/>
      <c r="G995" s="42"/>
      <c r="P995" s="34"/>
      <c r="Q995" s="35"/>
    </row>
    <row r="996" spans="1:17" ht="13" x14ac:dyDescent="0.15">
      <c r="A996" s="14"/>
      <c r="C996" s="25"/>
      <c r="D996" s="25"/>
      <c r="E996" s="25"/>
      <c r="F996" s="25"/>
      <c r="G996" s="42"/>
      <c r="P996" s="34"/>
      <c r="Q996" s="35"/>
    </row>
    <row r="997" spans="1:17" ht="13" x14ac:dyDescent="0.15">
      <c r="A997" s="14"/>
      <c r="C997" s="25"/>
      <c r="D997" s="25"/>
      <c r="E997" s="25"/>
      <c r="F997" s="25"/>
      <c r="G997" s="42"/>
      <c r="P997" s="34"/>
      <c r="Q997" s="35"/>
    </row>
    <row r="998" spans="1:17" ht="13" x14ac:dyDescent="0.15">
      <c r="A998" s="14"/>
      <c r="C998" s="25"/>
      <c r="D998" s="25"/>
      <c r="E998" s="25"/>
      <c r="F998" s="25"/>
      <c r="G998" s="42"/>
      <c r="P998" s="34"/>
      <c r="Q998" s="35"/>
    </row>
    <row r="999" spans="1:17" ht="13" x14ac:dyDescent="0.15">
      <c r="A999" s="14"/>
      <c r="C999" s="25"/>
      <c r="D999" s="25"/>
      <c r="E999" s="25"/>
      <c r="F999" s="25"/>
      <c r="G999" s="42"/>
      <c r="P999" s="34"/>
      <c r="Q999" s="35"/>
    </row>
    <row r="1000" spans="1:17" ht="13" x14ac:dyDescent="0.15">
      <c r="A1000" s="14"/>
      <c r="C1000" s="25"/>
      <c r="D1000" s="25"/>
      <c r="E1000" s="25"/>
      <c r="F1000" s="25"/>
      <c r="G1000" s="42"/>
      <c r="P1000" s="34"/>
      <c r="Q1000" s="3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6"/>
  <sheetViews>
    <sheetView workbookViewId="0">
      <selection sqref="A1:B1"/>
    </sheetView>
  </sheetViews>
  <sheetFormatPr baseColWidth="10" defaultColWidth="14.5" defaultRowHeight="15.75" customHeight="1" x14ac:dyDescent="0.15"/>
  <sheetData>
    <row r="1" spans="1:13" ht="15.75" customHeight="1" x14ac:dyDescent="0.15">
      <c r="A1" s="118" t="s">
        <v>91</v>
      </c>
      <c r="B1" s="117"/>
      <c r="E1" s="3" t="s">
        <v>92</v>
      </c>
      <c r="F1" s="3" t="s">
        <v>93</v>
      </c>
      <c r="G1" s="3" t="s">
        <v>94</v>
      </c>
      <c r="I1" s="3" t="s">
        <v>19</v>
      </c>
    </row>
    <row r="2" spans="1:13" ht="15.75" customHeight="1" x14ac:dyDescent="0.15">
      <c r="A2" s="3">
        <v>287926</v>
      </c>
      <c r="B2" s="3">
        <v>22767</v>
      </c>
      <c r="C2" s="3">
        <v>12.646637999999999</v>
      </c>
      <c r="E2" s="3">
        <v>110612</v>
      </c>
      <c r="F2" s="3">
        <v>117702656</v>
      </c>
      <c r="G2">
        <f>E2/F2*1000</f>
        <v>0.93975789297396983</v>
      </c>
      <c r="I2" s="3" t="s">
        <v>51</v>
      </c>
      <c r="J2" s="3" t="s">
        <v>52</v>
      </c>
      <c r="K2" s="3" t="s">
        <v>53</v>
      </c>
      <c r="L2" s="3" t="s">
        <v>54</v>
      </c>
    </row>
    <row r="3" spans="1:13" ht="15.75" customHeight="1" x14ac:dyDescent="0.15">
      <c r="A3" s="3">
        <v>564860</v>
      </c>
      <c r="B3" s="3">
        <v>34466</v>
      </c>
      <c r="C3" s="3">
        <v>16.388905000000001</v>
      </c>
      <c r="I3" s="3">
        <v>677.78909999999996</v>
      </c>
      <c r="J3" s="3">
        <v>672.81740000000002</v>
      </c>
      <c r="K3" s="3">
        <v>675.62300000000005</v>
      </c>
      <c r="L3" s="3">
        <v>666.98289999999997</v>
      </c>
      <c r="M3">
        <f>G2*I3*128/1024</f>
        <v>79.619707062090413</v>
      </c>
    </row>
    <row r="4" spans="1:13" ht="15.75" customHeight="1" x14ac:dyDescent="0.15">
      <c r="A4">
        <f t="shared" ref="A4:B4" si="0">SUM(A2:A3)</f>
        <v>852786</v>
      </c>
      <c r="B4">
        <f t="shared" si="0"/>
        <v>57233</v>
      </c>
      <c r="C4">
        <f>A4/B4</f>
        <v>14.900249855852392</v>
      </c>
      <c r="D4">
        <f>C4*32</f>
        <v>476.80799538727655</v>
      </c>
      <c r="E4" s="3" t="s">
        <v>19</v>
      </c>
      <c r="F4" s="3" t="s">
        <v>95</v>
      </c>
    </row>
    <row r="5" spans="1:13" ht="15.75" customHeight="1" x14ac:dyDescent="0.15">
      <c r="E5" s="3" t="s">
        <v>38</v>
      </c>
      <c r="F5" s="3">
        <v>677.78909999999996</v>
      </c>
    </row>
    <row r="6" spans="1:13" ht="15.75" customHeight="1" x14ac:dyDescent="0.15">
      <c r="E6" s="3" t="s">
        <v>21</v>
      </c>
      <c r="F6" s="3">
        <v>505.7998</v>
      </c>
      <c r="G6" s="12">
        <f t="shared" ref="G6:G23" si="1">(F6-F$5)/F$5</f>
        <v>-0.25375046603729678</v>
      </c>
    </row>
    <row r="7" spans="1:13" ht="15.75" customHeight="1" x14ac:dyDescent="0.15">
      <c r="E7" s="3" t="s">
        <v>39</v>
      </c>
      <c r="F7" s="3">
        <v>506.50889999999998</v>
      </c>
      <c r="G7" s="12">
        <f t="shared" si="1"/>
        <v>-0.25270427039915511</v>
      </c>
    </row>
    <row r="8" spans="1:13" ht="15.75" customHeight="1" x14ac:dyDescent="0.15">
      <c r="E8" s="3" t="s">
        <v>40</v>
      </c>
      <c r="F8" s="3">
        <v>505.51459999999997</v>
      </c>
      <c r="G8" s="12">
        <f t="shared" si="1"/>
        <v>-0.25417124589344975</v>
      </c>
    </row>
    <row r="9" spans="1:13" ht="15.75" customHeight="1" x14ac:dyDescent="0.15">
      <c r="E9" s="3" t="s">
        <v>41</v>
      </c>
      <c r="F9" s="3">
        <v>474.47269999999997</v>
      </c>
      <c r="G9" s="12">
        <f t="shared" si="1"/>
        <v>-0.2999700054190898</v>
      </c>
    </row>
    <row r="10" spans="1:13" ht="15.75" customHeight="1" x14ac:dyDescent="0.15">
      <c r="E10" s="3" t="s">
        <v>42</v>
      </c>
      <c r="F10" s="3">
        <v>465.49880000000002</v>
      </c>
      <c r="G10" s="12">
        <f t="shared" si="1"/>
        <v>-0.31320996457452616</v>
      </c>
    </row>
    <row r="11" spans="1:13" ht="15.75" customHeight="1" x14ac:dyDescent="0.15">
      <c r="E11" s="3" t="s">
        <v>43</v>
      </c>
      <c r="F11" s="3">
        <v>466.8458</v>
      </c>
      <c r="G11" s="12">
        <f t="shared" si="1"/>
        <v>-0.311222620723762</v>
      </c>
    </row>
    <row r="12" spans="1:13" ht="15.75" customHeight="1" x14ac:dyDescent="0.15">
      <c r="E12" s="3" t="s">
        <v>44</v>
      </c>
      <c r="F12" s="3">
        <v>464.20150000000001</v>
      </c>
      <c r="G12" s="12">
        <f t="shared" si="1"/>
        <v>-0.31512398178135348</v>
      </c>
    </row>
    <row r="13" spans="1:13" ht="15.75" customHeight="1" x14ac:dyDescent="0.15">
      <c r="E13" s="3" t="s">
        <v>45</v>
      </c>
      <c r="F13" s="3">
        <v>463.44880000000001</v>
      </c>
      <c r="G13" s="12">
        <f t="shared" si="1"/>
        <v>-0.3162345042137738</v>
      </c>
    </row>
    <row r="14" spans="1:13" ht="15.75" customHeight="1" x14ac:dyDescent="0.15">
      <c r="E14" s="3" t="s">
        <v>46</v>
      </c>
      <c r="F14" s="3">
        <v>463.11219999999997</v>
      </c>
      <c r="G14" s="12">
        <f t="shared" si="1"/>
        <v>-0.31673111886868643</v>
      </c>
    </row>
    <row r="15" spans="1:13" ht="15.75" customHeight="1" x14ac:dyDescent="0.15">
      <c r="E15" s="3" t="s">
        <v>47</v>
      </c>
      <c r="F15" s="3">
        <v>461.99099999999999</v>
      </c>
      <c r="G15" s="12">
        <f t="shared" si="1"/>
        <v>-0.31838532074357639</v>
      </c>
    </row>
    <row r="16" spans="1:13" ht="15.75" customHeight="1" x14ac:dyDescent="0.15">
      <c r="E16" s="3" t="s">
        <v>48</v>
      </c>
      <c r="F16" s="3">
        <v>466.35320000000002</v>
      </c>
      <c r="G16" s="12">
        <f t="shared" si="1"/>
        <v>-0.31194939546829531</v>
      </c>
    </row>
    <row r="17" spans="5:7" ht="15.75" customHeight="1" x14ac:dyDescent="0.15">
      <c r="E17" s="3" t="s">
        <v>49</v>
      </c>
      <c r="F17" s="3">
        <v>464.81459999999998</v>
      </c>
      <c r="G17" s="12">
        <f t="shared" si="1"/>
        <v>-0.31421942312143997</v>
      </c>
    </row>
    <row r="18" spans="5:7" ht="15.75" customHeight="1" x14ac:dyDescent="0.15">
      <c r="E18" s="3" t="s">
        <v>50</v>
      </c>
      <c r="F18" s="3">
        <v>464.08249999999998</v>
      </c>
      <c r="G18" s="12">
        <f t="shared" si="1"/>
        <v>-0.31529955261894888</v>
      </c>
    </row>
    <row r="19" spans="5:7" ht="15.75" customHeight="1" x14ac:dyDescent="0.15">
      <c r="E19" s="3" t="s">
        <v>36</v>
      </c>
      <c r="F19" s="3">
        <v>465.54899999999998</v>
      </c>
      <c r="G19" s="12">
        <f t="shared" si="1"/>
        <v>-0.31313590023799437</v>
      </c>
    </row>
    <row r="20" spans="5:7" ht="15.75" customHeight="1" x14ac:dyDescent="0.15">
      <c r="E20" s="3" t="s">
        <v>51</v>
      </c>
      <c r="F20" s="3">
        <v>677.78909999999996</v>
      </c>
      <c r="G20" s="12">
        <f t="shared" si="1"/>
        <v>0</v>
      </c>
    </row>
    <row r="21" spans="5:7" ht="15.75" customHeight="1" x14ac:dyDescent="0.15">
      <c r="E21" s="3" t="s">
        <v>52</v>
      </c>
      <c r="F21" s="3">
        <v>672.81740000000002</v>
      </c>
      <c r="G21" s="12">
        <f t="shared" si="1"/>
        <v>-7.3351725485109485E-3</v>
      </c>
    </row>
    <row r="22" spans="5:7" ht="15.75" customHeight="1" x14ac:dyDescent="0.15">
      <c r="E22" s="3" t="s">
        <v>53</v>
      </c>
      <c r="F22" s="3">
        <v>675.62300000000005</v>
      </c>
      <c r="G22" s="12">
        <f t="shared" si="1"/>
        <v>-3.1958318597922497E-3</v>
      </c>
    </row>
    <row r="23" spans="5:7" ht="15.75" customHeight="1" x14ac:dyDescent="0.15">
      <c r="E23" s="3" t="s">
        <v>54</v>
      </c>
      <c r="F23" s="3">
        <v>666.98289999999997</v>
      </c>
      <c r="G23" s="12">
        <f t="shared" si="1"/>
        <v>-1.5943307438847851E-2</v>
      </c>
    </row>
    <row r="26" spans="5:7" ht="15.75" customHeight="1" x14ac:dyDescent="0.15">
      <c r="E26" s="3" t="s">
        <v>96</v>
      </c>
      <c r="F26" s="3">
        <v>678.77710000000002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outlinePr summaryBelow="0" summaryRight="0"/>
  </sheetPr>
  <dimension ref="A1:W257"/>
  <sheetViews>
    <sheetView workbookViewId="0">
      <selection sqref="A1:B1"/>
    </sheetView>
  </sheetViews>
  <sheetFormatPr baseColWidth="10" defaultColWidth="14.5" defaultRowHeight="15.75" customHeight="1" x14ac:dyDescent="0.15"/>
  <sheetData>
    <row r="1" spans="1:23" ht="15.75" customHeight="1" x14ac:dyDescent="0.15">
      <c r="A1" s="119" t="s">
        <v>91</v>
      </c>
      <c r="B1" s="117"/>
      <c r="E1" s="3" t="s">
        <v>92</v>
      </c>
      <c r="F1" s="3" t="s">
        <v>93</v>
      </c>
      <c r="G1" s="3" t="s">
        <v>94</v>
      </c>
    </row>
    <row r="2" spans="1:23" ht="15.75" customHeight="1" x14ac:dyDescent="0.15">
      <c r="A2" s="3">
        <v>209</v>
      </c>
      <c r="B2" s="3">
        <v>26</v>
      </c>
      <c r="C2" s="3">
        <v>8.0384620000000009</v>
      </c>
      <c r="E2" s="3">
        <v>1064821</v>
      </c>
      <c r="F2" s="3">
        <v>207696896</v>
      </c>
      <c r="G2">
        <f>E2/F2*1000</f>
        <v>5.1268026653609695</v>
      </c>
    </row>
    <row r="3" spans="1:23" ht="15.75" customHeight="1" x14ac:dyDescent="0.15">
      <c r="A3" s="3">
        <v>414</v>
      </c>
      <c r="B3" s="3">
        <v>11</v>
      </c>
      <c r="C3" s="3">
        <v>37.636364</v>
      </c>
    </row>
    <row r="4" spans="1:23" ht="15.75" customHeight="1" x14ac:dyDescent="0.15">
      <c r="A4" s="3">
        <v>155</v>
      </c>
      <c r="B4" s="3">
        <v>10</v>
      </c>
      <c r="C4" s="3">
        <v>15.5</v>
      </c>
      <c r="E4" s="3" t="s">
        <v>19</v>
      </c>
      <c r="F4" s="3" t="s">
        <v>97</v>
      </c>
      <c r="G4" s="3" t="s">
        <v>98</v>
      </c>
    </row>
    <row r="5" spans="1:23" ht="15.75" customHeight="1" x14ac:dyDescent="0.15">
      <c r="A5" s="3">
        <v>700</v>
      </c>
      <c r="B5" s="3">
        <v>16</v>
      </c>
      <c r="C5" s="3">
        <v>43.75</v>
      </c>
      <c r="E5" s="3" t="s">
        <v>38</v>
      </c>
      <c r="G5" s="3">
        <v>22.113600000000002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15">
      <c r="A6" s="3">
        <v>173</v>
      </c>
      <c r="B6" s="3">
        <v>14</v>
      </c>
      <c r="C6" s="3">
        <v>12.357142</v>
      </c>
      <c r="E6" s="3" t="s">
        <v>21</v>
      </c>
      <c r="G6" s="3">
        <v>16.632100000000001</v>
      </c>
      <c r="H6" s="12">
        <f t="shared" ref="H6:H19" si="0">(G6-G$5)/G$5</f>
        <v>-0.24787913320309674</v>
      </c>
    </row>
    <row r="7" spans="1:23" ht="15.75" customHeight="1" x14ac:dyDescent="0.15">
      <c r="A7" s="3">
        <v>1110</v>
      </c>
      <c r="B7" s="3">
        <v>108</v>
      </c>
      <c r="C7" s="3">
        <v>10.277778</v>
      </c>
      <c r="E7" s="3" t="s">
        <v>39</v>
      </c>
      <c r="G7" s="3">
        <v>16.4558</v>
      </c>
      <c r="H7" s="12">
        <f t="shared" si="0"/>
        <v>-0.25585160263367346</v>
      </c>
    </row>
    <row r="8" spans="1:23" ht="15.75" customHeight="1" x14ac:dyDescent="0.15">
      <c r="A8" s="3">
        <v>271</v>
      </c>
      <c r="B8" s="3">
        <v>31</v>
      </c>
      <c r="C8" s="3">
        <v>8.7419360000000008</v>
      </c>
      <c r="E8" s="3" t="s">
        <v>40</v>
      </c>
      <c r="G8" s="3">
        <v>16.111999999999998</v>
      </c>
      <c r="H8" s="12">
        <f t="shared" si="0"/>
        <v>-0.27139859633890467</v>
      </c>
    </row>
    <row r="9" spans="1:23" ht="15.75" customHeight="1" x14ac:dyDescent="0.15">
      <c r="A9" s="3">
        <v>1732</v>
      </c>
      <c r="B9" s="3">
        <v>227</v>
      </c>
      <c r="C9" s="3">
        <v>7.629956</v>
      </c>
      <c r="E9" s="3" t="s">
        <v>41</v>
      </c>
      <c r="G9" s="3">
        <v>15.8316</v>
      </c>
      <c r="H9" s="12">
        <f t="shared" si="0"/>
        <v>-0.28407857607987852</v>
      </c>
    </row>
    <row r="10" spans="1:23" ht="15.75" customHeight="1" x14ac:dyDescent="0.15">
      <c r="A10" s="3">
        <v>1617</v>
      </c>
      <c r="B10" s="3">
        <v>184</v>
      </c>
      <c r="C10" s="3">
        <v>8.788043</v>
      </c>
      <c r="E10" s="3" t="s">
        <v>42</v>
      </c>
      <c r="G10" s="3">
        <v>15.549799999999999</v>
      </c>
      <c r="H10" s="12">
        <f t="shared" si="0"/>
        <v>-0.29682186527747639</v>
      </c>
    </row>
    <row r="11" spans="1:23" ht="15.75" customHeight="1" x14ac:dyDescent="0.15">
      <c r="A11" s="3">
        <v>3535</v>
      </c>
      <c r="B11" s="3">
        <v>474</v>
      </c>
      <c r="C11" s="3">
        <v>7.4578059999999997</v>
      </c>
      <c r="E11" s="3" t="s">
        <v>43</v>
      </c>
      <c r="G11" s="3">
        <v>15.514900000000001</v>
      </c>
      <c r="H11" s="12">
        <f t="shared" si="0"/>
        <v>-0.2984000795890312</v>
      </c>
    </row>
    <row r="12" spans="1:23" ht="15.75" customHeight="1" x14ac:dyDescent="0.15">
      <c r="A12" s="3">
        <v>2547</v>
      </c>
      <c r="B12" s="3">
        <v>242</v>
      </c>
      <c r="C12" s="3">
        <v>10.524794</v>
      </c>
      <c r="E12" s="3" t="s">
        <v>44</v>
      </c>
      <c r="G12" s="3">
        <v>15.514900000000001</v>
      </c>
      <c r="H12" s="12">
        <f t="shared" si="0"/>
        <v>-0.2984000795890312</v>
      </c>
    </row>
    <row r="13" spans="1:23" ht="15.75" customHeight="1" x14ac:dyDescent="0.15">
      <c r="A13" s="3">
        <v>4026</v>
      </c>
      <c r="B13" s="3">
        <v>461</v>
      </c>
      <c r="C13" s="3">
        <v>8.7331889999999994</v>
      </c>
      <c r="E13" s="3" t="s">
        <v>45</v>
      </c>
      <c r="G13" s="3">
        <v>15.514900000000001</v>
      </c>
      <c r="H13" s="12">
        <f t="shared" si="0"/>
        <v>-0.2984000795890312</v>
      </c>
    </row>
    <row r="14" spans="1:23" ht="15.75" customHeight="1" x14ac:dyDescent="0.15">
      <c r="A14" s="3">
        <v>3175</v>
      </c>
      <c r="B14" s="3">
        <v>311</v>
      </c>
      <c r="C14" s="3">
        <v>10.209002999999999</v>
      </c>
      <c r="E14" s="3" t="s">
        <v>46</v>
      </c>
      <c r="G14" s="3">
        <v>15.514900000000001</v>
      </c>
      <c r="H14" s="12">
        <f t="shared" si="0"/>
        <v>-0.2984000795890312</v>
      </c>
    </row>
    <row r="15" spans="1:23" ht="15.75" customHeight="1" x14ac:dyDescent="0.15">
      <c r="A15" s="3">
        <v>4790</v>
      </c>
      <c r="B15" s="3">
        <v>583</v>
      </c>
      <c r="C15" s="3">
        <v>8.2161240000000006</v>
      </c>
      <c r="E15" s="3" t="s">
        <v>47</v>
      </c>
      <c r="G15" s="3">
        <v>15.514900000000001</v>
      </c>
      <c r="H15" s="12">
        <f t="shared" si="0"/>
        <v>-0.2984000795890312</v>
      </c>
    </row>
    <row r="16" spans="1:23" ht="15.75" customHeight="1" x14ac:dyDescent="0.15">
      <c r="A16" s="3">
        <v>3669</v>
      </c>
      <c r="B16" s="3">
        <v>373</v>
      </c>
      <c r="C16" s="3">
        <v>9.8364609999999999</v>
      </c>
      <c r="E16" s="3" t="s">
        <v>48</v>
      </c>
      <c r="G16" s="3">
        <v>15.514900000000001</v>
      </c>
      <c r="H16" s="12">
        <f t="shared" si="0"/>
        <v>-0.2984000795890312</v>
      </c>
    </row>
    <row r="17" spans="1:8" ht="15.75" customHeight="1" x14ac:dyDescent="0.15">
      <c r="A17" s="3">
        <v>5452</v>
      </c>
      <c r="B17" s="3">
        <v>661</v>
      </c>
      <c r="C17" s="3">
        <v>8.2481089999999995</v>
      </c>
      <c r="E17" s="3" t="s">
        <v>49</v>
      </c>
      <c r="G17" s="3">
        <v>15.514900000000001</v>
      </c>
      <c r="H17" s="12">
        <f t="shared" si="0"/>
        <v>-0.2984000795890312</v>
      </c>
    </row>
    <row r="18" spans="1:8" ht="15.75" customHeight="1" x14ac:dyDescent="0.15">
      <c r="A18" s="3">
        <v>4445</v>
      </c>
      <c r="B18" s="3">
        <v>457</v>
      </c>
      <c r="C18" s="3">
        <v>9.7264769999999992</v>
      </c>
      <c r="E18" s="3" t="s">
        <v>50</v>
      </c>
      <c r="G18" s="3">
        <v>15.514900000000001</v>
      </c>
      <c r="H18" s="12">
        <f t="shared" si="0"/>
        <v>-0.2984000795890312</v>
      </c>
    </row>
    <row r="19" spans="1:8" ht="15.75" customHeight="1" x14ac:dyDescent="0.15">
      <c r="A19" s="3">
        <v>6318</v>
      </c>
      <c r="B19" s="3">
        <v>831</v>
      </c>
      <c r="C19" s="3">
        <v>7.6028880000000001</v>
      </c>
      <c r="E19" s="3" t="s">
        <v>36</v>
      </c>
      <c r="G19" s="3">
        <v>15.4476</v>
      </c>
      <c r="H19" s="12">
        <f t="shared" si="0"/>
        <v>-0.30144345561102676</v>
      </c>
    </row>
    <row r="20" spans="1:8" ht="15.75" customHeight="1" x14ac:dyDescent="0.15">
      <c r="A20" s="3">
        <v>4919</v>
      </c>
      <c r="B20" s="3">
        <v>521</v>
      </c>
      <c r="C20" s="3">
        <v>9.441459</v>
      </c>
      <c r="E20" s="3" t="s">
        <v>51</v>
      </c>
      <c r="F20" s="3">
        <v>24.797699999999999</v>
      </c>
      <c r="G20" s="3">
        <v>22.113600000000002</v>
      </c>
    </row>
    <row r="21" spans="1:8" ht="15.75" customHeight="1" x14ac:dyDescent="0.15">
      <c r="A21" s="3">
        <v>6944</v>
      </c>
      <c r="B21" s="3">
        <v>851</v>
      </c>
      <c r="C21" s="3">
        <v>8.1598120000000005</v>
      </c>
      <c r="E21" s="3" t="s">
        <v>52</v>
      </c>
      <c r="F21" s="3">
        <v>23.735399999999998</v>
      </c>
      <c r="G21" s="3">
        <v>20.0183</v>
      </c>
    </row>
    <row r="22" spans="1:8" ht="15.75" customHeight="1" x14ac:dyDescent="0.15">
      <c r="A22" s="3">
        <v>5475</v>
      </c>
      <c r="B22" s="3">
        <v>574</v>
      </c>
      <c r="C22" s="3">
        <v>9.5383270000000007</v>
      </c>
      <c r="E22" s="3" t="s">
        <v>53</v>
      </c>
      <c r="F22" s="3">
        <v>24.4588</v>
      </c>
    </row>
    <row r="23" spans="1:8" ht="15.75" customHeight="1" x14ac:dyDescent="0.15">
      <c r="A23" s="3">
        <v>7858</v>
      </c>
      <c r="B23" s="3">
        <v>1031</v>
      </c>
      <c r="C23" s="3">
        <v>7.6217269999999999</v>
      </c>
      <c r="E23" s="3" t="s">
        <v>54</v>
      </c>
      <c r="F23" s="3">
        <v>23.753499999999999</v>
      </c>
      <c r="G23" s="3">
        <v>20.866499999999998</v>
      </c>
    </row>
    <row r="24" spans="1:8" ht="15.75" customHeight="1" x14ac:dyDescent="0.15">
      <c r="A24" s="3">
        <v>6075</v>
      </c>
      <c r="B24" s="3">
        <v>626</v>
      </c>
      <c r="C24" s="3">
        <v>9.7044730000000001</v>
      </c>
      <c r="F24" s="3" t="s">
        <v>99</v>
      </c>
      <c r="G24" s="3" t="s">
        <v>100</v>
      </c>
    </row>
    <row r="25" spans="1:8" ht="15.75" customHeight="1" x14ac:dyDescent="0.15">
      <c r="A25" s="3">
        <v>8596</v>
      </c>
      <c r="B25" s="3">
        <v>1157</v>
      </c>
      <c r="C25" s="3">
        <v>7.4295590000000002</v>
      </c>
      <c r="E25" s="120" t="s">
        <v>101</v>
      </c>
      <c r="F25" s="117"/>
    </row>
    <row r="26" spans="1:8" ht="15.75" customHeight="1" x14ac:dyDescent="0.15">
      <c r="A26" s="3">
        <v>6569</v>
      </c>
      <c r="B26" s="3">
        <v>680</v>
      </c>
      <c r="C26" s="3">
        <v>9.6602949999999996</v>
      </c>
      <c r="E26" s="43"/>
      <c r="F26" s="44"/>
      <c r="G26" s="45"/>
    </row>
    <row r="27" spans="1:8" ht="15.75" customHeight="1" x14ac:dyDescent="0.15">
      <c r="A27" s="3">
        <v>9222</v>
      </c>
      <c r="B27" s="3">
        <v>1297</v>
      </c>
      <c r="C27" s="3">
        <v>7.1102540000000003</v>
      </c>
      <c r="E27" s="46" t="s">
        <v>102</v>
      </c>
      <c r="F27" s="3" t="s">
        <v>19</v>
      </c>
      <c r="G27" s="47"/>
    </row>
    <row r="28" spans="1:8" ht="15.75" customHeight="1" x14ac:dyDescent="0.15">
      <c r="A28" s="3">
        <v>7249</v>
      </c>
      <c r="B28" s="3">
        <v>763</v>
      </c>
      <c r="C28" s="3">
        <v>9.5006550000000001</v>
      </c>
      <c r="E28" s="46" t="s">
        <v>103</v>
      </c>
      <c r="F28" s="3">
        <v>19.140599999999999</v>
      </c>
      <c r="G28" s="48"/>
    </row>
    <row r="29" spans="1:8" ht="15.75" customHeight="1" x14ac:dyDescent="0.15">
      <c r="A29" s="3">
        <v>10140</v>
      </c>
      <c r="B29" s="3">
        <v>1292</v>
      </c>
      <c r="C29" s="3">
        <v>7.8482969999999996</v>
      </c>
      <c r="E29" s="46" t="s">
        <v>104</v>
      </c>
      <c r="F29" s="3">
        <v>15.96</v>
      </c>
      <c r="G29" s="49">
        <f t="shared" ref="G29:G37" si="1">(F29-F$28)/F$28</f>
        <v>-0.16617033948779028</v>
      </c>
    </row>
    <row r="30" spans="1:8" ht="15.75" customHeight="1" x14ac:dyDescent="0.15">
      <c r="A30" s="3">
        <v>7809</v>
      </c>
      <c r="B30" s="3">
        <v>809</v>
      </c>
      <c r="C30" s="3">
        <v>9.6526580000000006</v>
      </c>
      <c r="E30" s="46" t="s">
        <v>105</v>
      </c>
      <c r="F30" s="3">
        <v>14.828900000000001</v>
      </c>
      <c r="G30" s="49">
        <f t="shared" si="1"/>
        <v>-0.22526462075379031</v>
      </c>
    </row>
    <row r="31" spans="1:8" ht="15.75" customHeight="1" x14ac:dyDescent="0.15">
      <c r="A31" s="3">
        <v>10862</v>
      </c>
      <c r="B31" s="3">
        <v>1575</v>
      </c>
      <c r="C31" s="3">
        <v>6.8965079999999999</v>
      </c>
      <c r="E31" s="46" t="s">
        <v>106</v>
      </c>
      <c r="F31" s="3">
        <v>14.828900000000001</v>
      </c>
      <c r="G31" s="49">
        <f t="shared" si="1"/>
        <v>-0.22526462075379031</v>
      </c>
    </row>
    <row r="32" spans="1:8" ht="15.75" customHeight="1" x14ac:dyDescent="0.15">
      <c r="A32" s="3">
        <v>8295</v>
      </c>
      <c r="B32" s="3">
        <v>890</v>
      </c>
      <c r="C32" s="3">
        <v>9.3202250000000006</v>
      </c>
      <c r="E32" s="46" t="s">
        <v>107</v>
      </c>
      <c r="F32" s="3">
        <v>14.828900000000001</v>
      </c>
      <c r="G32" s="49">
        <f t="shared" si="1"/>
        <v>-0.22526462075379031</v>
      </c>
    </row>
    <row r="33" spans="1:7" ht="15.75" customHeight="1" x14ac:dyDescent="0.15">
      <c r="A33" s="3">
        <v>11412</v>
      </c>
      <c r="B33" s="3">
        <v>1518</v>
      </c>
      <c r="C33" s="3">
        <v>7.5177870000000002</v>
      </c>
      <c r="E33" s="46" t="s">
        <v>108</v>
      </c>
      <c r="F33" s="3">
        <v>14.828900000000001</v>
      </c>
      <c r="G33" s="49">
        <f t="shared" si="1"/>
        <v>-0.22526462075379031</v>
      </c>
    </row>
    <row r="34" spans="1:7" ht="15.75" customHeight="1" x14ac:dyDescent="0.15">
      <c r="A34" s="3">
        <v>8667</v>
      </c>
      <c r="B34" s="3">
        <v>937</v>
      </c>
      <c r="C34" s="3">
        <v>9.2497330000000009</v>
      </c>
      <c r="E34" s="46" t="s">
        <v>109</v>
      </c>
      <c r="F34" s="3">
        <v>14.829800000000001</v>
      </c>
      <c r="G34" s="49">
        <f t="shared" si="1"/>
        <v>-0.22521760028421256</v>
      </c>
    </row>
    <row r="35" spans="1:7" ht="15.75" customHeight="1" x14ac:dyDescent="0.15">
      <c r="A35" s="3">
        <v>12250</v>
      </c>
      <c r="B35" s="3">
        <v>1774</v>
      </c>
      <c r="C35" s="3">
        <v>6.9052990000000003</v>
      </c>
      <c r="E35" s="46" t="s">
        <v>110</v>
      </c>
      <c r="F35" s="3">
        <v>14.824299999999999</v>
      </c>
      <c r="G35" s="49">
        <f t="shared" si="1"/>
        <v>-0.22550494759829892</v>
      </c>
    </row>
    <row r="36" spans="1:7" ht="15.75" customHeight="1" x14ac:dyDescent="0.15">
      <c r="A36" s="3">
        <v>9353</v>
      </c>
      <c r="B36" s="3">
        <v>1025</v>
      </c>
      <c r="C36" s="3">
        <v>9.1248780000000007</v>
      </c>
      <c r="E36" s="46" t="s">
        <v>111</v>
      </c>
      <c r="F36" s="3">
        <v>14.805300000000001</v>
      </c>
      <c r="G36" s="49">
        <f t="shared" si="1"/>
        <v>-0.22649760195605145</v>
      </c>
    </row>
    <row r="37" spans="1:7" ht="15.75" customHeight="1" x14ac:dyDescent="0.15">
      <c r="A37" s="3">
        <v>12960</v>
      </c>
      <c r="B37" s="3">
        <v>1646</v>
      </c>
      <c r="C37" s="3">
        <v>7.8736329999999999</v>
      </c>
      <c r="E37" s="50" t="s">
        <v>112</v>
      </c>
      <c r="F37" s="51">
        <v>14.7362</v>
      </c>
      <c r="G37" s="52">
        <f t="shared" si="1"/>
        <v>-0.23010772912029923</v>
      </c>
    </row>
    <row r="38" spans="1:7" ht="15.75" customHeight="1" x14ac:dyDescent="0.15">
      <c r="A38" s="3">
        <v>9745</v>
      </c>
      <c r="B38" s="3">
        <v>1063</v>
      </c>
      <c r="C38" s="3">
        <v>9.1674509999999998</v>
      </c>
    </row>
    <row r="39" spans="1:7" ht="15.75" customHeight="1" x14ac:dyDescent="0.15">
      <c r="A39" s="3">
        <v>13702</v>
      </c>
      <c r="B39" s="3">
        <v>1985</v>
      </c>
      <c r="C39" s="3">
        <v>6.9027710000000004</v>
      </c>
    </row>
    <row r="40" spans="1:7" ht="15.75" customHeight="1" x14ac:dyDescent="0.15">
      <c r="A40" s="3">
        <v>10389</v>
      </c>
      <c r="B40" s="3">
        <v>1119</v>
      </c>
      <c r="C40" s="3">
        <v>9.2841830000000005</v>
      </c>
    </row>
    <row r="41" spans="1:7" ht="15.75" customHeight="1" x14ac:dyDescent="0.15">
      <c r="A41" s="3">
        <v>14400</v>
      </c>
      <c r="B41" s="3">
        <v>1818</v>
      </c>
      <c r="C41" s="3">
        <v>7.9207919999999996</v>
      </c>
    </row>
    <row r="42" spans="1:7" ht="15.75" customHeight="1" x14ac:dyDescent="0.15">
      <c r="A42" s="3">
        <v>11009</v>
      </c>
      <c r="B42" s="3">
        <v>1212</v>
      </c>
      <c r="C42" s="3">
        <v>9.0833329999999997</v>
      </c>
    </row>
    <row r="43" spans="1:7" ht="15.75" customHeight="1" x14ac:dyDescent="0.15">
      <c r="A43" s="3">
        <v>15190</v>
      </c>
      <c r="B43" s="3">
        <v>2130</v>
      </c>
      <c r="C43" s="3">
        <v>7.1314549999999999</v>
      </c>
    </row>
    <row r="44" spans="1:7" ht="15.75" customHeight="1" x14ac:dyDescent="0.15">
      <c r="A44" s="3">
        <v>11525</v>
      </c>
      <c r="B44" s="3">
        <v>1286</v>
      </c>
      <c r="C44" s="3">
        <v>8.9618970000000004</v>
      </c>
    </row>
    <row r="45" spans="1:7" ht="15.75" customHeight="1" x14ac:dyDescent="0.15">
      <c r="A45" s="3">
        <v>15968</v>
      </c>
      <c r="B45" s="3">
        <v>2122</v>
      </c>
      <c r="C45" s="3">
        <v>7.5249759999999997</v>
      </c>
    </row>
    <row r="46" spans="1:7" ht="15.75" customHeight="1" x14ac:dyDescent="0.15">
      <c r="A46" s="3">
        <v>12101</v>
      </c>
      <c r="B46" s="3">
        <v>1372</v>
      </c>
      <c r="C46" s="3">
        <v>8.8199710000000007</v>
      </c>
    </row>
    <row r="47" spans="1:7" ht="15.75" customHeight="1" x14ac:dyDescent="0.15">
      <c r="A47" s="3">
        <v>16646</v>
      </c>
      <c r="B47" s="3">
        <v>2421</v>
      </c>
      <c r="C47" s="3">
        <v>6.8756709999999996</v>
      </c>
    </row>
    <row r="48" spans="1:7" ht="15.75" customHeight="1" x14ac:dyDescent="0.15">
      <c r="A48" s="3">
        <v>12623</v>
      </c>
      <c r="B48" s="3">
        <v>1388</v>
      </c>
      <c r="C48" s="3">
        <v>9.0943799999999992</v>
      </c>
    </row>
    <row r="49" spans="1:3" ht="15.75" customHeight="1" x14ac:dyDescent="0.15">
      <c r="A49" s="3">
        <v>17404</v>
      </c>
      <c r="B49" s="3">
        <v>2298</v>
      </c>
      <c r="C49" s="3">
        <v>7.5735419999999998</v>
      </c>
    </row>
    <row r="50" spans="1:3" ht="15.75" customHeight="1" x14ac:dyDescent="0.15">
      <c r="A50" s="3">
        <v>12995</v>
      </c>
      <c r="B50" s="3">
        <v>1411</v>
      </c>
      <c r="C50" s="3">
        <v>9.2097809999999996</v>
      </c>
    </row>
    <row r="51" spans="1:3" ht="15.75" customHeight="1" x14ac:dyDescent="0.15">
      <c r="A51" s="3">
        <v>18094</v>
      </c>
      <c r="B51" s="3">
        <v>2656</v>
      </c>
      <c r="C51" s="3">
        <v>6.8125</v>
      </c>
    </row>
    <row r="52" spans="1:3" ht="15.75" customHeight="1" x14ac:dyDescent="0.15">
      <c r="A52" s="3">
        <v>13627</v>
      </c>
      <c r="B52" s="3">
        <v>1486</v>
      </c>
      <c r="C52" s="3">
        <v>9.1702560000000002</v>
      </c>
    </row>
    <row r="53" spans="1:3" ht="15.75" customHeight="1" x14ac:dyDescent="0.15">
      <c r="A53" s="3">
        <v>18740</v>
      </c>
      <c r="B53" s="3">
        <v>2423</v>
      </c>
      <c r="C53" s="3">
        <v>7.7342139999999997</v>
      </c>
    </row>
    <row r="54" spans="1:3" ht="15.75" customHeight="1" x14ac:dyDescent="0.15">
      <c r="A54" s="3">
        <v>14153</v>
      </c>
      <c r="B54" s="3">
        <v>1580</v>
      </c>
      <c r="C54" s="3">
        <v>8.9575949999999995</v>
      </c>
    </row>
    <row r="55" spans="1:3" ht="15.75" customHeight="1" x14ac:dyDescent="0.15">
      <c r="A55" s="3">
        <v>19566</v>
      </c>
      <c r="B55" s="3">
        <v>2877</v>
      </c>
      <c r="C55" s="3">
        <v>6.800834</v>
      </c>
    </row>
    <row r="56" spans="1:3" ht="15.75" customHeight="1" x14ac:dyDescent="0.15">
      <c r="A56" s="3">
        <v>14771</v>
      </c>
      <c r="B56" s="3">
        <v>1670</v>
      </c>
      <c r="C56" s="3">
        <v>8.8449109999999997</v>
      </c>
    </row>
    <row r="57" spans="1:3" ht="15.75" customHeight="1" x14ac:dyDescent="0.15">
      <c r="A57" s="3">
        <v>20176</v>
      </c>
      <c r="B57" s="3">
        <v>2715</v>
      </c>
      <c r="C57" s="3">
        <v>7.4313070000000003</v>
      </c>
    </row>
    <row r="58" spans="1:3" ht="15.75" customHeight="1" x14ac:dyDescent="0.15">
      <c r="A58" s="3">
        <v>15225</v>
      </c>
      <c r="B58" s="3">
        <v>1736</v>
      </c>
      <c r="C58" s="3">
        <v>8.7701619999999991</v>
      </c>
    </row>
    <row r="59" spans="1:3" ht="15.75" customHeight="1" x14ac:dyDescent="0.15">
      <c r="A59" s="3">
        <v>21038</v>
      </c>
      <c r="B59" s="3">
        <v>3099</v>
      </c>
      <c r="C59" s="3">
        <v>6.7886410000000001</v>
      </c>
    </row>
    <row r="60" spans="1:3" ht="15.75" customHeight="1" x14ac:dyDescent="0.15">
      <c r="A60" s="3">
        <v>15801</v>
      </c>
      <c r="B60" s="3">
        <v>1759</v>
      </c>
      <c r="C60" s="3">
        <v>8.9829439999999998</v>
      </c>
    </row>
    <row r="61" spans="1:3" ht="15.75" customHeight="1" x14ac:dyDescent="0.15">
      <c r="A61" s="3">
        <v>21760</v>
      </c>
      <c r="B61" s="3">
        <v>2938</v>
      </c>
      <c r="C61" s="3">
        <v>7.4063990000000004</v>
      </c>
    </row>
    <row r="62" spans="1:3" ht="15.75" customHeight="1" x14ac:dyDescent="0.15">
      <c r="A62" s="3">
        <v>16401</v>
      </c>
      <c r="B62" s="3">
        <v>1852</v>
      </c>
      <c r="C62" s="3">
        <v>8.8558310000000002</v>
      </c>
    </row>
    <row r="63" spans="1:3" ht="15.75" customHeight="1" x14ac:dyDescent="0.15">
      <c r="A63" s="3">
        <v>22494</v>
      </c>
      <c r="B63" s="3">
        <v>3347</v>
      </c>
      <c r="C63" s="3">
        <v>6.7206450000000002</v>
      </c>
    </row>
    <row r="64" spans="1:3" ht="13" x14ac:dyDescent="0.15">
      <c r="A64" s="3">
        <v>16939</v>
      </c>
      <c r="B64" s="3">
        <v>1926</v>
      </c>
      <c r="C64" s="3">
        <v>8.7949110000000008</v>
      </c>
    </row>
    <row r="65" spans="1:3" ht="13" x14ac:dyDescent="0.15">
      <c r="A65" s="3">
        <v>23156</v>
      </c>
      <c r="B65" s="3">
        <v>3274</v>
      </c>
      <c r="C65" s="3">
        <v>7.0726940000000003</v>
      </c>
    </row>
    <row r="66" spans="1:3" ht="13" x14ac:dyDescent="0.15">
      <c r="A66" s="3">
        <v>17415</v>
      </c>
      <c r="B66" s="3">
        <v>1996</v>
      </c>
      <c r="C66" s="3">
        <v>8.7249499999999998</v>
      </c>
    </row>
    <row r="67" spans="1:3" ht="13" x14ac:dyDescent="0.15">
      <c r="A67" s="3">
        <v>23830</v>
      </c>
      <c r="B67" s="3">
        <v>3493</v>
      </c>
      <c r="C67" s="3">
        <v>6.8222160000000001</v>
      </c>
    </row>
    <row r="68" spans="1:3" ht="13" x14ac:dyDescent="0.15">
      <c r="A68" s="3">
        <v>17975</v>
      </c>
      <c r="B68" s="3">
        <v>1999</v>
      </c>
      <c r="C68" s="3">
        <v>8.9919960000000003</v>
      </c>
    </row>
    <row r="69" spans="1:3" ht="13" x14ac:dyDescent="0.15">
      <c r="A69" s="3">
        <v>24656</v>
      </c>
      <c r="B69" s="3">
        <v>3419</v>
      </c>
      <c r="C69" s="3">
        <v>7.2114649999999996</v>
      </c>
    </row>
    <row r="70" spans="1:3" ht="13" x14ac:dyDescent="0.15">
      <c r="A70" s="3">
        <v>18513</v>
      </c>
      <c r="B70" s="3">
        <v>2123</v>
      </c>
      <c r="C70" s="3">
        <v>8.7202070000000003</v>
      </c>
    </row>
    <row r="71" spans="1:3" ht="13" x14ac:dyDescent="0.15">
      <c r="A71" s="3">
        <v>25358</v>
      </c>
      <c r="B71" s="3">
        <v>3792</v>
      </c>
      <c r="C71" s="3">
        <v>6.6872360000000004</v>
      </c>
    </row>
    <row r="72" spans="1:3" ht="13" x14ac:dyDescent="0.15">
      <c r="A72" s="3">
        <v>19057</v>
      </c>
      <c r="B72" s="3">
        <v>2214</v>
      </c>
      <c r="C72" s="3">
        <v>8.6074979999999996</v>
      </c>
    </row>
    <row r="73" spans="1:3" ht="13" x14ac:dyDescent="0.15">
      <c r="A73" s="3">
        <v>26120</v>
      </c>
      <c r="B73" s="3">
        <v>3678</v>
      </c>
      <c r="C73" s="3">
        <v>7.1016859999999999</v>
      </c>
    </row>
    <row r="74" spans="1:3" ht="13" x14ac:dyDescent="0.15">
      <c r="A74" s="3">
        <v>19601</v>
      </c>
      <c r="B74" s="3">
        <v>2299</v>
      </c>
      <c r="C74" s="3">
        <v>8.525881</v>
      </c>
    </row>
    <row r="75" spans="1:3" ht="13" x14ac:dyDescent="0.15">
      <c r="A75" s="3">
        <v>26826</v>
      </c>
      <c r="B75" s="3">
        <v>4111</v>
      </c>
      <c r="C75" s="3">
        <v>6.5254200000000004</v>
      </c>
    </row>
    <row r="76" spans="1:3" ht="13" x14ac:dyDescent="0.15">
      <c r="A76" s="3">
        <v>20141</v>
      </c>
      <c r="B76" s="3">
        <v>2320</v>
      </c>
      <c r="C76" s="3">
        <v>8.6814649999999993</v>
      </c>
    </row>
    <row r="77" spans="1:3" ht="13" x14ac:dyDescent="0.15">
      <c r="A77" s="3">
        <v>27560</v>
      </c>
      <c r="B77" s="3">
        <v>3750</v>
      </c>
      <c r="C77" s="3">
        <v>7.3493329999999997</v>
      </c>
    </row>
    <row r="78" spans="1:3" ht="13" x14ac:dyDescent="0.15">
      <c r="A78" s="3">
        <v>20705</v>
      </c>
      <c r="B78" s="3">
        <v>2440</v>
      </c>
      <c r="C78" s="3">
        <v>8.4856560000000005</v>
      </c>
    </row>
    <row r="79" spans="1:3" ht="13" x14ac:dyDescent="0.15">
      <c r="A79" s="3">
        <v>28302</v>
      </c>
      <c r="B79" s="3">
        <v>4381</v>
      </c>
      <c r="C79" s="3">
        <v>6.4601689999999996</v>
      </c>
    </row>
    <row r="80" spans="1:3" ht="13" x14ac:dyDescent="0.15">
      <c r="A80" s="3">
        <v>21213</v>
      </c>
      <c r="B80" s="3">
        <v>2496</v>
      </c>
      <c r="C80" s="3">
        <v>8.4987980000000007</v>
      </c>
    </row>
    <row r="81" spans="1:3" ht="13" x14ac:dyDescent="0.15">
      <c r="A81" s="3">
        <v>29016</v>
      </c>
      <c r="B81" s="3">
        <v>3949</v>
      </c>
      <c r="C81" s="3">
        <v>7.347683</v>
      </c>
    </row>
    <row r="82" spans="1:3" ht="13" x14ac:dyDescent="0.15">
      <c r="A82" s="3">
        <v>21687</v>
      </c>
      <c r="B82" s="3">
        <v>2621</v>
      </c>
      <c r="C82" s="3">
        <v>8.2743230000000008</v>
      </c>
    </row>
    <row r="83" spans="1:3" ht="13" x14ac:dyDescent="0.15">
      <c r="A83" s="3">
        <v>29746</v>
      </c>
      <c r="B83" s="3">
        <v>4613</v>
      </c>
      <c r="C83" s="3">
        <v>6.4482980000000003</v>
      </c>
    </row>
    <row r="84" spans="1:3" ht="13" x14ac:dyDescent="0.15">
      <c r="A84" s="3">
        <v>22273</v>
      </c>
      <c r="B84" s="3">
        <v>2621</v>
      </c>
      <c r="C84" s="3">
        <v>8.4979019999999998</v>
      </c>
    </row>
    <row r="85" spans="1:3" ht="13" x14ac:dyDescent="0.15">
      <c r="A85" s="3">
        <v>30372</v>
      </c>
      <c r="B85" s="3">
        <v>4201</v>
      </c>
      <c r="C85" s="3">
        <v>7.2297070000000003</v>
      </c>
    </row>
    <row r="86" spans="1:3" ht="13" x14ac:dyDescent="0.15">
      <c r="A86" s="3">
        <v>22835</v>
      </c>
      <c r="B86" s="3">
        <v>2632</v>
      </c>
      <c r="C86" s="3">
        <v>8.6759120000000003</v>
      </c>
    </row>
    <row r="87" spans="1:3" ht="13" x14ac:dyDescent="0.15">
      <c r="A87" s="3">
        <v>31190</v>
      </c>
      <c r="B87" s="3">
        <v>4828</v>
      </c>
      <c r="C87" s="3">
        <v>6.4602320000000004</v>
      </c>
    </row>
    <row r="88" spans="1:3" ht="13" x14ac:dyDescent="0.15">
      <c r="A88" s="3">
        <v>23371</v>
      </c>
      <c r="B88" s="3">
        <v>2702</v>
      </c>
      <c r="C88" s="3">
        <v>8.6495189999999997</v>
      </c>
    </row>
    <row r="89" spans="1:3" ht="13" x14ac:dyDescent="0.15">
      <c r="A89" s="3">
        <v>31888</v>
      </c>
      <c r="B89" s="3">
        <v>4336</v>
      </c>
      <c r="C89" s="3">
        <v>7.3542439999999996</v>
      </c>
    </row>
    <row r="90" spans="1:3" ht="13" x14ac:dyDescent="0.15">
      <c r="A90" s="3">
        <v>23921</v>
      </c>
      <c r="B90" s="3">
        <v>2757</v>
      </c>
      <c r="C90" s="3">
        <v>8.6764600000000005</v>
      </c>
    </row>
    <row r="91" spans="1:3" ht="13" x14ac:dyDescent="0.15">
      <c r="A91" s="3">
        <v>32630</v>
      </c>
      <c r="B91" s="3">
        <v>4987</v>
      </c>
      <c r="C91" s="3">
        <v>6.5430120000000001</v>
      </c>
    </row>
    <row r="92" spans="1:3" ht="13" x14ac:dyDescent="0.15">
      <c r="A92" s="3">
        <v>24463</v>
      </c>
      <c r="B92" s="3">
        <v>2800</v>
      </c>
      <c r="C92" s="3">
        <v>8.7367860000000004</v>
      </c>
    </row>
    <row r="93" spans="1:3" ht="13" x14ac:dyDescent="0.15">
      <c r="A93" s="3">
        <v>33368</v>
      </c>
      <c r="B93" s="3">
        <v>4458</v>
      </c>
      <c r="C93" s="3">
        <v>7.4849709999999998</v>
      </c>
    </row>
    <row r="94" spans="1:3" ht="13" x14ac:dyDescent="0.15">
      <c r="A94" s="3">
        <v>24997</v>
      </c>
      <c r="B94" s="3">
        <v>2894</v>
      </c>
      <c r="C94" s="3">
        <v>8.6375259999999994</v>
      </c>
    </row>
    <row r="95" spans="1:3" ht="13" x14ac:dyDescent="0.15">
      <c r="A95" s="3">
        <v>34110</v>
      </c>
      <c r="B95" s="3">
        <v>5128</v>
      </c>
      <c r="C95" s="3">
        <v>6.6517160000000004</v>
      </c>
    </row>
    <row r="96" spans="1:3" ht="13" x14ac:dyDescent="0.15">
      <c r="A96" s="3">
        <v>25539</v>
      </c>
      <c r="B96" s="3">
        <v>2975</v>
      </c>
      <c r="C96" s="3">
        <v>8.5845380000000002</v>
      </c>
    </row>
    <row r="97" spans="1:3" ht="13" x14ac:dyDescent="0.15">
      <c r="A97" s="3">
        <v>34800</v>
      </c>
      <c r="B97" s="3">
        <v>4714</v>
      </c>
      <c r="C97" s="3">
        <v>7.3822660000000004</v>
      </c>
    </row>
    <row r="98" spans="1:3" ht="13" x14ac:dyDescent="0.15">
      <c r="A98" s="3">
        <v>26057</v>
      </c>
      <c r="B98" s="3">
        <v>3055</v>
      </c>
      <c r="C98" s="3">
        <v>8.5292960000000004</v>
      </c>
    </row>
    <row r="99" spans="1:3" ht="13" x14ac:dyDescent="0.15">
      <c r="A99" s="3">
        <v>35474</v>
      </c>
      <c r="B99" s="3">
        <v>5423</v>
      </c>
      <c r="C99" s="3">
        <v>6.541398</v>
      </c>
    </row>
    <row r="100" spans="1:3" ht="13" x14ac:dyDescent="0.15">
      <c r="A100" s="3">
        <v>26619</v>
      </c>
      <c r="B100" s="3">
        <v>3092</v>
      </c>
      <c r="C100" s="3">
        <v>8.6089909999999996</v>
      </c>
    </row>
    <row r="101" spans="1:3" ht="13" x14ac:dyDescent="0.15">
      <c r="A101" s="3">
        <v>36212</v>
      </c>
      <c r="B101" s="3">
        <v>4668</v>
      </c>
      <c r="C101" s="3">
        <v>7.757498</v>
      </c>
    </row>
    <row r="102" spans="1:3" ht="13" x14ac:dyDescent="0.15">
      <c r="A102" s="3">
        <v>27145</v>
      </c>
      <c r="B102" s="3">
        <v>3084</v>
      </c>
      <c r="C102" s="3">
        <v>8.8018809999999998</v>
      </c>
    </row>
    <row r="103" spans="1:3" ht="13" x14ac:dyDescent="0.15">
      <c r="A103" s="3">
        <v>36998</v>
      </c>
      <c r="B103" s="3">
        <v>5701</v>
      </c>
      <c r="C103" s="3">
        <v>6.489738</v>
      </c>
    </row>
    <row r="104" spans="1:3" ht="13" x14ac:dyDescent="0.15">
      <c r="A104" s="3">
        <v>27691</v>
      </c>
      <c r="B104" s="3">
        <v>3173</v>
      </c>
      <c r="C104" s="3">
        <v>8.7270719999999997</v>
      </c>
    </row>
    <row r="105" spans="1:3" ht="13" x14ac:dyDescent="0.15">
      <c r="A105" s="3">
        <v>37712</v>
      </c>
      <c r="B105" s="3">
        <v>5166</v>
      </c>
      <c r="C105" s="3">
        <v>7.3000389999999999</v>
      </c>
    </row>
    <row r="106" spans="1:3" ht="13" x14ac:dyDescent="0.15">
      <c r="A106" s="3">
        <v>28241</v>
      </c>
      <c r="B106" s="3">
        <v>3297</v>
      </c>
      <c r="C106" s="3">
        <v>8.5656660000000002</v>
      </c>
    </row>
    <row r="107" spans="1:3" ht="13" x14ac:dyDescent="0.15">
      <c r="A107" s="3">
        <v>38446</v>
      </c>
      <c r="B107" s="3">
        <v>5976</v>
      </c>
      <c r="C107" s="3">
        <v>6.4333999999999998</v>
      </c>
    </row>
    <row r="108" spans="1:3" ht="13" x14ac:dyDescent="0.15">
      <c r="A108" s="3">
        <v>28755</v>
      </c>
      <c r="B108" s="3">
        <v>3209</v>
      </c>
      <c r="C108" s="3">
        <v>8.9607349999999997</v>
      </c>
    </row>
    <row r="109" spans="1:3" ht="13" x14ac:dyDescent="0.15">
      <c r="A109" s="3">
        <v>39124</v>
      </c>
      <c r="B109" s="3">
        <v>4995</v>
      </c>
      <c r="C109" s="3">
        <v>7.8326330000000004</v>
      </c>
    </row>
    <row r="110" spans="1:3" ht="13" x14ac:dyDescent="0.15">
      <c r="A110" s="3">
        <v>29317</v>
      </c>
      <c r="B110" s="3">
        <v>3381</v>
      </c>
      <c r="C110" s="3">
        <v>8.6711030000000004</v>
      </c>
    </row>
    <row r="111" spans="1:3" ht="13" x14ac:dyDescent="0.15">
      <c r="A111" s="3">
        <v>39914</v>
      </c>
      <c r="B111" s="3">
        <v>6301</v>
      </c>
      <c r="C111" s="3">
        <v>6.3345500000000001</v>
      </c>
    </row>
    <row r="112" spans="1:3" ht="13" x14ac:dyDescent="0.15">
      <c r="A112" s="3">
        <v>29819</v>
      </c>
      <c r="B112" s="3">
        <v>3392</v>
      </c>
      <c r="C112" s="3">
        <v>8.7909780000000008</v>
      </c>
    </row>
    <row r="113" spans="1:3" ht="13" x14ac:dyDescent="0.15">
      <c r="A113" s="3">
        <v>40640</v>
      </c>
      <c r="B113" s="3">
        <v>5433</v>
      </c>
      <c r="C113" s="3">
        <v>7.4802140000000001</v>
      </c>
    </row>
    <row r="114" spans="1:3" ht="13" x14ac:dyDescent="0.15">
      <c r="A114" s="3">
        <v>30377</v>
      </c>
      <c r="B114" s="3">
        <v>3578</v>
      </c>
      <c r="C114" s="3">
        <v>8.4899389999999997</v>
      </c>
    </row>
    <row r="115" spans="1:3" ht="13" x14ac:dyDescent="0.15">
      <c r="A115" s="3">
        <v>41350</v>
      </c>
      <c r="B115" s="3">
        <v>6287</v>
      </c>
      <c r="C115" s="3">
        <v>6.577064</v>
      </c>
    </row>
    <row r="116" spans="1:3" ht="13" x14ac:dyDescent="0.15">
      <c r="A116" s="3">
        <v>30903</v>
      </c>
      <c r="B116" s="3">
        <v>3701</v>
      </c>
      <c r="C116" s="3">
        <v>8.3499049999999997</v>
      </c>
    </row>
    <row r="117" spans="1:3" ht="13" x14ac:dyDescent="0.15">
      <c r="A117" s="3">
        <v>42036</v>
      </c>
      <c r="B117" s="3">
        <v>5495</v>
      </c>
      <c r="C117" s="3">
        <v>7.649864</v>
      </c>
    </row>
    <row r="118" spans="1:3" ht="13" x14ac:dyDescent="0.15">
      <c r="A118" s="3">
        <v>31429</v>
      </c>
      <c r="B118" s="3">
        <v>3756</v>
      </c>
      <c r="C118" s="3">
        <v>8.3676790000000008</v>
      </c>
    </row>
    <row r="119" spans="1:3" ht="13" x14ac:dyDescent="0.15">
      <c r="A119" s="3">
        <v>42794</v>
      </c>
      <c r="B119" s="3">
        <v>6606</v>
      </c>
      <c r="C119" s="3">
        <v>6.4780499999999996</v>
      </c>
    </row>
    <row r="120" spans="1:3" ht="13" x14ac:dyDescent="0.15">
      <c r="A120" s="3">
        <v>32007</v>
      </c>
      <c r="B120" s="3">
        <v>3673</v>
      </c>
      <c r="C120" s="3">
        <v>8.7141300000000008</v>
      </c>
    </row>
    <row r="121" spans="1:3" ht="13" x14ac:dyDescent="0.15">
      <c r="A121" s="3">
        <v>43508</v>
      </c>
      <c r="B121" s="3">
        <v>5769</v>
      </c>
      <c r="C121" s="3">
        <v>7.5416879999999997</v>
      </c>
    </row>
    <row r="122" spans="1:3" ht="13" x14ac:dyDescent="0.15">
      <c r="A122" s="3">
        <v>32501</v>
      </c>
      <c r="B122" s="3">
        <v>3738</v>
      </c>
      <c r="C122" s="3">
        <v>8.6947569999999992</v>
      </c>
    </row>
    <row r="123" spans="1:3" ht="13" x14ac:dyDescent="0.15">
      <c r="A123" s="3">
        <v>44254</v>
      </c>
      <c r="B123" s="3">
        <v>6898</v>
      </c>
      <c r="C123" s="3">
        <v>6.415483</v>
      </c>
    </row>
    <row r="124" spans="1:3" ht="13" x14ac:dyDescent="0.15">
      <c r="A124" s="3">
        <v>33067</v>
      </c>
      <c r="B124" s="3">
        <v>3751</v>
      </c>
      <c r="C124" s="3">
        <v>8.8155160000000006</v>
      </c>
    </row>
    <row r="125" spans="1:3" ht="13" x14ac:dyDescent="0.15">
      <c r="A125" s="3">
        <v>44912</v>
      </c>
      <c r="B125" s="3">
        <v>5910</v>
      </c>
      <c r="C125" s="3">
        <v>7.5993230000000001</v>
      </c>
    </row>
    <row r="126" spans="1:3" ht="13" x14ac:dyDescent="0.15">
      <c r="A126" s="3">
        <v>33601</v>
      </c>
      <c r="B126" s="3">
        <v>3993</v>
      </c>
      <c r="C126" s="3">
        <v>8.4149759999999993</v>
      </c>
    </row>
    <row r="127" spans="1:3" ht="13" x14ac:dyDescent="0.15">
      <c r="A127" s="3">
        <v>45690</v>
      </c>
      <c r="B127" s="3">
        <v>7146</v>
      </c>
      <c r="C127" s="3">
        <v>6.3937869999999997</v>
      </c>
    </row>
    <row r="128" spans="1:3" ht="13" x14ac:dyDescent="0.15">
      <c r="A128" s="3">
        <v>34159</v>
      </c>
      <c r="B128" s="3">
        <v>4004</v>
      </c>
      <c r="C128" s="3">
        <v>8.5312190000000001</v>
      </c>
    </row>
    <row r="129" spans="1:3" ht="13" x14ac:dyDescent="0.15">
      <c r="A129" s="3">
        <v>46520</v>
      </c>
      <c r="B129" s="3">
        <v>6331</v>
      </c>
      <c r="C129" s="3">
        <v>7.3479700000000001</v>
      </c>
    </row>
    <row r="130" spans="1:3" ht="13" x14ac:dyDescent="0.15">
      <c r="A130" s="3">
        <v>34191</v>
      </c>
      <c r="B130" s="3">
        <v>4635</v>
      </c>
      <c r="C130" s="3">
        <v>7.3766990000000003</v>
      </c>
    </row>
    <row r="131" spans="1:3" ht="13" x14ac:dyDescent="0.15">
      <c r="A131" s="3">
        <v>45682</v>
      </c>
      <c r="B131" s="3">
        <v>7277</v>
      </c>
      <c r="C131" s="3">
        <v>6.2775869999999996</v>
      </c>
    </row>
    <row r="132" spans="1:3" ht="13" x14ac:dyDescent="0.15">
      <c r="A132" s="3">
        <v>33593</v>
      </c>
      <c r="B132" s="3">
        <v>4210</v>
      </c>
      <c r="C132" s="3">
        <v>7.9793349999999998</v>
      </c>
    </row>
    <row r="133" spans="1:3" ht="13" x14ac:dyDescent="0.15">
      <c r="A133" s="3">
        <v>44968</v>
      </c>
      <c r="B133" s="3">
        <v>6417</v>
      </c>
      <c r="C133" s="3">
        <v>7.0076359999999998</v>
      </c>
    </row>
    <row r="134" spans="1:3" ht="13" x14ac:dyDescent="0.15">
      <c r="A134" s="3">
        <v>33071</v>
      </c>
      <c r="B134" s="3">
        <v>4239</v>
      </c>
      <c r="C134" s="3">
        <v>7.8016040000000002</v>
      </c>
    </row>
    <row r="135" spans="1:3" ht="13" x14ac:dyDescent="0.15">
      <c r="A135" s="3">
        <v>44226</v>
      </c>
      <c r="B135" s="3">
        <v>6852</v>
      </c>
      <c r="C135" s="3">
        <v>6.454466</v>
      </c>
    </row>
    <row r="136" spans="1:3" ht="13" x14ac:dyDescent="0.15">
      <c r="A136" s="3">
        <v>32517</v>
      </c>
      <c r="B136" s="3">
        <v>4095</v>
      </c>
      <c r="C136" s="3">
        <v>7.9406600000000003</v>
      </c>
    </row>
    <row r="137" spans="1:3" ht="13" x14ac:dyDescent="0.15">
      <c r="A137" s="3">
        <v>43516</v>
      </c>
      <c r="B137" s="3">
        <v>6410</v>
      </c>
      <c r="C137" s="3">
        <v>6.788767</v>
      </c>
    </row>
    <row r="138" spans="1:3" ht="13" x14ac:dyDescent="0.15">
      <c r="A138" s="3">
        <v>31991</v>
      </c>
      <c r="B138" s="3">
        <v>4069</v>
      </c>
      <c r="C138" s="3">
        <v>7.8621280000000002</v>
      </c>
    </row>
    <row r="139" spans="1:3" ht="13" x14ac:dyDescent="0.15">
      <c r="A139" s="3">
        <v>42814</v>
      </c>
      <c r="B139" s="3">
        <v>6714</v>
      </c>
      <c r="C139" s="3">
        <v>6.376824</v>
      </c>
    </row>
    <row r="140" spans="1:3" ht="13" x14ac:dyDescent="0.15">
      <c r="A140" s="3">
        <v>31469</v>
      </c>
      <c r="B140" s="3">
        <v>4043</v>
      </c>
      <c r="C140" s="3">
        <v>7.7835760000000001</v>
      </c>
    </row>
    <row r="141" spans="1:3" ht="13" x14ac:dyDescent="0.15">
      <c r="A141" s="3">
        <v>42092</v>
      </c>
      <c r="B141" s="3">
        <v>6546</v>
      </c>
      <c r="C141" s="3">
        <v>6.430186</v>
      </c>
    </row>
    <row r="142" spans="1:3" ht="13" x14ac:dyDescent="0.15">
      <c r="A142" s="3">
        <v>30907</v>
      </c>
      <c r="B142" s="3">
        <v>3950</v>
      </c>
      <c r="C142" s="3">
        <v>7.8245570000000004</v>
      </c>
    </row>
    <row r="143" spans="1:3" ht="13" x14ac:dyDescent="0.15">
      <c r="A143" s="3">
        <v>41346</v>
      </c>
      <c r="B143" s="3">
        <v>6820</v>
      </c>
      <c r="C143" s="3">
        <v>6.0624630000000002</v>
      </c>
    </row>
    <row r="144" spans="1:3" ht="13" x14ac:dyDescent="0.15">
      <c r="A144" s="3">
        <v>30365</v>
      </c>
      <c r="B144" s="3">
        <v>3942</v>
      </c>
      <c r="C144" s="3">
        <v>7.7029430000000003</v>
      </c>
    </row>
    <row r="145" spans="1:3" ht="13" x14ac:dyDescent="0.15">
      <c r="A145" s="3">
        <v>40644</v>
      </c>
      <c r="B145" s="3">
        <v>6065</v>
      </c>
      <c r="C145" s="3">
        <v>6.7014019999999999</v>
      </c>
    </row>
    <row r="146" spans="1:3" ht="13" x14ac:dyDescent="0.15">
      <c r="A146" s="3">
        <v>29839</v>
      </c>
      <c r="B146" s="3">
        <v>3688</v>
      </c>
      <c r="C146" s="3">
        <v>8.0908359999999995</v>
      </c>
    </row>
    <row r="147" spans="1:3" ht="13" x14ac:dyDescent="0.15">
      <c r="A147" s="3">
        <v>39914</v>
      </c>
      <c r="B147" s="3">
        <v>6532</v>
      </c>
      <c r="C147" s="3">
        <v>6.1105330000000002</v>
      </c>
    </row>
    <row r="148" spans="1:3" ht="13" x14ac:dyDescent="0.15">
      <c r="A148" s="3">
        <v>29281</v>
      </c>
      <c r="B148" s="3">
        <v>3721</v>
      </c>
      <c r="C148" s="3">
        <v>7.8691209999999998</v>
      </c>
    </row>
    <row r="149" spans="1:3" ht="13" x14ac:dyDescent="0.15">
      <c r="A149" s="3">
        <v>39140</v>
      </c>
      <c r="B149" s="3">
        <v>5749</v>
      </c>
      <c r="C149" s="3">
        <v>6.808141</v>
      </c>
    </row>
    <row r="150" spans="1:3" ht="13" x14ac:dyDescent="0.15">
      <c r="A150" s="3">
        <v>28735</v>
      </c>
      <c r="B150" s="3">
        <v>3732</v>
      </c>
      <c r="C150" s="3">
        <v>7.6996250000000002</v>
      </c>
    </row>
    <row r="151" spans="1:3" ht="13" x14ac:dyDescent="0.15">
      <c r="A151" s="3">
        <v>38434</v>
      </c>
      <c r="B151" s="3">
        <v>6266</v>
      </c>
      <c r="C151" s="3">
        <v>6.1337380000000001</v>
      </c>
    </row>
    <row r="152" spans="1:3" ht="13" x14ac:dyDescent="0.15">
      <c r="A152" s="3">
        <v>28217</v>
      </c>
      <c r="B152" s="3">
        <v>3522</v>
      </c>
      <c r="C152" s="3">
        <v>8.0116420000000002</v>
      </c>
    </row>
    <row r="153" spans="1:3" ht="13" x14ac:dyDescent="0.15">
      <c r="A153" s="3">
        <v>37712</v>
      </c>
      <c r="B153" s="3">
        <v>5693</v>
      </c>
      <c r="C153" s="3">
        <v>6.6242749999999999</v>
      </c>
    </row>
    <row r="154" spans="1:3" ht="13" x14ac:dyDescent="0.15">
      <c r="A154" s="3">
        <v>27667</v>
      </c>
      <c r="B154" s="3">
        <v>3554</v>
      </c>
      <c r="C154" s="3">
        <v>7.7847499999999998</v>
      </c>
    </row>
    <row r="155" spans="1:3" ht="13" x14ac:dyDescent="0.15">
      <c r="A155" s="3">
        <v>37002</v>
      </c>
      <c r="B155" s="3">
        <v>5871</v>
      </c>
      <c r="C155" s="3">
        <v>6.3025039999999999</v>
      </c>
    </row>
    <row r="156" spans="1:3" ht="13" x14ac:dyDescent="0.15">
      <c r="A156" s="3">
        <v>27153</v>
      </c>
      <c r="B156" s="3">
        <v>3315</v>
      </c>
      <c r="C156" s="3">
        <v>8.1909500000000008</v>
      </c>
    </row>
    <row r="157" spans="1:3" ht="13" x14ac:dyDescent="0.15">
      <c r="A157" s="3">
        <v>36248</v>
      </c>
      <c r="B157" s="3">
        <v>5230</v>
      </c>
      <c r="C157" s="3">
        <v>6.9307840000000001</v>
      </c>
    </row>
    <row r="158" spans="1:3" ht="13" x14ac:dyDescent="0.15">
      <c r="A158" s="3">
        <v>26595</v>
      </c>
      <c r="B158" s="3">
        <v>3493</v>
      </c>
      <c r="C158" s="3">
        <v>7.6137990000000002</v>
      </c>
    </row>
    <row r="159" spans="1:3" ht="13" x14ac:dyDescent="0.15">
      <c r="A159" s="3">
        <v>35518</v>
      </c>
      <c r="B159" s="3">
        <v>5870</v>
      </c>
      <c r="C159" s="3">
        <v>6.0507660000000003</v>
      </c>
    </row>
    <row r="160" spans="1:3" ht="13" x14ac:dyDescent="0.15">
      <c r="A160" s="3">
        <v>26065</v>
      </c>
      <c r="B160" s="3">
        <v>3206</v>
      </c>
      <c r="C160" s="3">
        <v>8.1300690000000007</v>
      </c>
    </row>
    <row r="161" spans="1:3" ht="13" x14ac:dyDescent="0.15">
      <c r="A161" s="3">
        <v>34844</v>
      </c>
      <c r="B161" s="3">
        <v>5551</v>
      </c>
      <c r="C161" s="3">
        <v>6.2770669999999997</v>
      </c>
    </row>
    <row r="162" spans="1:3" ht="13" x14ac:dyDescent="0.15">
      <c r="A162" s="3">
        <v>25527</v>
      </c>
      <c r="B162" s="3">
        <v>3145</v>
      </c>
      <c r="C162" s="3">
        <v>8.1166929999999997</v>
      </c>
    </row>
    <row r="163" spans="1:3" ht="13" x14ac:dyDescent="0.15">
      <c r="A163" s="3">
        <v>34070</v>
      </c>
      <c r="B163" s="3">
        <v>5417</v>
      </c>
      <c r="C163" s="3">
        <v>6.2894589999999999</v>
      </c>
    </row>
    <row r="164" spans="1:3" ht="13" x14ac:dyDescent="0.15">
      <c r="A164" s="3">
        <v>24993</v>
      </c>
      <c r="B164" s="3">
        <v>3045</v>
      </c>
      <c r="C164" s="3">
        <v>8.2078819999999997</v>
      </c>
    </row>
    <row r="165" spans="1:3" ht="13" x14ac:dyDescent="0.15">
      <c r="A165" s="3">
        <v>33372</v>
      </c>
      <c r="B165" s="3">
        <v>5006</v>
      </c>
      <c r="C165" s="3">
        <v>6.6664000000000003</v>
      </c>
    </row>
    <row r="166" spans="1:3" ht="13" x14ac:dyDescent="0.15">
      <c r="A166" s="3">
        <v>24459</v>
      </c>
      <c r="B166" s="3">
        <v>2979</v>
      </c>
      <c r="C166" s="3">
        <v>8.2104730000000004</v>
      </c>
    </row>
    <row r="167" spans="1:3" ht="13" x14ac:dyDescent="0.15">
      <c r="A167" s="3">
        <v>32650</v>
      </c>
      <c r="B167" s="3">
        <v>5285</v>
      </c>
      <c r="C167" s="3">
        <v>6.1778620000000002</v>
      </c>
    </row>
    <row r="168" spans="1:3" ht="13" x14ac:dyDescent="0.15">
      <c r="A168" s="3">
        <v>23909</v>
      </c>
      <c r="B168" s="3">
        <v>2918</v>
      </c>
      <c r="C168" s="3">
        <v>8.1936250000000008</v>
      </c>
    </row>
    <row r="169" spans="1:3" ht="13" x14ac:dyDescent="0.15">
      <c r="A169" s="3">
        <v>31932</v>
      </c>
      <c r="B169" s="3">
        <v>4724</v>
      </c>
      <c r="C169" s="3">
        <v>6.7595260000000001</v>
      </c>
    </row>
    <row r="170" spans="1:3" ht="13" x14ac:dyDescent="0.15">
      <c r="A170" s="3">
        <v>23375</v>
      </c>
      <c r="B170" s="3">
        <v>2923</v>
      </c>
      <c r="C170" s="3">
        <v>7.9969210000000004</v>
      </c>
    </row>
    <row r="171" spans="1:3" ht="13" x14ac:dyDescent="0.15">
      <c r="A171" s="3">
        <v>31202</v>
      </c>
      <c r="B171" s="3">
        <v>5080</v>
      </c>
      <c r="C171" s="3">
        <v>6.1421260000000002</v>
      </c>
    </row>
    <row r="172" spans="1:3" ht="13" x14ac:dyDescent="0.15">
      <c r="A172" s="3">
        <v>22841</v>
      </c>
      <c r="B172" s="3">
        <v>2810</v>
      </c>
      <c r="C172" s="3">
        <v>8.1284690000000008</v>
      </c>
    </row>
    <row r="173" spans="1:3" ht="13" x14ac:dyDescent="0.15">
      <c r="A173" s="3">
        <v>30472</v>
      </c>
      <c r="B173" s="3">
        <v>4516</v>
      </c>
      <c r="C173" s="3">
        <v>6.7475639999999997</v>
      </c>
    </row>
    <row r="174" spans="1:3" ht="13" x14ac:dyDescent="0.15">
      <c r="A174" s="3">
        <v>22307</v>
      </c>
      <c r="B174" s="3">
        <v>2783</v>
      </c>
      <c r="C174" s="3">
        <v>8.0154499999999995</v>
      </c>
    </row>
    <row r="175" spans="1:3" ht="13" x14ac:dyDescent="0.15">
      <c r="A175" s="3">
        <v>29734</v>
      </c>
      <c r="B175" s="3">
        <v>4710</v>
      </c>
      <c r="C175" s="3">
        <v>6.312951</v>
      </c>
    </row>
    <row r="176" spans="1:3" ht="13" x14ac:dyDescent="0.15">
      <c r="A176" s="3">
        <v>21785</v>
      </c>
      <c r="B176" s="3">
        <v>2785</v>
      </c>
      <c r="C176" s="3">
        <v>7.8222620000000003</v>
      </c>
    </row>
    <row r="177" spans="1:3" ht="13" x14ac:dyDescent="0.15">
      <c r="A177" s="3">
        <v>29004</v>
      </c>
      <c r="B177" s="3">
        <v>4498</v>
      </c>
      <c r="C177" s="3">
        <v>6.4481989999999998</v>
      </c>
    </row>
    <row r="178" spans="1:3" ht="13" x14ac:dyDescent="0.15">
      <c r="A178" s="3">
        <v>21255</v>
      </c>
      <c r="B178" s="3">
        <v>2609</v>
      </c>
      <c r="C178" s="3">
        <v>8.1467989999999997</v>
      </c>
    </row>
    <row r="179" spans="1:3" ht="13" x14ac:dyDescent="0.15">
      <c r="A179" s="3">
        <v>28298</v>
      </c>
      <c r="B179" s="3">
        <v>4747</v>
      </c>
      <c r="C179" s="3">
        <v>5.961239</v>
      </c>
    </row>
    <row r="180" spans="1:3" ht="13" x14ac:dyDescent="0.15">
      <c r="A180" s="3">
        <v>20693</v>
      </c>
      <c r="B180" s="3">
        <v>2682</v>
      </c>
      <c r="C180" s="3">
        <v>7.7155110000000002</v>
      </c>
    </row>
    <row r="181" spans="1:3" ht="13" x14ac:dyDescent="0.15">
      <c r="A181" s="3">
        <v>27588</v>
      </c>
      <c r="B181" s="3">
        <v>4314</v>
      </c>
      <c r="C181" s="3">
        <v>6.3949930000000004</v>
      </c>
    </row>
    <row r="182" spans="1:3" ht="13" x14ac:dyDescent="0.15">
      <c r="A182" s="3">
        <v>20159</v>
      </c>
      <c r="B182" s="3">
        <v>2643</v>
      </c>
      <c r="C182" s="3">
        <v>7.6273169999999997</v>
      </c>
    </row>
    <row r="183" spans="1:3" ht="13" x14ac:dyDescent="0.15">
      <c r="A183" s="3">
        <v>26850</v>
      </c>
      <c r="B183" s="3">
        <v>4411</v>
      </c>
      <c r="C183" s="3">
        <v>6.0870550000000003</v>
      </c>
    </row>
    <row r="184" spans="1:3" ht="13" x14ac:dyDescent="0.15">
      <c r="A184" s="3">
        <v>19621</v>
      </c>
      <c r="B184" s="3">
        <v>2510</v>
      </c>
      <c r="C184" s="3">
        <v>7.817132</v>
      </c>
    </row>
    <row r="185" spans="1:3" ht="13" x14ac:dyDescent="0.15">
      <c r="A185" s="3">
        <v>26108</v>
      </c>
      <c r="B185" s="3">
        <v>3868</v>
      </c>
      <c r="C185" s="3">
        <v>6.7497420000000004</v>
      </c>
    </row>
    <row r="186" spans="1:3" ht="13" x14ac:dyDescent="0.15">
      <c r="A186" s="3">
        <v>19089</v>
      </c>
      <c r="B186" s="3">
        <v>2362</v>
      </c>
      <c r="C186" s="3">
        <v>8.0817110000000003</v>
      </c>
    </row>
    <row r="187" spans="1:3" ht="13" x14ac:dyDescent="0.15">
      <c r="A187" s="3">
        <v>25310</v>
      </c>
      <c r="B187" s="3">
        <v>4158</v>
      </c>
      <c r="C187" s="3">
        <v>6.0870610000000003</v>
      </c>
    </row>
    <row r="188" spans="1:3" ht="13" x14ac:dyDescent="0.15">
      <c r="A188" s="3">
        <v>18481</v>
      </c>
      <c r="B188" s="3">
        <v>2289</v>
      </c>
      <c r="C188" s="3">
        <v>8.0738319999999995</v>
      </c>
    </row>
    <row r="189" spans="1:3" ht="13" x14ac:dyDescent="0.15">
      <c r="A189" s="3">
        <v>24580</v>
      </c>
      <c r="B189" s="3">
        <v>3607</v>
      </c>
      <c r="C189" s="3">
        <v>6.8145280000000001</v>
      </c>
    </row>
    <row r="190" spans="1:3" ht="13" x14ac:dyDescent="0.15">
      <c r="A190" s="3">
        <v>17959</v>
      </c>
      <c r="B190" s="3">
        <v>2210</v>
      </c>
      <c r="C190" s="3">
        <v>8.1262450000000008</v>
      </c>
    </row>
    <row r="191" spans="1:3" ht="13" x14ac:dyDescent="0.15">
      <c r="A191" s="3">
        <v>23886</v>
      </c>
      <c r="B191" s="3">
        <v>3835</v>
      </c>
      <c r="C191" s="3">
        <v>6.2284230000000003</v>
      </c>
    </row>
    <row r="192" spans="1:3" ht="13" x14ac:dyDescent="0.15">
      <c r="A192" s="3">
        <v>17493</v>
      </c>
      <c r="B192" s="3">
        <v>2115</v>
      </c>
      <c r="C192" s="3">
        <v>8.2709220000000006</v>
      </c>
    </row>
    <row r="193" spans="1:3" ht="13" x14ac:dyDescent="0.15">
      <c r="A193" s="3">
        <v>23124</v>
      </c>
      <c r="B193" s="3">
        <v>3413</v>
      </c>
      <c r="C193" s="3">
        <v>6.775271</v>
      </c>
    </row>
    <row r="194" spans="1:3" ht="13" x14ac:dyDescent="0.15">
      <c r="A194" s="3">
        <v>16913</v>
      </c>
      <c r="B194" s="3">
        <v>1982</v>
      </c>
      <c r="C194" s="3">
        <v>8.5332989999999995</v>
      </c>
    </row>
    <row r="195" spans="1:3" ht="13" x14ac:dyDescent="0.15">
      <c r="A195" s="3">
        <v>22442</v>
      </c>
      <c r="B195" s="3">
        <v>3525</v>
      </c>
      <c r="C195" s="3">
        <v>6.3665250000000002</v>
      </c>
    </row>
    <row r="196" spans="1:3" ht="13" x14ac:dyDescent="0.15">
      <c r="A196" s="3">
        <v>16387</v>
      </c>
      <c r="B196" s="3">
        <v>1994</v>
      </c>
      <c r="C196" s="3">
        <v>8.2181549999999994</v>
      </c>
    </row>
    <row r="197" spans="1:3" ht="13" x14ac:dyDescent="0.15">
      <c r="A197" s="3">
        <v>21760</v>
      </c>
      <c r="B197" s="3">
        <v>3087</v>
      </c>
      <c r="C197" s="3">
        <v>7.048915</v>
      </c>
    </row>
    <row r="198" spans="1:3" ht="13" x14ac:dyDescent="0.15">
      <c r="A198" s="3">
        <v>15859</v>
      </c>
      <c r="B198" s="3">
        <v>1857</v>
      </c>
      <c r="C198" s="3">
        <v>8.5401179999999997</v>
      </c>
    </row>
    <row r="199" spans="1:3" ht="13" x14ac:dyDescent="0.15">
      <c r="A199" s="3">
        <v>21022</v>
      </c>
      <c r="B199" s="3">
        <v>3251</v>
      </c>
      <c r="C199" s="3">
        <v>6.4663180000000002</v>
      </c>
    </row>
    <row r="200" spans="1:3" ht="13" x14ac:dyDescent="0.15">
      <c r="A200" s="3">
        <v>15265</v>
      </c>
      <c r="B200" s="3">
        <v>1852</v>
      </c>
      <c r="C200" s="3">
        <v>8.2424400000000002</v>
      </c>
    </row>
    <row r="201" spans="1:3" ht="13" x14ac:dyDescent="0.15">
      <c r="A201" s="3">
        <v>20296</v>
      </c>
      <c r="B201" s="3">
        <v>2836</v>
      </c>
      <c r="C201" s="3">
        <v>7.1565589999999997</v>
      </c>
    </row>
    <row r="202" spans="1:3" ht="13" x14ac:dyDescent="0.15">
      <c r="A202" s="3">
        <v>14775</v>
      </c>
      <c r="B202" s="3">
        <v>1722</v>
      </c>
      <c r="C202" s="3">
        <v>8.5801390000000008</v>
      </c>
    </row>
    <row r="203" spans="1:3" ht="13" x14ac:dyDescent="0.15">
      <c r="A203" s="3">
        <v>19542</v>
      </c>
      <c r="B203" s="3">
        <v>2990</v>
      </c>
      <c r="C203" s="3">
        <v>6.5357859999999999</v>
      </c>
    </row>
    <row r="204" spans="1:3" ht="13" x14ac:dyDescent="0.15">
      <c r="A204" s="3">
        <v>14225</v>
      </c>
      <c r="B204" s="3">
        <v>1625</v>
      </c>
      <c r="C204" s="3">
        <v>8.7538459999999993</v>
      </c>
    </row>
    <row r="205" spans="1:3" ht="13" x14ac:dyDescent="0.15">
      <c r="A205" s="3">
        <v>18744</v>
      </c>
      <c r="B205" s="3">
        <v>2600</v>
      </c>
      <c r="C205" s="3">
        <v>7.2092309999999999</v>
      </c>
    </row>
    <row r="206" spans="1:3" ht="13" x14ac:dyDescent="0.15">
      <c r="A206" s="3">
        <v>13639</v>
      </c>
      <c r="B206" s="3">
        <v>1616</v>
      </c>
      <c r="C206" s="3">
        <v>8.4399750000000004</v>
      </c>
    </row>
    <row r="207" spans="1:3" ht="13" x14ac:dyDescent="0.15">
      <c r="A207" s="3">
        <v>18106</v>
      </c>
      <c r="B207" s="3">
        <v>2719</v>
      </c>
      <c r="C207" s="3">
        <v>6.6590660000000002</v>
      </c>
    </row>
    <row r="208" spans="1:3" ht="13" x14ac:dyDescent="0.15">
      <c r="A208" s="3">
        <v>13003</v>
      </c>
      <c r="B208" s="3">
        <v>1526</v>
      </c>
      <c r="C208" s="3">
        <v>8.5209689999999991</v>
      </c>
    </row>
    <row r="209" spans="1:3" ht="13" x14ac:dyDescent="0.15">
      <c r="A209" s="3">
        <v>17236</v>
      </c>
      <c r="B209" s="3">
        <v>2255</v>
      </c>
      <c r="C209" s="3">
        <v>7.643459</v>
      </c>
    </row>
    <row r="210" spans="1:3" ht="13" x14ac:dyDescent="0.15">
      <c r="A210" s="3">
        <v>12455</v>
      </c>
      <c r="B210" s="3">
        <v>1426</v>
      </c>
      <c r="C210" s="3">
        <v>8.7342209999999998</v>
      </c>
    </row>
    <row r="211" spans="1:3" ht="13" x14ac:dyDescent="0.15">
      <c r="A211" s="3">
        <v>16626</v>
      </c>
      <c r="B211" s="3">
        <v>2556</v>
      </c>
      <c r="C211" s="3">
        <v>6.5046949999999999</v>
      </c>
    </row>
    <row r="212" spans="1:3" ht="13" x14ac:dyDescent="0.15">
      <c r="A212" s="3">
        <v>12053</v>
      </c>
      <c r="B212" s="3">
        <v>1394</v>
      </c>
      <c r="C212" s="3">
        <v>8.6463409999999996</v>
      </c>
    </row>
    <row r="213" spans="1:3" ht="13" x14ac:dyDescent="0.15">
      <c r="A213" s="3">
        <v>15768</v>
      </c>
      <c r="B213" s="3">
        <v>2213</v>
      </c>
      <c r="C213" s="3">
        <v>7.1251689999999996</v>
      </c>
    </row>
    <row r="214" spans="1:3" ht="13" x14ac:dyDescent="0.15">
      <c r="A214" s="3">
        <v>11491</v>
      </c>
      <c r="B214" s="3">
        <v>1358</v>
      </c>
      <c r="C214" s="3">
        <v>8.4617079999999998</v>
      </c>
    </row>
    <row r="215" spans="1:3" ht="13" x14ac:dyDescent="0.15">
      <c r="A215" s="3">
        <v>15182</v>
      </c>
      <c r="B215" s="3">
        <v>2369</v>
      </c>
      <c r="C215" s="3">
        <v>6.4086109999999996</v>
      </c>
    </row>
    <row r="216" spans="1:3" ht="13" x14ac:dyDescent="0.15">
      <c r="A216" s="3">
        <v>10973</v>
      </c>
      <c r="B216" s="3">
        <v>1284</v>
      </c>
      <c r="C216" s="3">
        <v>8.5459499999999995</v>
      </c>
    </row>
    <row r="217" spans="1:3" ht="13" x14ac:dyDescent="0.15">
      <c r="A217" s="3">
        <v>14500</v>
      </c>
      <c r="B217" s="3">
        <v>2036</v>
      </c>
      <c r="C217" s="3">
        <v>7.1218079999999997</v>
      </c>
    </row>
    <row r="218" spans="1:3" ht="13" x14ac:dyDescent="0.15">
      <c r="A218" s="3">
        <v>10335</v>
      </c>
      <c r="B218" s="3">
        <v>1160</v>
      </c>
      <c r="C218" s="3">
        <v>8.9094829999999998</v>
      </c>
    </row>
    <row r="219" spans="1:3" ht="13" x14ac:dyDescent="0.15">
      <c r="A219" s="3">
        <v>13754</v>
      </c>
      <c r="B219" s="3">
        <v>2038</v>
      </c>
      <c r="C219" s="3">
        <v>6.7487729999999999</v>
      </c>
    </row>
    <row r="220" spans="1:3" ht="13" x14ac:dyDescent="0.15">
      <c r="A220" s="3">
        <v>9895</v>
      </c>
      <c r="B220" s="3">
        <v>1135</v>
      </c>
      <c r="C220" s="3">
        <v>8.7180610000000005</v>
      </c>
    </row>
    <row r="221" spans="1:3" ht="13" x14ac:dyDescent="0.15">
      <c r="A221" s="3">
        <v>13028</v>
      </c>
      <c r="B221" s="3">
        <v>1815</v>
      </c>
      <c r="C221" s="3">
        <v>7.1779609999999998</v>
      </c>
    </row>
    <row r="222" spans="1:3" ht="13" x14ac:dyDescent="0.15">
      <c r="A222" s="3">
        <v>9239</v>
      </c>
      <c r="B222" s="3">
        <v>1063</v>
      </c>
      <c r="C222" s="3">
        <v>8.6914400000000001</v>
      </c>
    </row>
    <row r="223" spans="1:3" ht="13" x14ac:dyDescent="0.15">
      <c r="A223" s="3">
        <v>12290</v>
      </c>
      <c r="B223" s="3">
        <v>1846</v>
      </c>
      <c r="C223" s="3">
        <v>6.6576380000000004</v>
      </c>
    </row>
    <row r="224" spans="1:3" ht="13" x14ac:dyDescent="0.15">
      <c r="A224" s="3">
        <v>8799</v>
      </c>
      <c r="B224" s="3">
        <v>958</v>
      </c>
      <c r="C224" s="3">
        <v>9.1847600000000007</v>
      </c>
    </row>
    <row r="225" spans="1:3" ht="13" x14ac:dyDescent="0.15">
      <c r="A225" s="3">
        <v>11488</v>
      </c>
      <c r="B225" s="3">
        <v>1511</v>
      </c>
      <c r="C225" s="3">
        <v>7.6029119999999999</v>
      </c>
    </row>
    <row r="226" spans="1:3" ht="13" x14ac:dyDescent="0.15">
      <c r="A226" s="3">
        <v>8277</v>
      </c>
      <c r="B226" s="3">
        <v>939</v>
      </c>
      <c r="C226" s="3">
        <v>8.8146959999999996</v>
      </c>
    </row>
    <row r="227" spans="1:3" ht="13" x14ac:dyDescent="0.15">
      <c r="A227" s="3">
        <v>10762</v>
      </c>
      <c r="B227" s="3">
        <v>1558</v>
      </c>
      <c r="C227" s="3">
        <v>6.9075740000000003</v>
      </c>
    </row>
    <row r="228" spans="1:3" ht="13" x14ac:dyDescent="0.15">
      <c r="A228" s="3">
        <v>7633</v>
      </c>
      <c r="B228" s="3">
        <v>865</v>
      </c>
      <c r="C228" s="3">
        <v>8.8242779999999996</v>
      </c>
    </row>
    <row r="229" spans="1:3" ht="13" x14ac:dyDescent="0.15">
      <c r="A229" s="3">
        <v>10140</v>
      </c>
      <c r="B229" s="3">
        <v>1352</v>
      </c>
      <c r="C229" s="3">
        <v>7.5</v>
      </c>
    </row>
    <row r="230" spans="1:3" ht="13" x14ac:dyDescent="0.15">
      <c r="A230" s="3">
        <v>7111</v>
      </c>
      <c r="B230" s="3">
        <v>740</v>
      </c>
      <c r="C230" s="3">
        <v>9.6094600000000003</v>
      </c>
    </row>
    <row r="231" spans="1:3" ht="13" x14ac:dyDescent="0.15">
      <c r="A231" s="3">
        <v>9418</v>
      </c>
      <c r="B231" s="3">
        <v>1384</v>
      </c>
      <c r="C231" s="3">
        <v>6.8049140000000001</v>
      </c>
    </row>
    <row r="232" spans="1:3" ht="13" x14ac:dyDescent="0.15">
      <c r="A232" s="3">
        <v>6637</v>
      </c>
      <c r="B232" s="3">
        <v>745</v>
      </c>
      <c r="C232" s="3">
        <v>8.9087250000000004</v>
      </c>
    </row>
    <row r="233" spans="1:3" ht="13" x14ac:dyDescent="0.15">
      <c r="A233" s="3">
        <v>8472</v>
      </c>
      <c r="B233" s="3">
        <v>1101</v>
      </c>
      <c r="C233" s="3">
        <v>7.6948230000000004</v>
      </c>
    </row>
    <row r="234" spans="1:3" ht="13" x14ac:dyDescent="0.15">
      <c r="A234" s="3">
        <v>6069</v>
      </c>
      <c r="B234" s="3">
        <v>644</v>
      </c>
      <c r="C234" s="3">
        <v>9.4239130000000007</v>
      </c>
    </row>
    <row r="235" spans="1:3" ht="13" x14ac:dyDescent="0.15">
      <c r="A235" s="3">
        <v>7810</v>
      </c>
      <c r="B235" s="3">
        <v>1042</v>
      </c>
      <c r="C235" s="3">
        <v>7.4952019999999999</v>
      </c>
    </row>
    <row r="236" spans="1:3" ht="13" x14ac:dyDescent="0.15">
      <c r="A236" s="3">
        <v>5483</v>
      </c>
      <c r="B236" s="3">
        <v>604</v>
      </c>
      <c r="C236" s="3">
        <v>9.077814</v>
      </c>
    </row>
    <row r="237" spans="1:3" ht="13" x14ac:dyDescent="0.15">
      <c r="A237" s="3">
        <v>7060</v>
      </c>
      <c r="B237" s="3">
        <v>904</v>
      </c>
      <c r="C237" s="3">
        <v>7.8097339999999997</v>
      </c>
    </row>
    <row r="238" spans="1:3" ht="13" x14ac:dyDescent="0.15">
      <c r="A238" s="3">
        <v>4905</v>
      </c>
      <c r="B238" s="3">
        <v>492</v>
      </c>
      <c r="C238" s="3">
        <v>9.9695119999999999</v>
      </c>
    </row>
    <row r="239" spans="1:3" ht="13" x14ac:dyDescent="0.15">
      <c r="A239" s="3">
        <v>6316</v>
      </c>
      <c r="B239" s="3">
        <v>833</v>
      </c>
      <c r="C239" s="3">
        <v>7.5822329999999996</v>
      </c>
    </row>
    <row r="240" spans="1:3" ht="13" x14ac:dyDescent="0.15">
      <c r="A240" s="3">
        <v>4339</v>
      </c>
      <c r="B240" s="3">
        <v>454</v>
      </c>
      <c r="C240" s="3">
        <v>9.5572689999999998</v>
      </c>
    </row>
    <row r="241" spans="1:3" ht="13" x14ac:dyDescent="0.15">
      <c r="A241" s="3">
        <v>5417</v>
      </c>
      <c r="B241" s="3">
        <v>677</v>
      </c>
      <c r="C241" s="3">
        <v>8.0014769999999995</v>
      </c>
    </row>
    <row r="242" spans="1:3" ht="13" x14ac:dyDescent="0.15">
      <c r="A242" s="3">
        <v>3701</v>
      </c>
      <c r="B242" s="3">
        <v>368</v>
      </c>
      <c r="C242" s="3">
        <v>10.057065</v>
      </c>
    </row>
    <row r="243" spans="1:3" ht="13" x14ac:dyDescent="0.15">
      <c r="A243" s="3">
        <v>4722</v>
      </c>
      <c r="B243" s="3">
        <v>612</v>
      </c>
      <c r="C243" s="3">
        <v>7.7156859999999998</v>
      </c>
    </row>
    <row r="244" spans="1:3" ht="13" x14ac:dyDescent="0.15">
      <c r="A244" s="3">
        <v>3097</v>
      </c>
      <c r="B244" s="3">
        <v>320</v>
      </c>
      <c r="C244" s="3">
        <v>9.6781249999999996</v>
      </c>
    </row>
    <row r="245" spans="1:3" ht="13" x14ac:dyDescent="0.15">
      <c r="A245" s="3">
        <v>4024</v>
      </c>
      <c r="B245" s="3">
        <v>496</v>
      </c>
      <c r="C245" s="3">
        <v>8.1129040000000003</v>
      </c>
    </row>
    <row r="246" spans="1:3" ht="13" x14ac:dyDescent="0.15">
      <c r="A246" s="3">
        <v>2425</v>
      </c>
      <c r="B246" s="3">
        <v>264</v>
      </c>
      <c r="C246" s="3">
        <v>9.1856059999999999</v>
      </c>
    </row>
    <row r="247" spans="1:3" ht="13" x14ac:dyDescent="0.15">
      <c r="A247" s="3">
        <v>3231</v>
      </c>
      <c r="B247" s="3">
        <v>426</v>
      </c>
      <c r="C247" s="3">
        <v>7.5845070000000003</v>
      </c>
    </row>
    <row r="248" spans="1:3" ht="13" x14ac:dyDescent="0.15">
      <c r="A248" s="3">
        <v>1689</v>
      </c>
      <c r="B248" s="3">
        <v>218</v>
      </c>
      <c r="C248" s="3">
        <v>7.747706</v>
      </c>
    </row>
    <row r="249" spans="1:3" ht="13" x14ac:dyDescent="0.15">
      <c r="A249" s="3">
        <v>1852</v>
      </c>
      <c r="B249" s="3">
        <v>259</v>
      </c>
      <c r="C249" s="3">
        <v>7.1505789999999996</v>
      </c>
    </row>
    <row r="250" spans="1:3" ht="13" x14ac:dyDescent="0.15">
      <c r="A250" s="3">
        <v>91</v>
      </c>
      <c r="B250" s="3">
        <v>20</v>
      </c>
      <c r="C250" s="3">
        <v>4.55</v>
      </c>
    </row>
    <row r="251" spans="1:3" ht="13" x14ac:dyDescent="0.15">
      <c r="A251" s="3">
        <v>1158</v>
      </c>
      <c r="B251" s="3">
        <v>169</v>
      </c>
      <c r="C251" s="3">
        <v>6.8520709999999996</v>
      </c>
    </row>
    <row r="252" spans="1:3" ht="13" x14ac:dyDescent="0.15">
      <c r="A252" s="3">
        <v>61</v>
      </c>
      <c r="B252" s="3">
        <v>13</v>
      </c>
      <c r="C252" s="3">
        <v>4.6923069999999996</v>
      </c>
    </row>
    <row r="253" spans="1:3" ht="13" x14ac:dyDescent="0.15">
      <c r="A253" s="3">
        <v>760</v>
      </c>
      <c r="B253" s="3">
        <v>77</v>
      </c>
      <c r="C253" s="3">
        <v>9.8701299999999996</v>
      </c>
    </row>
    <row r="254" spans="1:3" ht="13" x14ac:dyDescent="0.15">
      <c r="A254" s="3">
        <v>27</v>
      </c>
      <c r="B254" s="3">
        <v>6</v>
      </c>
      <c r="C254" s="3">
        <v>4.5</v>
      </c>
    </row>
    <row r="255" spans="1:3" ht="13" x14ac:dyDescent="0.15">
      <c r="A255" s="3">
        <v>286</v>
      </c>
      <c r="B255" s="3">
        <v>4</v>
      </c>
      <c r="C255" s="3">
        <v>71.5</v>
      </c>
    </row>
    <row r="256" spans="1:3" ht="13" x14ac:dyDescent="0.15">
      <c r="A256" s="3">
        <v>9</v>
      </c>
      <c r="B256" s="3">
        <v>2</v>
      </c>
      <c r="C256" s="3">
        <v>4.5</v>
      </c>
    </row>
    <row r="257" spans="1:4" ht="13" x14ac:dyDescent="0.15">
      <c r="A257">
        <f t="shared" ref="A257:B257" si="2">SUM(A2:A256)</f>
        <v>5143335</v>
      </c>
      <c r="B257">
        <f t="shared" si="2"/>
        <v>695519</v>
      </c>
      <c r="C257">
        <f>A257/B257</f>
        <v>7.3949597351042886</v>
      </c>
      <c r="D257">
        <f>C257*32</f>
        <v>236.63871152333724</v>
      </c>
    </row>
  </sheetData>
  <mergeCells count="2">
    <mergeCell ref="A1:B1"/>
    <mergeCell ref="E25:F2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9"/>
  <sheetViews>
    <sheetView workbookViewId="0"/>
  </sheetViews>
  <sheetFormatPr baseColWidth="10" defaultColWidth="14.5" defaultRowHeight="15.75" customHeight="1" x14ac:dyDescent="0.15"/>
  <sheetData>
    <row r="1" spans="1:12" ht="15.75" customHeight="1" x14ac:dyDescent="0.15">
      <c r="A1" s="119" t="s">
        <v>91</v>
      </c>
      <c r="B1" s="117"/>
      <c r="E1" s="3" t="s">
        <v>92</v>
      </c>
      <c r="F1" s="3" t="s">
        <v>93</v>
      </c>
      <c r="G1" s="3" t="s">
        <v>94</v>
      </c>
      <c r="I1" s="3" t="s">
        <v>19</v>
      </c>
    </row>
    <row r="2" spans="1:12" ht="15.75" customHeight="1" x14ac:dyDescent="0.15">
      <c r="A2" s="3">
        <v>68146</v>
      </c>
      <c r="B2" s="3">
        <v>2025</v>
      </c>
      <c r="C2" s="3">
        <v>33.652348000000003</v>
      </c>
      <c r="E2" s="3">
        <v>57786</v>
      </c>
      <c r="F2" s="3">
        <v>71058308714</v>
      </c>
      <c r="G2">
        <f>E2/F2*1000</f>
        <v>8.1321946786801203E-4</v>
      </c>
      <c r="I2" s="3" t="s">
        <v>51</v>
      </c>
      <c r="J2" s="3" t="s">
        <v>52</v>
      </c>
      <c r="K2" s="3" t="s">
        <v>53</v>
      </c>
      <c r="L2" s="3" t="s">
        <v>54</v>
      </c>
    </row>
    <row r="3" spans="1:12" ht="15.75" customHeight="1" x14ac:dyDescent="0.15">
      <c r="A3" s="3">
        <v>39838</v>
      </c>
      <c r="B3" s="3">
        <v>1556</v>
      </c>
      <c r="C3" s="3">
        <v>25.602827000000001</v>
      </c>
      <c r="I3" s="3">
        <v>436.81560000000002</v>
      </c>
      <c r="J3" s="3">
        <v>436.84649999999999</v>
      </c>
      <c r="K3" s="3">
        <v>436.8519</v>
      </c>
      <c r="L3" s="3">
        <v>436.81639999999999</v>
      </c>
    </row>
    <row r="4" spans="1:12" ht="15.75" customHeight="1" x14ac:dyDescent="0.15">
      <c r="A4" s="3">
        <v>44720</v>
      </c>
      <c r="B4" s="3">
        <v>5669</v>
      </c>
      <c r="C4" s="3">
        <v>7.8885160000000001</v>
      </c>
    </row>
    <row r="5" spans="1:12" ht="15.75" customHeight="1" x14ac:dyDescent="0.15">
      <c r="A5" s="3">
        <v>45136</v>
      </c>
      <c r="B5" s="3">
        <v>4900</v>
      </c>
      <c r="C5" s="3">
        <v>9.2114290000000008</v>
      </c>
    </row>
    <row r="6" spans="1:12" ht="15.75" customHeight="1" x14ac:dyDescent="0.15">
      <c r="A6" s="3">
        <v>44280</v>
      </c>
      <c r="B6" s="3">
        <v>4889</v>
      </c>
      <c r="C6" s="3">
        <v>9.057067</v>
      </c>
    </row>
    <row r="7" spans="1:12" ht="15.75" customHeight="1" x14ac:dyDescent="0.15">
      <c r="A7" s="3">
        <v>44540</v>
      </c>
      <c r="B7" s="3">
        <v>4822</v>
      </c>
      <c r="C7" s="3">
        <v>9.2368319999999997</v>
      </c>
    </row>
    <row r="8" spans="1:12" ht="15.75" customHeight="1" x14ac:dyDescent="0.15">
      <c r="A8" s="3">
        <v>43928</v>
      </c>
      <c r="B8" s="3">
        <v>4721</v>
      </c>
      <c r="C8" s="3">
        <v>9.3048090000000006</v>
      </c>
    </row>
    <row r="9" spans="1:12" ht="15.75" customHeight="1" x14ac:dyDescent="0.15">
      <c r="A9">
        <f t="shared" ref="A9:B9" si="0">SUM(A2:A8)</f>
        <v>330588</v>
      </c>
      <c r="B9">
        <f t="shared" si="0"/>
        <v>28582</v>
      </c>
      <c r="C9">
        <f>A9/B9</f>
        <v>11.566300468826535</v>
      </c>
      <c r="D9">
        <f>C9*32</f>
        <v>370.12161500244912</v>
      </c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  <outlinePr summaryBelow="0" summaryRight="0"/>
  </sheetPr>
  <dimension ref="A1:N40"/>
  <sheetViews>
    <sheetView workbookViewId="0"/>
  </sheetViews>
  <sheetFormatPr baseColWidth="10" defaultColWidth="14.5" defaultRowHeight="15.75" customHeight="1" x14ac:dyDescent="0.15"/>
  <sheetData>
    <row r="1" spans="1:14" ht="15.75" customHeight="1" x14ac:dyDescent="0.15">
      <c r="A1" s="119" t="s">
        <v>91</v>
      </c>
      <c r="B1" s="117"/>
      <c r="E1" s="3" t="s">
        <v>92</v>
      </c>
      <c r="F1" s="3" t="s">
        <v>93</v>
      </c>
      <c r="G1" s="3" t="s">
        <v>94</v>
      </c>
      <c r="I1" s="3" t="s">
        <v>19</v>
      </c>
      <c r="J1" s="3" t="s">
        <v>113</v>
      </c>
    </row>
    <row r="2" spans="1:14" ht="15.75" customHeight="1" x14ac:dyDescent="0.15">
      <c r="A2" s="3">
        <v>9549163</v>
      </c>
      <c r="B2" s="3">
        <v>1507931</v>
      </c>
      <c r="C2" s="3">
        <v>6.3326260000000003</v>
      </c>
      <c r="E2" s="3">
        <v>99118109</v>
      </c>
      <c r="F2" s="3">
        <v>58241796819</v>
      </c>
      <c r="G2">
        <f>E2/F2*1000</f>
        <v>1.701838102763771</v>
      </c>
      <c r="I2" s="3" t="s">
        <v>51</v>
      </c>
      <c r="J2" s="3" t="s">
        <v>52</v>
      </c>
      <c r="K2" s="3" t="s">
        <v>53</v>
      </c>
      <c r="L2" s="3" t="s">
        <v>114</v>
      </c>
      <c r="M2" s="3" t="s">
        <v>54</v>
      </c>
    </row>
    <row r="3" spans="1:14" ht="15.75" customHeight="1" x14ac:dyDescent="0.15">
      <c r="A3" s="3">
        <v>10597929</v>
      </c>
      <c r="B3" s="3">
        <v>1852293</v>
      </c>
      <c r="C3" s="3">
        <v>5.7215189999999998</v>
      </c>
      <c r="I3" s="3">
        <v>779.25070000000005</v>
      </c>
      <c r="J3" s="3">
        <v>783.97580000000005</v>
      </c>
      <c r="K3" s="3">
        <v>767.44560000000001</v>
      </c>
      <c r="L3" s="3"/>
      <c r="M3" s="3">
        <v>738.89170000000001</v>
      </c>
      <c r="N3" s="3" t="s">
        <v>115</v>
      </c>
    </row>
    <row r="4" spans="1:14" ht="15.75" customHeight="1" x14ac:dyDescent="0.15">
      <c r="A4" s="3">
        <v>10599867</v>
      </c>
      <c r="B4" s="3">
        <v>1910457</v>
      </c>
      <c r="C4" s="3">
        <v>5.5483409999999997</v>
      </c>
      <c r="E4" s="3" t="s">
        <v>19</v>
      </c>
      <c r="F4" s="3" t="s">
        <v>116</v>
      </c>
      <c r="J4" s="3">
        <v>1</v>
      </c>
    </row>
    <row r="5" spans="1:14" ht="15.75" customHeight="1" x14ac:dyDescent="0.15">
      <c r="A5" s="3">
        <v>10595545</v>
      </c>
      <c r="B5" s="3">
        <v>1797091</v>
      </c>
      <c r="C5" s="3">
        <v>5.8959419999999998</v>
      </c>
      <c r="E5" s="3" t="s">
        <v>38</v>
      </c>
      <c r="F5" s="3">
        <v>740.60350000000005</v>
      </c>
    </row>
    <row r="6" spans="1:14" ht="15.75" customHeight="1" x14ac:dyDescent="0.15">
      <c r="A6" s="3">
        <v>10593619</v>
      </c>
      <c r="B6" s="3">
        <v>1642770</v>
      </c>
      <c r="C6" s="3">
        <v>6.4486319999999999</v>
      </c>
      <c r="E6" s="3" t="s">
        <v>21</v>
      </c>
      <c r="F6" s="3">
        <v>517.73479999999995</v>
      </c>
      <c r="G6" s="12">
        <f t="shared" ref="G6:G19" si="0">(F6-F$5)/F$5</f>
        <v>-0.30092849952775014</v>
      </c>
    </row>
    <row r="7" spans="1:14" ht="15.75" customHeight="1" x14ac:dyDescent="0.15">
      <c r="A7" s="3">
        <v>10598231</v>
      </c>
      <c r="B7" s="3">
        <v>1923708</v>
      </c>
      <c r="C7" s="3">
        <v>5.5092720000000002</v>
      </c>
      <c r="E7" s="3" t="s">
        <v>39</v>
      </c>
      <c r="F7" s="3">
        <v>516.14800000000002</v>
      </c>
      <c r="G7" s="12">
        <f t="shared" si="0"/>
        <v>-0.30307107649369741</v>
      </c>
    </row>
    <row r="8" spans="1:14" ht="15.75" customHeight="1" x14ac:dyDescent="0.15">
      <c r="A8" s="3">
        <v>10594167</v>
      </c>
      <c r="B8" s="3">
        <v>1647331</v>
      </c>
      <c r="C8" s="3">
        <v>6.4311100000000003</v>
      </c>
      <c r="E8" s="3" t="s">
        <v>40</v>
      </c>
      <c r="F8" s="3">
        <v>517.63580000000002</v>
      </c>
      <c r="G8" s="12">
        <f t="shared" si="0"/>
        <v>-0.3010621742943424</v>
      </c>
    </row>
    <row r="9" spans="1:14" ht="15.75" customHeight="1" x14ac:dyDescent="0.15">
      <c r="A9" s="3">
        <v>10593373</v>
      </c>
      <c r="B9" s="3">
        <v>1816141</v>
      </c>
      <c r="C9" s="3">
        <v>5.8329019999999998</v>
      </c>
      <c r="E9" s="3" t="s">
        <v>41</v>
      </c>
      <c r="F9" s="3">
        <v>516.73389999999995</v>
      </c>
      <c r="G9" s="12">
        <f t="shared" si="0"/>
        <v>-0.30227996492050074</v>
      </c>
    </row>
    <row r="10" spans="1:14" ht="15.75" customHeight="1" x14ac:dyDescent="0.15">
      <c r="A10" s="3">
        <v>10597307</v>
      </c>
      <c r="B10" s="3">
        <v>1915493</v>
      </c>
      <c r="C10" s="3">
        <v>5.5324169999999997</v>
      </c>
      <c r="E10" s="3" t="s">
        <v>42</v>
      </c>
      <c r="F10" s="3">
        <v>515.69240000000002</v>
      </c>
      <c r="G10" s="12">
        <f t="shared" si="0"/>
        <v>-0.30368625047005587</v>
      </c>
    </row>
    <row r="11" spans="1:14" ht="15.75" customHeight="1" x14ac:dyDescent="0.15">
      <c r="A11" s="3">
        <v>10596299</v>
      </c>
      <c r="B11" s="3">
        <v>1752904</v>
      </c>
      <c r="C11" s="3">
        <v>6.0449970000000004</v>
      </c>
      <c r="E11" s="3" t="s">
        <v>43</v>
      </c>
      <c r="F11" s="3">
        <v>515.67740000000003</v>
      </c>
      <c r="G11" s="12">
        <f t="shared" si="0"/>
        <v>-0.30370650422256984</v>
      </c>
    </row>
    <row r="12" spans="1:14" ht="15.75" customHeight="1" x14ac:dyDescent="0.15">
      <c r="A12" s="3">
        <v>10592801</v>
      </c>
      <c r="B12" s="3">
        <v>1537470</v>
      </c>
      <c r="C12" s="3">
        <v>6.889761</v>
      </c>
      <c r="E12" s="3" t="s">
        <v>44</v>
      </c>
      <c r="F12" s="3">
        <v>515.15530000000001</v>
      </c>
      <c r="G12" s="12">
        <f t="shared" si="0"/>
        <v>-0.30441146983507372</v>
      </c>
    </row>
    <row r="13" spans="1:14" ht="15.75" customHeight="1" x14ac:dyDescent="0.15">
      <c r="A13" s="3">
        <v>10594851</v>
      </c>
      <c r="B13" s="3">
        <v>1681982</v>
      </c>
      <c r="C13" s="3">
        <v>6.2990269999999997</v>
      </c>
      <c r="E13" s="3" t="s">
        <v>45</v>
      </c>
      <c r="F13" s="3">
        <v>516.26080000000002</v>
      </c>
      <c r="G13" s="12">
        <f t="shared" si="0"/>
        <v>-0.30291876827479214</v>
      </c>
    </row>
    <row r="14" spans="1:14" ht="15.75" customHeight="1" x14ac:dyDescent="0.15">
      <c r="A14" s="3">
        <v>10598395</v>
      </c>
      <c r="B14" s="3">
        <v>1827358</v>
      </c>
      <c r="C14" s="3">
        <v>5.7998459999999996</v>
      </c>
      <c r="E14" s="3" t="s">
        <v>46</v>
      </c>
      <c r="F14" s="3">
        <v>515.31949999999995</v>
      </c>
      <c r="G14" s="12">
        <f t="shared" si="0"/>
        <v>-0.30418975875755394</v>
      </c>
    </row>
    <row r="15" spans="1:14" ht="15.75" customHeight="1" x14ac:dyDescent="0.15">
      <c r="A15" s="3">
        <v>10600975</v>
      </c>
      <c r="B15" s="3">
        <v>1907850</v>
      </c>
      <c r="C15" s="3">
        <v>5.5565030000000002</v>
      </c>
      <c r="E15" s="3" t="s">
        <v>47</v>
      </c>
      <c r="F15" s="3">
        <v>515.84519999999998</v>
      </c>
      <c r="G15" s="12">
        <f t="shared" si="0"/>
        <v>-0.30347993224444669</v>
      </c>
    </row>
    <row r="16" spans="1:14" ht="15.75" customHeight="1" x14ac:dyDescent="0.15">
      <c r="A16" s="3">
        <v>10593383</v>
      </c>
      <c r="B16" s="3">
        <v>1707470</v>
      </c>
      <c r="C16" s="3">
        <v>6.2041399999999998</v>
      </c>
      <c r="E16" s="3" t="s">
        <v>48</v>
      </c>
      <c r="F16" s="3">
        <v>516.86739999999998</v>
      </c>
      <c r="G16" s="12">
        <f t="shared" si="0"/>
        <v>-0.30209970652312618</v>
      </c>
    </row>
    <row r="17" spans="1:7" ht="15.75" customHeight="1" x14ac:dyDescent="0.15">
      <c r="A17" s="3">
        <v>10594797</v>
      </c>
      <c r="B17" s="3">
        <v>1940450</v>
      </c>
      <c r="C17" s="3">
        <v>5.4599690000000001</v>
      </c>
      <c r="E17" s="3" t="s">
        <v>49</v>
      </c>
      <c r="F17" s="3">
        <v>517.78599999999994</v>
      </c>
      <c r="G17" s="12">
        <f t="shared" si="0"/>
        <v>-0.30085936671916902</v>
      </c>
    </row>
    <row r="18" spans="1:7" ht="15.75" customHeight="1" x14ac:dyDescent="0.15">
      <c r="A18" s="3">
        <v>10596589</v>
      </c>
      <c r="B18" s="3">
        <v>1856586</v>
      </c>
      <c r="C18" s="3">
        <v>5.7075670000000001</v>
      </c>
      <c r="E18" s="3" t="s">
        <v>50</v>
      </c>
      <c r="F18" s="3">
        <v>516.92319999999995</v>
      </c>
      <c r="G18" s="12">
        <f t="shared" si="0"/>
        <v>-0.30202436256377413</v>
      </c>
    </row>
    <row r="19" spans="1:7" ht="15.75" customHeight="1" x14ac:dyDescent="0.15">
      <c r="A19" s="3">
        <v>10593541</v>
      </c>
      <c r="B19" s="3">
        <v>1695260</v>
      </c>
      <c r="C19" s="3">
        <v>6.2489179999999998</v>
      </c>
      <c r="E19" s="3" t="s">
        <v>36</v>
      </c>
      <c r="F19" s="3">
        <v>516.87109999999996</v>
      </c>
      <c r="G19" s="12">
        <f t="shared" si="0"/>
        <v>-0.30209471059750609</v>
      </c>
    </row>
    <row r="20" spans="1:7" ht="15.75" customHeight="1" x14ac:dyDescent="0.15">
      <c r="A20" s="3">
        <v>10596484</v>
      </c>
      <c r="B20" s="3">
        <v>1555615</v>
      </c>
      <c r="C20" s="3">
        <v>6.8117650000000003</v>
      </c>
      <c r="G20" s="12"/>
    </row>
    <row r="21" spans="1:7" ht="15.75" customHeight="1" x14ac:dyDescent="0.15">
      <c r="A21" s="3">
        <v>10597258</v>
      </c>
      <c r="B21" s="3">
        <v>1842406</v>
      </c>
      <c r="C21" s="3">
        <v>5.7518580000000004</v>
      </c>
      <c r="G21" s="12"/>
    </row>
    <row r="22" spans="1:7" ht="15.75" customHeight="1" x14ac:dyDescent="0.15">
      <c r="A22" s="3">
        <v>10594173</v>
      </c>
      <c r="B22" s="3">
        <v>1921868</v>
      </c>
      <c r="C22" s="3">
        <v>5.512435</v>
      </c>
      <c r="F22" s="5"/>
      <c r="G22" s="12"/>
    </row>
    <row r="23" spans="1:7" ht="15.75" customHeight="1" x14ac:dyDescent="0.15">
      <c r="A23" s="3">
        <v>10595438</v>
      </c>
      <c r="B23" s="3">
        <v>1701786</v>
      </c>
      <c r="C23" s="3">
        <v>6.2260689999999999</v>
      </c>
      <c r="G23" s="12"/>
    </row>
    <row r="24" spans="1:7" ht="15.75" customHeight="1" x14ac:dyDescent="0.15">
      <c r="A24" s="3">
        <v>10594632</v>
      </c>
      <c r="B24" s="3">
        <v>1836493</v>
      </c>
      <c r="C24" s="3">
        <v>5.768948</v>
      </c>
    </row>
    <row r="25" spans="1:7" ht="15.75" customHeight="1" x14ac:dyDescent="0.15">
      <c r="A25" s="3">
        <v>10595981</v>
      </c>
      <c r="B25" s="3">
        <v>1660577</v>
      </c>
      <c r="C25" s="3">
        <v>6.380903</v>
      </c>
    </row>
    <row r="26" spans="1:7" ht="15.75" customHeight="1" x14ac:dyDescent="0.15">
      <c r="A26" s="3">
        <v>10595475</v>
      </c>
      <c r="B26" s="3">
        <v>1834550</v>
      </c>
      <c r="C26" s="3">
        <v>5.7755169999999998</v>
      </c>
    </row>
    <row r="27" spans="1:7" ht="15.75" customHeight="1" x14ac:dyDescent="0.15">
      <c r="A27" s="3">
        <v>10596591</v>
      </c>
      <c r="B27" s="3">
        <v>1614641</v>
      </c>
      <c r="C27" s="3">
        <v>6.5628159999999998</v>
      </c>
    </row>
    <row r="28" spans="1:7" ht="15.75" customHeight="1" x14ac:dyDescent="0.15">
      <c r="A28" s="3">
        <v>10594469</v>
      </c>
      <c r="B28" s="3">
        <v>1687909</v>
      </c>
      <c r="C28" s="3">
        <v>6.2766820000000001</v>
      </c>
    </row>
    <row r="29" spans="1:7" ht="15.75" customHeight="1" x14ac:dyDescent="0.15">
      <c r="A29" s="3">
        <v>10596693</v>
      </c>
      <c r="B29" s="3">
        <v>1852553</v>
      </c>
      <c r="C29" s="3">
        <v>5.7200480000000002</v>
      </c>
    </row>
    <row r="30" spans="1:7" ht="15.75" customHeight="1" x14ac:dyDescent="0.15">
      <c r="A30" s="3">
        <v>10597697</v>
      </c>
      <c r="B30" s="3">
        <v>1959792</v>
      </c>
      <c r="C30" s="3">
        <v>5.4075620000000004</v>
      </c>
    </row>
    <row r="31" spans="1:7" ht="15.75" customHeight="1" x14ac:dyDescent="0.15">
      <c r="A31" s="3">
        <v>10594181</v>
      </c>
      <c r="B31" s="3">
        <v>1899622</v>
      </c>
      <c r="C31" s="3">
        <v>5.576994</v>
      </c>
    </row>
    <row r="32" spans="1:7" ht="15.75" customHeight="1" x14ac:dyDescent="0.15">
      <c r="A32" s="3">
        <v>10596385</v>
      </c>
      <c r="B32" s="3">
        <v>1733908</v>
      </c>
      <c r="C32" s="3">
        <v>6.1112729999999997</v>
      </c>
    </row>
    <row r="33" spans="1:4" ht="15.75" customHeight="1" x14ac:dyDescent="0.15">
      <c r="A33" s="3">
        <v>10593657</v>
      </c>
      <c r="B33" s="3">
        <v>1879169</v>
      </c>
      <c r="C33" s="3">
        <v>5.637416</v>
      </c>
    </row>
    <row r="34" spans="1:4" ht="15.75" customHeight="1" x14ac:dyDescent="0.15">
      <c r="A34" s="3">
        <v>10595521</v>
      </c>
      <c r="B34" s="3">
        <v>1687366</v>
      </c>
      <c r="C34" s="3">
        <v>6.2793260000000002</v>
      </c>
    </row>
    <row r="35" spans="1:4" ht="15.75" customHeight="1" x14ac:dyDescent="0.15">
      <c r="A35" s="3">
        <v>10597893</v>
      </c>
      <c r="B35" s="3">
        <v>1850336</v>
      </c>
      <c r="C35" s="3">
        <v>5.7275510000000001</v>
      </c>
    </row>
    <row r="36" spans="1:4" ht="15.75" customHeight="1" x14ac:dyDescent="0.15">
      <c r="A36" s="3">
        <v>10596885</v>
      </c>
      <c r="B36" s="3">
        <v>1891153</v>
      </c>
      <c r="C36" s="3">
        <v>5.6033989999999996</v>
      </c>
    </row>
    <row r="37" spans="1:4" ht="15.75" customHeight="1" x14ac:dyDescent="0.15">
      <c r="A37" s="3">
        <v>10594852</v>
      </c>
      <c r="B37" s="3">
        <v>1528683</v>
      </c>
      <c r="C37" s="3">
        <v>6.9307059999999998</v>
      </c>
    </row>
    <row r="38" spans="1:4" ht="15.75" customHeight="1" x14ac:dyDescent="0.15">
      <c r="A38" s="3">
        <v>10593366</v>
      </c>
      <c r="B38" s="3">
        <v>1678994</v>
      </c>
      <c r="C38" s="3">
        <v>6.3093529999999998</v>
      </c>
    </row>
    <row r="39" spans="1:4" ht="15.75" customHeight="1" x14ac:dyDescent="0.15">
      <c r="A39" s="3">
        <v>10598973</v>
      </c>
      <c r="B39" s="3">
        <v>1681878</v>
      </c>
      <c r="C39" s="3">
        <v>6.3018679999999998</v>
      </c>
    </row>
    <row r="40" spans="1:4" ht="15.75" customHeight="1" x14ac:dyDescent="0.15">
      <c r="A40">
        <f t="shared" ref="A40:B40" si="1">SUM(A2:A39)</f>
        <v>401597436</v>
      </c>
      <c r="B40">
        <f t="shared" si="1"/>
        <v>67219844</v>
      </c>
      <c r="C40">
        <f>A40/B40</f>
        <v>5.9743880988477152</v>
      </c>
      <c r="D40">
        <f>C40*32</f>
        <v>191.18041916312688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FF"/>
    <outlinePr summaryBelow="0" summaryRight="0"/>
  </sheetPr>
  <dimension ref="A1:AC31"/>
  <sheetViews>
    <sheetView workbookViewId="0"/>
  </sheetViews>
  <sheetFormatPr baseColWidth="10" defaultColWidth="14.5" defaultRowHeight="15.75" customHeight="1" x14ac:dyDescent="0.15"/>
  <sheetData>
    <row r="1" spans="1:29" ht="15.75" customHeight="1" x14ac:dyDescent="0.15">
      <c r="A1" s="119" t="s">
        <v>91</v>
      </c>
      <c r="B1" s="117"/>
      <c r="E1" s="3" t="s">
        <v>92</v>
      </c>
      <c r="F1" s="3" t="s">
        <v>93</v>
      </c>
      <c r="G1" s="3" t="s">
        <v>94</v>
      </c>
    </row>
    <row r="2" spans="1:29" ht="15.75" customHeight="1" x14ac:dyDescent="0.15">
      <c r="A2" s="3">
        <v>31321</v>
      </c>
      <c r="B2" s="3">
        <v>532</v>
      </c>
      <c r="C2" s="3">
        <v>58.874062000000002</v>
      </c>
      <c r="E2" s="3">
        <v>7128051</v>
      </c>
      <c r="F2" s="3">
        <v>460115486</v>
      </c>
      <c r="G2">
        <f>E2/F2*1000</f>
        <v>15.491873707550022</v>
      </c>
    </row>
    <row r="3" spans="1:29" ht="15.75" customHeight="1" x14ac:dyDescent="0.15">
      <c r="A3" s="3">
        <v>31279</v>
      </c>
      <c r="B3" s="3">
        <v>488</v>
      </c>
      <c r="C3" s="3">
        <v>64.096312999999995</v>
      </c>
    </row>
    <row r="4" spans="1:29" ht="15.75" customHeight="1" x14ac:dyDescent="0.15">
      <c r="A4" s="3">
        <v>31557</v>
      </c>
      <c r="B4" s="3">
        <v>582</v>
      </c>
      <c r="C4" s="3">
        <v>54.221648999999999</v>
      </c>
      <c r="E4" s="3" t="s">
        <v>19</v>
      </c>
      <c r="F4" s="3" t="s">
        <v>117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9" ht="15.75" customHeight="1" x14ac:dyDescent="0.15">
      <c r="A5" s="3">
        <v>31290</v>
      </c>
      <c r="B5" s="3">
        <v>494</v>
      </c>
      <c r="C5" s="3">
        <v>63.34008</v>
      </c>
      <c r="E5" s="3" t="s">
        <v>38</v>
      </c>
      <c r="F5" s="3">
        <v>72.487399999999994</v>
      </c>
    </row>
    <row r="6" spans="1:29" ht="15.75" customHeight="1" x14ac:dyDescent="0.15">
      <c r="A6" s="3">
        <v>32904</v>
      </c>
      <c r="B6" s="3">
        <v>894</v>
      </c>
      <c r="C6" s="3">
        <v>36.805370000000003</v>
      </c>
      <c r="E6" s="3" t="s">
        <v>21</v>
      </c>
      <c r="F6" s="3">
        <v>50.140099999999997</v>
      </c>
      <c r="G6" s="12">
        <f t="shared" ref="G6:G23" si="0">(F6-F$5)/F$5</f>
        <v>-0.30829219974781824</v>
      </c>
    </row>
    <row r="7" spans="1:29" ht="15.75" customHeight="1" x14ac:dyDescent="0.15">
      <c r="A7" s="3">
        <v>31496</v>
      </c>
      <c r="B7" s="3">
        <v>587</v>
      </c>
      <c r="C7" s="3">
        <v>53.655875999999999</v>
      </c>
      <c r="E7" s="3" t="s">
        <v>39</v>
      </c>
      <c r="F7" s="3">
        <v>49.970999999999997</v>
      </c>
      <c r="G7" s="12">
        <f t="shared" si="0"/>
        <v>-0.31062501896881389</v>
      </c>
    </row>
    <row r="8" spans="1:29" ht="15.75" customHeight="1" x14ac:dyDescent="0.15">
      <c r="A8" s="3">
        <v>41778</v>
      </c>
      <c r="B8" s="3">
        <v>2920</v>
      </c>
      <c r="C8" s="3">
        <v>14.307534</v>
      </c>
      <c r="E8" s="3" t="s">
        <v>40</v>
      </c>
      <c r="F8" s="3">
        <v>49.794600000000003</v>
      </c>
      <c r="G8" s="12">
        <f t="shared" si="0"/>
        <v>-0.3130585453471913</v>
      </c>
      <c r="AA8" s="3"/>
      <c r="AB8" s="3"/>
      <c r="AC8" s="3"/>
    </row>
    <row r="9" spans="1:29" ht="15.75" customHeight="1" x14ac:dyDescent="0.15">
      <c r="A9" s="3">
        <v>36937</v>
      </c>
      <c r="B9" s="3">
        <v>1856</v>
      </c>
      <c r="C9" s="3">
        <v>19.901402000000001</v>
      </c>
      <c r="E9" s="3" t="s">
        <v>41</v>
      </c>
      <c r="F9" s="3">
        <v>49.834299999999999</v>
      </c>
      <c r="G9" s="12">
        <f t="shared" si="0"/>
        <v>-0.3125108639570463</v>
      </c>
    </row>
    <row r="10" spans="1:29" ht="15.75" customHeight="1" x14ac:dyDescent="0.15">
      <c r="A10" s="3">
        <v>93383</v>
      </c>
      <c r="B10" s="3">
        <v>14483</v>
      </c>
      <c r="C10" s="3">
        <v>6.4477659999999997</v>
      </c>
      <c r="E10" s="3" t="s">
        <v>42</v>
      </c>
      <c r="F10" s="3">
        <v>49.601799999999997</v>
      </c>
      <c r="G10" s="12">
        <f t="shared" si="0"/>
        <v>-0.31571831794215266</v>
      </c>
    </row>
    <row r="11" spans="1:29" ht="15.75" customHeight="1" x14ac:dyDescent="0.15">
      <c r="A11" s="3">
        <v>70110</v>
      </c>
      <c r="B11" s="3">
        <v>6614</v>
      </c>
      <c r="C11" s="3">
        <v>10.600242</v>
      </c>
      <c r="E11" s="3" t="s">
        <v>43</v>
      </c>
      <c r="F11" s="3">
        <v>49.668500000000002</v>
      </c>
      <c r="G11" s="12">
        <f t="shared" si="0"/>
        <v>-0.3147981580247049</v>
      </c>
    </row>
    <row r="12" spans="1:29" ht="15.75" customHeight="1" x14ac:dyDescent="0.15">
      <c r="A12" s="3">
        <v>368057</v>
      </c>
      <c r="B12" s="3">
        <v>71615</v>
      </c>
      <c r="C12" s="3">
        <v>5.1393839999999997</v>
      </c>
      <c r="E12" s="3" t="s">
        <v>44</v>
      </c>
      <c r="F12" s="3">
        <v>49.617800000000003</v>
      </c>
      <c r="G12" s="12">
        <f t="shared" si="0"/>
        <v>-0.31549758992597327</v>
      </c>
    </row>
    <row r="13" spans="1:29" ht="15.75" customHeight="1" x14ac:dyDescent="0.15">
      <c r="A13" s="3">
        <v>144464</v>
      </c>
      <c r="B13" s="3">
        <v>6563</v>
      </c>
      <c r="C13" s="3">
        <v>22.011884999999999</v>
      </c>
      <c r="E13" s="3" t="s">
        <v>45</v>
      </c>
      <c r="F13" s="3">
        <v>49.591000000000001</v>
      </c>
      <c r="G13" s="12">
        <f t="shared" si="0"/>
        <v>-0.31586730935307372</v>
      </c>
    </row>
    <row r="14" spans="1:29" ht="15.75" customHeight="1" x14ac:dyDescent="0.15">
      <c r="A14" s="3">
        <v>1702859</v>
      </c>
      <c r="B14" s="3">
        <v>309221</v>
      </c>
      <c r="C14" s="3">
        <v>5.5069319999999999</v>
      </c>
      <c r="E14" s="3" t="s">
        <v>46</v>
      </c>
      <c r="F14" s="3">
        <v>49.500799999999998</v>
      </c>
      <c r="G14" s="12">
        <f t="shared" si="0"/>
        <v>-0.31711166354428488</v>
      </c>
    </row>
    <row r="15" spans="1:29" ht="15.75" customHeight="1" x14ac:dyDescent="0.15">
      <c r="A15" s="3">
        <v>179223</v>
      </c>
      <c r="B15" s="3">
        <v>13827</v>
      </c>
      <c r="C15" s="3">
        <v>12.961814</v>
      </c>
      <c r="E15" s="3" t="s">
        <v>47</v>
      </c>
      <c r="F15" s="3">
        <v>49.5212</v>
      </c>
      <c r="G15" s="12">
        <f t="shared" si="0"/>
        <v>-0.31683023532365617</v>
      </c>
    </row>
    <row r="16" spans="1:29" ht="15.75" customHeight="1" x14ac:dyDescent="0.15">
      <c r="A16" s="3">
        <v>8075361</v>
      </c>
      <c r="B16" s="3">
        <v>1466191</v>
      </c>
      <c r="C16" s="3">
        <v>5.507714</v>
      </c>
      <c r="E16" s="3" t="s">
        <v>48</v>
      </c>
      <c r="F16" s="3">
        <v>49.486600000000003</v>
      </c>
      <c r="G16" s="12">
        <f t="shared" si="0"/>
        <v>-0.31730755965864404</v>
      </c>
    </row>
    <row r="17" spans="1:7" ht="15.75" customHeight="1" x14ac:dyDescent="0.15">
      <c r="A17" s="3">
        <v>178232</v>
      </c>
      <c r="B17" s="3">
        <v>13533</v>
      </c>
      <c r="C17" s="3">
        <v>13.170177000000001</v>
      </c>
      <c r="E17" s="3" t="s">
        <v>49</v>
      </c>
      <c r="F17" s="3">
        <v>49.459800000000001</v>
      </c>
      <c r="G17" s="12">
        <f t="shared" si="0"/>
        <v>-0.3176772790857445</v>
      </c>
    </row>
    <row r="18" spans="1:7" ht="15.75" customHeight="1" x14ac:dyDescent="0.15">
      <c r="A18" s="3">
        <v>17319674</v>
      </c>
      <c r="B18" s="3">
        <v>3103894</v>
      </c>
      <c r="C18" s="3">
        <v>5.5799820000000002</v>
      </c>
      <c r="E18" s="3" t="s">
        <v>50</v>
      </c>
      <c r="F18" s="3">
        <v>49.416200000000003</v>
      </c>
      <c r="G18" s="12">
        <f t="shared" si="0"/>
        <v>-0.3182787629298332</v>
      </c>
    </row>
    <row r="19" spans="1:7" ht="15.75" customHeight="1" x14ac:dyDescent="0.15">
      <c r="A19" s="3">
        <v>175717</v>
      </c>
      <c r="B19" s="3">
        <v>13260</v>
      </c>
      <c r="C19" s="3">
        <v>13.251659</v>
      </c>
      <c r="E19" s="3" t="s">
        <v>36</v>
      </c>
      <c r="F19" s="3">
        <v>49.353700000000003</v>
      </c>
      <c r="G19" s="12">
        <f t="shared" si="0"/>
        <v>-0.31914098174303385</v>
      </c>
    </row>
    <row r="20" spans="1:7" ht="15.75" customHeight="1" x14ac:dyDescent="0.15">
      <c r="A20" s="3">
        <v>3928884</v>
      </c>
      <c r="B20" s="3">
        <v>682219</v>
      </c>
      <c r="C20" s="3">
        <v>5.7589779999999999</v>
      </c>
      <c r="E20" s="3" t="s">
        <v>51</v>
      </c>
      <c r="F20" s="3">
        <v>72.487399999999994</v>
      </c>
      <c r="G20" s="12">
        <f t="shared" si="0"/>
        <v>0</v>
      </c>
    </row>
    <row r="21" spans="1:7" ht="15.75" customHeight="1" x14ac:dyDescent="0.15">
      <c r="A21" s="3">
        <v>125357</v>
      </c>
      <c r="B21" s="3">
        <v>6795</v>
      </c>
      <c r="C21" s="3">
        <v>18.448418</v>
      </c>
      <c r="E21" s="3" t="s">
        <v>52</v>
      </c>
      <c r="F21" s="3">
        <v>72.390500000000003</v>
      </c>
      <c r="G21" s="12">
        <f t="shared" si="0"/>
        <v>-1.3367840479861452E-3</v>
      </c>
    </row>
    <row r="22" spans="1:7" ht="15.75" customHeight="1" x14ac:dyDescent="0.15">
      <c r="A22" s="3">
        <v>267718</v>
      </c>
      <c r="B22" s="3">
        <v>41411</v>
      </c>
      <c r="C22" s="3">
        <v>6.4649000000000001</v>
      </c>
      <c r="E22" s="3" t="s">
        <v>53</v>
      </c>
      <c r="F22" s="3">
        <v>73.437799999999996</v>
      </c>
      <c r="G22" s="12">
        <f t="shared" si="0"/>
        <v>1.3111244161054225E-2</v>
      </c>
    </row>
    <row r="23" spans="1:7" ht="15.75" customHeight="1" x14ac:dyDescent="0.15">
      <c r="A23" s="3">
        <v>34714</v>
      </c>
      <c r="B23" s="3">
        <v>923</v>
      </c>
      <c r="C23" s="3">
        <v>37.609966</v>
      </c>
      <c r="E23" s="3" t="s">
        <v>54</v>
      </c>
      <c r="F23" s="3">
        <v>69.536600000000007</v>
      </c>
      <c r="G23" s="12">
        <f t="shared" si="0"/>
        <v>-4.070776438387895E-2</v>
      </c>
    </row>
    <row r="24" spans="1:7" ht="15.75" customHeight="1" x14ac:dyDescent="0.15">
      <c r="A24" s="3">
        <v>31684</v>
      </c>
      <c r="B24" s="3">
        <v>622</v>
      </c>
      <c r="C24" s="3">
        <v>50.938907999999998</v>
      </c>
    </row>
    <row r="25" spans="1:7" ht="15.75" customHeight="1" x14ac:dyDescent="0.15">
      <c r="A25" s="3">
        <v>31380</v>
      </c>
      <c r="B25" s="3">
        <v>533</v>
      </c>
      <c r="C25" s="3">
        <v>58.874298000000003</v>
      </c>
      <c r="F25">
        <f>F5*G2*128/1000</f>
        <v>143.73960271214867</v>
      </c>
      <c r="G25" s="3" t="s">
        <v>118</v>
      </c>
    </row>
    <row r="26" spans="1:7" ht="15.75" customHeight="1" x14ac:dyDescent="0.15">
      <c r="A26">
        <f t="shared" ref="A26:B26" si="1">SUM(A2:A25)</f>
        <v>32995379</v>
      </c>
      <c r="B26">
        <f t="shared" si="1"/>
        <v>5760057</v>
      </c>
      <c r="C26">
        <f>A26/B26</f>
        <v>5.7283077233437103</v>
      </c>
      <c r="D26">
        <f>C26*32</f>
        <v>183.30584714699873</v>
      </c>
    </row>
    <row r="29" spans="1:7" ht="15.75" customHeight="1" x14ac:dyDescent="0.15">
      <c r="E29" s="3" t="s">
        <v>19</v>
      </c>
      <c r="F29" s="3" t="s">
        <v>119</v>
      </c>
    </row>
    <row r="30" spans="1:7" ht="15.75" customHeight="1" x14ac:dyDescent="0.15">
      <c r="E30" s="3" t="s">
        <v>120</v>
      </c>
    </row>
    <row r="31" spans="1:7" ht="15.75" customHeight="1" x14ac:dyDescent="0.15">
      <c r="E31" s="3" t="s">
        <v>96</v>
      </c>
      <c r="F31" s="3">
        <v>63.608699999999999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26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19" t="s">
        <v>91</v>
      </c>
      <c r="B1" s="117"/>
      <c r="E1" s="3" t="s">
        <v>92</v>
      </c>
      <c r="F1" s="3" t="s">
        <v>93</v>
      </c>
      <c r="G1" s="3" t="s">
        <v>94</v>
      </c>
    </row>
    <row r="2" spans="1:7" ht="15.75" customHeight="1" x14ac:dyDescent="0.15">
      <c r="A2" s="3">
        <v>464058</v>
      </c>
      <c r="B2" s="3">
        <v>109708</v>
      </c>
      <c r="C2" s="3">
        <v>4.2299379999999998</v>
      </c>
      <c r="E2" s="3">
        <v>218012</v>
      </c>
      <c r="F2" s="3">
        <v>326688554</v>
      </c>
      <c r="G2">
        <f>E2/F2*1000</f>
        <v>0.66733896039712481</v>
      </c>
    </row>
    <row r="3" spans="1:7" ht="15.75" customHeight="1" x14ac:dyDescent="0.15">
      <c r="A3" s="3">
        <v>428226</v>
      </c>
      <c r="B3" s="3">
        <v>102673</v>
      </c>
      <c r="C3" s="3">
        <v>4.1707749999999999</v>
      </c>
    </row>
    <row r="4" spans="1:7" ht="15.75" customHeight="1" x14ac:dyDescent="0.15">
      <c r="A4">
        <f t="shared" ref="A4:B4" si="0">SUM(A2:A3)</f>
        <v>892284</v>
      </c>
      <c r="B4">
        <f t="shared" si="0"/>
        <v>212381</v>
      </c>
      <c r="C4">
        <f>A4/B4</f>
        <v>4.2013362777272922</v>
      </c>
      <c r="D4">
        <f>C4*32</f>
        <v>134.44276088727335</v>
      </c>
      <c r="E4" s="3" t="s">
        <v>19</v>
      </c>
    </row>
    <row r="5" spans="1:7" ht="15.75" customHeight="1" x14ac:dyDescent="0.15">
      <c r="E5" s="3" t="s">
        <v>38</v>
      </c>
      <c r="F5" s="3">
        <v>582.14059999999995</v>
      </c>
    </row>
    <row r="6" spans="1:7" ht="15.75" customHeight="1" x14ac:dyDescent="0.15">
      <c r="E6" s="3" t="s">
        <v>21</v>
      </c>
      <c r="F6" s="3">
        <v>559.7432</v>
      </c>
      <c r="G6" s="12">
        <f t="shared" ref="G6:G23" si="1">(F6-F$5)/F$5</f>
        <v>-3.8474210525773239E-2</v>
      </c>
    </row>
    <row r="7" spans="1:7" ht="15.75" customHeight="1" x14ac:dyDescent="0.15">
      <c r="E7" s="3" t="s">
        <v>39</v>
      </c>
      <c r="F7" s="3">
        <v>565.34400000000005</v>
      </c>
      <c r="G7" s="12">
        <f t="shared" si="1"/>
        <v>-2.8853167087126201E-2</v>
      </c>
    </row>
    <row r="8" spans="1:7" ht="15.75" customHeight="1" x14ac:dyDescent="0.15">
      <c r="E8" s="3" t="s">
        <v>40</v>
      </c>
      <c r="F8" s="3">
        <v>565.35080000000005</v>
      </c>
      <c r="G8" s="12">
        <f t="shared" si="1"/>
        <v>-2.884148606024026E-2</v>
      </c>
    </row>
    <row r="9" spans="1:7" ht="15.75" customHeight="1" x14ac:dyDescent="0.15">
      <c r="E9" s="3" t="s">
        <v>41</v>
      </c>
      <c r="F9" s="3">
        <v>563.8442</v>
      </c>
      <c r="G9" s="12">
        <f t="shared" si="1"/>
        <v>-3.1429520634705686E-2</v>
      </c>
    </row>
    <row r="10" spans="1:7" ht="15.75" customHeight="1" x14ac:dyDescent="0.15">
      <c r="E10" s="3" t="s">
        <v>42</v>
      </c>
      <c r="F10" s="3">
        <v>561.09690000000001</v>
      </c>
      <c r="G10" s="12">
        <f t="shared" si="1"/>
        <v>-3.6148827276434502E-2</v>
      </c>
    </row>
    <row r="11" spans="1:7" ht="15.75" customHeight="1" x14ac:dyDescent="0.15">
      <c r="E11" s="3" t="s">
        <v>43</v>
      </c>
      <c r="F11" s="3">
        <v>560.34910000000002</v>
      </c>
      <c r="G11" s="12">
        <f t="shared" si="1"/>
        <v>-3.7433396674274103E-2</v>
      </c>
    </row>
    <row r="12" spans="1:7" ht="15.75" customHeight="1" x14ac:dyDescent="0.15">
      <c r="E12" s="3" t="s">
        <v>44</v>
      </c>
      <c r="F12" s="3">
        <v>562.37660000000005</v>
      </c>
      <c r="G12" s="12">
        <f t="shared" si="1"/>
        <v>-3.3950561084383907E-2</v>
      </c>
    </row>
    <row r="13" spans="1:7" ht="15.75" customHeight="1" x14ac:dyDescent="0.15">
      <c r="E13" s="3" t="s">
        <v>45</v>
      </c>
      <c r="F13" s="3">
        <v>560.85889999999995</v>
      </c>
      <c r="G13" s="12">
        <f t="shared" si="1"/>
        <v>-3.6557663217442665E-2</v>
      </c>
    </row>
    <row r="14" spans="1:7" ht="15.75" customHeight="1" x14ac:dyDescent="0.15">
      <c r="E14" s="3" t="s">
        <v>46</v>
      </c>
      <c r="F14" s="3">
        <v>558.59569999999997</v>
      </c>
      <c r="G14" s="12">
        <f t="shared" si="1"/>
        <v>-4.0445383812776479E-2</v>
      </c>
    </row>
    <row r="15" spans="1:7" ht="15.75" customHeight="1" x14ac:dyDescent="0.15">
      <c r="E15" s="3" t="s">
        <v>47</v>
      </c>
      <c r="F15" s="3">
        <v>557.9298</v>
      </c>
      <c r="G15" s="12">
        <f t="shared" si="1"/>
        <v>-4.1589265548563271E-2</v>
      </c>
    </row>
    <row r="16" spans="1:7" ht="15.75" customHeight="1" x14ac:dyDescent="0.15">
      <c r="E16" s="3" t="s">
        <v>48</v>
      </c>
      <c r="F16" s="3">
        <v>558.75340000000006</v>
      </c>
      <c r="G16" s="12">
        <f t="shared" si="1"/>
        <v>-4.0174487056906689E-2</v>
      </c>
    </row>
    <row r="17" spans="5:7" ht="15.75" customHeight="1" x14ac:dyDescent="0.15">
      <c r="E17" s="3" t="s">
        <v>49</v>
      </c>
      <c r="F17" s="3">
        <v>557.42909999999995</v>
      </c>
      <c r="G17" s="12">
        <f t="shared" si="1"/>
        <v>-4.2449367042944615E-2</v>
      </c>
    </row>
    <row r="18" spans="5:7" ht="15.75" customHeight="1" x14ac:dyDescent="0.15">
      <c r="E18" s="3" t="s">
        <v>50</v>
      </c>
      <c r="F18" s="3">
        <v>561.52509999999995</v>
      </c>
      <c r="G18" s="12">
        <f t="shared" si="1"/>
        <v>-3.5413266142234369E-2</v>
      </c>
    </row>
    <row r="19" spans="5:7" ht="15.75" customHeight="1" x14ac:dyDescent="0.15">
      <c r="E19" s="3" t="s">
        <v>36</v>
      </c>
      <c r="F19" s="3">
        <v>558.58810000000005</v>
      </c>
      <c r="G19" s="12">
        <f t="shared" si="1"/>
        <v>-4.045843907811944E-2</v>
      </c>
    </row>
    <row r="20" spans="5:7" ht="15.75" customHeight="1" x14ac:dyDescent="0.15">
      <c r="E20" s="3" t="s">
        <v>51</v>
      </c>
      <c r="F20" s="3">
        <v>580.24009999999998</v>
      </c>
      <c r="G20" s="12">
        <f t="shared" si="1"/>
        <v>-3.2646752348143484E-3</v>
      </c>
    </row>
    <row r="21" spans="5:7" ht="15.75" customHeight="1" x14ac:dyDescent="0.15">
      <c r="E21" s="3" t="s">
        <v>52</v>
      </c>
      <c r="F21" s="3">
        <v>571.16089999999997</v>
      </c>
      <c r="G21" s="12">
        <f t="shared" si="1"/>
        <v>-1.8860907485236351E-2</v>
      </c>
    </row>
    <row r="22" spans="5:7" ht="15.75" customHeight="1" x14ac:dyDescent="0.15">
      <c r="E22" s="3" t="s">
        <v>53</v>
      </c>
      <c r="F22" s="3">
        <v>575.46389999999997</v>
      </c>
      <c r="G22" s="12">
        <f t="shared" si="1"/>
        <v>-1.1469222383733385E-2</v>
      </c>
    </row>
    <row r="23" spans="5:7" ht="15.75" customHeight="1" x14ac:dyDescent="0.15">
      <c r="E23" s="3" t="s">
        <v>54</v>
      </c>
      <c r="F23" s="3">
        <v>566.72389999999996</v>
      </c>
      <c r="G23" s="12">
        <f t="shared" si="1"/>
        <v>-2.6482777528315314E-2</v>
      </c>
    </row>
    <row r="26" spans="5:7" ht="15.75" customHeight="1" x14ac:dyDescent="0.15">
      <c r="F26" s="3">
        <v>566.60990000000004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00FF"/>
    <outlinePr summaryBelow="0" summaryRight="0"/>
  </sheetPr>
  <dimension ref="A1:G28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19" t="s">
        <v>91</v>
      </c>
      <c r="B1" s="117"/>
      <c r="E1" s="3" t="s">
        <v>92</v>
      </c>
      <c r="F1" s="3" t="s">
        <v>93</v>
      </c>
      <c r="G1" s="3" t="s">
        <v>94</v>
      </c>
    </row>
    <row r="2" spans="1:7" ht="15.75" customHeight="1" x14ac:dyDescent="0.15">
      <c r="A2" s="3">
        <v>151308</v>
      </c>
      <c r="B2" s="3">
        <v>4668</v>
      </c>
      <c r="C2" s="3">
        <v>32.413882999999998</v>
      </c>
      <c r="E2" s="3">
        <v>24592</v>
      </c>
      <c r="F2" s="3">
        <v>110148884</v>
      </c>
      <c r="G2">
        <f>E2/F2*1000</f>
        <v>0.22326145401527625</v>
      </c>
    </row>
    <row r="4" spans="1:7" ht="15.75" customHeight="1" x14ac:dyDescent="0.15">
      <c r="A4" s="3">
        <v>620404</v>
      </c>
      <c r="B4" s="3">
        <v>12988</v>
      </c>
      <c r="C4" s="3">
        <v>47.767479000000002</v>
      </c>
      <c r="E4" s="3" t="s">
        <v>19</v>
      </c>
    </row>
    <row r="5" spans="1:7" ht="15.75" customHeight="1" x14ac:dyDescent="0.15">
      <c r="E5" s="3" t="s">
        <v>38</v>
      </c>
      <c r="F5" s="3">
        <v>801.29380000000003</v>
      </c>
    </row>
    <row r="6" spans="1:7" ht="15.75" customHeight="1" x14ac:dyDescent="0.15">
      <c r="E6" s="3" t="s">
        <v>21</v>
      </c>
      <c r="F6" s="3">
        <v>767.38800000000003</v>
      </c>
      <c r="G6" s="12">
        <f t="shared" ref="G6:G23" si="0">(F6-F$5)/F$5</f>
        <v>-4.2313817977875277E-2</v>
      </c>
    </row>
    <row r="7" spans="1:7" ht="15.75" customHeight="1" x14ac:dyDescent="0.15">
      <c r="E7" s="3" t="s">
        <v>39</v>
      </c>
      <c r="F7" s="3">
        <v>759.04819999999995</v>
      </c>
      <c r="G7" s="12">
        <f t="shared" si="0"/>
        <v>-5.2721735772821507E-2</v>
      </c>
    </row>
    <row r="8" spans="1:7" ht="15.75" customHeight="1" x14ac:dyDescent="0.15">
      <c r="E8" s="3" t="s">
        <v>40</v>
      </c>
      <c r="F8" s="3">
        <v>761.52170000000001</v>
      </c>
      <c r="G8" s="12">
        <f t="shared" si="0"/>
        <v>-4.9634853033930899E-2</v>
      </c>
    </row>
    <row r="9" spans="1:7" ht="15.75" customHeight="1" x14ac:dyDescent="0.15">
      <c r="E9" s="3" t="s">
        <v>41</v>
      </c>
      <c r="F9" s="3">
        <v>769.61540000000002</v>
      </c>
      <c r="G9" s="12">
        <f t="shared" si="0"/>
        <v>-3.9534063535746823E-2</v>
      </c>
    </row>
    <row r="10" spans="1:7" ht="15.75" customHeight="1" x14ac:dyDescent="0.15">
      <c r="E10" s="3" t="s">
        <v>42</v>
      </c>
      <c r="F10" s="3">
        <v>761.11320000000001</v>
      </c>
      <c r="G10" s="12">
        <f t="shared" si="0"/>
        <v>-5.0144653559031686E-2</v>
      </c>
    </row>
    <row r="11" spans="1:7" ht="15.75" customHeight="1" x14ac:dyDescent="0.15">
      <c r="E11" s="3" t="s">
        <v>43</v>
      </c>
      <c r="F11" s="3">
        <v>758.13390000000004</v>
      </c>
      <c r="G11" s="12">
        <f t="shared" si="0"/>
        <v>-5.3862765442587966E-2</v>
      </c>
    </row>
    <row r="12" spans="1:7" ht="15.75" customHeight="1" x14ac:dyDescent="0.15">
      <c r="E12" s="3" t="s">
        <v>44</v>
      </c>
      <c r="F12" s="3">
        <v>759.05870000000004</v>
      </c>
      <c r="G12" s="12">
        <f t="shared" si="0"/>
        <v>-5.2708631964954664E-2</v>
      </c>
    </row>
    <row r="13" spans="1:7" ht="15.75" customHeight="1" x14ac:dyDescent="0.15">
      <c r="E13" s="3" t="s">
        <v>45</v>
      </c>
      <c r="F13" s="3">
        <v>759.05870000000004</v>
      </c>
      <c r="G13" s="12">
        <f t="shared" si="0"/>
        <v>-5.2708631964954664E-2</v>
      </c>
    </row>
    <row r="14" spans="1:7" ht="15.75" customHeight="1" x14ac:dyDescent="0.15">
      <c r="E14" s="3" t="s">
        <v>46</v>
      </c>
      <c r="F14" s="3">
        <v>749.51769999999999</v>
      </c>
      <c r="G14" s="12">
        <f t="shared" si="0"/>
        <v>-6.4615625379854477E-2</v>
      </c>
    </row>
    <row r="15" spans="1:7" ht="15.75" customHeight="1" x14ac:dyDescent="0.15">
      <c r="E15" s="3" t="s">
        <v>47</v>
      </c>
      <c r="F15" s="3">
        <v>753.14110000000005</v>
      </c>
      <c r="G15" s="12">
        <f t="shared" si="0"/>
        <v>-6.0093688482301968E-2</v>
      </c>
    </row>
    <row r="16" spans="1:7" ht="15.75" customHeight="1" x14ac:dyDescent="0.15">
      <c r="E16" s="3" t="s">
        <v>48</v>
      </c>
      <c r="F16" s="3">
        <v>756.11609999999996</v>
      </c>
      <c r="G16" s="12">
        <f t="shared" si="0"/>
        <v>-5.638094292006262E-2</v>
      </c>
    </row>
    <row r="17" spans="5:7" ht="15.75" customHeight="1" x14ac:dyDescent="0.15">
      <c r="E17" s="3" t="s">
        <v>49</v>
      </c>
      <c r="F17" s="3">
        <v>757.09569999999997</v>
      </c>
      <c r="G17" s="12">
        <f t="shared" si="0"/>
        <v>-5.5158420045182011E-2</v>
      </c>
    </row>
    <row r="18" spans="5:7" ht="15.75" customHeight="1" x14ac:dyDescent="0.15">
      <c r="E18" s="3" t="s">
        <v>50</v>
      </c>
      <c r="F18" s="3">
        <v>757.09569999999997</v>
      </c>
      <c r="G18" s="12">
        <f t="shared" si="0"/>
        <v>-5.5158420045182011E-2</v>
      </c>
    </row>
    <row r="19" spans="5:7" ht="15.75" customHeight="1" x14ac:dyDescent="0.15">
      <c r="E19" s="3" t="s">
        <v>36</v>
      </c>
      <c r="F19" s="3">
        <v>757.09569999999997</v>
      </c>
      <c r="G19" s="12">
        <f t="shared" si="0"/>
        <v>-5.5158420045182011E-2</v>
      </c>
    </row>
    <row r="20" spans="5:7" ht="15.75" customHeight="1" x14ac:dyDescent="0.15">
      <c r="E20" s="3" t="s">
        <v>51</v>
      </c>
      <c r="F20" s="3">
        <v>801.29380000000003</v>
      </c>
      <c r="G20" s="12">
        <f t="shared" si="0"/>
        <v>0</v>
      </c>
    </row>
    <row r="21" spans="5:7" ht="15.75" customHeight="1" x14ac:dyDescent="0.15">
      <c r="E21" s="3" t="s">
        <v>52</v>
      </c>
      <c r="F21" s="3">
        <v>803.72559999999999</v>
      </c>
      <c r="G21" s="12">
        <f t="shared" si="0"/>
        <v>3.0348419019340382E-3</v>
      </c>
    </row>
    <row r="22" spans="5:7" ht="15.75" customHeight="1" x14ac:dyDescent="0.15">
      <c r="E22" s="3" t="s">
        <v>53</v>
      </c>
      <c r="F22" s="3">
        <v>800.62189999999998</v>
      </c>
      <c r="G22" s="12">
        <f t="shared" si="0"/>
        <v>-8.38518905300466E-4</v>
      </c>
    </row>
    <row r="23" spans="5:7" ht="15.75" customHeight="1" x14ac:dyDescent="0.15">
      <c r="E23" s="3" t="s">
        <v>54</v>
      </c>
      <c r="F23" s="3">
        <v>795.90070000000003</v>
      </c>
      <c r="G23" s="12">
        <f t="shared" si="0"/>
        <v>-6.7304901148617447E-3</v>
      </c>
    </row>
    <row r="24" spans="5:7" ht="15.75" customHeight="1" x14ac:dyDescent="0.15">
      <c r="F24" s="3" t="s">
        <v>121</v>
      </c>
    </row>
    <row r="26" spans="5:7" ht="15.75" customHeight="1" x14ac:dyDescent="0.15">
      <c r="E26" s="3" t="s">
        <v>19</v>
      </c>
    </row>
    <row r="27" spans="5:7" ht="15.75" customHeight="1" x14ac:dyDescent="0.15">
      <c r="E27" s="3" t="s">
        <v>120</v>
      </c>
    </row>
    <row r="28" spans="5:7" ht="15.75" customHeight="1" x14ac:dyDescent="0.15">
      <c r="E28" s="3" t="s">
        <v>96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00FF"/>
    <outlinePr summaryBelow="0" summaryRight="0"/>
  </sheetPr>
  <dimension ref="A1:G28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19" t="s">
        <v>91</v>
      </c>
      <c r="B1" s="117"/>
      <c r="E1" s="3" t="s">
        <v>92</v>
      </c>
      <c r="F1" s="3" t="s">
        <v>93</v>
      </c>
      <c r="G1" s="3" t="s">
        <v>94</v>
      </c>
    </row>
    <row r="2" spans="1:7" ht="15.75" customHeight="1" x14ac:dyDescent="0.15">
      <c r="A2" s="3">
        <v>151308</v>
      </c>
      <c r="B2" s="3">
        <v>4668</v>
      </c>
      <c r="C2" s="3">
        <v>32.413882999999998</v>
      </c>
      <c r="E2" s="3">
        <v>0</v>
      </c>
      <c r="F2" s="3">
        <v>1</v>
      </c>
      <c r="G2">
        <f>E2/F2*1000</f>
        <v>0</v>
      </c>
    </row>
    <row r="4" spans="1:7" ht="15.75" customHeight="1" x14ac:dyDescent="0.15">
      <c r="E4" s="3" t="s">
        <v>19</v>
      </c>
    </row>
    <row r="5" spans="1:7" ht="15.75" customHeight="1" x14ac:dyDescent="0.15">
      <c r="E5" s="3" t="s">
        <v>38</v>
      </c>
      <c r="F5" s="3">
        <v>65.232200000000006</v>
      </c>
    </row>
    <row r="6" spans="1:7" ht="15.75" customHeight="1" x14ac:dyDescent="0.15">
      <c r="E6" s="3" t="s">
        <v>21</v>
      </c>
      <c r="F6" s="3">
        <v>60.018300000000004</v>
      </c>
      <c r="G6" s="12">
        <f t="shared" ref="G6:G23" si="0">(F6-F$5)/F$5</f>
        <v>-7.9928317610014718E-2</v>
      </c>
    </row>
    <row r="7" spans="1:7" ht="15.75" customHeight="1" x14ac:dyDescent="0.15">
      <c r="E7" s="3" t="s">
        <v>39</v>
      </c>
      <c r="F7" s="3">
        <v>59.997399999999999</v>
      </c>
      <c r="G7" s="12">
        <f t="shared" si="0"/>
        <v>-8.0248711525902947E-2</v>
      </c>
    </row>
    <row r="8" spans="1:7" ht="15.75" customHeight="1" x14ac:dyDescent="0.15">
      <c r="E8" s="3" t="s">
        <v>40</v>
      </c>
      <c r="F8" s="3">
        <v>59.9816</v>
      </c>
      <c r="G8" s="12">
        <f t="shared" si="0"/>
        <v>-8.0490923194373412E-2</v>
      </c>
    </row>
    <row r="9" spans="1:7" ht="15.75" customHeight="1" x14ac:dyDescent="0.15">
      <c r="E9" s="3" t="s">
        <v>41</v>
      </c>
      <c r="F9" s="3">
        <v>58.732399999999998</v>
      </c>
      <c r="G9" s="12">
        <f t="shared" si="0"/>
        <v>-9.9640974855976144E-2</v>
      </c>
    </row>
    <row r="10" spans="1:7" ht="15.75" customHeight="1" x14ac:dyDescent="0.15">
      <c r="E10" s="3" t="s">
        <v>42</v>
      </c>
      <c r="F10" s="3">
        <v>58.7226</v>
      </c>
      <c r="G10" s="12">
        <f t="shared" si="0"/>
        <v>-9.979120740983756E-2</v>
      </c>
    </row>
    <row r="11" spans="1:7" ht="15.75" customHeight="1" x14ac:dyDescent="0.15">
      <c r="E11" s="3" t="s">
        <v>43</v>
      </c>
      <c r="F11" s="3">
        <v>58.715899999999998</v>
      </c>
      <c r="G11" s="12">
        <f t="shared" si="0"/>
        <v>-9.9893917421151016E-2</v>
      </c>
    </row>
    <row r="12" spans="1:7" ht="15.75" customHeight="1" x14ac:dyDescent="0.15">
      <c r="E12" s="3" t="s">
        <v>44</v>
      </c>
      <c r="F12" s="3">
        <v>58.728900000000003</v>
      </c>
      <c r="G12" s="12">
        <f t="shared" si="0"/>
        <v>-9.969462933949802E-2</v>
      </c>
    </row>
    <row r="13" spans="1:7" ht="15.75" customHeight="1" x14ac:dyDescent="0.15">
      <c r="E13" s="3" t="s">
        <v>45</v>
      </c>
      <c r="F13" s="3">
        <v>58.674799999999998</v>
      </c>
      <c r="G13" s="12">
        <f t="shared" si="0"/>
        <v>-0.10052397435622297</v>
      </c>
    </row>
    <row r="14" spans="1:7" ht="15.75" customHeight="1" x14ac:dyDescent="0.15">
      <c r="E14" s="3" t="s">
        <v>46</v>
      </c>
      <c r="F14" s="3">
        <v>58.680300000000003</v>
      </c>
      <c r="G14" s="12">
        <f t="shared" si="0"/>
        <v>-0.10043966016783126</v>
      </c>
    </row>
    <row r="15" spans="1:7" ht="15.75" customHeight="1" x14ac:dyDescent="0.15">
      <c r="E15" s="3" t="s">
        <v>47</v>
      </c>
      <c r="F15" s="3">
        <v>58.682200000000002</v>
      </c>
      <c r="G15" s="12">
        <f t="shared" si="0"/>
        <v>-0.10041053344820508</v>
      </c>
    </row>
    <row r="16" spans="1:7" ht="15.75" customHeight="1" x14ac:dyDescent="0.15">
      <c r="E16" s="3" t="s">
        <v>48</v>
      </c>
      <c r="F16" s="3">
        <v>58.584099999999999</v>
      </c>
      <c r="G16" s="12">
        <f t="shared" si="0"/>
        <v>-0.10191439197206296</v>
      </c>
    </row>
    <row r="17" spans="5:7" ht="15.75" customHeight="1" x14ac:dyDescent="0.15">
      <c r="E17" s="3" t="s">
        <v>49</v>
      </c>
      <c r="F17" s="3">
        <v>58.569499999999998</v>
      </c>
      <c r="G17" s="12">
        <f t="shared" si="0"/>
        <v>-0.10213820781761167</v>
      </c>
    </row>
    <row r="18" spans="5:7" ht="15.75" customHeight="1" x14ac:dyDescent="0.15">
      <c r="E18" s="3" t="s">
        <v>50</v>
      </c>
      <c r="F18" s="3">
        <v>58.571599999999997</v>
      </c>
      <c r="G18" s="12">
        <f t="shared" si="0"/>
        <v>-0.10210601512749852</v>
      </c>
    </row>
    <row r="19" spans="5:7" ht="15.75" customHeight="1" x14ac:dyDescent="0.15">
      <c r="E19" s="3" t="s">
        <v>36</v>
      </c>
      <c r="F19" s="3">
        <v>58.366</v>
      </c>
      <c r="G19" s="12">
        <f t="shared" si="0"/>
        <v>-0.10525783278810166</v>
      </c>
    </row>
    <row r="20" spans="5:7" ht="15.75" customHeight="1" x14ac:dyDescent="0.15">
      <c r="E20" s="3" t="s">
        <v>51</v>
      </c>
      <c r="F20" s="3">
        <v>65.232200000000006</v>
      </c>
      <c r="G20" s="12">
        <f t="shared" si="0"/>
        <v>0</v>
      </c>
    </row>
    <row r="21" spans="5:7" ht="15.75" customHeight="1" x14ac:dyDescent="0.15">
      <c r="E21" s="3" t="s">
        <v>52</v>
      </c>
      <c r="F21" s="3">
        <v>64.882900000000006</v>
      </c>
      <c r="G21" s="12">
        <f t="shared" si="0"/>
        <v>-5.354717455489765E-3</v>
      </c>
    </row>
    <row r="22" spans="5:7" ht="15.75" customHeight="1" x14ac:dyDescent="0.15">
      <c r="E22" s="3" t="s">
        <v>53</v>
      </c>
      <c r="F22" s="3">
        <v>64.130600000000001</v>
      </c>
      <c r="G22" s="12">
        <f t="shared" si="0"/>
        <v>-1.6887365442220324E-2</v>
      </c>
    </row>
    <row r="23" spans="5:7" ht="15.75" customHeight="1" x14ac:dyDescent="0.15">
      <c r="E23" s="3" t="s">
        <v>54</v>
      </c>
      <c r="F23" s="3">
        <v>62.122700000000002</v>
      </c>
      <c r="G23" s="12">
        <f t="shared" si="0"/>
        <v>-4.7668176146136478E-2</v>
      </c>
    </row>
    <row r="26" spans="5:7" ht="15.75" customHeight="1" x14ac:dyDescent="0.15">
      <c r="E26" s="3" t="s">
        <v>19</v>
      </c>
    </row>
    <row r="27" spans="5:7" ht="15.75" customHeight="1" x14ac:dyDescent="0.15">
      <c r="E27" s="3" t="s">
        <v>120</v>
      </c>
    </row>
    <row r="28" spans="5:7" ht="15.75" customHeight="1" x14ac:dyDescent="0.15">
      <c r="E28" s="3" t="s">
        <v>96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2:R9"/>
  <sheetViews>
    <sheetView workbookViewId="0">
      <selection activeCell="B45" sqref="B45"/>
    </sheetView>
  </sheetViews>
  <sheetFormatPr baseColWidth="10" defaultColWidth="14.5" defaultRowHeight="15.75" customHeight="1" x14ac:dyDescent="0.15"/>
  <cols>
    <col min="1" max="1" width="24.1640625" customWidth="1"/>
  </cols>
  <sheetData>
    <row r="2" spans="1:18" ht="15.75" customHeight="1" x14ac:dyDescent="0.15">
      <c r="A2" s="1"/>
      <c r="B2" s="107" t="s">
        <v>152</v>
      </c>
      <c r="C2" s="107"/>
      <c r="D2" s="107"/>
      <c r="E2" s="107"/>
      <c r="F2" s="107"/>
      <c r="G2" s="107"/>
      <c r="H2" s="107"/>
      <c r="I2" s="107"/>
      <c r="J2" s="107"/>
      <c r="K2" s="107"/>
      <c r="L2" s="107" t="s">
        <v>153</v>
      </c>
      <c r="M2" s="107"/>
      <c r="N2" s="107"/>
      <c r="O2" s="107"/>
      <c r="P2" s="107"/>
      <c r="Q2" s="107"/>
    </row>
    <row r="3" spans="1:18" ht="15.75" customHeight="1" x14ac:dyDescent="0.15">
      <c r="B3" s="107" t="s">
        <v>153</v>
      </c>
      <c r="C3" s="107"/>
      <c r="D3" s="107"/>
      <c r="E3" s="107"/>
      <c r="F3" s="107"/>
      <c r="G3" s="107"/>
      <c r="H3" s="107" t="s">
        <v>152</v>
      </c>
      <c r="I3" s="107"/>
      <c r="J3" s="107"/>
      <c r="K3" s="107"/>
      <c r="L3" s="107"/>
      <c r="M3" s="107"/>
      <c r="N3" s="107"/>
      <c r="O3" s="107"/>
      <c r="P3" s="107"/>
      <c r="Q3" s="107"/>
    </row>
    <row r="4" spans="1:18" ht="15.75" customHeight="1" x14ac:dyDescent="0.15">
      <c r="B4" s="3" t="s">
        <v>9</v>
      </c>
      <c r="C4" s="3" t="s">
        <v>10</v>
      </c>
      <c r="D4" s="95" t="s">
        <v>11</v>
      </c>
      <c r="E4" s="3" t="s">
        <v>12</v>
      </c>
      <c r="F4" s="3" t="s">
        <v>13</v>
      </c>
      <c r="G4" s="68" t="s">
        <v>155</v>
      </c>
      <c r="H4" s="3" t="s">
        <v>0</v>
      </c>
      <c r="I4" s="3" t="s">
        <v>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6</v>
      </c>
      <c r="O4" s="3" t="s">
        <v>7</v>
      </c>
      <c r="P4" s="3" t="s">
        <v>8</v>
      </c>
      <c r="Q4" s="68" t="s">
        <v>155</v>
      </c>
    </row>
    <row r="5" spans="1:18" ht="15.75" customHeight="1" x14ac:dyDescent="0.15">
      <c r="A5" s="68" t="s">
        <v>154</v>
      </c>
      <c r="B5" s="70">
        <v>1</v>
      </c>
      <c r="C5" s="70">
        <v>1</v>
      </c>
      <c r="D5" s="96">
        <v>1</v>
      </c>
      <c r="E5" s="70">
        <v>1</v>
      </c>
      <c r="F5" s="70">
        <v>1</v>
      </c>
      <c r="G5" s="70">
        <v>1</v>
      </c>
      <c r="H5" s="70">
        <v>1</v>
      </c>
      <c r="I5" s="70">
        <v>1</v>
      </c>
      <c r="J5" s="70">
        <v>1</v>
      </c>
      <c r="K5" s="70">
        <v>1</v>
      </c>
      <c r="L5" s="70">
        <v>1</v>
      </c>
      <c r="M5" s="70">
        <v>1</v>
      </c>
      <c r="N5" s="70">
        <v>1</v>
      </c>
      <c r="O5" s="70">
        <v>1</v>
      </c>
      <c r="P5" s="70">
        <v>1</v>
      </c>
      <c r="Q5" s="70">
        <v>1</v>
      </c>
    </row>
    <row r="6" spans="1:18" ht="15.75" customHeight="1" x14ac:dyDescent="0.15">
      <c r="A6" s="104" t="s">
        <v>175</v>
      </c>
      <c r="B6" s="70">
        <v>0.61709999999999998</v>
      </c>
      <c r="C6" s="70">
        <v>0.66449999999999998</v>
      </c>
      <c r="D6" s="97">
        <v>0.61309999999999998</v>
      </c>
      <c r="E6" s="70">
        <v>0.99860000000000004</v>
      </c>
      <c r="F6" s="70">
        <v>0.5756</v>
      </c>
      <c r="G6" s="71">
        <f t="shared" ref="G6:G8" si="0">GEOMEAN(B6:F6)</f>
        <v>0.67917053916299475</v>
      </c>
      <c r="H6" s="70">
        <v>0.51239999999999997</v>
      </c>
      <c r="I6" s="70">
        <v>0.5</v>
      </c>
      <c r="J6" s="70">
        <v>0.54249999999999998</v>
      </c>
      <c r="K6" s="70">
        <v>0.72470000000000001</v>
      </c>
      <c r="L6" s="70">
        <v>0.91849999999999998</v>
      </c>
      <c r="M6" s="70">
        <v>0.88629999999999998</v>
      </c>
      <c r="N6" s="70">
        <v>0.51029999999999998</v>
      </c>
      <c r="O6" s="70">
        <v>0.72019999999999995</v>
      </c>
      <c r="P6" s="70">
        <v>0.51300000000000001</v>
      </c>
      <c r="Q6" s="70">
        <f>GEOMEAN(H6:P6)</f>
        <v>0.62921523886130737</v>
      </c>
    </row>
    <row r="7" spans="1:18" ht="15.75" customHeight="1" x14ac:dyDescent="0.15">
      <c r="A7" s="68" t="s">
        <v>173</v>
      </c>
      <c r="B7" s="70">
        <v>0.37830000000000003</v>
      </c>
      <c r="C7" s="70">
        <v>0.41799999999999998</v>
      </c>
      <c r="D7" s="97">
        <v>0.37190000000000001</v>
      </c>
      <c r="E7" s="70">
        <v>0.70860000000000001</v>
      </c>
      <c r="F7" s="70">
        <v>0.30959999999999999</v>
      </c>
      <c r="G7" s="71">
        <f t="shared" si="0"/>
        <v>0.41891718861360139</v>
      </c>
      <c r="H7" s="70">
        <v>0.33850000000000002</v>
      </c>
      <c r="I7" s="70">
        <v>0.30370000000000003</v>
      </c>
      <c r="J7" s="70">
        <v>0.28510000000000002</v>
      </c>
      <c r="K7" s="70">
        <v>0.53190000000000004</v>
      </c>
      <c r="L7" s="70">
        <v>0.81140000000000001</v>
      </c>
      <c r="M7" s="70">
        <v>0.75339999999999996</v>
      </c>
      <c r="N7" s="70">
        <v>0.25800000000000001</v>
      </c>
      <c r="O7" s="70">
        <v>0.45950000000000002</v>
      </c>
      <c r="P7" s="70">
        <v>0.25990000000000002</v>
      </c>
      <c r="Q7" s="72">
        <f t="shared" ref="Q7" si="1">GEOMEAN(H7:P7)</f>
        <v>0.40507332389954542</v>
      </c>
    </row>
    <row r="8" spans="1:18" ht="15.75" customHeight="1" x14ac:dyDescent="0.15">
      <c r="A8" s="68" t="s">
        <v>174</v>
      </c>
      <c r="B8" s="70">
        <v>0.22650000000000001</v>
      </c>
      <c r="C8" s="70">
        <v>0.27510000000000001</v>
      </c>
      <c r="D8" s="97">
        <v>0.21190000000000001</v>
      </c>
      <c r="E8" s="70">
        <v>0.41849999999999998</v>
      </c>
      <c r="F8" s="70">
        <v>0.17349999999999999</v>
      </c>
      <c r="G8" s="71">
        <f t="shared" si="0"/>
        <v>0.24907889993677632</v>
      </c>
      <c r="H8" s="70">
        <v>0.19139999999999999</v>
      </c>
      <c r="I8" s="70">
        <v>0.1807</v>
      </c>
      <c r="J8" s="70">
        <v>0.14649999999999999</v>
      </c>
      <c r="K8" s="70">
        <v>0.32979999999999998</v>
      </c>
      <c r="L8" s="70">
        <v>0.72650000000000003</v>
      </c>
      <c r="M8" s="70">
        <v>0.4834</v>
      </c>
      <c r="N8" s="70">
        <v>0.12989999999999999</v>
      </c>
      <c r="O8" s="70">
        <v>0.2576</v>
      </c>
      <c r="P8" s="70">
        <v>0.13100000000000001</v>
      </c>
      <c r="Q8" s="72">
        <f>GEOMEAN(H8:P8)</f>
        <v>0.23929220302465262</v>
      </c>
      <c r="R8" s="102">
        <f>1-Q8</f>
        <v>0.76070779697534741</v>
      </c>
    </row>
    <row r="9" spans="1:18" ht="15.75" customHeight="1" x14ac:dyDescent="0.15">
      <c r="G9" s="102">
        <f>1-G8</f>
        <v>0.75092110006322366</v>
      </c>
      <c r="H9" s="102">
        <f>1-G7</f>
        <v>0.58108281138639861</v>
      </c>
      <c r="I9" s="102">
        <f>1-G6</f>
        <v>0.32082946083700525</v>
      </c>
    </row>
  </sheetData>
  <mergeCells count="4">
    <mergeCell ref="B2:K2"/>
    <mergeCell ref="L2:Q2"/>
    <mergeCell ref="B3:G3"/>
    <mergeCell ref="H3:Q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00FF"/>
    <outlinePr summaryBelow="0" summaryRight="0"/>
  </sheetPr>
  <dimension ref="A1:L21"/>
  <sheetViews>
    <sheetView workbookViewId="0"/>
  </sheetViews>
  <sheetFormatPr baseColWidth="10" defaultColWidth="14.5" defaultRowHeight="15.75" customHeight="1" x14ac:dyDescent="0.15"/>
  <cols>
    <col min="4" max="4" width="17.6640625" customWidth="1"/>
    <col min="8" max="8" width="17.1640625" customWidth="1"/>
  </cols>
  <sheetData>
    <row r="1" spans="1:12" ht="15.75" customHeight="1" x14ac:dyDescent="0.15">
      <c r="A1" s="55" t="s">
        <v>125</v>
      </c>
      <c r="B1" s="56"/>
      <c r="C1" s="56"/>
      <c r="D1" s="55"/>
      <c r="E1" s="57"/>
      <c r="F1" s="56"/>
      <c r="G1" s="58"/>
      <c r="H1" s="58"/>
      <c r="I1" s="1"/>
    </row>
    <row r="2" spans="1:12" ht="15.75" customHeight="1" x14ac:dyDescent="0.15">
      <c r="A2" s="56" t="s">
        <v>60</v>
      </c>
      <c r="B2" s="56" t="s">
        <v>61</v>
      </c>
      <c r="C2" s="56" t="s">
        <v>62</v>
      </c>
      <c r="D2" s="55" t="s">
        <v>126</v>
      </c>
      <c r="E2" s="57" t="s">
        <v>63</v>
      </c>
      <c r="F2" s="56" t="s">
        <v>64</v>
      </c>
      <c r="G2" s="58" t="s">
        <v>94</v>
      </c>
      <c r="H2" s="58" t="s">
        <v>127</v>
      </c>
      <c r="I2" s="1"/>
      <c r="J2" s="3" t="s">
        <v>19</v>
      </c>
      <c r="K2" s="3"/>
    </row>
    <row r="3" spans="1:12" ht="15.75" customHeight="1" x14ac:dyDescent="0.15">
      <c r="A3" s="33" t="s">
        <v>128</v>
      </c>
      <c r="B3" s="59">
        <v>939524096</v>
      </c>
      <c r="C3" s="59">
        <v>3014990</v>
      </c>
      <c r="D3" s="59">
        <v>2097154</v>
      </c>
      <c r="E3" s="59">
        <f>D3</f>
        <v>2097154</v>
      </c>
      <c r="F3" s="59">
        <v>311.61759999999998</v>
      </c>
      <c r="G3">
        <f t="shared" ref="G3:G9" si="0">E3/B3*1000</f>
        <v>2.2321449858801707</v>
      </c>
      <c r="H3">
        <f t="shared" ref="H3:H9" si="1">(E3/C3)*128</f>
        <v>89.033698950908629</v>
      </c>
      <c r="I3" s="60"/>
      <c r="J3" s="3" t="s">
        <v>38</v>
      </c>
      <c r="K3" s="3">
        <v>255.57759999999999</v>
      </c>
    </row>
    <row r="4" spans="1:12" ht="15.75" customHeight="1" x14ac:dyDescent="0.15">
      <c r="A4" s="33" t="s">
        <v>128</v>
      </c>
      <c r="B4" s="59">
        <v>939524096</v>
      </c>
      <c r="C4" s="59">
        <v>3014486</v>
      </c>
      <c r="D4" s="59">
        <v>4194306</v>
      </c>
      <c r="E4" s="59">
        <f t="shared" ref="E4:E9" si="2">D4-D3</f>
        <v>2097152</v>
      </c>
      <c r="F4" s="59">
        <v>311.66969999999998</v>
      </c>
      <c r="G4">
        <f t="shared" si="0"/>
        <v>2.2321428571428572</v>
      </c>
      <c r="H4">
        <f t="shared" si="1"/>
        <v>89.048499810581305</v>
      </c>
      <c r="I4" s="60"/>
      <c r="J4" s="3" t="s">
        <v>21</v>
      </c>
      <c r="K4" s="3">
        <v>138.70820000000001</v>
      </c>
      <c r="L4" s="12">
        <f t="shared" ref="L4:L17" si="3">(K4-K$3)/K$3</f>
        <v>-0.45727559848750432</v>
      </c>
    </row>
    <row r="5" spans="1:12" ht="15.75" customHeight="1" x14ac:dyDescent="0.15">
      <c r="A5" s="33" t="s">
        <v>128</v>
      </c>
      <c r="B5" s="59">
        <v>939524096</v>
      </c>
      <c r="C5" s="59">
        <v>3015982</v>
      </c>
      <c r="D5" s="59">
        <v>6291458</v>
      </c>
      <c r="E5" s="59">
        <f t="shared" si="2"/>
        <v>2097152</v>
      </c>
      <c r="F5" s="59">
        <v>311.51519999999999</v>
      </c>
      <c r="G5">
        <f t="shared" si="0"/>
        <v>2.2321428571428572</v>
      </c>
      <c r="H5">
        <f t="shared" si="1"/>
        <v>89.004329601436609</v>
      </c>
      <c r="I5" s="60"/>
      <c r="J5" s="3" t="s">
        <v>39</v>
      </c>
      <c r="K5" s="3">
        <v>138.70820000000001</v>
      </c>
      <c r="L5" s="12">
        <f t="shared" si="3"/>
        <v>-0.45727559848750432</v>
      </c>
    </row>
    <row r="6" spans="1:12" ht="15.75" customHeight="1" x14ac:dyDescent="0.15">
      <c r="A6" s="21" t="s">
        <v>129</v>
      </c>
      <c r="B6" s="59">
        <v>1073741824</v>
      </c>
      <c r="C6" s="59">
        <v>4510834</v>
      </c>
      <c r="D6" s="59">
        <v>10485763</v>
      </c>
      <c r="E6" s="59">
        <f t="shared" si="2"/>
        <v>4194305</v>
      </c>
      <c r="F6" s="59">
        <v>238.03620000000001</v>
      </c>
      <c r="G6">
        <f t="shared" si="0"/>
        <v>3.9062509313225746</v>
      </c>
      <c r="H6">
        <f t="shared" si="1"/>
        <v>119.01813278874816</v>
      </c>
      <c r="I6" s="60"/>
      <c r="J6" s="3" t="s">
        <v>40</v>
      </c>
      <c r="K6" s="3">
        <v>133.15389999999999</v>
      </c>
      <c r="L6" s="12">
        <f t="shared" si="3"/>
        <v>-0.47900794122802626</v>
      </c>
    </row>
    <row r="7" spans="1:12" ht="15.75" customHeight="1" x14ac:dyDescent="0.15">
      <c r="A7" s="21" t="s">
        <v>130</v>
      </c>
      <c r="B7" s="59">
        <v>1207959552</v>
      </c>
      <c r="C7" s="59">
        <v>4511158</v>
      </c>
      <c r="D7" s="59">
        <v>14680069</v>
      </c>
      <c r="E7" s="59">
        <f t="shared" si="2"/>
        <v>4194306</v>
      </c>
      <c r="F7" s="59">
        <v>267.7715</v>
      </c>
      <c r="G7">
        <f t="shared" si="0"/>
        <v>3.4722238779067993</v>
      </c>
      <c r="H7">
        <f t="shared" si="1"/>
        <v>119.00961305279044</v>
      </c>
      <c r="I7" s="60"/>
      <c r="J7" s="3" t="s">
        <v>41</v>
      </c>
      <c r="K7" s="3">
        <v>133.15389999999999</v>
      </c>
      <c r="L7" s="12">
        <f t="shared" si="3"/>
        <v>-0.47900794122802626</v>
      </c>
    </row>
    <row r="8" spans="1:12" ht="15.75" customHeight="1" x14ac:dyDescent="0.15">
      <c r="A8" s="21" t="s">
        <v>131</v>
      </c>
      <c r="B8" s="59">
        <v>1342177280</v>
      </c>
      <c r="C8" s="59">
        <v>6326529</v>
      </c>
      <c r="D8" s="59">
        <v>20971526</v>
      </c>
      <c r="E8" s="59">
        <f t="shared" si="2"/>
        <v>6291457</v>
      </c>
      <c r="F8" s="59">
        <v>212.1507</v>
      </c>
      <c r="G8">
        <f t="shared" si="0"/>
        <v>4.6875007450580597</v>
      </c>
      <c r="H8">
        <f t="shared" si="1"/>
        <v>127.29041406433133</v>
      </c>
      <c r="I8" s="60"/>
      <c r="J8" s="3" t="s">
        <v>42</v>
      </c>
      <c r="K8" s="3">
        <v>133.15389999999999</v>
      </c>
      <c r="L8" s="12">
        <f t="shared" si="3"/>
        <v>-0.47900794122802626</v>
      </c>
    </row>
    <row r="9" spans="1:12" ht="15.75" customHeight="1" x14ac:dyDescent="0.15">
      <c r="A9" s="21" t="s">
        <v>132</v>
      </c>
      <c r="B9" s="59">
        <v>1409286144</v>
      </c>
      <c r="C9" s="59">
        <v>6327555</v>
      </c>
      <c r="D9" s="59">
        <v>27262983</v>
      </c>
      <c r="E9" s="59">
        <f t="shared" si="2"/>
        <v>6291457</v>
      </c>
      <c r="F9" s="59">
        <v>222.72210000000001</v>
      </c>
      <c r="G9">
        <f t="shared" si="0"/>
        <v>4.4642864238648183</v>
      </c>
      <c r="H9">
        <f t="shared" si="1"/>
        <v>127.26977418607977</v>
      </c>
      <c r="I9" s="60"/>
      <c r="J9" s="3" t="s">
        <v>43</v>
      </c>
      <c r="K9" s="3">
        <v>133.15389999999999</v>
      </c>
      <c r="L9" s="12">
        <f t="shared" si="3"/>
        <v>-0.47900794122802626</v>
      </c>
    </row>
    <row r="10" spans="1:12" ht="15.75" customHeight="1" x14ac:dyDescent="0.15">
      <c r="J10" s="3" t="s">
        <v>44</v>
      </c>
      <c r="K10" s="3">
        <v>133.15389999999999</v>
      </c>
      <c r="L10" s="12">
        <f t="shared" si="3"/>
        <v>-0.47900794122802626</v>
      </c>
    </row>
    <row r="11" spans="1:12" ht="15.75" customHeight="1" x14ac:dyDescent="0.15">
      <c r="A11" s="55" t="s">
        <v>133</v>
      </c>
      <c r="J11" s="3" t="s">
        <v>45</v>
      </c>
      <c r="K11" s="3">
        <v>133.15389999999999</v>
      </c>
      <c r="L11" s="12">
        <f t="shared" si="3"/>
        <v>-0.47900794122802626</v>
      </c>
    </row>
    <row r="12" spans="1:12" ht="15.75" customHeight="1" x14ac:dyDescent="0.15">
      <c r="J12" s="3" t="s">
        <v>46</v>
      </c>
      <c r="K12" s="3">
        <v>133.15389999999999</v>
      </c>
      <c r="L12" s="12">
        <f t="shared" si="3"/>
        <v>-0.47900794122802626</v>
      </c>
    </row>
    <row r="13" spans="1:12" ht="15.75" customHeight="1" x14ac:dyDescent="0.15">
      <c r="J13" s="3" t="s">
        <v>47</v>
      </c>
      <c r="K13" s="3">
        <v>133.15389999999999</v>
      </c>
      <c r="L13" s="12">
        <f t="shared" si="3"/>
        <v>-0.47900794122802626</v>
      </c>
    </row>
    <row r="14" spans="1:12" ht="15.75" customHeight="1" x14ac:dyDescent="0.15">
      <c r="J14" s="3" t="s">
        <v>48</v>
      </c>
      <c r="K14" s="3">
        <v>133.15389999999999</v>
      </c>
      <c r="L14" s="12">
        <f t="shared" si="3"/>
        <v>-0.47900794122802626</v>
      </c>
    </row>
    <row r="15" spans="1:12" ht="15.75" customHeight="1" x14ac:dyDescent="0.15">
      <c r="J15" s="3" t="s">
        <v>49</v>
      </c>
      <c r="K15" s="3">
        <v>133.15389999999999</v>
      </c>
      <c r="L15" s="12">
        <f t="shared" si="3"/>
        <v>-0.47900794122802626</v>
      </c>
    </row>
    <row r="16" spans="1:12" ht="15.75" customHeight="1" x14ac:dyDescent="0.15">
      <c r="J16" s="3" t="s">
        <v>50</v>
      </c>
      <c r="K16" s="3">
        <v>133.15389999999999</v>
      </c>
      <c r="L16" s="12">
        <f t="shared" si="3"/>
        <v>-0.47900794122802626</v>
      </c>
    </row>
    <row r="17" spans="10:12" ht="15.75" customHeight="1" x14ac:dyDescent="0.15">
      <c r="J17" s="3" t="s">
        <v>36</v>
      </c>
      <c r="K17" s="3">
        <v>133.15389999999999</v>
      </c>
      <c r="L17" s="12">
        <f t="shared" si="3"/>
        <v>-0.47900794122802626</v>
      </c>
    </row>
    <row r="18" spans="10:12" ht="15.75" customHeight="1" x14ac:dyDescent="0.15">
      <c r="L18" s="12"/>
    </row>
    <row r="19" spans="10:12" ht="15.75" customHeight="1" x14ac:dyDescent="0.15">
      <c r="L19" s="12"/>
    </row>
    <row r="20" spans="10:12" ht="15.75" customHeight="1" x14ac:dyDescent="0.15">
      <c r="L20" s="12"/>
    </row>
    <row r="21" spans="10:12" ht="15.75" customHeight="1" x14ac:dyDescent="0.15">
      <c r="L21" s="1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L32"/>
  <sheetViews>
    <sheetView workbookViewId="0"/>
  </sheetViews>
  <sheetFormatPr baseColWidth="10" defaultColWidth="14.5" defaultRowHeight="15.75" customHeight="1" x14ac:dyDescent="0.15"/>
  <cols>
    <col min="4" max="4" width="17.6640625" customWidth="1"/>
    <col min="8" max="8" width="17.1640625" customWidth="1"/>
  </cols>
  <sheetData>
    <row r="1" spans="1:12" ht="15.75" customHeight="1" x14ac:dyDescent="0.15">
      <c r="A1" s="121" t="s">
        <v>145</v>
      </c>
      <c r="B1" s="117"/>
      <c r="C1" s="56"/>
      <c r="D1" s="55"/>
      <c r="E1" s="57"/>
      <c r="F1" s="56"/>
      <c r="G1" s="58"/>
      <c r="H1" s="58"/>
      <c r="I1" s="1"/>
    </row>
    <row r="2" spans="1:12" ht="15.75" customHeight="1" x14ac:dyDescent="0.15">
      <c r="A2" s="56" t="s">
        <v>60</v>
      </c>
      <c r="B2" s="56" t="s">
        <v>61</v>
      </c>
      <c r="C2" s="56" t="s">
        <v>62</v>
      </c>
      <c r="D2" s="55" t="s">
        <v>126</v>
      </c>
      <c r="E2" s="57" t="s">
        <v>63</v>
      </c>
      <c r="F2" s="56" t="s">
        <v>64</v>
      </c>
      <c r="G2" s="58" t="s">
        <v>94</v>
      </c>
      <c r="H2" s="58" t="s">
        <v>127</v>
      </c>
      <c r="I2" s="1"/>
    </row>
    <row r="3" spans="1:12" ht="15.75" customHeight="1" x14ac:dyDescent="0.15">
      <c r="A3" s="21" t="s">
        <v>128</v>
      </c>
      <c r="B3" s="64">
        <v>939524096</v>
      </c>
      <c r="C3" s="64">
        <v>3014990</v>
      </c>
      <c r="D3" s="64">
        <v>2097154</v>
      </c>
      <c r="E3">
        <f>D3</f>
        <v>2097154</v>
      </c>
      <c r="F3" s="64">
        <v>311.61759999999998</v>
      </c>
      <c r="G3">
        <f t="shared" ref="G3:G6" si="0">E3/B3*1000</f>
        <v>2.2321449858801707</v>
      </c>
      <c r="H3">
        <f t="shared" ref="H3:H6" si="1">(E3/C3)*128</f>
        <v>89.033698950908629</v>
      </c>
      <c r="I3" s="60"/>
    </row>
    <row r="4" spans="1:12" ht="15.75" customHeight="1" x14ac:dyDescent="0.15">
      <c r="A4" s="21" t="s">
        <v>128</v>
      </c>
      <c r="B4" s="64">
        <v>939524096</v>
      </c>
      <c r="C4" s="64">
        <v>3014486</v>
      </c>
      <c r="D4" s="64">
        <v>4194306</v>
      </c>
      <c r="E4">
        <f t="shared" ref="E4:E6" si="2">D4-D3</f>
        <v>2097152</v>
      </c>
      <c r="F4" s="64">
        <v>311.66969999999998</v>
      </c>
      <c r="G4">
        <f t="shared" si="0"/>
        <v>2.2321428571428572</v>
      </c>
      <c r="H4">
        <f t="shared" si="1"/>
        <v>89.048499810581305</v>
      </c>
      <c r="I4" s="60"/>
      <c r="L4" s="12"/>
    </row>
    <row r="5" spans="1:12" ht="15.75" customHeight="1" x14ac:dyDescent="0.15">
      <c r="A5" s="21" t="s">
        <v>128</v>
      </c>
      <c r="B5" s="64">
        <v>939524096</v>
      </c>
      <c r="C5" s="64">
        <v>3015982</v>
      </c>
      <c r="D5" s="64">
        <v>6291458</v>
      </c>
      <c r="E5">
        <f t="shared" si="2"/>
        <v>2097152</v>
      </c>
      <c r="F5" s="64">
        <v>311.51519999999999</v>
      </c>
      <c r="G5">
        <f t="shared" si="0"/>
        <v>2.2321428571428572</v>
      </c>
      <c r="H5">
        <f t="shared" si="1"/>
        <v>89.004329601436609</v>
      </c>
      <c r="I5" s="60"/>
      <c r="L5" s="12"/>
    </row>
    <row r="6" spans="1:12" ht="15.75" customHeight="1" x14ac:dyDescent="0.15">
      <c r="A6" s="21" t="s">
        <v>146</v>
      </c>
      <c r="B6" s="64">
        <v>1342177280</v>
      </c>
      <c r="C6" s="64">
        <v>6327557</v>
      </c>
      <c r="D6" s="64">
        <v>12582916</v>
      </c>
      <c r="E6">
        <f t="shared" si="2"/>
        <v>6291458</v>
      </c>
      <c r="F6" s="64">
        <v>212.11619999999999</v>
      </c>
      <c r="G6">
        <f t="shared" si="0"/>
        <v>4.6875014901161194</v>
      </c>
      <c r="H6">
        <f t="shared" si="1"/>
        <v>127.2697541879117</v>
      </c>
      <c r="I6" s="60"/>
      <c r="L6" s="12"/>
    </row>
    <row r="7" spans="1:12" ht="15.75" customHeight="1" x14ac:dyDescent="0.15">
      <c r="A7" s="21"/>
      <c r="B7" s="59"/>
      <c r="C7" s="59"/>
      <c r="D7" s="59"/>
      <c r="E7" s="59"/>
      <c r="F7" s="59"/>
      <c r="I7" s="60"/>
      <c r="L7" s="12"/>
    </row>
    <row r="8" spans="1:12" ht="15.75" customHeight="1" x14ac:dyDescent="0.15">
      <c r="L8" s="12"/>
    </row>
    <row r="9" spans="1:12" ht="15.75" customHeight="1" x14ac:dyDescent="0.15">
      <c r="A9" s="121" t="s">
        <v>147</v>
      </c>
      <c r="B9" s="117"/>
      <c r="L9" s="12"/>
    </row>
    <row r="10" spans="1:12" ht="15.75" customHeight="1" x14ac:dyDescent="0.15">
      <c r="A10" s="56" t="s">
        <v>60</v>
      </c>
      <c r="B10" s="56" t="s">
        <v>61</v>
      </c>
      <c r="C10" s="56" t="s">
        <v>62</v>
      </c>
      <c r="D10" s="55" t="s">
        <v>126</v>
      </c>
      <c r="E10" s="57" t="s">
        <v>63</v>
      </c>
      <c r="F10" s="56" t="s">
        <v>64</v>
      </c>
      <c r="G10" s="58" t="s">
        <v>94</v>
      </c>
      <c r="H10" s="58" t="s">
        <v>127</v>
      </c>
      <c r="L10" s="12"/>
    </row>
    <row r="11" spans="1:12" ht="15.75" customHeight="1" x14ac:dyDescent="0.15">
      <c r="A11" s="21" t="s">
        <v>128</v>
      </c>
      <c r="B11" s="3">
        <v>939524096</v>
      </c>
      <c r="C11" s="3">
        <v>5996830</v>
      </c>
      <c r="D11" s="3">
        <v>2097154</v>
      </c>
      <c r="E11">
        <f>D11</f>
        <v>2097154</v>
      </c>
      <c r="F11" s="3">
        <v>156.67009999999999</v>
      </c>
      <c r="G11">
        <f t="shared" ref="G11:G14" si="3">E11/B11*1000</f>
        <v>2.2321449858801707</v>
      </c>
      <c r="H11">
        <f t="shared" ref="H11:H14" si="4">(E11/C11)*128</f>
        <v>44.762935084036066</v>
      </c>
      <c r="L11" s="12"/>
    </row>
    <row r="12" spans="1:12" ht="15.75" customHeight="1" x14ac:dyDescent="0.15">
      <c r="A12" s="21" t="s">
        <v>128</v>
      </c>
      <c r="B12" s="3">
        <v>939524096</v>
      </c>
      <c r="C12" s="3">
        <v>6555250</v>
      </c>
      <c r="D12" s="3">
        <v>4194306</v>
      </c>
      <c r="E12">
        <f t="shared" ref="E12:E14" si="5">D12-D11</f>
        <v>2097152</v>
      </c>
      <c r="F12" s="3">
        <v>143.32390000000001</v>
      </c>
      <c r="G12">
        <f t="shared" si="3"/>
        <v>2.2321428571428572</v>
      </c>
      <c r="H12">
        <f t="shared" si="4"/>
        <v>40.949690095724797</v>
      </c>
      <c r="L12" s="12"/>
    </row>
    <row r="13" spans="1:12" ht="15.75" customHeight="1" x14ac:dyDescent="0.15">
      <c r="A13" s="21" t="s">
        <v>128</v>
      </c>
      <c r="B13" s="3">
        <v>939524096</v>
      </c>
      <c r="C13" s="3">
        <v>6512282</v>
      </c>
      <c r="D13" s="3">
        <v>6291458</v>
      </c>
      <c r="E13">
        <f t="shared" si="5"/>
        <v>2097152</v>
      </c>
      <c r="F13" s="3">
        <v>144.2696</v>
      </c>
      <c r="G13">
        <f t="shared" si="3"/>
        <v>2.2321428571428572</v>
      </c>
      <c r="H13">
        <f t="shared" si="4"/>
        <v>41.219875920606633</v>
      </c>
      <c r="L13" s="12"/>
    </row>
    <row r="14" spans="1:12" ht="15.75" customHeight="1" x14ac:dyDescent="0.15">
      <c r="A14" s="21" t="s">
        <v>146</v>
      </c>
      <c r="B14" s="3">
        <v>1342177280</v>
      </c>
      <c r="C14" s="3">
        <v>10163008</v>
      </c>
      <c r="D14" s="3">
        <v>12582916</v>
      </c>
      <c r="E14">
        <f t="shared" si="5"/>
        <v>6291458</v>
      </c>
      <c r="F14" s="3">
        <v>132.065</v>
      </c>
      <c r="G14">
        <f t="shared" si="3"/>
        <v>4.6875014901161194</v>
      </c>
      <c r="H14">
        <f t="shared" si="4"/>
        <v>79.239003255729017</v>
      </c>
      <c r="L14" s="12"/>
    </row>
    <row r="15" spans="1:12" ht="15.75" customHeight="1" x14ac:dyDescent="0.15">
      <c r="L15" s="12"/>
    </row>
    <row r="16" spans="1:12" ht="15.75" customHeight="1" x14ac:dyDescent="0.15">
      <c r="L16" s="12"/>
    </row>
    <row r="17" spans="1:12" ht="15.75" customHeight="1" x14ac:dyDescent="0.15">
      <c r="A17" s="121" t="s">
        <v>148</v>
      </c>
      <c r="B17" s="117"/>
      <c r="L17" s="12"/>
    </row>
    <row r="18" spans="1:12" ht="15.75" customHeight="1" x14ac:dyDescent="0.15">
      <c r="A18" s="56" t="s">
        <v>60</v>
      </c>
      <c r="B18" s="56" t="s">
        <v>61</v>
      </c>
      <c r="C18" s="56" t="s">
        <v>62</v>
      </c>
      <c r="D18" s="55" t="s">
        <v>126</v>
      </c>
      <c r="E18" s="57" t="s">
        <v>63</v>
      </c>
      <c r="F18" s="56" t="s">
        <v>64</v>
      </c>
      <c r="G18" s="58" t="s">
        <v>94</v>
      </c>
      <c r="H18" s="58" t="s">
        <v>127</v>
      </c>
      <c r="L18" s="12"/>
    </row>
    <row r="19" spans="1:12" ht="15.75" customHeight="1" x14ac:dyDescent="0.15">
      <c r="A19" s="21" t="s">
        <v>128</v>
      </c>
      <c r="B19" s="3">
        <v>939524096</v>
      </c>
      <c r="C19" s="3">
        <v>2243810</v>
      </c>
      <c r="D19" s="3">
        <v>2097154</v>
      </c>
      <c r="E19">
        <f>D19</f>
        <v>2097154</v>
      </c>
      <c r="F19" s="3">
        <v>418.71820000000002</v>
      </c>
      <c r="G19">
        <f t="shared" ref="G19:G22" si="6">E19/B19*1000</f>
        <v>2.2321449858801707</v>
      </c>
      <c r="H19">
        <f t="shared" ref="H19:H22" si="7">(E19/C19)*128</f>
        <v>119.63388700469291</v>
      </c>
      <c r="L19" s="12"/>
    </row>
    <row r="20" spans="1:12" ht="15.75" customHeight="1" x14ac:dyDescent="0.15">
      <c r="A20" s="21" t="s">
        <v>128</v>
      </c>
      <c r="B20" s="3">
        <v>939524096</v>
      </c>
      <c r="C20" s="3">
        <v>2242582</v>
      </c>
      <c r="D20" s="3">
        <v>4194306</v>
      </c>
      <c r="E20">
        <f t="shared" ref="E20:E22" si="8">D20-D19</f>
        <v>2097152</v>
      </c>
      <c r="F20" s="3">
        <v>418.94749999999999</v>
      </c>
      <c r="G20">
        <f t="shared" si="6"/>
        <v>2.2321428571428572</v>
      </c>
      <c r="H20">
        <f t="shared" si="7"/>
        <v>119.69928234508259</v>
      </c>
    </row>
    <row r="21" spans="1:12" ht="15.75" customHeight="1" x14ac:dyDescent="0.15">
      <c r="A21" s="21" t="s">
        <v>128</v>
      </c>
      <c r="B21" s="3">
        <v>939524096</v>
      </c>
      <c r="C21" s="3">
        <v>2242731</v>
      </c>
      <c r="D21" s="3">
        <v>6291458</v>
      </c>
      <c r="E21">
        <f t="shared" si="8"/>
        <v>2097152</v>
      </c>
      <c r="F21" s="3">
        <v>418.9196</v>
      </c>
      <c r="G21">
        <f t="shared" si="6"/>
        <v>2.2321428571428572</v>
      </c>
      <c r="H21">
        <f t="shared" si="7"/>
        <v>119.69132990091099</v>
      </c>
    </row>
    <row r="22" spans="1:12" ht="15.75" customHeight="1" x14ac:dyDescent="0.15">
      <c r="A22" s="21" t="s">
        <v>146</v>
      </c>
      <c r="B22" s="3">
        <v>1342177280</v>
      </c>
      <c r="C22" s="3">
        <v>4858971</v>
      </c>
      <c r="D22" s="3">
        <v>12582916</v>
      </c>
      <c r="E22">
        <f t="shared" si="8"/>
        <v>6291458</v>
      </c>
      <c r="F22" s="3">
        <v>276.22669999999999</v>
      </c>
      <c r="G22">
        <f t="shared" si="6"/>
        <v>4.6875014901161194</v>
      </c>
      <c r="H22">
        <f t="shared" si="7"/>
        <v>165.73604246660454</v>
      </c>
    </row>
    <row r="24" spans="1:12" ht="15.75" customHeight="1" x14ac:dyDescent="0.15">
      <c r="A24" s="121" t="s">
        <v>149</v>
      </c>
      <c r="B24" s="117"/>
      <c r="C24" s="117"/>
    </row>
    <row r="25" spans="1:12" ht="15.75" customHeight="1" x14ac:dyDescent="0.15">
      <c r="A25" s="56" t="s">
        <v>60</v>
      </c>
      <c r="B25" s="56" t="s">
        <v>61</v>
      </c>
      <c r="C25" s="56" t="s">
        <v>62</v>
      </c>
      <c r="D25" s="55" t="s">
        <v>126</v>
      </c>
      <c r="E25" s="57" t="s">
        <v>63</v>
      </c>
      <c r="F25" s="56" t="s">
        <v>64</v>
      </c>
      <c r="G25" s="58" t="s">
        <v>94</v>
      </c>
      <c r="H25" s="58" t="s">
        <v>127</v>
      </c>
    </row>
    <row r="26" spans="1:12" ht="15.75" customHeight="1" x14ac:dyDescent="0.15">
      <c r="A26" s="21" t="s">
        <v>128</v>
      </c>
      <c r="B26" s="3">
        <v>939524096</v>
      </c>
      <c r="C26" s="3">
        <v>2332739</v>
      </c>
      <c r="D26" s="3">
        <v>2097154</v>
      </c>
      <c r="E26">
        <f>D26</f>
        <v>2097154</v>
      </c>
      <c r="F26" s="3">
        <v>402.75580000000002</v>
      </c>
      <c r="G26">
        <f t="shared" ref="G26:G29" si="9">E26/B26*1000</f>
        <v>2.2321449858801707</v>
      </c>
      <c r="H26">
        <f t="shared" ref="H26:H29" si="10">(E26/C26)*128</f>
        <v>115.07318735615085</v>
      </c>
    </row>
    <row r="27" spans="1:12" ht="15.75" customHeight="1" x14ac:dyDescent="0.15">
      <c r="A27" s="21" t="s">
        <v>128</v>
      </c>
      <c r="B27" s="3">
        <v>939524096</v>
      </c>
      <c r="C27" s="3">
        <v>2333289</v>
      </c>
      <c r="D27" s="3">
        <v>4194306</v>
      </c>
      <c r="E27">
        <f t="shared" ref="E27:E29" si="11">D27-D26</f>
        <v>2097152</v>
      </c>
      <c r="F27" s="3">
        <v>402.66079999999999</v>
      </c>
      <c r="G27">
        <f t="shared" si="9"/>
        <v>2.2321428571428572</v>
      </c>
      <c r="H27">
        <f t="shared" si="10"/>
        <v>115.04595273024474</v>
      </c>
    </row>
    <row r="28" spans="1:12" ht="15.75" customHeight="1" x14ac:dyDescent="0.15">
      <c r="A28" s="21" t="s">
        <v>128</v>
      </c>
      <c r="B28" s="3">
        <v>939524096</v>
      </c>
      <c r="C28" s="3">
        <v>2332582</v>
      </c>
      <c r="D28" s="3">
        <v>6291458</v>
      </c>
      <c r="E28">
        <f t="shared" si="11"/>
        <v>2097152</v>
      </c>
      <c r="F28" s="3">
        <v>402.78289999999998</v>
      </c>
      <c r="G28">
        <f t="shared" si="9"/>
        <v>2.2321428571428572</v>
      </c>
      <c r="H28">
        <f t="shared" si="10"/>
        <v>115.08082288211089</v>
      </c>
    </row>
    <row r="29" spans="1:12" ht="15.75" customHeight="1" x14ac:dyDescent="0.15">
      <c r="A29" s="21" t="s">
        <v>146</v>
      </c>
      <c r="B29" s="3">
        <v>1342177280</v>
      </c>
      <c r="C29" s="3">
        <v>5054946</v>
      </c>
      <c r="D29" s="3">
        <v>12582916</v>
      </c>
      <c r="E29">
        <f t="shared" si="11"/>
        <v>6291458</v>
      </c>
      <c r="F29" s="3">
        <v>265.51760000000002</v>
      </c>
      <c r="G29">
        <f t="shared" si="9"/>
        <v>4.6875014901161194</v>
      </c>
      <c r="H29">
        <f t="shared" si="10"/>
        <v>159.31062844192599</v>
      </c>
    </row>
    <row r="31" spans="1:12" ht="15.75" customHeight="1" x14ac:dyDescent="0.15">
      <c r="A31" s="121" t="s">
        <v>148</v>
      </c>
      <c r="B31" s="117"/>
    </row>
    <row r="32" spans="1:12" ht="15.75" customHeight="1" x14ac:dyDescent="0.15">
      <c r="A32" s="3" t="s">
        <v>150</v>
      </c>
      <c r="B32" s="3">
        <v>31457280</v>
      </c>
      <c r="C32" s="3">
        <v>1335219</v>
      </c>
      <c r="D32" s="3">
        <v>2097154</v>
      </c>
      <c r="E32" s="3">
        <v>2097154</v>
      </c>
      <c r="F32" s="3">
        <v>23.5596</v>
      </c>
      <c r="G32">
        <f>E32/B32*1000</f>
        <v>66.666730244954422</v>
      </c>
      <c r="H32">
        <f>(E32/C32)*128</f>
        <v>201.04245970136733</v>
      </c>
      <c r="I32" s="65" t="s">
        <v>151</v>
      </c>
    </row>
  </sheetData>
  <mergeCells count="5">
    <mergeCell ref="A1:B1"/>
    <mergeCell ref="A9:B9"/>
    <mergeCell ref="A17:B17"/>
    <mergeCell ref="A24:C24"/>
    <mergeCell ref="A31:B3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J15"/>
  <sheetViews>
    <sheetView workbookViewId="0"/>
  </sheetViews>
  <sheetFormatPr baseColWidth="10" defaultColWidth="14.5" defaultRowHeight="15.75" customHeight="1" x14ac:dyDescent="0.15"/>
  <cols>
    <col min="1" max="1" width="20.1640625" customWidth="1"/>
    <col min="3" max="3" width="14.83203125" customWidth="1"/>
  </cols>
  <sheetData>
    <row r="1" spans="1:10" ht="15.75" customHeight="1" x14ac:dyDescent="0.15">
      <c r="A1" s="53" t="s">
        <v>3</v>
      </c>
      <c r="B1" s="53"/>
      <c r="C1" s="54" t="s">
        <v>122</v>
      </c>
      <c r="D1" s="54"/>
      <c r="E1" s="54" t="s">
        <v>123</v>
      </c>
      <c r="F1" s="54"/>
      <c r="G1" s="54" t="s">
        <v>124</v>
      </c>
      <c r="H1" s="54"/>
      <c r="I1" s="54" t="s">
        <v>5</v>
      </c>
      <c r="J1" s="54"/>
    </row>
    <row r="2" spans="1:10" ht="15.75" customHeight="1" x14ac:dyDescent="0.15">
      <c r="A2" s="3" t="s">
        <v>51</v>
      </c>
      <c r="B2" s="3" t="s">
        <v>52</v>
      </c>
      <c r="C2" s="3" t="s">
        <v>51</v>
      </c>
      <c r="D2" s="3" t="s">
        <v>52</v>
      </c>
      <c r="E2" s="3" t="s">
        <v>51</v>
      </c>
      <c r="F2" s="3" t="s">
        <v>52</v>
      </c>
      <c r="G2" s="3" t="s">
        <v>51</v>
      </c>
      <c r="H2" s="3" t="s">
        <v>52</v>
      </c>
      <c r="I2" s="3" t="s">
        <v>51</v>
      </c>
      <c r="J2" s="3" t="s">
        <v>52</v>
      </c>
    </row>
    <row r="3" spans="1:10" ht="15.75" customHeight="1" x14ac:dyDescent="0.15">
      <c r="A3">
        <f>backprop!I3</f>
        <v>677.78909999999996</v>
      </c>
      <c r="B3">
        <f>backprop!J3</f>
        <v>672.81740000000002</v>
      </c>
      <c r="C3">
        <f>'needleman-wunsch'!K9</f>
        <v>0</v>
      </c>
      <c r="D3">
        <f>'needleman-wunsch'!L9</f>
        <v>0</v>
      </c>
      <c r="E3">
        <f>BFS!X3</f>
        <v>0</v>
      </c>
      <c r="F3">
        <f>BFS!Y3</f>
        <v>0</v>
      </c>
      <c r="G3">
        <f>'B+tree'!I3</f>
        <v>0</v>
      </c>
      <c r="H3">
        <f>'B+tree'!J3</f>
        <v>0</v>
      </c>
      <c r="I3">
        <f>hotspot!I3</f>
        <v>0</v>
      </c>
      <c r="J3">
        <f>hotspot!J3</f>
        <v>0</v>
      </c>
    </row>
    <row r="6" spans="1:10" ht="15.75" customHeight="1" x14ac:dyDescent="0.15">
      <c r="A6" s="122" t="s">
        <v>3</v>
      </c>
      <c r="B6" s="3" t="s">
        <v>51</v>
      </c>
      <c r="C6">
        <f>backprop!I3</f>
        <v>677.78909999999996</v>
      </c>
    </row>
    <row r="7" spans="1:10" ht="15.75" customHeight="1" x14ac:dyDescent="0.15">
      <c r="A7" s="117"/>
      <c r="B7" s="3" t="s">
        <v>52</v>
      </c>
      <c r="C7">
        <f>backprop!J3</f>
        <v>672.81740000000002</v>
      </c>
    </row>
    <row r="8" spans="1:10" ht="15.75" customHeight="1" x14ac:dyDescent="0.15">
      <c r="A8" s="123" t="s">
        <v>122</v>
      </c>
      <c r="B8" s="3" t="s">
        <v>51</v>
      </c>
      <c r="C8">
        <f>'needleman-wunsch'!K9</f>
        <v>0</v>
      </c>
    </row>
    <row r="9" spans="1:10" ht="15.75" customHeight="1" x14ac:dyDescent="0.15">
      <c r="A9" s="117"/>
      <c r="B9" s="3" t="s">
        <v>52</v>
      </c>
      <c r="C9">
        <f>'needleman-wunsch'!L9</f>
        <v>0</v>
      </c>
    </row>
    <row r="10" spans="1:10" ht="15.75" customHeight="1" x14ac:dyDescent="0.15">
      <c r="A10" s="123" t="s">
        <v>123</v>
      </c>
      <c r="B10" s="3" t="s">
        <v>51</v>
      </c>
      <c r="C10">
        <f>BFS!X3</f>
        <v>0</v>
      </c>
    </row>
    <row r="11" spans="1:10" ht="15.75" customHeight="1" x14ac:dyDescent="0.15">
      <c r="A11" s="117"/>
      <c r="B11" s="3" t="s">
        <v>52</v>
      </c>
      <c r="C11">
        <f>BFS!Y3</f>
        <v>0</v>
      </c>
    </row>
    <row r="12" spans="1:10" ht="15.75" customHeight="1" x14ac:dyDescent="0.15">
      <c r="A12" s="123" t="s">
        <v>124</v>
      </c>
      <c r="B12" s="3" t="s">
        <v>51</v>
      </c>
      <c r="C12">
        <f>'B+tree'!I3</f>
        <v>0</v>
      </c>
    </row>
    <row r="13" spans="1:10" ht="15.75" customHeight="1" x14ac:dyDescent="0.15">
      <c r="A13" s="117"/>
      <c r="B13" s="3" t="s">
        <v>52</v>
      </c>
      <c r="C13">
        <f>'B+tree'!J3</f>
        <v>0</v>
      </c>
    </row>
    <row r="14" spans="1:10" ht="15.75" customHeight="1" x14ac:dyDescent="0.15">
      <c r="A14" s="123" t="s">
        <v>5</v>
      </c>
      <c r="B14" s="3" t="s">
        <v>51</v>
      </c>
      <c r="C14">
        <f>hotspot!I3</f>
        <v>0</v>
      </c>
    </row>
    <row r="15" spans="1:10" ht="15.75" customHeight="1" x14ac:dyDescent="0.15">
      <c r="A15" s="117"/>
      <c r="B15" s="3" t="s">
        <v>52</v>
      </c>
      <c r="C15">
        <f>hotspot!J3</f>
        <v>0</v>
      </c>
    </row>
  </sheetData>
  <mergeCells count="5">
    <mergeCell ref="A6:A7"/>
    <mergeCell ref="A8:A9"/>
    <mergeCell ref="A10:A11"/>
    <mergeCell ref="A12:A13"/>
    <mergeCell ref="A14:A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I28"/>
  <sheetViews>
    <sheetView workbookViewId="0"/>
  </sheetViews>
  <sheetFormatPr baseColWidth="10" defaultColWidth="14.5" defaultRowHeight="15.75" customHeight="1" x14ac:dyDescent="0.15"/>
  <sheetData>
    <row r="1" spans="1:9" ht="15.75" customHeight="1" x14ac:dyDescent="0.15">
      <c r="A1" s="1" t="s">
        <v>19</v>
      </c>
      <c r="B1" s="3" t="s">
        <v>135</v>
      </c>
      <c r="C1" s="3" t="s">
        <v>136</v>
      </c>
      <c r="D1" s="3" t="s">
        <v>94</v>
      </c>
    </row>
    <row r="2" spans="1:9" ht="15.75" customHeight="1" x14ac:dyDescent="0.15">
      <c r="A2" s="1" t="s">
        <v>137</v>
      </c>
      <c r="I2" s="3" t="s">
        <v>138</v>
      </c>
    </row>
    <row r="3" spans="1:9" ht="15.75" customHeight="1" x14ac:dyDescent="0.15">
      <c r="A3" s="1" t="s">
        <v>139</v>
      </c>
      <c r="B3" s="3">
        <v>22.113600000000002</v>
      </c>
      <c r="C3" s="3">
        <v>15.1607</v>
      </c>
      <c r="D3">
        <f>4282633/830793728*1000</f>
        <v>5.1548691999754723</v>
      </c>
      <c r="E3" s="6">
        <f t="shared" ref="E3:E6" si="0">1-C3/B3</f>
        <v>0.31441737211489762</v>
      </c>
    </row>
    <row r="4" spans="1:9" ht="15.75" customHeight="1" x14ac:dyDescent="0.15">
      <c r="A4" s="1" t="s">
        <v>123</v>
      </c>
      <c r="B4">
        <f>BFS!X3</f>
        <v>0</v>
      </c>
      <c r="C4" s="3">
        <v>68.883099999999999</v>
      </c>
      <c r="D4" s="3">
        <f>7144687/460115486*1000</f>
        <v>15.52802984770654</v>
      </c>
      <c r="E4" s="6" t="e">
        <f t="shared" si="0"/>
        <v>#DIV/0!</v>
      </c>
    </row>
    <row r="5" spans="1:9" ht="15.75" customHeight="1" x14ac:dyDescent="0.15">
      <c r="A5" s="1" t="s">
        <v>142</v>
      </c>
      <c r="B5" s="3">
        <v>695.72670000000005</v>
      </c>
      <c r="C5" s="3">
        <v>630.18169999999998</v>
      </c>
      <c r="D5">
        <f>884765/1520435584*1000</f>
        <v>0.58191547824231926</v>
      </c>
      <c r="E5" s="6">
        <f t="shared" si="0"/>
        <v>9.4210844574457275E-2</v>
      </c>
    </row>
    <row r="6" spans="1:9" ht="15.75" customHeight="1" x14ac:dyDescent="0.15">
      <c r="A6" s="1" t="s">
        <v>143</v>
      </c>
      <c r="B6" s="3">
        <v>65.232200000000006</v>
      </c>
      <c r="C6" s="3">
        <v>61.995199999999997</v>
      </c>
      <c r="D6">
        <f>14113976/4421380612*1000</f>
        <v>3.1922101349278726</v>
      </c>
      <c r="E6" s="6">
        <f t="shared" si="0"/>
        <v>4.9622732331578656E-2</v>
      </c>
    </row>
    <row r="28" spans="8:8" ht="15.75" customHeight="1" x14ac:dyDescent="0.15">
      <c r="H28" s="3">
        <v>59541723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9"/>
  <sheetViews>
    <sheetView workbookViewId="0"/>
  </sheetViews>
  <sheetFormatPr baseColWidth="10" defaultColWidth="14.5" defaultRowHeight="15.75" customHeight="1" x14ac:dyDescent="0.15"/>
  <cols>
    <col min="1" max="1" width="16.1640625" customWidth="1"/>
  </cols>
  <sheetData>
    <row r="1" spans="1:11" ht="15.75" customHeight="1" x14ac:dyDescent="0.15">
      <c r="A1" s="26">
        <v>2048</v>
      </c>
      <c r="B1" s="127" t="s">
        <v>134</v>
      </c>
      <c r="C1" s="127" t="s">
        <v>140</v>
      </c>
      <c r="D1" s="124" t="s">
        <v>140</v>
      </c>
      <c r="E1" s="125"/>
      <c r="F1" s="125"/>
      <c r="G1" s="125"/>
      <c r="H1" s="126"/>
    </row>
    <row r="2" spans="1:11" ht="15.75" customHeight="1" x14ac:dyDescent="0.15">
      <c r="A2" s="18" t="s">
        <v>141</v>
      </c>
      <c r="B2" s="128"/>
      <c r="C2" s="128"/>
      <c r="D2" s="61">
        <v>1</v>
      </c>
      <c r="E2" s="26">
        <v>0.75</v>
      </c>
      <c r="F2" s="26">
        <v>0.5</v>
      </c>
      <c r="G2" s="26">
        <v>0.25</v>
      </c>
      <c r="H2" s="61">
        <v>0</v>
      </c>
    </row>
    <row r="3" spans="1:11" ht="15.75" customHeight="1" x14ac:dyDescent="0.15">
      <c r="A3" s="18" t="s">
        <v>139</v>
      </c>
      <c r="B3" s="26">
        <v>24.797699999999999</v>
      </c>
      <c r="C3" s="26"/>
      <c r="D3" s="26">
        <v>22.380199999999999</v>
      </c>
      <c r="E3" s="26">
        <v>22.432500000000001</v>
      </c>
      <c r="F3" s="26">
        <v>22.8</v>
      </c>
      <c r="G3" s="26">
        <v>23.174499999999998</v>
      </c>
      <c r="H3" s="26">
        <v>23.564699999999998</v>
      </c>
    </row>
    <row r="4" spans="1:11" ht="15.75" customHeight="1" x14ac:dyDescent="0.15">
      <c r="C4" s="6"/>
      <c r="D4" s="6">
        <f t="shared" ref="D4:H4" si="0">1-D3/$B$3</f>
        <v>9.7488880017098434E-2</v>
      </c>
      <c r="E4" s="6">
        <f t="shared" si="0"/>
        <v>9.5379813450440887E-2</v>
      </c>
      <c r="F4" s="6">
        <f t="shared" si="0"/>
        <v>8.055989063501845E-2</v>
      </c>
      <c r="G4" s="6">
        <f t="shared" si="0"/>
        <v>6.5457683575492864E-2</v>
      </c>
      <c r="H4" s="6">
        <f t="shared" si="0"/>
        <v>4.9722353282764198E-2</v>
      </c>
    </row>
    <row r="6" spans="1:11" ht="15.75" customHeight="1" x14ac:dyDescent="0.15">
      <c r="A6" s="26">
        <v>4096</v>
      </c>
      <c r="B6" s="127" t="s">
        <v>134</v>
      </c>
      <c r="C6" s="129" t="s">
        <v>140</v>
      </c>
      <c r="D6" s="124" t="s">
        <v>140</v>
      </c>
      <c r="E6" s="125"/>
      <c r="F6" s="125"/>
      <c r="G6" s="125"/>
      <c r="H6" s="125"/>
    </row>
    <row r="7" spans="1:11" ht="15.75" customHeight="1" x14ac:dyDescent="0.15">
      <c r="A7" s="18" t="s">
        <v>141</v>
      </c>
      <c r="B7" s="128"/>
      <c r="C7" s="130"/>
      <c r="D7" s="61">
        <v>1</v>
      </c>
      <c r="E7" s="26">
        <v>0.75</v>
      </c>
      <c r="F7" s="26">
        <v>0.5</v>
      </c>
      <c r="G7" s="26">
        <v>0.25</v>
      </c>
      <c r="H7" s="61">
        <v>0</v>
      </c>
      <c r="K7" s="62"/>
    </row>
    <row r="8" spans="1:11" ht="15.75" customHeight="1" x14ac:dyDescent="0.15">
      <c r="A8" s="18" t="s">
        <v>139</v>
      </c>
      <c r="B8" s="26">
        <v>22.113600000000002</v>
      </c>
      <c r="C8" s="26">
        <v>21.350100000000001</v>
      </c>
      <c r="D8" s="26">
        <v>19.201000000000001</v>
      </c>
      <c r="E8" s="26" t="s">
        <v>144</v>
      </c>
      <c r="F8" s="26" t="s">
        <v>144</v>
      </c>
      <c r="G8" s="26">
        <v>19.9377</v>
      </c>
      <c r="H8" s="26">
        <v>20.814</v>
      </c>
    </row>
    <row r="9" spans="1:11" ht="15.75" customHeight="1" x14ac:dyDescent="0.15">
      <c r="C9" s="63">
        <f t="shared" ref="C9:H9" si="1">1-C8/$B$8</f>
        <v>3.4526264380290828E-2</v>
      </c>
      <c r="D9" s="63">
        <f t="shared" si="1"/>
        <v>0.13171080240214172</v>
      </c>
      <c r="E9" s="63" t="e">
        <f t="shared" si="1"/>
        <v>#VALUE!</v>
      </c>
      <c r="F9" s="63" t="e">
        <f t="shared" si="1"/>
        <v>#VALUE!</v>
      </c>
      <c r="G9" s="63">
        <f t="shared" si="1"/>
        <v>9.8396461905795651E-2</v>
      </c>
      <c r="H9" s="63">
        <f t="shared" si="1"/>
        <v>5.8769264163229917E-2</v>
      </c>
    </row>
  </sheetData>
  <mergeCells count="6">
    <mergeCell ref="D1:H1"/>
    <mergeCell ref="B1:B2"/>
    <mergeCell ref="B6:B7"/>
    <mergeCell ref="D6:H6"/>
    <mergeCell ref="C6:C7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2:U19"/>
  <sheetViews>
    <sheetView topLeftCell="A13" zoomScale="97" zoomScaleNormal="97" workbookViewId="0">
      <selection activeCell="G62" sqref="G62"/>
    </sheetView>
  </sheetViews>
  <sheetFormatPr baseColWidth="10" defaultColWidth="14.5" defaultRowHeight="15.75" customHeight="1" x14ac:dyDescent="0.15"/>
  <cols>
    <col min="1" max="1" width="24.1640625" customWidth="1"/>
  </cols>
  <sheetData>
    <row r="2" spans="1:21" ht="15.75" customHeight="1" x14ac:dyDescent="0.15">
      <c r="A2" s="1"/>
      <c r="B2" s="107" t="s">
        <v>153</v>
      </c>
      <c r="C2" s="107"/>
      <c r="D2" s="107"/>
      <c r="E2" s="107"/>
      <c r="F2" s="107"/>
      <c r="G2" s="107"/>
      <c r="H2" s="107" t="s">
        <v>152</v>
      </c>
      <c r="I2" s="107"/>
      <c r="J2" s="107"/>
      <c r="K2" s="107"/>
      <c r="L2" s="107"/>
      <c r="M2" s="107"/>
      <c r="N2" s="107"/>
      <c r="O2" s="107"/>
      <c r="P2" s="107"/>
      <c r="Q2" s="107"/>
    </row>
    <row r="3" spans="1:21" ht="15.75" customHeight="1" x14ac:dyDescent="0.15">
      <c r="A3" s="74" t="s">
        <v>20</v>
      </c>
      <c r="B3" s="3" t="s">
        <v>9</v>
      </c>
      <c r="C3" s="3" t="s">
        <v>10</v>
      </c>
      <c r="D3" s="95" t="s">
        <v>11</v>
      </c>
      <c r="E3" s="3" t="s">
        <v>12</v>
      </c>
      <c r="F3" s="3" t="s">
        <v>13</v>
      </c>
      <c r="G3" s="68" t="s">
        <v>155</v>
      </c>
      <c r="H3" s="3" t="s">
        <v>0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68" t="s">
        <v>155</v>
      </c>
      <c r="T3" s="68" t="s">
        <v>159</v>
      </c>
      <c r="U3" s="68">
        <f>0.9 * 10 ^ (-9)</f>
        <v>9.000000000000001E-10</v>
      </c>
    </row>
    <row r="4" spans="1:21" ht="15.75" customHeight="1" x14ac:dyDescent="0.15">
      <c r="A4" s="68" t="s">
        <v>154</v>
      </c>
      <c r="B4" s="75">
        <v>1</v>
      </c>
      <c r="C4" s="75">
        <v>1</v>
      </c>
      <c r="D4" s="96">
        <v>1</v>
      </c>
      <c r="E4" s="75">
        <v>1</v>
      </c>
      <c r="F4" s="75">
        <v>1</v>
      </c>
      <c r="G4" s="75">
        <v>1</v>
      </c>
      <c r="H4" s="75">
        <v>1</v>
      </c>
      <c r="I4" s="75">
        <v>1</v>
      </c>
      <c r="J4" s="75">
        <v>1</v>
      </c>
      <c r="K4" s="75">
        <v>1</v>
      </c>
      <c r="L4" s="75">
        <v>1</v>
      </c>
      <c r="M4" s="75">
        <v>1</v>
      </c>
      <c r="N4" s="75">
        <v>1</v>
      </c>
      <c r="O4" s="75">
        <v>1</v>
      </c>
      <c r="P4" s="75">
        <v>1</v>
      </c>
      <c r="Q4" s="75">
        <v>1</v>
      </c>
      <c r="T4" s="78" t="s">
        <v>157</v>
      </c>
      <c r="U4">
        <f>1.10848 * 10 ^ (-9)</f>
        <v>1.1084799999999999E-9</v>
      </c>
    </row>
    <row r="5" spans="1:21" ht="15.75" customHeight="1" x14ac:dyDescent="0.15">
      <c r="A5" s="3" t="s">
        <v>15</v>
      </c>
      <c r="B5" s="75">
        <v>0.61709999999999998</v>
      </c>
      <c r="C5" s="75">
        <v>0.66449999999999998</v>
      </c>
      <c r="D5" s="97">
        <v>0.61309999999999998</v>
      </c>
      <c r="E5" s="75">
        <v>0.99860000000000004</v>
      </c>
      <c r="F5" s="75">
        <v>0.5756</v>
      </c>
      <c r="G5" s="76">
        <f t="shared" ref="G5:G7" si="0">GEOMEAN(B5:F5)</f>
        <v>0.67917053916299475</v>
      </c>
      <c r="H5" s="75">
        <v>0.51239999999999997</v>
      </c>
      <c r="I5" s="75">
        <v>0.5</v>
      </c>
      <c r="J5" s="75">
        <v>0.54249999999999998</v>
      </c>
      <c r="K5" s="75">
        <v>0.72470000000000001</v>
      </c>
      <c r="L5" s="75">
        <v>0.91849999999999998</v>
      </c>
      <c r="M5" s="75">
        <v>0.88629999999999998</v>
      </c>
      <c r="N5" s="75">
        <v>0.51029999999999998</v>
      </c>
      <c r="O5" s="75">
        <v>0.72019999999999995</v>
      </c>
      <c r="P5" s="75">
        <v>0.51300000000000001</v>
      </c>
      <c r="Q5" s="75">
        <f>GEOMEAN(H5:P5)</f>
        <v>0.62921523886130737</v>
      </c>
      <c r="T5" s="78" t="s">
        <v>158</v>
      </c>
      <c r="U5">
        <f>1.10848 * 10 ^ (-9)</f>
        <v>1.1084799999999999E-9</v>
      </c>
    </row>
    <row r="6" spans="1:21" ht="15.75" customHeight="1" x14ac:dyDescent="0.15">
      <c r="A6" s="68" t="s">
        <v>169</v>
      </c>
      <c r="B6" s="75">
        <v>0.37830000000000003</v>
      </c>
      <c r="C6" s="75">
        <v>0.41799999999999998</v>
      </c>
      <c r="D6" s="97">
        <v>0.37190000000000001</v>
      </c>
      <c r="E6" s="75">
        <v>0.70860000000000001</v>
      </c>
      <c r="F6" s="75">
        <v>0.30959999999999999</v>
      </c>
      <c r="G6" s="76">
        <f t="shared" si="0"/>
        <v>0.41891718861360139</v>
      </c>
      <c r="H6" s="75">
        <v>0.33850000000000002</v>
      </c>
      <c r="I6" s="75">
        <v>0.30370000000000003</v>
      </c>
      <c r="J6" s="75">
        <v>0.28510000000000002</v>
      </c>
      <c r="K6" s="75">
        <v>0.53190000000000004</v>
      </c>
      <c r="L6" s="75">
        <v>0.81140000000000001</v>
      </c>
      <c r="M6" s="75">
        <v>0.75339999999999996</v>
      </c>
      <c r="N6" s="75">
        <v>0.25800000000000001</v>
      </c>
      <c r="O6" s="75">
        <v>0.45950000000000002</v>
      </c>
      <c r="P6" s="75">
        <v>0.25990000000000002</v>
      </c>
      <c r="Q6" s="77">
        <f t="shared" ref="Q6:Q7" si="1">GEOMEAN(H6:P6)</f>
        <v>0.40507332389954542</v>
      </c>
    </row>
    <row r="7" spans="1:21" ht="15.75" customHeight="1" x14ac:dyDescent="0.15">
      <c r="A7" s="68" t="s">
        <v>170</v>
      </c>
      <c r="B7" s="75">
        <v>0.22650000000000001</v>
      </c>
      <c r="C7" s="75">
        <v>0.27510000000000001</v>
      </c>
      <c r="D7" s="97">
        <v>0.21190000000000001</v>
      </c>
      <c r="E7" s="75">
        <v>0.41849999999999998</v>
      </c>
      <c r="F7" s="75">
        <v>0.17349999999999999</v>
      </c>
      <c r="G7" s="76">
        <f t="shared" si="0"/>
        <v>0.24907889993677632</v>
      </c>
      <c r="H7" s="75">
        <v>0.19139999999999999</v>
      </c>
      <c r="I7" s="75">
        <v>0.1807</v>
      </c>
      <c r="J7" s="75">
        <v>0.14649999999999999</v>
      </c>
      <c r="K7" s="75">
        <v>0.32979999999999998</v>
      </c>
      <c r="L7" s="75">
        <v>0.72650000000000003</v>
      </c>
      <c r="M7" s="75">
        <v>0.4834</v>
      </c>
      <c r="N7" s="75">
        <v>0.12989999999999999</v>
      </c>
      <c r="O7" s="75">
        <v>0.2576</v>
      </c>
      <c r="P7" s="75">
        <v>0.13100000000000001</v>
      </c>
      <c r="Q7" s="77">
        <f t="shared" si="1"/>
        <v>0.23929220302465262</v>
      </c>
    </row>
    <row r="8" spans="1:21" ht="15.75" customHeight="1" x14ac:dyDescent="0.15">
      <c r="B8" s="4"/>
      <c r="C8" s="4"/>
      <c r="D8" s="4"/>
      <c r="E8" s="4"/>
      <c r="F8" s="4"/>
      <c r="G8" s="4"/>
      <c r="H8" s="4"/>
      <c r="I8" s="4"/>
      <c r="J8" s="4"/>
      <c r="K8" s="6"/>
    </row>
    <row r="9" spans="1:21" ht="15.75" customHeight="1" x14ac:dyDescent="0.15">
      <c r="B9" s="107" t="s">
        <v>153</v>
      </c>
      <c r="C9" s="107"/>
      <c r="D9" s="107"/>
      <c r="E9" s="107"/>
      <c r="F9" s="107"/>
      <c r="G9" s="107"/>
      <c r="H9" s="107" t="s">
        <v>152</v>
      </c>
      <c r="I9" s="107"/>
      <c r="J9" s="107"/>
      <c r="K9" s="107"/>
      <c r="L9" s="107"/>
      <c r="M9" s="107"/>
      <c r="N9" s="107"/>
      <c r="O9" s="107"/>
      <c r="P9" s="107"/>
      <c r="Q9" s="107"/>
    </row>
    <row r="10" spans="1:21" ht="15.75" customHeight="1" x14ac:dyDescent="0.15">
      <c r="A10" s="74" t="s">
        <v>156</v>
      </c>
      <c r="B10" s="3" t="s">
        <v>9</v>
      </c>
      <c r="C10" s="3" t="s">
        <v>10</v>
      </c>
      <c r="D10" s="95" t="s">
        <v>11</v>
      </c>
      <c r="E10" s="3" t="s">
        <v>12</v>
      </c>
      <c r="F10" s="3" t="s">
        <v>13</v>
      </c>
      <c r="G10" s="68" t="s">
        <v>155</v>
      </c>
      <c r="H10" s="3" t="s">
        <v>0</v>
      </c>
      <c r="I10" s="3" t="s">
        <v>1</v>
      </c>
      <c r="J10" s="3" t="s">
        <v>2</v>
      </c>
      <c r="K10" s="3" t="s">
        <v>3</v>
      </c>
      <c r="L10" s="3" t="s">
        <v>4</v>
      </c>
      <c r="M10" s="3" t="s">
        <v>5</v>
      </c>
      <c r="N10" s="3" t="s">
        <v>6</v>
      </c>
      <c r="O10" s="3" t="s">
        <v>7</v>
      </c>
      <c r="P10" s="3" t="s">
        <v>8</v>
      </c>
      <c r="Q10" s="68" t="s">
        <v>155</v>
      </c>
      <c r="R10" s="68" t="s">
        <v>164</v>
      </c>
    </row>
    <row r="11" spans="1:21" ht="15.75" customHeight="1" x14ac:dyDescent="0.15">
      <c r="A11" s="68" t="s">
        <v>154</v>
      </c>
      <c r="B11" s="3">
        <f>$U$3*'CNN+MLP'!B4*B4+'DRAM energy'!$U$4*('CNN+MLP'!D4+'CNN+MLP'!E4)</f>
        <v>4.540809422E-2</v>
      </c>
      <c r="C11" s="3">
        <f>$U$3*'CNN+MLP'!F4*C4+'DRAM energy'!$U$4*('CNN+MLP'!H4+'CNN+MLP'!I4)</f>
        <v>5.1167745966719996E-2</v>
      </c>
      <c r="D11" s="3">
        <f>$U$3*'CNN+MLP'!J4*D4+'DRAM energy'!$U$4*('CNN+MLP'!L4+'CNN+MLP'!M4)</f>
        <v>0.11973586633215999</v>
      </c>
      <c r="E11" s="3">
        <f>$U$3*'CNN+MLP'!N4*E4+'DRAM energy'!$U$4*('CNN+MLP'!P4+'CNN+MLP'!Q4)</f>
        <v>2.2473555628319999E-2</v>
      </c>
      <c r="F11" s="3">
        <f>$U$3*'CNN+MLP'!R4*F4+'DRAM energy'!$U$4*('CNN+MLP'!T4+'CNN+MLP'!U4)</f>
        <v>1.3759808639999998E-4</v>
      </c>
      <c r="G11" s="68"/>
      <c r="H11" s="3">
        <f>$U$3*Rodinia!B4*H4+'DRAM energy'!$U$4*(Rodinia!D4+Rodinia!E4)</f>
        <v>5.9640019129279992E-2</v>
      </c>
      <c r="I11" s="3">
        <f>$U$3*Rodinia!F4*'DRAM energy'!C4*I4+'DRAM energy'!$U$4*(Rodinia!H4+Rodinia!I4)</f>
        <v>2.5571467696799997E-2</v>
      </c>
      <c r="J11" s="3">
        <f>$U$3*Rodinia!J4*J4+'DRAM energy'!$U$4*(Rodinia!L4+Rodinia!M4)</f>
        <v>0.14017364991087999</v>
      </c>
      <c r="K11" s="3">
        <f>$U$3*Rodinia!N4*K4+'DRAM energy'!$U$4*(Rodinia!P4+Rodinia!Q4)</f>
        <v>8.4194090223999995E-3</v>
      </c>
      <c r="L11" s="3">
        <f>$U$3*Rodinia!R4*L4+'DRAM energy'!$U$4*(Rodinia!T4+Rodinia!U4)</f>
        <v>6.8278869508959991E-2</v>
      </c>
      <c r="M11" s="3">
        <f>$U$3*Rodinia!V4*M4+'DRAM energy'!$U$4*(Rodinia!X4+Rodinia!Y4)</f>
        <v>7.1303400239999999E-4</v>
      </c>
      <c r="N11" s="3">
        <f>$U$3*Rodinia!Z4*N4+'DRAM energy'!$U$4*(Rodinia!AB4+Rodinia!AC4)</f>
        <v>1.1814537217599997E-3</v>
      </c>
      <c r="O11" s="3">
        <f>$U$3*Rodinia!AD4*O4+'DRAM energy'!$U$4*(Rodinia!AF4+Rodinia!AG4)</f>
        <v>0.10369153965295999</v>
      </c>
      <c r="P11" s="3">
        <f>$U$3*Rodinia!AH4*P4+'DRAM energy'!$U$4*(Rodinia!AJ4+Rodinia!AK4)</f>
        <v>1.5552768232319998E-2</v>
      </c>
      <c r="Q11" s="68"/>
    </row>
    <row r="12" spans="1:21" ht="15.75" customHeight="1" x14ac:dyDescent="0.15">
      <c r="A12" s="3" t="s">
        <v>15</v>
      </c>
      <c r="B12" s="3">
        <f>$U$3*'CNN+MLP'!B5*B5+'DRAM energy'!$U$4*('CNN+MLP'!D5+'CNN+MLP'!E5)</f>
        <v>4.3680506503489994E-2</v>
      </c>
      <c r="C12" s="3">
        <f>$U$3*'CNN+MLP'!F5*C5+'DRAM energy'!$U$4*('CNN+MLP'!H5+'CNN+MLP'!I5)</f>
        <v>4.9920509265589996E-2</v>
      </c>
      <c r="D12" s="3">
        <f>$U$3*'CNN+MLP'!J5*D5+'DRAM energy'!$U$4*('CNN+MLP'!L5+'CNN+MLP'!M5)</f>
        <v>0.11553757879889</v>
      </c>
      <c r="E12" s="3">
        <f>$U$3*'CNN+MLP'!N5*E5+'DRAM energy'!$U$4*('CNN+MLP'!P5+'CNN+MLP'!Q5)</f>
        <v>2.2585702751279996E-2</v>
      </c>
      <c r="F12" s="3">
        <f>$U$3*'CNN+MLP'!R5*F5+'DRAM energy'!$U$4*('CNN+MLP'!T5+'CNN+MLP'!U5)</f>
        <v>1.3077578047999999E-4</v>
      </c>
      <c r="G12" s="68"/>
      <c r="H12" s="3">
        <f>$U$3*Rodinia!B5*H5+'DRAM energy'!$U$4*(Rodinia!D5+Rodinia!E5)</f>
        <v>5.6609677309279995E-2</v>
      </c>
      <c r="I12" s="3">
        <f>$U$3*Rodinia!F5*'DRAM energy'!C5*I5+'DRAM energy'!$U$4*(Rodinia!H5+Rodinia!I5)</f>
        <v>2.3792369901469997E-2</v>
      </c>
      <c r="J12" s="3">
        <f>$U$3*Rodinia!J5*J5+'DRAM energy'!$U$4*(Rodinia!L5+Rodinia!M5)</f>
        <v>0.13145273533439</v>
      </c>
      <c r="K12" s="3">
        <f>$U$3*Rodinia!N5*K5+'DRAM energy'!$U$4*(Rodinia!P5+Rodinia!Q5)</f>
        <v>8.3055713185000001E-3</v>
      </c>
      <c r="L12" s="3">
        <f>$U$3*Rodinia!R5*L5+'DRAM energy'!$U$4*(Rodinia!T5+Rodinia!U5)</f>
        <v>6.8105606707719993E-2</v>
      </c>
      <c r="M12" s="3">
        <f>$U$3*Rodinia!V5*M5+'DRAM energy'!$U$4*(Rodinia!X5+Rodinia!Y5)</f>
        <v>7.1113856076000001E-4</v>
      </c>
      <c r="N12" s="3">
        <f>$U$3*Rodinia!Z5*N5+'DRAM energy'!$U$4*(Rodinia!AB5+Rodinia!AC5)</f>
        <v>1.0876157494699998E-3</v>
      </c>
      <c r="O12" s="3">
        <f>$U$3*Rodinia!AD5*O5+'DRAM energy'!$U$4*(Rodinia!AF5+Rodinia!AG5)</f>
        <v>0.10123761393231999</v>
      </c>
      <c r="P12" s="3">
        <f>$U$3*Rodinia!AH5*P5+'DRAM energy'!$U$4*(Rodinia!AJ5+Rodinia!AK5)</f>
        <v>1.4305165641339998E-2</v>
      </c>
      <c r="Q12" s="68"/>
    </row>
    <row r="13" spans="1:21" ht="15.75" customHeight="1" x14ac:dyDescent="0.15">
      <c r="A13" s="68" t="s">
        <v>169</v>
      </c>
      <c r="B13" s="3">
        <f>$U$3*'CNN+MLP'!B6*B6+'DRAM energy'!$U$4*('CNN+MLP'!D6+'CNN+MLP'!E6)</f>
        <v>4.2763808547139993E-2</v>
      </c>
      <c r="C13" s="3">
        <f>$U$3*'CNN+MLP'!F6*C6+'DRAM energy'!$U$4*('CNN+MLP'!H6+'CNN+MLP'!I6)</f>
        <v>4.8958640664239994E-2</v>
      </c>
      <c r="D13" s="3">
        <f>$U$3*'CNN+MLP'!J6*D6+'DRAM energy'!$U$4*('CNN+MLP'!L6+'CNN+MLP'!M6)</f>
        <v>0.11258626853621</v>
      </c>
      <c r="E13" s="3">
        <f>$U$3*'CNN+MLP'!N6*E6+'DRAM energy'!$U$4*('CNN+MLP'!P6+'CNN+MLP'!Q6)</f>
        <v>2.2110142827699998E-2</v>
      </c>
      <c r="F13" s="3">
        <f>$U$3*'CNN+MLP'!R6*F6+'DRAM energy'!$U$4*('CNN+MLP'!T6+'CNN+MLP'!U6)</f>
        <v>1.2654583735999999E-4</v>
      </c>
      <c r="G13" s="68"/>
      <c r="H13" s="3">
        <f>$U$3*Rodinia!B6*H6+'DRAM energy'!$U$4*(Rodinia!D6+Rodinia!E6)</f>
        <v>5.5546500516869997E-2</v>
      </c>
      <c r="I13" s="3">
        <f>$U$3*Rodinia!F6*'DRAM energy'!C6*I6+'DRAM energy'!$U$4*(Rodinia!H6+Rodinia!I6)</f>
        <v>2.3244856763340298E-2</v>
      </c>
      <c r="J13" s="3">
        <f>$U$3*Rodinia!J6*J6+'DRAM energy'!$U$4*(Rodinia!L6+Rodinia!M6)</f>
        <v>0.1263743963765</v>
      </c>
      <c r="K13" s="3">
        <f>$U$3*Rodinia!N6*K6+'DRAM energy'!$U$4*(Rodinia!P6+Rodinia!Q6)</f>
        <v>8.1251548843899995E-3</v>
      </c>
      <c r="L13" s="3">
        <f>$U$3*Rodinia!R6*L6+'DRAM energy'!$U$4*(Rodinia!T6+Rodinia!U6)</f>
        <v>6.784027920633999E-2</v>
      </c>
      <c r="M13" s="3">
        <f>$U$3*Rodinia!V6*M6+'DRAM energy'!$U$4*(Rodinia!X6+Rodinia!Y6)</f>
        <v>7.040978633199999E-4</v>
      </c>
      <c r="N13" s="3">
        <f>$U$3*Rodinia!Z6*N6+'DRAM energy'!$U$4*(Rodinia!AB6+Rodinia!AC6)</f>
        <v>1.0395432636799999E-3</v>
      </c>
      <c r="O13" s="3">
        <f>$U$3*Rodinia!AD6*O6+'DRAM energy'!$U$4*(Rodinia!AF6+Rodinia!AG6)</f>
        <v>9.9184794938489987E-2</v>
      </c>
      <c r="P13" s="3">
        <f>$U$3*Rodinia!AH6*P6+'DRAM energy'!$U$4*(Rodinia!AJ6+Rodinia!AK6)</f>
        <v>1.370325227091E-2</v>
      </c>
      <c r="Q13" s="68"/>
    </row>
    <row r="14" spans="1:21" ht="15.75" customHeight="1" x14ac:dyDescent="0.15">
      <c r="A14" s="68" t="s">
        <v>170</v>
      </c>
      <c r="B14" s="3">
        <f>$U$3*'CNN+MLP'!B7*B7+'DRAM energy'!$U$4*('CNN+MLP'!D7+'CNN+MLP'!E7)</f>
        <v>4.2197781713209995E-2</v>
      </c>
      <c r="C14" s="3">
        <f>$U$3*'CNN+MLP'!F7*C7+'DRAM energy'!$U$4*('CNN+MLP'!H7+'CNN+MLP'!I7)</f>
        <v>4.8412468953199991E-2</v>
      </c>
      <c r="D14" s="3">
        <f>$U$3*'CNN+MLP'!J7*D7+'DRAM energy'!$U$4*('CNN+MLP'!L7+'CNN+MLP'!M7)</f>
        <v>0.11060111321016999</v>
      </c>
      <c r="E14" s="3">
        <f>$U$3*'CNN+MLP'!N7*E7+'DRAM energy'!$U$4*('CNN+MLP'!P7+'CNN+MLP'!Q7)</f>
        <v>2.1698334457599999E-2</v>
      </c>
      <c r="F14" s="3">
        <f>$U$3*'CNN+MLP'!R7*F7+'DRAM energy'!$U$4*('CNN+MLP'!T7+'CNN+MLP'!U7)</f>
        <v>1.2436098799999999E-4</v>
      </c>
      <c r="G14" s="68"/>
      <c r="H14" s="3">
        <f>$U$3*Rodinia!B7*H7+'DRAM energy'!$U$4*(Rodinia!D7+Rodinia!E7)</f>
        <v>5.4646788856879992E-2</v>
      </c>
      <c r="I14" s="3">
        <f>$U$3*Rodinia!F7*'DRAM energy'!C7*I7+'DRAM energy'!$U$4*(Rodinia!H7+Rodinia!I7)</f>
        <v>2.3041498931092856E-2</v>
      </c>
      <c r="J14" s="3">
        <f>$U$3*Rodinia!J7*J7+'DRAM energy'!$U$4*(Rodinia!L7+Rodinia!M7)</f>
        <v>0.12359536922222999</v>
      </c>
      <c r="K14" s="3">
        <f>$U$3*Rodinia!N7*K7+'DRAM energy'!$U$4*(Rodinia!P7+Rodinia!Q7)</f>
        <v>8.0048484089599997E-3</v>
      </c>
      <c r="L14" s="3">
        <f>$U$3*Rodinia!R7*L7+'DRAM energy'!$U$4*(Rodinia!T7+Rodinia!U7)</f>
        <v>6.7637796095579988E-2</v>
      </c>
      <c r="M14" s="3">
        <f>$U$3*Rodinia!V7*M7+'DRAM energy'!$U$4*(Rodinia!X7+Rodinia!Y7)</f>
        <v>7.005220169999999E-4</v>
      </c>
      <c r="N14" s="3">
        <f>$U$3*Rodinia!Z7*N7+'DRAM energy'!$U$4*(Rodinia!AB7+Rodinia!AC7)</f>
        <v>1.01460519731E-3</v>
      </c>
      <c r="O14" s="3">
        <f>$U$3*Rodinia!AD7*O7+'DRAM energy'!$U$4*(Rodinia!AF7+Rodinia!AG7)</f>
        <v>9.7335071491199993E-2</v>
      </c>
      <c r="P14" s="3">
        <f>$U$3*Rodinia!AH7*P7+'DRAM energy'!$U$4*(Rodinia!AJ7+Rodinia!AK7)</f>
        <v>1.3366926000319999E-2</v>
      </c>
      <c r="Q14" s="68"/>
    </row>
    <row r="15" spans="1:21" ht="15.75" customHeight="1" x14ac:dyDescent="0.15">
      <c r="A15" s="68" t="s">
        <v>154</v>
      </c>
      <c r="B15" s="75">
        <f>B11/B$11</f>
        <v>1</v>
      </c>
      <c r="C15" s="75">
        <f t="shared" ref="C15:F15" si="2">C11/C$11</f>
        <v>1</v>
      </c>
      <c r="D15" s="75">
        <f t="shared" si="2"/>
        <v>1</v>
      </c>
      <c r="E15" s="75">
        <f t="shared" si="2"/>
        <v>1</v>
      </c>
      <c r="F15" s="75">
        <f t="shared" si="2"/>
        <v>1</v>
      </c>
      <c r="G15" s="75">
        <f>GEOMEAN(B15:F15)</f>
        <v>1</v>
      </c>
      <c r="H15" s="75">
        <f>H11/$H$11</f>
        <v>1</v>
      </c>
      <c r="I15" s="75">
        <f>I11/I$11</f>
        <v>1</v>
      </c>
      <c r="J15" s="75">
        <f t="shared" ref="J15:P15" si="3">J11/J$11</f>
        <v>1</v>
      </c>
      <c r="K15" s="75">
        <f t="shared" si="3"/>
        <v>1</v>
      </c>
      <c r="L15" s="75">
        <f t="shared" si="3"/>
        <v>1</v>
      </c>
      <c r="M15" s="75">
        <f t="shared" si="3"/>
        <v>1</v>
      </c>
      <c r="N15" s="75">
        <f t="shared" si="3"/>
        <v>1</v>
      </c>
      <c r="O15" s="75">
        <f t="shared" si="3"/>
        <v>1</v>
      </c>
      <c r="P15" s="75">
        <f t="shared" si="3"/>
        <v>1</v>
      </c>
      <c r="Q15" s="75">
        <f>GEOMEAN(H15:P15)</f>
        <v>1</v>
      </c>
      <c r="R15" s="90">
        <f>GEOMEAN(B15:F15,H15:P15)</f>
        <v>1</v>
      </c>
    </row>
    <row r="16" spans="1:21" ht="15.75" customHeight="1" x14ac:dyDescent="0.15">
      <c r="A16" s="3" t="s">
        <v>175</v>
      </c>
      <c r="B16" s="75">
        <f t="shared" ref="B16:F16" si="4">B12/B$11</f>
        <v>0.96195419019041128</v>
      </c>
      <c r="C16" s="75">
        <f t="shared" si="4"/>
        <v>0.9756245525855054</v>
      </c>
      <c r="D16" s="75">
        <f t="shared" si="4"/>
        <v>0.9649370931043878</v>
      </c>
      <c r="E16" s="75">
        <f t="shared" si="4"/>
        <v>1.0049901815633782</v>
      </c>
      <c r="F16" s="75">
        <f t="shared" si="4"/>
        <v>0.95041859884470026</v>
      </c>
      <c r="G16" s="75">
        <f t="shared" ref="G16:G18" si="5">GEOMEAN(B16:F16)</f>
        <v>0.97141000407119682</v>
      </c>
      <c r="H16" s="75">
        <f t="shared" ref="H16:H18" si="6">H12/$H$11</f>
        <v>0.94918945593509607</v>
      </c>
      <c r="I16" s="75">
        <f t="shared" ref="I16:P18" si="7">I12/I$11</f>
        <v>0.93042644964987142</v>
      </c>
      <c r="J16" s="75">
        <f t="shared" si="7"/>
        <v>0.93778492190197948</v>
      </c>
      <c r="K16" s="75">
        <f t="shared" si="7"/>
        <v>0.9864791336782508</v>
      </c>
      <c r="L16" s="75">
        <f t="shared" si="7"/>
        <v>0.99746242428314869</v>
      </c>
      <c r="M16" s="75">
        <f t="shared" si="7"/>
        <v>0.99734172334892846</v>
      </c>
      <c r="N16" s="75">
        <f t="shared" si="7"/>
        <v>0.92057414474922439</v>
      </c>
      <c r="O16" s="75">
        <f t="shared" si="7"/>
        <v>0.97633436894800751</v>
      </c>
      <c r="P16" s="75">
        <f t="shared" si="7"/>
        <v>0.91978260253455246</v>
      </c>
      <c r="Q16" s="75">
        <f t="shared" ref="Q16:Q18" si="8">GEOMEAN(H16:P16)</f>
        <v>0.95678009284889953</v>
      </c>
      <c r="R16" s="90">
        <f>GEOMEAN(B16:F16,H16:P16)</f>
        <v>0.9619795938690282</v>
      </c>
    </row>
    <row r="17" spans="1:18" ht="15.75" customHeight="1" x14ac:dyDescent="0.15">
      <c r="A17" s="68" t="s">
        <v>173</v>
      </c>
      <c r="B17" s="75">
        <f t="shared" ref="B17:F17" si="9">B13/B$11</f>
        <v>0.94176620449982829</v>
      </c>
      <c r="C17" s="75">
        <f t="shared" si="9"/>
        <v>0.95682621423431813</v>
      </c>
      <c r="D17" s="75">
        <f t="shared" si="9"/>
        <v>0.94028858674545979</v>
      </c>
      <c r="E17" s="75">
        <f t="shared" si="9"/>
        <v>0.98382931447829969</v>
      </c>
      <c r="F17" s="75">
        <f t="shared" si="9"/>
        <v>0.91967730562857597</v>
      </c>
      <c r="G17" s="75">
        <f t="shared" si="5"/>
        <v>0.94824052536315229</v>
      </c>
      <c r="H17" s="75">
        <f t="shared" si="6"/>
        <v>0.93136288901020325</v>
      </c>
      <c r="I17" s="75">
        <f t="shared" si="7"/>
        <v>0.90901535410300871</v>
      </c>
      <c r="J17" s="75">
        <f t="shared" si="7"/>
        <v>0.90155600897063515</v>
      </c>
      <c r="K17" s="75">
        <f t="shared" si="7"/>
        <v>0.96505049971712609</v>
      </c>
      <c r="L17" s="75">
        <f t="shared" si="7"/>
        <v>0.99357648558369227</v>
      </c>
      <c r="M17" s="75">
        <f t="shared" si="7"/>
        <v>0.98746744327770908</v>
      </c>
      <c r="N17" s="75">
        <f t="shared" si="7"/>
        <v>0.87988487787012326</v>
      </c>
      <c r="O17" s="75">
        <f t="shared" si="7"/>
        <v>0.95653700649490403</v>
      </c>
      <c r="P17" s="75">
        <f t="shared" si="7"/>
        <v>0.88108123687161077</v>
      </c>
      <c r="Q17" s="75">
        <f t="shared" si="8"/>
        <v>0.93303957284977712</v>
      </c>
      <c r="R17" s="90">
        <f>GEOMEAN(B17:F17,H17:P17)</f>
        <v>0.938440305983964</v>
      </c>
    </row>
    <row r="18" spans="1:18" ht="15.75" customHeight="1" x14ac:dyDescent="0.15">
      <c r="A18" s="68" t="s">
        <v>174</v>
      </c>
      <c r="B18" s="75">
        <f t="shared" ref="B18:F18" si="10">B14/B$11</f>
        <v>0.9293008754951001</v>
      </c>
      <c r="C18" s="75">
        <f t="shared" si="10"/>
        <v>0.94615207370455479</v>
      </c>
      <c r="D18" s="75">
        <f t="shared" si="10"/>
        <v>0.92370913242779551</v>
      </c>
      <c r="E18" s="75">
        <f t="shared" si="10"/>
        <v>0.96550518380175199</v>
      </c>
      <c r="F18" s="75">
        <f t="shared" si="10"/>
        <v>0.90379881910915882</v>
      </c>
      <c r="G18" s="75">
        <f t="shared" si="5"/>
        <v>0.93346014860643567</v>
      </c>
      <c r="H18" s="75">
        <f t="shared" si="6"/>
        <v>0.91627718526420465</v>
      </c>
      <c r="I18" s="75">
        <f t="shared" si="7"/>
        <v>0.90106282534483773</v>
      </c>
      <c r="J18" s="75">
        <f t="shared" si="7"/>
        <v>0.88173040582741347</v>
      </c>
      <c r="K18" s="75">
        <f t="shared" si="7"/>
        <v>0.95076131681724296</v>
      </c>
      <c r="L18" s="75">
        <f t="shared" si="7"/>
        <v>0.99061095448723158</v>
      </c>
      <c r="M18" s="75">
        <f t="shared" si="7"/>
        <v>0.98245247020775162</v>
      </c>
      <c r="N18" s="75">
        <f t="shared" si="7"/>
        <v>0.85877692762993108</v>
      </c>
      <c r="O18" s="75">
        <f t="shared" si="7"/>
        <v>0.93869829512577263</v>
      </c>
      <c r="P18" s="75">
        <f t="shared" si="7"/>
        <v>0.85945638748363584</v>
      </c>
      <c r="Q18" s="75">
        <f t="shared" si="8"/>
        <v>0.91881064950727787</v>
      </c>
      <c r="R18" s="90">
        <f>GEOMEAN(B18:F18,H18:P18)</f>
        <v>0.92401603210891481</v>
      </c>
    </row>
    <row r="19" spans="1:18" ht="15.75" customHeight="1" x14ac:dyDescent="0.15">
      <c r="G19" s="69">
        <f>1-G18</f>
        <v>6.6539851393564331E-2</v>
      </c>
      <c r="N19" s="106">
        <f>1-N18</f>
        <v>0.14122307237006892</v>
      </c>
      <c r="P19" s="106">
        <f>1-P18</f>
        <v>0.14054361251636416</v>
      </c>
      <c r="R19" s="71">
        <f>1-R18</f>
        <v>7.5983967891085191E-2</v>
      </c>
    </row>
  </sheetData>
  <mergeCells count="4">
    <mergeCell ref="H2:Q2"/>
    <mergeCell ref="B2:G2"/>
    <mergeCell ref="B9:G9"/>
    <mergeCell ref="H9:Q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3F85-2316-2F47-A86E-43CFF616289E}">
  <sheetPr>
    <tabColor rgb="FF00FF00"/>
    <outlinePr summaryBelow="0" summaryRight="0"/>
  </sheetPr>
  <dimension ref="A2:U18"/>
  <sheetViews>
    <sheetView zoomScale="76" zoomScaleNormal="76" workbookViewId="0">
      <selection activeCell="U5" sqref="U5"/>
    </sheetView>
  </sheetViews>
  <sheetFormatPr baseColWidth="10" defaultColWidth="14.5" defaultRowHeight="15.75" customHeight="1" x14ac:dyDescent="0.15"/>
  <cols>
    <col min="1" max="1" width="24.1640625" customWidth="1"/>
  </cols>
  <sheetData>
    <row r="2" spans="1:21" ht="15.75" customHeight="1" x14ac:dyDescent="0.15">
      <c r="A2" s="1"/>
      <c r="B2" s="107" t="s">
        <v>153</v>
      </c>
      <c r="C2" s="107"/>
      <c r="D2" s="107"/>
      <c r="E2" s="107"/>
      <c r="F2" s="107"/>
      <c r="G2" s="107"/>
      <c r="H2" s="107" t="s">
        <v>152</v>
      </c>
      <c r="I2" s="107"/>
      <c r="J2" s="107"/>
      <c r="K2" s="107"/>
      <c r="L2" s="107"/>
      <c r="M2" s="107"/>
      <c r="N2" s="107"/>
      <c r="O2" s="107"/>
      <c r="P2" s="107"/>
      <c r="Q2" s="107"/>
    </row>
    <row r="3" spans="1:21" ht="15.75" customHeight="1" x14ac:dyDescent="0.15">
      <c r="A3" s="74" t="s">
        <v>20</v>
      </c>
      <c r="B3" s="3" t="s">
        <v>9</v>
      </c>
      <c r="C3" s="3" t="s">
        <v>10</v>
      </c>
      <c r="D3" s="95" t="s">
        <v>11</v>
      </c>
      <c r="E3" s="3" t="s">
        <v>12</v>
      </c>
      <c r="F3" s="3" t="s">
        <v>13</v>
      </c>
      <c r="G3" s="68" t="s">
        <v>155</v>
      </c>
      <c r="H3" s="3" t="s">
        <v>0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68" t="s">
        <v>155</v>
      </c>
      <c r="T3" s="68" t="s">
        <v>159</v>
      </c>
      <c r="U3" s="68">
        <f>0.9 * 10 ^ (-9)</f>
        <v>9.000000000000001E-10</v>
      </c>
    </row>
    <row r="4" spans="1:21" ht="15.75" customHeight="1" x14ac:dyDescent="0.15">
      <c r="A4" s="68" t="s">
        <v>154</v>
      </c>
      <c r="B4" s="75">
        <v>1</v>
      </c>
      <c r="C4" s="75">
        <v>1</v>
      </c>
      <c r="D4" s="101">
        <v>1</v>
      </c>
      <c r="E4" s="75">
        <v>1</v>
      </c>
      <c r="F4" s="75">
        <v>1</v>
      </c>
      <c r="G4" s="75">
        <v>1</v>
      </c>
      <c r="H4" s="75">
        <v>1</v>
      </c>
      <c r="I4" s="75">
        <v>1</v>
      </c>
      <c r="J4" s="75">
        <v>1</v>
      </c>
      <c r="K4" s="75">
        <v>1</v>
      </c>
      <c r="L4" s="75">
        <v>1</v>
      </c>
      <c r="M4" s="75">
        <v>1</v>
      </c>
      <c r="N4" s="75">
        <v>1</v>
      </c>
      <c r="O4" s="75">
        <v>1</v>
      </c>
      <c r="P4" s="75">
        <v>1</v>
      </c>
      <c r="Q4" s="75">
        <v>1</v>
      </c>
      <c r="T4" s="78" t="s">
        <v>157</v>
      </c>
      <c r="U4">
        <f>1.10848 * 10 ^ (-9)</f>
        <v>1.1084799999999999E-9</v>
      </c>
    </row>
    <row r="5" spans="1:21" ht="15.75" customHeight="1" x14ac:dyDescent="0.15">
      <c r="A5" s="3" t="s">
        <v>15</v>
      </c>
      <c r="B5" s="75">
        <v>0.61709999999999998</v>
      </c>
      <c r="C5" s="75">
        <v>0.66449999999999998</v>
      </c>
      <c r="D5" s="100">
        <v>0.61309999999999998</v>
      </c>
      <c r="E5" s="75">
        <v>0.99860000000000004</v>
      </c>
      <c r="F5" s="75">
        <v>0.5756</v>
      </c>
      <c r="G5" s="76">
        <f t="shared" ref="G5:G7" si="0">GEOMEAN(B5:F5)</f>
        <v>0.67917053916299475</v>
      </c>
      <c r="H5" s="75">
        <v>0.51239999999999997</v>
      </c>
      <c r="I5" s="75">
        <v>0.5</v>
      </c>
      <c r="J5" s="75">
        <v>0.54249999999999998</v>
      </c>
      <c r="K5" s="75">
        <v>0.72470000000000001</v>
      </c>
      <c r="L5" s="75">
        <v>0.91849999999999998</v>
      </c>
      <c r="M5" s="75">
        <v>0.88629999999999998</v>
      </c>
      <c r="N5" s="75">
        <v>0.51029999999999998</v>
      </c>
      <c r="O5" s="75">
        <v>0.72019999999999995</v>
      </c>
      <c r="P5" s="75">
        <v>0.51300000000000001</v>
      </c>
      <c r="Q5" s="75">
        <f>GEOMEAN(H5:P5)</f>
        <v>0.62921523886130737</v>
      </c>
      <c r="T5" s="78" t="s">
        <v>158</v>
      </c>
      <c r="U5">
        <f>1.10848 * 10 ^ (-9)</f>
        <v>1.1084799999999999E-9</v>
      </c>
    </row>
    <row r="6" spans="1:21" ht="15.75" customHeight="1" x14ac:dyDescent="0.15">
      <c r="A6" s="3" t="s">
        <v>16</v>
      </c>
      <c r="B6" s="75">
        <v>0.37830000000000003</v>
      </c>
      <c r="C6" s="75">
        <v>0.41799999999999998</v>
      </c>
      <c r="D6" s="100">
        <v>0.37190000000000001</v>
      </c>
      <c r="E6" s="75">
        <v>0.70860000000000001</v>
      </c>
      <c r="F6" s="75">
        <v>0.30959999999999999</v>
      </c>
      <c r="G6" s="76">
        <f t="shared" si="0"/>
        <v>0.41891718861360139</v>
      </c>
      <c r="H6" s="75">
        <v>0.33850000000000002</v>
      </c>
      <c r="I6" s="75">
        <v>0.30370000000000003</v>
      </c>
      <c r="J6" s="75">
        <v>0.28510000000000002</v>
      </c>
      <c r="K6" s="75">
        <v>0.53190000000000004</v>
      </c>
      <c r="L6" s="75">
        <v>0.81140000000000001</v>
      </c>
      <c r="M6" s="75">
        <v>0.75339999999999996</v>
      </c>
      <c r="N6" s="75">
        <v>0.25800000000000001</v>
      </c>
      <c r="O6" s="75">
        <v>0.45950000000000002</v>
      </c>
      <c r="P6" s="75">
        <v>0.25990000000000002</v>
      </c>
      <c r="Q6" s="77">
        <f t="shared" ref="Q6:Q7" si="1">GEOMEAN(H6:P6)</f>
        <v>0.40507332389954542</v>
      </c>
    </row>
    <row r="7" spans="1:21" ht="15.75" customHeight="1" x14ac:dyDescent="0.15">
      <c r="A7" s="3" t="s">
        <v>17</v>
      </c>
      <c r="B7" s="75">
        <v>0.22650000000000001</v>
      </c>
      <c r="C7" s="75">
        <v>0.27510000000000001</v>
      </c>
      <c r="D7" s="100">
        <v>0.21190000000000001</v>
      </c>
      <c r="E7" s="75">
        <v>0.41849999999999998</v>
      </c>
      <c r="F7" s="75">
        <v>0.17349999999999999</v>
      </c>
      <c r="G7" s="76">
        <f t="shared" si="0"/>
        <v>0.24907889993677632</v>
      </c>
      <c r="H7" s="75">
        <v>0.19139999999999999</v>
      </c>
      <c r="I7" s="75">
        <v>0.1807</v>
      </c>
      <c r="J7" s="75">
        <v>0.14649999999999999</v>
      </c>
      <c r="K7" s="75">
        <v>0.32979999999999998</v>
      </c>
      <c r="L7" s="75">
        <v>0.72650000000000003</v>
      </c>
      <c r="M7" s="75">
        <v>0.4834</v>
      </c>
      <c r="N7" s="75">
        <v>0.12989999999999999</v>
      </c>
      <c r="O7" s="75">
        <v>0.2576</v>
      </c>
      <c r="P7" s="75">
        <v>0.13100000000000001</v>
      </c>
      <c r="Q7" s="77">
        <f t="shared" si="1"/>
        <v>0.23929220302465262</v>
      </c>
    </row>
    <row r="8" spans="1:21" ht="15.75" customHeight="1" x14ac:dyDescent="0.15">
      <c r="B8" s="4"/>
      <c r="C8" s="4"/>
      <c r="D8" s="4"/>
      <c r="E8" s="4"/>
      <c r="F8" s="4"/>
      <c r="G8" s="4"/>
      <c r="H8" s="4"/>
      <c r="I8" s="4"/>
      <c r="J8" s="4"/>
      <c r="K8" s="6"/>
    </row>
    <row r="9" spans="1:21" ht="15.75" customHeight="1" x14ac:dyDescent="0.15">
      <c r="B9" s="107" t="s">
        <v>153</v>
      </c>
      <c r="C9" s="107"/>
      <c r="D9" s="107"/>
      <c r="E9" s="107"/>
      <c r="F9" s="107"/>
      <c r="G9" s="107"/>
      <c r="H9" s="107" t="s">
        <v>152</v>
      </c>
      <c r="I9" s="107"/>
      <c r="J9" s="107"/>
      <c r="K9" s="107"/>
      <c r="L9" s="107"/>
      <c r="M9" s="107"/>
      <c r="N9" s="107"/>
      <c r="O9" s="107"/>
      <c r="P9" s="107"/>
      <c r="Q9" s="107"/>
    </row>
    <row r="10" spans="1:21" ht="15.75" customHeight="1" x14ac:dyDescent="0.15">
      <c r="A10" s="74" t="s">
        <v>156</v>
      </c>
      <c r="B10" s="3" t="s">
        <v>9</v>
      </c>
      <c r="C10" s="3" t="s">
        <v>10</v>
      </c>
      <c r="D10" s="95" t="s">
        <v>11</v>
      </c>
      <c r="E10" s="3" t="s">
        <v>12</v>
      </c>
      <c r="F10" s="3" t="s">
        <v>13</v>
      </c>
      <c r="G10" s="68" t="s">
        <v>155</v>
      </c>
      <c r="H10" s="3" t="s">
        <v>0</v>
      </c>
      <c r="I10" s="3" t="s">
        <v>1</v>
      </c>
      <c r="J10" s="3" t="s">
        <v>2</v>
      </c>
      <c r="K10" s="3" t="s">
        <v>3</v>
      </c>
      <c r="L10" s="3" t="s">
        <v>4</v>
      </c>
      <c r="M10" s="3" t="s">
        <v>5</v>
      </c>
      <c r="N10" s="3" t="s">
        <v>6</v>
      </c>
      <c r="O10" s="3" t="s">
        <v>7</v>
      </c>
      <c r="P10" s="3" t="s">
        <v>8</v>
      </c>
      <c r="Q10" s="68" t="s">
        <v>155</v>
      </c>
      <c r="R10" s="68" t="s">
        <v>164</v>
      </c>
    </row>
    <row r="11" spans="1:21" ht="15.75" customHeight="1" x14ac:dyDescent="0.15">
      <c r="A11" s="68" t="s">
        <v>154</v>
      </c>
      <c r="B11" s="3">
        <f>$U$3*'CNN+MLP'!B4*B4+'DRAM energy stack'!$U$4*('CNN+MLP'!D4+'CNN+MLP'!E4)</f>
        <v>4.540809422E-2</v>
      </c>
      <c r="C11" s="3">
        <f>$U$3*'CNN+MLP'!F4*C4+'DRAM energy stack'!$U$4*('CNN+MLP'!H4+'CNN+MLP'!I4)</f>
        <v>5.1167745966719996E-2</v>
      </c>
      <c r="D11" s="3">
        <f>$U$3*'CNN+MLP'!J4*D4+'DRAM energy stack'!$U$4*('CNN+MLP'!L4+'CNN+MLP'!M4)</f>
        <v>0.11973586633215999</v>
      </c>
      <c r="E11" s="3">
        <f>$U$3*'CNN+MLP'!N4*E4+'DRAM energy stack'!$U$4*('CNN+MLP'!P4+'CNN+MLP'!Q4)</f>
        <v>2.2473555628319999E-2</v>
      </c>
      <c r="F11" s="3">
        <f>$U$3*'CNN+MLP'!R4*F4+'DRAM energy stack'!$U$4*('CNN+MLP'!T4+'CNN+MLP'!U4)</f>
        <v>1.3759808639999998E-4</v>
      </c>
      <c r="G11" s="68"/>
      <c r="H11" s="3">
        <f>$U$3*Rodinia!B4*H4+'DRAM energy stack'!$U$4*(Rodinia!D4+Rodinia!E4)</f>
        <v>5.9640019129279992E-2</v>
      </c>
      <c r="I11" s="3">
        <f>$U$3*Rodinia!F4*'DRAM energy stack'!C4*I4+'DRAM energy stack'!$U$4*(Rodinia!H4+Rodinia!I4)</f>
        <v>2.5571467696799997E-2</v>
      </c>
      <c r="J11" s="3">
        <f>$U$3*Rodinia!J4*J4+'DRAM energy stack'!$U$4*(Rodinia!L4+Rodinia!M4)</f>
        <v>0.14017364991087999</v>
      </c>
      <c r="K11" s="3">
        <f>$U$3*Rodinia!N4*K4+'DRAM energy stack'!$U$4*(Rodinia!P4+Rodinia!Q4)</f>
        <v>8.4194090223999995E-3</v>
      </c>
      <c r="L11" s="3">
        <f>$U$3*Rodinia!R4*L4+'DRAM energy stack'!$U$4*(Rodinia!T4+Rodinia!U4)</f>
        <v>6.8278869508959991E-2</v>
      </c>
      <c r="M11" s="3">
        <f>$U$3*Rodinia!V4*M4+'DRAM energy stack'!$U$4*(Rodinia!X4+Rodinia!Y4)</f>
        <v>7.1303400239999999E-4</v>
      </c>
      <c r="N11" s="3">
        <f>$U$3*Rodinia!Z4*N4+'DRAM energy stack'!$U$4*(Rodinia!AB4+Rodinia!AC4)</f>
        <v>1.1814537217599997E-3</v>
      </c>
      <c r="O11" s="3">
        <f>$U$3*Rodinia!AD4*O4+'DRAM energy stack'!$U$4*(Rodinia!AF4+Rodinia!AG4)</f>
        <v>0.10369153965295999</v>
      </c>
      <c r="P11" s="3">
        <f>$U$3*Rodinia!AH4*P4+'DRAM energy stack'!$U$4*(Rodinia!AJ4+Rodinia!AK4)</f>
        <v>1.5552768232319998E-2</v>
      </c>
      <c r="Q11" s="68"/>
    </row>
    <row r="12" spans="1:21" ht="15.75" customHeight="1" x14ac:dyDescent="0.15">
      <c r="A12" s="3" t="s">
        <v>15</v>
      </c>
      <c r="B12" s="3">
        <f>$U$3*'CNN+MLP'!B5*B5+'DRAM energy stack'!$U$4*('CNN+MLP'!D5+'CNN+MLP'!E5)</f>
        <v>4.3680506503489994E-2</v>
      </c>
      <c r="C12" s="3">
        <f>$U$3*'CNN+MLP'!F5*C5+'DRAM energy stack'!$U$4*('CNN+MLP'!H5+'CNN+MLP'!I5)</f>
        <v>4.9920509265589996E-2</v>
      </c>
      <c r="D12" s="3">
        <f>$U$3*'CNN+MLP'!J5*D5+'DRAM energy stack'!$U$4*('CNN+MLP'!L5+'CNN+MLP'!M5)</f>
        <v>0.11553757879889</v>
      </c>
      <c r="E12" s="3">
        <f>$U$3*'CNN+MLP'!N5*E5+'DRAM energy stack'!$U$4*('CNN+MLP'!P5+'CNN+MLP'!Q5)</f>
        <v>2.2585702751279996E-2</v>
      </c>
      <c r="F12" s="3">
        <f>$U$3*'CNN+MLP'!R5*F5+'DRAM energy stack'!$U$4*('CNN+MLP'!T5+'CNN+MLP'!U5)</f>
        <v>1.3077578047999999E-4</v>
      </c>
      <c r="G12" s="68"/>
      <c r="H12" s="3">
        <f>$U$3*Rodinia!B5*H5+'DRAM energy stack'!$U$4*(Rodinia!D5+Rodinia!E5)</f>
        <v>5.6609677309279995E-2</v>
      </c>
      <c r="I12" s="3">
        <f>$U$3*Rodinia!F5*'DRAM energy stack'!C5*I5+'DRAM energy stack'!$U$4*(Rodinia!H5+Rodinia!I5)</f>
        <v>2.3792369901469997E-2</v>
      </c>
      <c r="J12" s="3">
        <f>$U$3*Rodinia!J5*J5+'DRAM energy stack'!$U$4*(Rodinia!L5+Rodinia!M5)</f>
        <v>0.13145273533439</v>
      </c>
      <c r="K12" s="3">
        <f>$U$3*Rodinia!N5*K5+'DRAM energy stack'!$U$4*(Rodinia!P5+Rodinia!Q5)</f>
        <v>8.3055713185000001E-3</v>
      </c>
      <c r="L12" s="3">
        <f>$U$3*Rodinia!R5*L5+'DRAM energy stack'!$U$4*(Rodinia!T5+Rodinia!U5)</f>
        <v>6.8105606707719993E-2</v>
      </c>
      <c r="M12" s="3">
        <f>$U$3*Rodinia!V5*M5+'DRAM energy stack'!$U$4*(Rodinia!X5+Rodinia!Y5)</f>
        <v>7.1113856076000001E-4</v>
      </c>
      <c r="N12" s="3">
        <f>$U$3*Rodinia!Z5*N5+'DRAM energy stack'!$U$4*(Rodinia!AB5+Rodinia!AC5)</f>
        <v>1.0876157494699998E-3</v>
      </c>
      <c r="O12" s="3">
        <f>$U$3*Rodinia!AD5*O5+'DRAM energy stack'!$U$4*(Rodinia!AF5+Rodinia!AG5)</f>
        <v>0.10123761393231999</v>
      </c>
      <c r="P12" s="3">
        <f>$U$3*Rodinia!AH5*P5+'DRAM energy stack'!$U$4*(Rodinia!AJ5+Rodinia!AK5)</f>
        <v>1.4305165641339998E-2</v>
      </c>
      <c r="Q12" s="68"/>
    </row>
    <row r="13" spans="1:21" ht="15.75" customHeight="1" x14ac:dyDescent="0.15">
      <c r="A13" s="3" t="s">
        <v>16</v>
      </c>
      <c r="B13" s="3">
        <f>$U$3*'CNN+MLP'!B6*B6+'DRAM energy stack'!$U$4*('CNN+MLP'!D6+'CNN+MLP'!E6)</f>
        <v>4.2763808547139993E-2</v>
      </c>
      <c r="C13" s="3">
        <f>$U$3*'CNN+MLP'!F6*C6+'DRAM energy stack'!$U$4*('CNN+MLP'!H6+'CNN+MLP'!I6)</f>
        <v>4.8958640664239994E-2</v>
      </c>
      <c r="D13" s="3">
        <f>$U$3*'CNN+MLP'!J6*D6+'DRAM energy stack'!$U$4*('CNN+MLP'!L6+'CNN+MLP'!M6)</f>
        <v>0.11258626853621</v>
      </c>
      <c r="E13" s="3">
        <f>$U$3*'CNN+MLP'!N6*E6+'DRAM energy stack'!$U$4*('CNN+MLP'!P6+'CNN+MLP'!Q6)</f>
        <v>2.2110142827699998E-2</v>
      </c>
      <c r="F13" s="3">
        <f>$U$3*'CNN+MLP'!R6*F6+'DRAM energy stack'!$U$4*('CNN+MLP'!T6+'CNN+MLP'!U6)</f>
        <v>1.2654583735999999E-4</v>
      </c>
      <c r="G13" s="68"/>
      <c r="H13" s="3">
        <f>$U$3*Rodinia!B6*H6+'DRAM energy stack'!$U$4*(Rodinia!D6+Rodinia!E6)</f>
        <v>5.5546500516869997E-2</v>
      </c>
      <c r="I13" s="3">
        <f>$U$3*Rodinia!F6*'DRAM energy stack'!C6*I6+'DRAM energy stack'!$U$4*(Rodinia!H6+Rodinia!I6)</f>
        <v>2.3244856763340298E-2</v>
      </c>
      <c r="J13" s="3">
        <f>$U$3*Rodinia!J6*J6+'DRAM energy stack'!$U$4*(Rodinia!L6+Rodinia!M6)</f>
        <v>0.1263743963765</v>
      </c>
      <c r="K13" s="3">
        <f>$U$3*Rodinia!N6*K6+'DRAM energy stack'!$U$4*(Rodinia!P6+Rodinia!Q6)</f>
        <v>8.1251548843899995E-3</v>
      </c>
      <c r="L13" s="3">
        <f>$U$3*Rodinia!R6*L6+'DRAM energy stack'!$U$4*(Rodinia!T6+Rodinia!U6)</f>
        <v>6.784027920633999E-2</v>
      </c>
      <c r="M13" s="3">
        <f>$U$3*Rodinia!V6*M6+'DRAM energy stack'!$U$4*(Rodinia!X6+Rodinia!Y6)</f>
        <v>7.040978633199999E-4</v>
      </c>
      <c r="N13" s="3">
        <f>$U$3*Rodinia!Z6*N6+'DRAM energy stack'!$U$4*(Rodinia!AB6+Rodinia!AC6)</f>
        <v>1.0395432636799999E-3</v>
      </c>
      <c r="O13" s="3">
        <f>$U$3*Rodinia!AD6*O6+'DRAM energy stack'!$U$4*(Rodinia!AF6+Rodinia!AG6)</f>
        <v>9.9184794938489987E-2</v>
      </c>
      <c r="P13" s="3">
        <f>$U$3*Rodinia!AH6*P6+'DRAM energy stack'!$U$4*(Rodinia!AJ6+Rodinia!AK6)</f>
        <v>1.370325227091E-2</v>
      </c>
      <c r="Q13" s="68"/>
    </row>
    <row r="14" spans="1:21" ht="15.75" customHeight="1" x14ac:dyDescent="0.15">
      <c r="A14" s="3" t="s">
        <v>17</v>
      </c>
      <c r="B14" s="3">
        <f>$U$3*'CNN+MLP'!B7*B7+'DRAM energy stack'!$U$4*('CNN+MLP'!D7+'CNN+MLP'!E7)</f>
        <v>4.2197781713209995E-2</v>
      </c>
      <c r="C14" s="3">
        <f>$U$3*'CNN+MLP'!F7*C7+'DRAM energy stack'!$U$4*('CNN+MLP'!H7+'CNN+MLP'!I7)</f>
        <v>4.8412468953199991E-2</v>
      </c>
      <c r="D14" s="3">
        <f>$U$3*'CNN+MLP'!J7*D7+'DRAM energy stack'!$U$4*('CNN+MLP'!L7+'CNN+MLP'!M7)</f>
        <v>0.11060111321016999</v>
      </c>
      <c r="E14" s="3">
        <f>$U$3*'CNN+MLP'!N7*E7+'DRAM energy stack'!$U$4*('CNN+MLP'!P7+'CNN+MLP'!Q7)</f>
        <v>2.1698334457599999E-2</v>
      </c>
      <c r="F14" s="3">
        <f>$U$3*'CNN+MLP'!R7*F7+'DRAM energy stack'!$U$4*('CNN+MLP'!T7+'CNN+MLP'!U7)</f>
        <v>1.2436098799999999E-4</v>
      </c>
      <c r="G14" s="68"/>
      <c r="H14" s="3">
        <f>$U$3*Rodinia!B7*H7+'DRAM energy stack'!$U$4*(Rodinia!D7+Rodinia!E7)</f>
        <v>5.4646788856879992E-2</v>
      </c>
      <c r="I14" s="3">
        <f>$U$3*Rodinia!F7*'DRAM energy stack'!C7*I7+'DRAM energy stack'!$U$4*(Rodinia!H7+Rodinia!I7)</f>
        <v>2.3041498931092856E-2</v>
      </c>
      <c r="J14" s="3">
        <f>$U$3*Rodinia!J7*J7+'DRAM energy stack'!$U$4*(Rodinia!L7+Rodinia!M7)</f>
        <v>0.12359536922222999</v>
      </c>
      <c r="K14" s="3">
        <f>$U$3*Rodinia!N7*K7+'DRAM energy stack'!$U$4*(Rodinia!P7+Rodinia!Q7)</f>
        <v>8.0048484089599997E-3</v>
      </c>
      <c r="L14" s="3">
        <f>$U$3*Rodinia!R7*L7+'DRAM energy stack'!$U$4*(Rodinia!T7+Rodinia!U7)</f>
        <v>6.7637796095579988E-2</v>
      </c>
      <c r="M14" s="3">
        <f>$U$3*Rodinia!V7*M7+'DRAM energy stack'!$U$4*(Rodinia!X7+Rodinia!Y7)</f>
        <v>7.005220169999999E-4</v>
      </c>
      <c r="N14" s="3">
        <f>$U$3*Rodinia!Z7*N7+'DRAM energy stack'!$U$4*(Rodinia!AB7+Rodinia!AC7)</f>
        <v>1.01460519731E-3</v>
      </c>
      <c r="O14" s="3">
        <f>$U$3*Rodinia!AD7*O7+'DRAM energy stack'!$U$4*(Rodinia!AF7+Rodinia!AG7)</f>
        <v>9.7335071491199993E-2</v>
      </c>
      <c r="P14" s="3">
        <f>$U$3*Rodinia!AH7*P7+'DRAM energy stack'!$U$4*(Rodinia!AJ7+Rodinia!AK7)</f>
        <v>1.3366926000319999E-2</v>
      </c>
      <c r="Q14" s="68"/>
    </row>
    <row r="15" spans="1:21" ht="15.75" customHeight="1" x14ac:dyDescent="0.15">
      <c r="A15" s="68" t="s">
        <v>154</v>
      </c>
      <c r="B15" s="75">
        <f>B11/B$11</f>
        <v>1</v>
      </c>
      <c r="C15" s="75">
        <f t="shared" ref="C15:F15" si="2">C11/C$11</f>
        <v>1</v>
      </c>
      <c r="D15" s="75">
        <f t="shared" si="2"/>
        <v>1</v>
      </c>
      <c r="E15" s="75">
        <f t="shared" si="2"/>
        <v>1</v>
      </c>
      <c r="F15" s="75">
        <f t="shared" si="2"/>
        <v>1</v>
      </c>
      <c r="G15" s="75">
        <f>GEOMEAN(B15:F15)</f>
        <v>1</v>
      </c>
      <c r="H15" s="75">
        <f>H11/$H$11</f>
        <v>1</v>
      </c>
      <c r="I15" s="75">
        <f>I11/I$11</f>
        <v>1</v>
      </c>
      <c r="J15" s="75">
        <f t="shared" ref="J15:P15" si="3">J11/J$11</f>
        <v>1</v>
      </c>
      <c r="K15" s="75">
        <f t="shared" si="3"/>
        <v>1</v>
      </c>
      <c r="L15" s="75">
        <f t="shared" si="3"/>
        <v>1</v>
      </c>
      <c r="M15" s="75">
        <f t="shared" si="3"/>
        <v>1</v>
      </c>
      <c r="N15" s="75">
        <f t="shared" si="3"/>
        <v>1</v>
      </c>
      <c r="O15" s="75">
        <f t="shared" si="3"/>
        <v>1</v>
      </c>
      <c r="P15" s="75">
        <f t="shared" si="3"/>
        <v>1</v>
      </c>
      <c r="Q15" s="75">
        <f>GEOMEAN(H15:P15)</f>
        <v>1</v>
      </c>
      <c r="R15" s="90">
        <f>GEOMEAN(B15:F15,H15:P15)</f>
        <v>1</v>
      </c>
    </row>
    <row r="16" spans="1:21" ht="15.75" customHeight="1" x14ac:dyDescent="0.15">
      <c r="A16" s="3" t="s">
        <v>15</v>
      </c>
      <c r="B16" s="75">
        <f t="shared" ref="B16:F18" si="4">B12/B$11</f>
        <v>0.96195419019041128</v>
      </c>
      <c r="C16" s="75">
        <f t="shared" si="4"/>
        <v>0.9756245525855054</v>
      </c>
      <c r="D16" s="75">
        <f t="shared" si="4"/>
        <v>0.9649370931043878</v>
      </c>
      <c r="E16" s="75">
        <f t="shared" si="4"/>
        <v>1.0049901815633782</v>
      </c>
      <c r="F16" s="75">
        <f t="shared" si="4"/>
        <v>0.95041859884470026</v>
      </c>
      <c r="G16" s="75">
        <f t="shared" ref="G16:G18" si="5">GEOMEAN(B16:F16)</f>
        <v>0.97141000407119682</v>
      </c>
      <c r="H16" s="75">
        <f t="shared" ref="H16:H18" si="6">H12/$H$11</f>
        <v>0.94918945593509607</v>
      </c>
      <c r="I16" s="75">
        <f t="shared" ref="I16:P18" si="7">I12/I$11</f>
        <v>0.93042644964987142</v>
      </c>
      <c r="J16" s="75">
        <f t="shared" si="7"/>
        <v>0.93778492190197948</v>
      </c>
      <c r="K16" s="75">
        <f t="shared" si="7"/>
        <v>0.9864791336782508</v>
      </c>
      <c r="L16" s="75">
        <f t="shared" si="7"/>
        <v>0.99746242428314869</v>
      </c>
      <c r="M16" s="75">
        <f t="shared" si="7"/>
        <v>0.99734172334892846</v>
      </c>
      <c r="N16" s="75">
        <f t="shared" si="7"/>
        <v>0.92057414474922439</v>
      </c>
      <c r="O16" s="75">
        <f t="shared" si="7"/>
        <v>0.97633436894800751</v>
      </c>
      <c r="P16" s="75">
        <f t="shared" si="7"/>
        <v>0.91978260253455246</v>
      </c>
      <c r="Q16" s="75">
        <f t="shared" ref="Q16:Q18" si="8">GEOMEAN(H16:P16)</f>
        <v>0.95678009284889953</v>
      </c>
      <c r="R16" s="90">
        <f>GEOMEAN(B16:F16,H16:P16)</f>
        <v>0.9619795938690282</v>
      </c>
    </row>
    <row r="17" spans="1:18" ht="15.75" customHeight="1" x14ac:dyDescent="0.15">
      <c r="A17" s="3" t="s">
        <v>16</v>
      </c>
      <c r="B17" s="75">
        <f t="shared" si="4"/>
        <v>0.94176620449982829</v>
      </c>
      <c r="C17" s="75">
        <f t="shared" si="4"/>
        <v>0.95682621423431813</v>
      </c>
      <c r="D17" s="75">
        <f t="shared" si="4"/>
        <v>0.94028858674545979</v>
      </c>
      <c r="E17" s="75">
        <f t="shared" si="4"/>
        <v>0.98382931447829969</v>
      </c>
      <c r="F17" s="75">
        <f t="shared" si="4"/>
        <v>0.91967730562857597</v>
      </c>
      <c r="G17" s="75">
        <f t="shared" si="5"/>
        <v>0.94824052536315229</v>
      </c>
      <c r="H17" s="75">
        <f t="shared" si="6"/>
        <v>0.93136288901020325</v>
      </c>
      <c r="I17" s="75">
        <f t="shared" si="7"/>
        <v>0.90901535410300871</v>
      </c>
      <c r="J17" s="75">
        <f t="shared" si="7"/>
        <v>0.90155600897063515</v>
      </c>
      <c r="K17" s="75">
        <f t="shared" si="7"/>
        <v>0.96505049971712609</v>
      </c>
      <c r="L17" s="75">
        <f t="shared" si="7"/>
        <v>0.99357648558369227</v>
      </c>
      <c r="M17" s="75">
        <f t="shared" si="7"/>
        <v>0.98746744327770908</v>
      </c>
      <c r="N17" s="75">
        <f t="shared" si="7"/>
        <v>0.87988487787012326</v>
      </c>
      <c r="O17" s="75">
        <f t="shared" si="7"/>
        <v>0.95653700649490403</v>
      </c>
      <c r="P17" s="75">
        <f t="shared" si="7"/>
        <v>0.88108123687161077</v>
      </c>
      <c r="Q17" s="75">
        <f t="shared" si="8"/>
        <v>0.93303957284977712</v>
      </c>
      <c r="R17" s="90">
        <f>GEOMEAN(B17:F17,H17:P17)</f>
        <v>0.938440305983964</v>
      </c>
    </row>
    <row r="18" spans="1:18" ht="15.75" customHeight="1" x14ac:dyDescent="0.15">
      <c r="A18" s="3" t="s">
        <v>17</v>
      </c>
      <c r="B18" s="75">
        <f t="shared" si="4"/>
        <v>0.9293008754951001</v>
      </c>
      <c r="C18" s="75">
        <f t="shared" si="4"/>
        <v>0.94615207370455479</v>
      </c>
      <c r="D18" s="75">
        <f t="shared" si="4"/>
        <v>0.92370913242779551</v>
      </c>
      <c r="E18" s="75">
        <f t="shared" si="4"/>
        <v>0.96550518380175199</v>
      </c>
      <c r="F18" s="75">
        <f t="shared" si="4"/>
        <v>0.90379881910915882</v>
      </c>
      <c r="G18" s="75">
        <f t="shared" si="5"/>
        <v>0.93346014860643567</v>
      </c>
      <c r="H18" s="75">
        <f t="shared" si="6"/>
        <v>0.91627718526420465</v>
      </c>
      <c r="I18" s="75">
        <f t="shared" si="7"/>
        <v>0.90106282534483773</v>
      </c>
      <c r="J18" s="75">
        <f t="shared" si="7"/>
        <v>0.88173040582741347</v>
      </c>
      <c r="K18" s="75">
        <f t="shared" si="7"/>
        <v>0.95076131681724296</v>
      </c>
      <c r="L18" s="75">
        <f t="shared" si="7"/>
        <v>0.99061095448723158</v>
      </c>
      <c r="M18" s="75">
        <f t="shared" si="7"/>
        <v>0.98245247020775162</v>
      </c>
      <c r="N18" s="75">
        <f t="shared" si="7"/>
        <v>0.85877692762993108</v>
      </c>
      <c r="O18" s="75">
        <f t="shared" si="7"/>
        <v>0.93869829512577263</v>
      </c>
      <c r="P18" s="75">
        <f t="shared" si="7"/>
        <v>0.85945638748363584</v>
      </c>
      <c r="Q18" s="75">
        <f t="shared" si="8"/>
        <v>0.91881064950727787</v>
      </c>
      <c r="R18" s="90">
        <f>GEOMEAN(B18:F18,H18:P18)</f>
        <v>0.92401603210891481</v>
      </c>
    </row>
  </sheetData>
  <mergeCells count="4">
    <mergeCell ref="B2:G2"/>
    <mergeCell ref="H2:Q2"/>
    <mergeCell ref="B9:G9"/>
    <mergeCell ref="H9:Q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CF50-1952-8540-AD28-54910106FE22}">
  <sheetPr>
    <tabColor rgb="FF00FF00"/>
  </sheetPr>
  <dimension ref="A2:U7"/>
  <sheetViews>
    <sheetView zoomScale="120" zoomScaleNormal="120" workbookViewId="0">
      <selection activeCell="G14" sqref="G14"/>
    </sheetView>
  </sheetViews>
  <sheetFormatPr baseColWidth="10" defaultRowHeight="13" x14ac:dyDescent="0.15"/>
  <cols>
    <col min="1" max="1" width="18.5" customWidth="1"/>
    <col min="10" max="13" width="11.1640625" bestFit="1" customWidth="1"/>
  </cols>
  <sheetData>
    <row r="2" spans="1:21" x14ac:dyDescent="0.15">
      <c r="B2" s="108" t="s">
        <v>9</v>
      </c>
      <c r="C2" s="109"/>
      <c r="D2" s="109"/>
      <c r="E2" s="109"/>
      <c r="F2" s="108" t="s">
        <v>10</v>
      </c>
      <c r="G2" s="109"/>
      <c r="H2" s="109"/>
      <c r="I2" s="109"/>
      <c r="J2" s="108" t="s">
        <v>11</v>
      </c>
      <c r="K2" s="109"/>
      <c r="L2" s="109"/>
      <c r="M2" s="109"/>
      <c r="N2" s="108" t="s">
        <v>12</v>
      </c>
      <c r="O2" s="109"/>
      <c r="P2" s="109"/>
      <c r="Q2" s="109"/>
      <c r="R2" s="108" t="s">
        <v>13</v>
      </c>
      <c r="S2" s="109"/>
      <c r="T2" s="109"/>
      <c r="U2" s="109"/>
    </row>
    <row r="3" spans="1:21" x14ac:dyDescent="0.15">
      <c r="B3" s="79" t="s">
        <v>160</v>
      </c>
      <c r="C3" s="80" t="s">
        <v>161</v>
      </c>
      <c r="D3" s="80" t="s">
        <v>162</v>
      </c>
      <c r="E3" s="81" t="s">
        <v>163</v>
      </c>
      <c r="F3" s="88" t="s">
        <v>160</v>
      </c>
      <c r="G3" s="80" t="s">
        <v>161</v>
      </c>
      <c r="H3" s="80" t="s">
        <v>162</v>
      </c>
      <c r="I3" s="81" t="s">
        <v>163</v>
      </c>
      <c r="J3" s="88" t="s">
        <v>160</v>
      </c>
      <c r="K3" s="80" t="s">
        <v>161</v>
      </c>
      <c r="L3" s="80" t="s">
        <v>162</v>
      </c>
      <c r="M3" s="81" t="s">
        <v>163</v>
      </c>
      <c r="N3" s="88" t="s">
        <v>160</v>
      </c>
      <c r="O3" s="80" t="s">
        <v>161</v>
      </c>
      <c r="P3" s="80" t="s">
        <v>162</v>
      </c>
      <c r="Q3" s="81" t="s">
        <v>163</v>
      </c>
      <c r="R3" s="80" t="s">
        <v>160</v>
      </c>
      <c r="S3" s="80" t="s">
        <v>161</v>
      </c>
      <c r="T3" s="80" t="s">
        <v>162</v>
      </c>
      <c r="U3" s="81" t="s">
        <v>163</v>
      </c>
    </row>
    <row r="4" spans="1:21" x14ac:dyDescent="0.15">
      <c r="A4" s="68" t="s">
        <v>154</v>
      </c>
      <c r="B4" s="82">
        <v>4510483</v>
      </c>
      <c r="C4" s="83">
        <v>4509971</v>
      </c>
      <c r="D4" s="83">
        <v>29501222</v>
      </c>
      <c r="E4" s="84">
        <v>7800903</v>
      </c>
      <c r="F4" s="82">
        <v>4216276</v>
      </c>
      <c r="G4" s="83">
        <v>4215764</v>
      </c>
      <c r="H4" s="83">
        <v>34034668</v>
      </c>
      <c r="I4" s="84">
        <v>8702321</v>
      </c>
      <c r="J4" s="82">
        <v>12663552</v>
      </c>
      <c r="K4" s="83">
        <v>12663040</v>
      </c>
      <c r="L4" s="83">
        <v>85622108</v>
      </c>
      <c r="M4" s="84">
        <v>12114134</v>
      </c>
      <c r="N4" s="82">
        <v>1410141</v>
      </c>
      <c r="O4" s="83">
        <v>1409629</v>
      </c>
      <c r="P4" s="83">
        <v>18898628</v>
      </c>
      <c r="Q4" s="84">
        <v>230656</v>
      </c>
      <c r="R4" s="83">
        <v>17800</v>
      </c>
      <c r="S4" s="83">
        <v>17288</v>
      </c>
      <c r="T4" s="83">
        <v>98160</v>
      </c>
      <c r="U4" s="84">
        <v>11520</v>
      </c>
    </row>
    <row r="5" spans="1:21" x14ac:dyDescent="0.15">
      <c r="A5" s="3" t="s">
        <v>15</v>
      </c>
      <c r="B5" s="82">
        <v>4533407</v>
      </c>
      <c r="C5" s="83">
        <v>4532895</v>
      </c>
      <c r="D5" s="83">
        <v>29322050</v>
      </c>
      <c r="E5" s="84">
        <v>7812312</v>
      </c>
      <c r="F5" s="82">
        <v>4258475</v>
      </c>
      <c r="G5" s="83">
        <v>4257963</v>
      </c>
      <c r="H5" s="83">
        <v>33976216</v>
      </c>
      <c r="I5" s="84">
        <v>8761342</v>
      </c>
      <c r="J5" s="92">
        <v>12671251</v>
      </c>
      <c r="K5" s="93">
        <v>12670739</v>
      </c>
      <c r="L5" s="93">
        <v>85814464</v>
      </c>
      <c r="M5" s="94">
        <v>12108556</v>
      </c>
      <c r="N5" s="82">
        <v>1413820</v>
      </c>
      <c r="O5" s="83">
        <v>1413308</v>
      </c>
      <c r="P5" s="83">
        <v>18998420</v>
      </c>
      <c r="Q5" s="84">
        <v>230656</v>
      </c>
      <c r="R5">
        <v>17712</v>
      </c>
      <c r="S5" s="83">
        <v>17200</v>
      </c>
      <c r="T5" s="83">
        <v>98180</v>
      </c>
      <c r="U5" s="84">
        <v>11520</v>
      </c>
    </row>
    <row r="6" spans="1:21" x14ac:dyDescent="0.15">
      <c r="A6" s="3" t="s">
        <v>16</v>
      </c>
      <c r="B6" s="82">
        <v>4480582</v>
      </c>
      <c r="C6" s="83">
        <v>4480070</v>
      </c>
      <c r="D6" s="83">
        <v>29401416</v>
      </c>
      <c r="E6" s="84">
        <v>7801154</v>
      </c>
      <c r="F6" s="82">
        <v>4206646</v>
      </c>
      <c r="G6" s="83">
        <v>4206134</v>
      </c>
      <c r="H6" s="83">
        <v>34036380</v>
      </c>
      <c r="I6" s="84">
        <v>8703318</v>
      </c>
      <c r="J6" s="82">
        <v>12666955</v>
      </c>
      <c r="K6" s="83">
        <v>12666443</v>
      </c>
      <c r="L6" s="83">
        <v>85623240</v>
      </c>
      <c r="M6" s="84">
        <v>12120077</v>
      </c>
      <c r="N6" s="82">
        <v>1410279</v>
      </c>
      <c r="O6" s="83">
        <v>1409767</v>
      </c>
      <c r="P6" s="83">
        <v>18904332</v>
      </c>
      <c r="Q6" s="84">
        <v>230656</v>
      </c>
      <c r="R6" s="83">
        <v>17749</v>
      </c>
      <c r="S6" s="83">
        <v>17237</v>
      </c>
      <c r="T6" s="83">
        <v>98180</v>
      </c>
      <c r="U6" s="84">
        <v>11520</v>
      </c>
    </row>
    <row r="7" spans="1:21" x14ac:dyDescent="0.15">
      <c r="A7" s="3" t="s">
        <v>17</v>
      </c>
      <c r="B7" s="85">
        <v>4509977</v>
      </c>
      <c r="C7" s="86">
        <v>4509465</v>
      </c>
      <c r="D7" s="86">
        <v>29429757</v>
      </c>
      <c r="E7" s="87">
        <v>7809005</v>
      </c>
      <c r="F7" s="85">
        <v>4202216</v>
      </c>
      <c r="G7" s="86">
        <v>4201704</v>
      </c>
      <c r="H7" s="86">
        <v>34025541</v>
      </c>
      <c r="I7" s="87">
        <v>8710496</v>
      </c>
      <c r="J7" s="85">
        <v>12649927</v>
      </c>
      <c r="K7" s="86">
        <v>12649415</v>
      </c>
      <c r="L7" s="86">
        <v>85479512</v>
      </c>
      <c r="M7" s="87">
        <v>12121388</v>
      </c>
      <c r="N7" s="85">
        <v>1408384</v>
      </c>
      <c r="O7" s="86">
        <v>1407872</v>
      </c>
      <c r="P7" s="86">
        <v>18865644</v>
      </c>
      <c r="Q7" s="87">
        <v>230656</v>
      </c>
      <c r="R7" s="86">
        <v>17680</v>
      </c>
      <c r="S7" s="86">
        <v>17168</v>
      </c>
      <c r="T7" s="86">
        <v>98180</v>
      </c>
      <c r="U7" s="87">
        <v>11520</v>
      </c>
    </row>
  </sheetData>
  <mergeCells count="5"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A214-B28E-C743-A6E6-2B541B3F8B66}">
  <sheetPr>
    <tabColor rgb="FF00FF00"/>
  </sheetPr>
  <dimension ref="A2:AK7"/>
  <sheetViews>
    <sheetView topLeftCell="R1" zoomScale="111" zoomScaleNormal="111" workbookViewId="0">
      <selection activeCell="AA7" sqref="AA7"/>
    </sheetView>
  </sheetViews>
  <sheetFormatPr baseColWidth="10" defaultRowHeight="13" x14ac:dyDescent="0.15"/>
  <cols>
    <col min="1" max="1" width="18.1640625" customWidth="1"/>
  </cols>
  <sheetData>
    <row r="2" spans="1:37" x14ac:dyDescent="0.15">
      <c r="B2" s="110" t="s">
        <v>0</v>
      </c>
      <c r="C2" s="111"/>
      <c r="D2" s="111"/>
      <c r="E2" s="112"/>
      <c r="F2" s="110" t="s">
        <v>1</v>
      </c>
      <c r="G2" s="111"/>
      <c r="H2" s="111"/>
      <c r="I2" s="112"/>
      <c r="J2" s="110" t="s">
        <v>2</v>
      </c>
      <c r="K2" s="111"/>
      <c r="L2" s="111"/>
      <c r="M2" s="112"/>
      <c r="N2" s="110" t="s">
        <v>3</v>
      </c>
      <c r="O2" s="111"/>
      <c r="P2" s="111"/>
      <c r="Q2" s="112"/>
      <c r="R2" s="110" t="s">
        <v>4</v>
      </c>
      <c r="S2" s="111"/>
      <c r="T2" s="111"/>
      <c r="U2" s="112"/>
      <c r="V2" s="110" t="s">
        <v>5</v>
      </c>
      <c r="W2" s="111"/>
      <c r="X2" s="111"/>
      <c r="Y2" s="112"/>
      <c r="Z2" s="110" t="s">
        <v>6</v>
      </c>
      <c r="AA2" s="111"/>
      <c r="AB2" s="111"/>
      <c r="AC2" s="112"/>
      <c r="AD2" s="110" t="s">
        <v>7</v>
      </c>
      <c r="AE2" s="111"/>
      <c r="AF2" s="111"/>
      <c r="AG2" s="112"/>
      <c r="AH2" s="110" t="s">
        <v>8</v>
      </c>
      <c r="AI2" s="111"/>
      <c r="AJ2" s="111"/>
      <c r="AK2" s="112"/>
    </row>
    <row r="3" spans="1:37" x14ac:dyDescent="0.15">
      <c r="B3" s="89" t="s">
        <v>160</v>
      </c>
      <c r="C3" s="83" t="s">
        <v>161</v>
      </c>
      <c r="D3" s="83" t="s">
        <v>162</v>
      </c>
      <c r="E3" s="84" t="s">
        <v>163</v>
      </c>
      <c r="F3" s="89" t="s">
        <v>160</v>
      </c>
      <c r="G3" s="83" t="s">
        <v>161</v>
      </c>
      <c r="H3" s="83" t="s">
        <v>162</v>
      </c>
      <c r="I3" s="84" t="s">
        <v>163</v>
      </c>
      <c r="J3" s="89" t="s">
        <v>160</v>
      </c>
      <c r="K3" s="83" t="s">
        <v>161</v>
      </c>
      <c r="L3" s="83" t="s">
        <v>162</v>
      </c>
      <c r="M3" s="84" t="s">
        <v>163</v>
      </c>
      <c r="N3" s="89" t="s">
        <v>160</v>
      </c>
      <c r="O3" s="83" t="s">
        <v>161</v>
      </c>
      <c r="P3" s="83" t="s">
        <v>162</v>
      </c>
      <c r="Q3" s="84" t="s">
        <v>163</v>
      </c>
      <c r="R3" s="89" t="s">
        <v>160</v>
      </c>
      <c r="S3" s="83" t="s">
        <v>161</v>
      </c>
      <c r="T3" s="83" t="s">
        <v>162</v>
      </c>
      <c r="U3" s="84" t="s">
        <v>163</v>
      </c>
      <c r="V3" s="89" t="s">
        <v>160</v>
      </c>
      <c r="W3" s="83" t="s">
        <v>161</v>
      </c>
      <c r="X3" s="83" t="s">
        <v>162</v>
      </c>
      <c r="Y3" s="84" t="s">
        <v>163</v>
      </c>
      <c r="Z3" s="89" t="s">
        <v>160</v>
      </c>
      <c r="AA3" s="83" t="s">
        <v>161</v>
      </c>
      <c r="AB3" s="83" t="s">
        <v>162</v>
      </c>
      <c r="AC3" s="84" t="s">
        <v>163</v>
      </c>
      <c r="AD3" s="89" t="s">
        <v>160</v>
      </c>
      <c r="AE3" s="83" t="s">
        <v>161</v>
      </c>
      <c r="AF3" s="83" t="s">
        <v>162</v>
      </c>
      <c r="AG3" s="84" t="s">
        <v>163</v>
      </c>
      <c r="AH3" s="89" t="s">
        <v>160</v>
      </c>
      <c r="AI3" s="83" t="s">
        <v>161</v>
      </c>
      <c r="AJ3" s="83" t="s">
        <v>162</v>
      </c>
      <c r="AK3" s="84" t="s">
        <v>163</v>
      </c>
    </row>
    <row r="4" spans="1:37" x14ac:dyDescent="0.15">
      <c r="A4" s="68" t="s">
        <v>154</v>
      </c>
      <c r="B4" s="82">
        <v>6858982</v>
      </c>
      <c r="C4" s="83">
        <v>6858470</v>
      </c>
      <c r="D4" s="83">
        <v>41943005</v>
      </c>
      <c r="E4" s="84">
        <v>6291456</v>
      </c>
      <c r="F4" s="82">
        <v>2958457</v>
      </c>
      <c r="G4" s="83">
        <v>2957945</v>
      </c>
      <c r="H4" s="83">
        <v>17127908</v>
      </c>
      <c r="I4" s="84">
        <v>3539002</v>
      </c>
      <c r="J4" s="82">
        <v>21523727</v>
      </c>
      <c r="K4" s="83">
        <v>21523215</v>
      </c>
      <c r="L4" s="83">
        <v>98516776</v>
      </c>
      <c r="M4" s="84">
        <v>10463355</v>
      </c>
      <c r="N4" s="82">
        <v>676726</v>
      </c>
      <c r="O4" s="83">
        <v>676214</v>
      </c>
      <c r="P4" s="83">
        <v>3539068</v>
      </c>
      <c r="Q4" s="84">
        <v>3506937</v>
      </c>
      <c r="R4" s="82">
        <v>2561287</v>
      </c>
      <c r="S4" s="83">
        <v>2560775</v>
      </c>
      <c r="T4" s="83">
        <v>56433916</v>
      </c>
      <c r="U4" s="84">
        <v>3083361</v>
      </c>
      <c r="V4" s="82">
        <v>26171</v>
      </c>
      <c r="W4" s="83">
        <v>25659</v>
      </c>
      <c r="X4" s="83">
        <v>393280</v>
      </c>
      <c r="Y4" s="84">
        <v>228725</v>
      </c>
      <c r="Z4" s="82">
        <v>213161</v>
      </c>
      <c r="AA4" s="83">
        <v>212649</v>
      </c>
      <c r="AB4" s="83">
        <v>872044</v>
      </c>
      <c r="AC4" s="84">
        <v>20718</v>
      </c>
      <c r="AD4" s="82">
        <v>9720071</v>
      </c>
      <c r="AE4" s="83">
        <v>9719559</v>
      </c>
      <c r="AF4" s="83">
        <v>84295152</v>
      </c>
      <c r="AG4" s="84">
        <v>1356800</v>
      </c>
      <c r="AH4" s="82">
        <v>2760124</v>
      </c>
      <c r="AI4" s="83">
        <v>2759612</v>
      </c>
      <c r="AJ4" s="83">
        <v>11525716</v>
      </c>
      <c r="AK4" s="84">
        <v>263993</v>
      </c>
    </row>
    <row r="5" spans="1:37" x14ac:dyDescent="0.15">
      <c r="A5" s="3" t="s">
        <v>15</v>
      </c>
      <c r="B5" s="82">
        <v>6814812</v>
      </c>
      <c r="C5" s="83">
        <v>6814300</v>
      </c>
      <c r="D5" s="83">
        <v>41943026</v>
      </c>
      <c r="E5" s="84">
        <v>6291456</v>
      </c>
      <c r="F5" s="82">
        <v>2953150</v>
      </c>
      <c r="G5" s="83">
        <v>2952638</v>
      </c>
      <c r="H5" s="83">
        <v>17128420</v>
      </c>
      <c r="I5" s="84">
        <v>3538894</v>
      </c>
      <c r="J5" s="82">
        <v>21685367</v>
      </c>
      <c r="K5" s="83">
        <v>21684855</v>
      </c>
      <c r="L5" s="83">
        <v>98450668</v>
      </c>
      <c r="M5" s="84">
        <v>10585900</v>
      </c>
      <c r="N5" s="82">
        <v>759398</v>
      </c>
      <c r="O5" s="83">
        <v>758886</v>
      </c>
      <c r="P5" s="83">
        <v>3539060</v>
      </c>
      <c r="Q5" s="84">
        <v>3506867</v>
      </c>
      <c r="R5" s="82">
        <v>2560276</v>
      </c>
      <c r="S5" s="83">
        <v>2559764</v>
      </c>
      <c r="T5" s="83">
        <v>56446520</v>
      </c>
      <c r="U5" s="84">
        <v>3084689</v>
      </c>
      <c r="V5" s="82">
        <v>26260</v>
      </c>
      <c r="W5" s="83">
        <v>25748</v>
      </c>
      <c r="X5" s="83">
        <v>393280</v>
      </c>
      <c r="Y5" s="84">
        <v>229367</v>
      </c>
      <c r="Z5" s="82">
        <v>213221</v>
      </c>
      <c r="AA5" s="83">
        <v>212709</v>
      </c>
      <c r="AB5" s="83">
        <v>872200</v>
      </c>
      <c r="AC5" s="84">
        <v>20635</v>
      </c>
      <c r="AD5" s="82">
        <v>9788776</v>
      </c>
      <c r="AE5" s="83">
        <v>9788264</v>
      </c>
      <c r="AF5" s="83">
        <v>84249368</v>
      </c>
      <c r="AG5" s="84">
        <v>1356800</v>
      </c>
      <c r="AH5" s="82">
        <v>2753279</v>
      </c>
      <c r="AI5" s="83">
        <v>2752767</v>
      </c>
      <c r="AJ5" s="83">
        <v>11495616</v>
      </c>
      <c r="AK5" s="84">
        <v>262807</v>
      </c>
    </row>
    <row r="6" spans="1:37" x14ac:dyDescent="0.15">
      <c r="A6" s="3" t="s">
        <v>16</v>
      </c>
      <c r="B6" s="82">
        <v>6826087</v>
      </c>
      <c r="C6" s="83">
        <v>6825575</v>
      </c>
      <c r="D6" s="83">
        <v>41943003</v>
      </c>
      <c r="E6" s="84">
        <v>6291456</v>
      </c>
      <c r="F6" s="82">
        <v>2945995</v>
      </c>
      <c r="G6" s="83">
        <v>2945483</v>
      </c>
      <c r="H6" s="83">
        <v>17127368</v>
      </c>
      <c r="I6" s="84">
        <v>3539014</v>
      </c>
      <c r="J6" s="82">
        <v>21516950</v>
      </c>
      <c r="K6" s="83">
        <v>21516438</v>
      </c>
      <c r="L6" s="83">
        <v>98570708</v>
      </c>
      <c r="M6" s="84">
        <v>10455492</v>
      </c>
      <c r="N6" s="82">
        <v>657481</v>
      </c>
      <c r="O6" s="83">
        <v>656969</v>
      </c>
      <c r="P6" s="83">
        <v>3539076</v>
      </c>
      <c r="Q6" s="84">
        <v>3506980</v>
      </c>
      <c r="R6" s="82">
        <v>2565085</v>
      </c>
      <c r="S6" s="83">
        <v>2564573</v>
      </c>
      <c r="T6" s="83">
        <v>56428112</v>
      </c>
      <c r="U6" s="84">
        <v>3083201</v>
      </c>
      <c r="V6" s="82">
        <v>26098</v>
      </c>
      <c r="W6" s="83">
        <v>25586</v>
      </c>
      <c r="X6" s="83">
        <v>393280</v>
      </c>
      <c r="Y6" s="84">
        <v>225948</v>
      </c>
      <c r="Z6" s="89">
        <v>213240</v>
      </c>
      <c r="AA6" s="83">
        <v>212728</v>
      </c>
      <c r="AB6" s="83">
        <v>872284</v>
      </c>
      <c r="AC6" s="84">
        <v>20857</v>
      </c>
      <c r="AD6" s="82">
        <v>10214827</v>
      </c>
      <c r="AE6" s="83">
        <v>10214315</v>
      </c>
      <c r="AF6" s="83">
        <v>84310468</v>
      </c>
      <c r="AG6" s="84">
        <v>1356800</v>
      </c>
      <c r="AH6" s="82">
        <v>2758797</v>
      </c>
      <c r="AI6" s="83">
        <v>2758285</v>
      </c>
      <c r="AJ6" s="83">
        <v>11515888</v>
      </c>
      <c r="AK6" s="84">
        <v>264155</v>
      </c>
    </row>
    <row r="7" spans="1:37" x14ac:dyDescent="0.15">
      <c r="A7" s="3" t="s">
        <v>17</v>
      </c>
      <c r="B7" s="85">
        <v>6849260</v>
      </c>
      <c r="C7" s="86">
        <v>6848748</v>
      </c>
      <c r="D7" s="86">
        <v>41943005</v>
      </c>
      <c r="E7" s="87">
        <v>6291456</v>
      </c>
      <c r="F7" s="85">
        <v>2962643</v>
      </c>
      <c r="G7" s="86">
        <v>2962131</v>
      </c>
      <c r="H7" s="86">
        <v>17127864</v>
      </c>
      <c r="I7" s="87">
        <v>3539132</v>
      </c>
      <c r="J7" s="85">
        <v>21504495</v>
      </c>
      <c r="K7" s="86">
        <v>21503983</v>
      </c>
      <c r="L7" s="86">
        <v>98482008</v>
      </c>
      <c r="M7" s="87">
        <v>10459968</v>
      </c>
      <c r="N7" s="85">
        <v>655072</v>
      </c>
      <c r="O7" s="86">
        <v>654560</v>
      </c>
      <c r="P7" s="86">
        <v>3539096</v>
      </c>
      <c r="Q7" s="87">
        <v>3506958</v>
      </c>
      <c r="R7" s="85">
        <v>2557798</v>
      </c>
      <c r="S7" s="86">
        <v>2557286</v>
      </c>
      <c r="T7" s="86">
        <v>56426768</v>
      </c>
      <c r="U7" s="87">
        <v>3082993</v>
      </c>
      <c r="V7" s="85">
        <v>26114</v>
      </c>
      <c r="W7" s="86">
        <v>25602</v>
      </c>
      <c r="X7" s="86">
        <v>393280</v>
      </c>
      <c r="Y7" s="87">
        <v>228437</v>
      </c>
      <c r="Z7" s="85">
        <v>213145</v>
      </c>
      <c r="AA7" s="86">
        <v>212633</v>
      </c>
      <c r="AB7" s="86">
        <v>872088</v>
      </c>
      <c r="AC7" s="87">
        <v>20744</v>
      </c>
      <c r="AD7" s="85">
        <v>10228660</v>
      </c>
      <c r="AE7" s="86">
        <v>10228148</v>
      </c>
      <c r="AF7" s="86">
        <v>84313360</v>
      </c>
      <c r="AG7" s="87">
        <v>1356800</v>
      </c>
      <c r="AH7" s="85">
        <v>2754320</v>
      </c>
      <c r="AI7" s="86">
        <v>2753808</v>
      </c>
      <c r="AJ7" s="86">
        <v>11501832</v>
      </c>
      <c r="AK7" s="87">
        <v>264002</v>
      </c>
    </row>
  </sheetData>
  <mergeCells count="9">
    <mergeCell ref="Z2:AC2"/>
    <mergeCell ref="AD2:AG2"/>
    <mergeCell ref="AH2:AK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K23"/>
  <sheetViews>
    <sheetView workbookViewId="0"/>
  </sheetViews>
  <sheetFormatPr baseColWidth="10" defaultColWidth="14.5" defaultRowHeight="15.75" customHeight="1" x14ac:dyDescent="0.15"/>
  <cols>
    <col min="1" max="1" width="13.6640625" customWidth="1"/>
    <col min="7" max="7" width="14.83203125" customWidth="1"/>
  </cols>
  <sheetData>
    <row r="2" spans="1:11" ht="15.75" customHeight="1" x14ac:dyDescent="0.15">
      <c r="A2" s="2" t="s">
        <v>18</v>
      </c>
    </row>
    <row r="3" spans="1:11" ht="15.75" customHeight="1" x14ac:dyDescent="0.15">
      <c r="C3" s="3" t="s">
        <v>19</v>
      </c>
      <c r="D3" s="3" t="s">
        <v>20</v>
      </c>
    </row>
    <row r="4" spans="1:11" ht="15.75" customHeight="1" x14ac:dyDescent="0.15">
      <c r="A4" s="7"/>
      <c r="B4" s="8" t="s">
        <v>21</v>
      </c>
      <c r="C4" s="3">
        <v>18.365300000000001</v>
      </c>
      <c r="D4" s="3">
        <v>1</v>
      </c>
      <c r="E4" s="3" t="s">
        <v>22</v>
      </c>
      <c r="F4" s="9" t="s">
        <v>23</v>
      </c>
      <c r="G4" s="9" t="s">
        <v>24</v>
      </c>
      <c r="H4" s="10" t="s">
        <v>25</v>
      </c>
      <c r="I4" s="113" t="s">
        <v>26</v>
      </c>
      <c r="J4" s="114"/>
      <c r="K4" s="115"/>
    </row>
    <row r="5" spans="1:11" ht="15.75" customHeight="1" x14ac:dyDescent="0.15">
      <c r="A5" s="8" t="s">
        <v>27</v>
      </c>
      <c r="B5" s="8" t="s">
        <v>28</v>
      </c>
      <c r="C5" s="3">
        <v>18.161899999999999</v>
      </c>
      <c r="D5" s="3">
        <v>0.88200000000000001</v>
      </c>
      <c r="E5" s="3" t="s">
        <v>22</v>
      </c>
      <c r="F5" s="11">
        <v>0.1</v>
      </c>
      <c r="G5" s="11">
        <v>0.1</v>
      </c>
      <c r="H5" s="11">
        <v>0.1</v>
      </c>
      <c r="I5" s="116">
        <v>0.7</v>
      </c>
      <c r="J5" s="117"/>
      <c r="K5" s="117"/>
    </row>
    <row r="6" spans="1:11" ht="15.75" customHeight="1" x14ac:dyDescent="0.15">
      <c r="A6" s="7"/>
      <c r="B6" s="8" t="s">
        <v>29</v>
      </c>
      <c r="C6" s="3">
        <v>18.137599999999999</v>
      </c>
      <c r="D6" s="3">
        <v>0.8831</v>
      </c>
      <c r="E6" s="3" t="s">
        <v>22</v>
      </c>
    </row>
    <row r="7" spans="1:11" ht="15.75" customHeight="1" x14ac:dyDescent="0.15">
      <c r="A7" s="7"/>
      <c r="B7" s="8" t="s">
        <v>30</v>
      </c>
      <c r="C7" s="3">
        <v>18.122499999999999</v>
      </c>
      <c r="D7" s="3">
        <v>0.88560000000000005</v>
      </c>
      <c r="E7" s="3" t="s">
        <v>22</v>
      </c>
    </row>
    <row r="8" spans="1:11" ht="15.75" customHeight="1" x14ac:dyDescent="0.15">
      <c r="A8" s="7"/>
      <c r="B8" s="8" t="s">
        <v>31</v>
      </c>
      <c r="C8" s="3">
        <v>18.100000000000001</v>
      </c>
      <c r="D8" s="3">
        <v>0.86709999999999998</v>
      </c>
      <c r="E8" s="3" t="s">
        <v>22</v>
      </c>
    </row>
    <row r="9" spans="1:11" ht="15.75" customHeight="1" x14ac:dyDescent="0.15">
      <c r="A9" s="7"/>
      <c r="B9" s="8" t="s">
        <v>32</v>
      </c>
      <c r="C9" s="3">
        <v>18.144500000000001</v>
      </c>
      <c r="D9" s="3">
        <v>0.8891</v>
      </c>
      <c r="E9" s="3" t="s">
        <v>22</v>
      </c>
    </row>
    <row r="10" spans="1:11" ht="15.75" customHeight="1" x14ac:dyDescent="0.15">
      <c r="A10" s="7"/>
      <c r="B10" s="8" t="s">
        <v>33</v>
      </c>
      <c r="C10" s="3">
        <v>18.233599999999999</v>
      </c>
      <c r="D10" s="3">
        <v>0.91810000000000003</v>
      </c>
      <c r="E10" s="3" t="s">
        <v>22</v>
      </c>
    </row>
    <row r="11" spans="1:11" ht="15.75" customHeight="1" x14ac:dyDescent="0.15">
      <c r="A11" s="8" t="s">
        <v>34</v>
      </c>
      <c r="B11" s="8" t="s">
        <v>28</v>
      </c>
      <c r="C11" s="3">
        <v>17.7103</v>
      </c>
      <c r="D11" s="3">
        <v>0.6431</v>
      </c>
      <c r="E11" s="3" t="s">
        <v>22</v>
      </c>
    </row>
    <row r="12" spans="1:11" ht="15.75" customHeight="1" x14ac:dyDescent="0.15">
      <c r="A12" s="7"/>
      <c r="B12" s="8" t="s">
        <v>29</v>
      </c>
      <c r="C12" s="3">
        <v>17.737400000000001</v>
      </c>
      <c r="D12" s="3">
        <v>0.66610000000000003</v>
      </c>
      <c r="E12" s="3" t="s">
        <v>22</v>
      </c>
    </row>
    <row r="13" spans="1:11" ht="15.75" customHeight="1" x14ac:dyDescent="0.15">
      <c r="A13" s="7"/>
      <c r="B13" s="8" t="s">
        <v>30</v>
      </c>
      <c r="C13" s="3">
        <v>17.6218</v>
      </c>
      <c r="D13" s="3">
        <v>0.61409999999999998</v>
      </c>
      <c r="E13" s="3" t="s">
        <v>22</v>
      </c>
    </row>
    <row r="14" spans="1:11" ht="15.75" customHeight="1" x14ac:dyDescent="0.15">
      <c r="A14" s="7"/>
      <c r="B14" s="8" t="s">
        <v>31</v>
      </c>
      <c r="C14" s="3">
        <v>17.517199999999999</v>
      </c>
      <c r="D14" s="3">
        <v>0.55089999999999995</v>
      </c>
      <c r="E14" s="3" t="s">
        <v>22</v>
      </c>
    </row>
    <row r="15" spans="1:11" ht="15.75" customHeight="1" x14ac:dyDescent="0.15">
      <c r="A15" s="7"/>
      <c r="B15" s="8" t="s">
        <v>32</v>
      </c>
      <c r="C15" s="3">
        <v>17.8325</v>
      </c>
      <c r="D15" s="3">
        <v>0.73819999999999997</v>
      </c>
      <c r="E15" s="3" t="s">
        <v>22</v>
      </c>
    </row>
    <row r="16" spans="1:11" ht="15.75" customHeight="1" x14ac:dyDescent="0.15">
      <c r="A16" s="7"/>
      <c r="B16" s="8" t="s">
        <v>33</v>
      </c>
      <c r="C16" s="3">
        <v>17.935600000000001</v>
      </c>
      <c r="D16" s="3">
        <v>0.78979999999999995</v>
      </c>
      <c r="E16" s="3" t="s">
        <v>22</v>
      </c>
    </row>
    <row r="17" spans="1:5" ht="15.75" customHeight="1" x14ac:dyDescent="0.15">
      <c r="A17" s="8" t="s">
        <v>35</v>
      </c>
      <c r="B17" s="8" t="s">
        <v>28</v>
      </c>
      <c r="C17" s="3">
        <v>17.527000000000001</v>
      </c>
      <c r="D17" s="3">
        <v>0.56299999999999994</v>
      </c>
      <c r="E17" s="3" t="s">
        <v>22</v>
      </c>
    </row>
    <row r="18" spans="1:5" ht="15.75" customHeight="1" x14ac:dyDescent="0.15">
      <c r="A18" s="7"/>
      <c r="B18" s="8" t="s">
        <v>29</v>
      </c>
      <c r="C18" s="3">
        <v>17.463799999999999</v>
      </c>
      <c r="D18" s="3">
        <v>0.5212</v>
      </c>
      <c r="E18" s="3" t="s">
        <v>22</v>
      </c>
    </row>
    <row r="19" spans="1:5" ht="15.75" customHeight="1" x14ac:dyDescent="0.15">
      <c r="A19" s="7"/>
      <c r="B19" s="8" t="s">
        <v>30</v>
      </c>
      <c r="C19" s="3">
        <v>17.573899999999998</v>
      </c>
      <c r="D19" s="3">
        <v>0.59189999999999998</v>
      </c>
      <c r="E19" s="3" t="s">
        <v>22</v>
      </c>
    </row>
    <row r="20" spans="1:5" ht="15.75" customHeight="1" x14ac:dyDescent="0.15">
      <c r="A20" s="7"/>
      <c r="B20" s="8" t="s">
        <v>31</v>
      </c>
      <c r="C20" s="3">
        <v>17.553100000000001</v>
      </c>
      <c r="D20" s="3">
        <v>0.57989999999999997</v>
      </c>
      <c r="E20" s="3" t="s">
        <v>22</v>
      </c>
    </row>
    <row r="21" spans="1:5" ht="15.75" customHeight="1" x14ac:dyDescent="0.15">
      <c r="A21" s="7"/>
      <c r="B21" s="8" t="s">
        <v>32</v>
      </c>
      <c r="C21" s="3">
        <v>17.580100000000002</v>
      </c>
      <c r="D21" s="3">
        <v>0.57169999999999999</v>
      </c>
      <c r="E21" s="3" t="s">
        <v>22</v>
      </c>
    </row>
    <row r="22" spans="1:5" ht="15.75" customHeight="1" x14ac:dyDescent="0.15">
      <c r="A22" s="7"/>
      <c r="B22" s="8" t="s">
        <v>33</v>
      </c>
      <c r="C22" s="3">
        <v>17.816600000000001</v>
      </c>
      <c r="D22" s="3">
        <v>0.71699999999999997</v>
      </c>
      <c r="E22" s="3" t="s">
        <v>22</v>
      </c>
    </row>
    <row r="23" spans="1:5" ht="15.75" customHeight="1" x14ac:dyDescent="0.15">
      <c r="A23" s="7"/>
      <c r="B23" s="8" t="s">
        <v>36</v>
      </c>
      <c r="C23" s="3">
        <v>16.708200000000001</v>
      </c>
      <c r="D23" s="3">
        <v>9.01E-2</v>
      </c>
      <c r="E23" s="3" t="s">
        <v>22</v>
      </c>
    </row>
  </sheetData>
  <mergeCells count="2">
    <mergeCell ref="I4:K4"/>
    <mergeCell ref="I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51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19</v>
      </c>
    </row>
    <row r="2" spans="1:4" ht="15.75" customHeight="1" x14ac:dyDescent="0.15">
      <c r="A2" s="3" t="s">
        <v>71</v>
      </c>
      <c r="B2" s="3" t="s">
        <v>79</v>
      </c>
      <c r="C2" s="3" t="s">
        <v>90</v>
      </c>
    </row>
    <row r="3" spans="1:4" ht="15.75" customHeight="1" x14ac:dyDescent="0.15">
      <c r="A3" s="3">
        <v>0.72860000000000003</v>
      </c>
      <c r="B3" s="3">
        <v>0.71989999999999998</v>
      </c>
      <c r="C3" s="3">
        <v>0.70909999999999995</v>
      </c>
      <c r="D3">
        <f t="shared" ref="D3:D65" si="0">(A3-C3)/A3*100</f>
        <v>2.6763656327202954</v>
      </c>
    </row>
    <row r="4" spans="1:4" ht="15.75" customHeight="1" x14ac:dyDescent="0.15">
      <c r="A4" s="3">
        <v>1.6880999999999999</v>
      </c>
      <c r="B4" s="3">
        <v>1.6758999999999999</v>
      </c>
      <c r="C4" s="3">
        <v>1.6593</v>
      </c>
      <c r="D4">
        <f t="shared" si="0"/>
        <v>1.7060600675315407</v>
      </c>
    </row>
    <row r="5" spans="1:4" ht="15.75" customHeight="1" x14ac:dyDescent="0.15">
      <c r="A5" s="3">
        <v>2.5327999999999999</v>
      </c>
      <c r="B5" s="3">
        <v>2.5162</v>
      </c>
      <c r="C5" s="3">
        <v>2.4929000000000001</v>
      </c>
      <c r="D5">
        <f t="shared" si="0"/>
        <v>1.5753316487681548</v>
      </c>
    </row>
    <row r="6" spans="1:4" ht="15.75" customHeight="1" x14ac:dyDescent="0.15">
      <c r="A6" s="3">
        <v>3.2787999999999999</v>
      </c>
      <c r="B6" s="3">
        <v>3.2433000000000001</v>
      </c>
      <c r="C6" s="3">
        <v>3.2157</v>
      </c>
      <c r="D6">
        <f t="shared" si="0"/>
        <v>1.9244845675247022</v>
      </c>
    </row>
    <row r="7" spans="1:4" ht="15.75" customHeight="1" x14ac:dyDescent="0.15">
      <c r="A7" s="3">
        <v>4.2210000000000001</v>
      </c>
      <c r="B7" s="3">
        <v>4.1921999999999997</v>
      </c>
      <c r="C7" s="3">
        <v>4.1547999999999998</v>
      </c>
      <c r="D7">
        <f t="shared" si="0"/>
        <v>1.5683487325278431</v>
      </c>
    </row>
    <row r="8" spans="1:4" ht="15.75" customHeight="1" x14ac:dyDescent="0.15">
      <c r="A8" s="3">
        <v>4.9192</v>
      </c>
      <c r="B8" s="3">
        <v>4.8825000000000003</v>
      </c>
      <c r="C8" s="3">
        <v>4.8223000000000003</v>
      </c>
      <c r="D8">
        <f t="shared" si="0"/>
        <v>1.9698324930883022</v>
      </c>
    </row>
    <row r="9" spans="1:4" ht="15.75" customHeight="1" x14ac:dyDescent="0.15">
      <c r="A9" s="3">
        <v>6.4698000000000002</v>
      </c>
      <c r="B9" s="3">
        <v>6.4066000000000001</v>
      </c>
      <c r="C9" s="3">
        <v>6.3305999999999996</v>
      </c>
      <c r="D9">
        <f t="shared" si="0"/>
        <v>2.151534823333034</v>
      </c>
    </row>
    <row r="10" spans="1:4" ht="15.75" customHeight="1" x14ac:dyDescent="0.15">
      <c r="A10" s="3">
        <v>6.7397</v>
      </c>
      <c r="B10" s="3">
        <v>6.6086</v>
      </c>
      <c r="C10" s="3">
        <v>6.4188000000000001</v>
      </c>
      <c r="D10">
        <f t="shared" si="0"/>
        <v>4.7613395254981672</v>
      </c>
    </row>
    <row r="11" spans="1:4" ht="15.75" customHeight="1" x14ac:dyDescent="0.15">
      <c r="A11" s="3">
        <v>7.5666000000000002</v>
      </c>
      <c r="B11" s="3">
        <v>7.4501999999999997</v>
      </c>
      <c r="C11" s="3">
        <v>7.4531999999999998</v>
      </c>
      <c r="D11">
        <f t="shared" si="0"/>
        <v>1.4986916184283614</v>
      </c>
    </row>
    <row r="12" spans="1:4" ht="15.75" customHeight="1" x14ac:dyDescent="0.15">
      <c r="A12" s="3">
        <v>7.6383999999999999</v>
      </c>
      <c r="B12" s="3">
        <v>7.3041999999999998</v>
      </c>
      <c r="C12" s="3">
        <v>7.2274000000000003</v>
      </c>
      <c r="D12">
        <f t="shared" si="0"/>
        <v>5.380708001675738</v>
      </c>
    </row>
    <row r="13" spans="1:4" ht="15.75" customHeight="1" x14ac:dyDescent="0.15">
      <c r="A13" s="3">
        <v>8.5566999999999993</v>
      </c>
      <c r="B13" s="3">
        <v>8.5509000000000004</v>
      </c>
      <c r="C13" s="3">
        <v>8.4708000000000006</v>
      </c>
      <c r="D13">
        <f t="shared" si="0"/>
        <v>1.0038916872158514</v>
      </c>
    </row>
    <row r="14" spans="1:4" ht="15.75" customHeight="1" x14ac:dyDescent="0.15">
      <c r="A14" s="3">
        <v>9.0282</v>
      </c>
      <c r="B14" s="3">
        <v>8.9483999999999995</v>
      </c>
      <c r="C14" s="3">
        <v>8.7332000000000001</v>
      </c>
      <c r="D14">
        <f t="shared" si="0"/>
        <v>3.2675394873839738</v>
      </c>
    </row>
    <row r="15" spans="1:4" ht="15.75" customHeight="1" x14ac:dyDescent="0.15">
      <c r="A15" s="3">
        <v>9.3613999999999997</v>
      </c>
      <c r="B15" s="3">
        <v>9.4370999999999992</v>
      </c>
      <c r="C15" s="3">
        <v>9.3661999999999992</v>
      </c>
      <c r="D15">
        <f t="shared" si="0"/>
        <v>-5.1274382036869182E-2</v>
      </c>
    </row>
    <row r="16" spans="1:4" ht="15.75" customHeight="1" x14ac:dyDescent="0.15">
      <c r="A16" s="3">
        <v>10.106199999999999</v>
      </c>
      <c r="B16" s="3">
        <v>9.8247999999999998</v>
      </c>
      <c r="C16" s="3">
        <v>9.7080000000000002</v>
      </c>
      <c r="D16">
        <f t="shared" si="0"/>
        <v>3.9401555480793897</v>
      </c>
    </row>
    <row r="17" spans="1:4" ht="15.75" customHeight="1" x14ac:dyDescent="0.15">
      <c r="A17" s="3">
        <v>10.245900000000001</v>
      </c>
      <c r="B17" s="3">
        <v>9.7821999999999996</v>
      </c>
      <c r="C17" s="3">
        <v>9.7391000000000005</v>
      </c>
      <c r="D17">
        <f t="shared" si="0"/>
        <v>4.9463687914190073</v>
      </c>
    </row>
    <row r="18" spans="1:4" ht="15.75" customHeight="1" x14ac:dyDescent="0.15">
      <c r="A18" s="3">
        <v>11.073</v>
      </c>
      <c r="B18" s="3">
        <v>10.9467</v>
      </c>
      <c r="C18" s="3">
        <v>10.508599999999999</v>
      </c>
      <c r="D18">
        <f t="shared" si="0"/>
        <v>5.097082994671732</v>
      </c>
    </row>
    <row r="19" spans="1:4" ht="15.75" customHeight="1" x14ac:dyDescent="0.15">
      <c r="A19" s="3">
        <v>10.8363</v>
      </c>
      <c r="B19" s="3">
        <v>10.307700000000001</v>
      </c>
      <c r="C19" s="3">
        <v>10.2006</v>
      </c>
      <c r="D19">
        <f t="shared" si="0"/>
        <v>5.8663935107001466</v>
      </c>
    </row>
    <row r="20" spans="1:4" ht="15.75" customHeight="1" x14ac:dyDescent="0.15">
      <c r="A20" s="3">
        <v>11.7745</v>
      </c>
      <c r="B20" s="3">
        <v>11.6791</v>
      </c>
      <c r="C20" s="3">
        <v>11.623699999999999</v>
      </c>
      <c r="D20">
        <f t="shared" si="0"/>
        <v>1.2807337891205595</v>
      </c>
    </row>
    <row r="21" spans="1:4" ht="15.75" customHeight="1" x14ac:dyDescent="0.15">
      <c r="A21" s="3">
        <v>11.793900000000001</v>
      </c>
      <c r="B21" s="3">
        <v>11.3818</v>
      </c>
      <c r="C21" s="3">
        <v>11.621700000000001</v>
      </c>
      <c r="D21">
        <f t="shared" si="0"/>
        <v>1.4600768193727276</v>
      </c>
    </row>
    <row r="22" spans="1:4" ht="15.75" customHeight="1" x14ac:dyDescent="0.15">
      <c r="A22" s="3">
        <v>12.9297</v>
      </c>
      <c r="B22" s="3">
        <v>12.771100000000001</v>
      </c>
      <c r="C22" s="3">
        <v>12.5061</v>
      </c>
      <c r="D22">
        <f t="shared" si="0"/>
        <v>3.2761781015800864</v>
      </c>
    </row>
    <row r="23" spans="1:4" ht="15.75" customHeight="1" x14ac:dyDescent="0.15">
      <c r="A23" s="3">
        <v>12.5307</v>
      </c>
      <c r="B23" s="3">
        <v>12.2217</v>
      </c>
      <c r="C23" s="3">
        <v>11.8432</v>
      </c>
      <c r="D23">
        <f t="shared" si="0"/>
        <v>5.4865250943682318</v>
      </c>
    </row>
    <row r="24" spans="1:4" ht="15.75" customHeight="1" x14ac:dyDescent="0.15">
      <c r="A24" s="3">
        <v>14.026999999999999</v>
      </c>
      <c r="B24" s="3">
        <v>13.509600000000001</v>
      </c>
      <c r="C24" s="3">
        <v>13.578200000000001</v>
      </c>
      <c r="D24">
        <f t="shared" si="0"/>
        <v>3.1995437370784816</v>
      </c>
    </row>
    <row r="25" spans="1:4" ht="15.75" customHeight="1" x14ac:dyDescent="0.15">
      <c r="A25" s="3">
        <v>13.2498</v>
      </c>
      <c r="B25" s="3">
        <v>13.0854</v>
      </c>
      <c r="C25" s="3">
        <v>12.649100000000001</v>
      </c>
      <c r="D25">
        <f t="shared" si="0"/>
        <v>4.5336533381635933</v>
      </c>
    </row>
    <row r="26" spans="1:4" ht="15.75" customHeight="1" x14ac:dyDescent="0.15">
      <c r="A26" s="3">
        <v>14.8771</v>
      </c>
      <c r="B26" s="3">
        <v>14.767200000000001</v>
      </c>
      <c r="C26" s="3">
        <v>14.457800000000001</v>
      </c>
      <c r="D26">
        <f t="shared" si="0"/>
        <v>2.8184256340281357</v>
      </c>
    </row>
    <row r="27" spans="1:4" ht="15.75" customHeight="1" x14ac:dyDescent="0.15">
      <c r="A27" s="3">
        <v>13.7509</v>
      </c>
      <c r="B27" s="3">
        <v>13.664099999999999</v>
      </c>
      <c r="C27" s="3">
        <v>13.0116</v>
      </c>
      <c r="D27">
        <f t="shared" si="0"/>
        <v>5.3763753645215955</v>
      </c>
    </row>
    <row r="28" spans="1:4" ht="15.75" customHeight="1" x14ac:dyDescent="0.15">
      <c r="A28" s="3">
        <v>15.4711</v>
      </c>
      <c r="B28" s="3">
        <v>15.3391</v>
      </c>
      <c r="C28" s="3">
        <v>15.134499999999999</v>
      </c>
      <c r="D28">
        <f t="shared" si="0"/>
        <v>2.1756694740516234</v>
      </c>
    </row>
    <row r="29" spans="1:4" ht="15.75" customHeight="1" x14ac:dyDescent="0.15">
      <c r="A29" s="3">
        <v>14.97</v>
      </c>
      <c r="B29" s="3">
        <v>14.866400000000001</v>
      </c>
      <c r="C29" s="3">
        <v>14.298999999999999</v>
      </c>
      <c r="D29">
        <f t="shared" si="0"/>
        <v>4.4822979291917235</v>
      </c>
    </row>
    <row r="30" spans="1:4" ht="15.75" customHeight="1" x14ac:dyDescent="0.15">
      <c r="A30" s="3">
        <v>16.446999999999999</v>
      </c>
      <c r="B30" s="3">
        <v>16.2471</v>
      </c>
      <c r="C30" s="3">
        <v>15.8545</v>
      </c>
      <c r="D30">
        <f t="shared" si="0"/>
        <v>3.6024806955675768</v>
      </c>
    </row>
    <row r="31" spans="1:4" ht="15.75" customHeight="1" x14ac:dyDescent="0.15">
      <c r="A31" s="3">
        <v>15.4175</v>
      </c>
      <c r="B31" s="3">
        <v>15.031000000000001</v>
      </c>
      <c r="C31" s="3">
        <v>14.9679</v>
      </c>
      <c r="D31">
        <f t="shared" si="0"/>
        <v>2.9161666936922339</v>
      </c>
    </row>
    <row r="32" spans="1:4" ht="15.75" customHeight="1" x14ac:dyDescent="0.15">
      <c r="A32" s="3">
        <v>17.494199999999999</v>
      </c>
      <c r="B32" s="3">
        <v>17.1388</v>
      </c>
      <c r="C32" s="3">
        <v>16.959599999999998</v>
      </c>
      <c r="D32">
        <f t="shared" si="0"/>
        <v>3.0558699454676468</v>
      </c>
    </row>
    <row r="33" spans="1:4" ht="15.75" customHeight="1" x14ac:dyDescent="0.15">
      <c r="A33" s="3">
        <v>16.489799999999999</v>
      </c>
      <c r="B33" s="3">
        <v>15.7224</v>
      </c>
      <c r="C33" s="3">
        <v>15.7357</v>
      </c>
      <c r="D33">
        <f t="shared" si="0"/>
        <v>4.5731300561559234</v>
      </c>
    </row>
    <row r="34" spans="1:4" ht="15.75" customHeight="1" x14ac:dyDescent="0.15">
      <c r="A34" s="3">
        <v>18.1267</v>
      </c>
      <c r="B34" s="3">
        <v>17.664100000000001</v>
      </c>
      <c r="C34" s="3">
        <v>17.825800000000001</v>
      </c>
      <c r="D34">
        <f t="shared" si="0"/>
        <v>1.6599822361488776</v>
      </c>
    </row>
    <row r="35" spans="1:4" ht="15.75" customHeight="1" x14ac:dyDescent="0.15">
      <c r="A35" s="3">
        <v>16.645399999999999</v>
      </c>
      <c r="B35" s="3">
        <v>16.374500000000001</v>
      </c>
      <c r="C35" s="3">
        <v>16.6846</v>
      </c>
      <c r="D35">
        <f t="shared" si="0"/>
        <v>-0.23550049863626596</v>
      </c>
    </row>
    <row r="36" spans="1:4" ht="15.75" customHeight="1" x14ac:dyDescent="0.15">
      <c r="A36" s="3">
        <v>19.328800000000001</v>
      </c>
      <c r="B36" s="3">
        <v>18.807500000000001</v>
      </c>
      <c r="C36" s="3">
        <v>18.027999999999999</v>
      </c>
      <c r="D36">
        <f t="shared" si="0"/>
        <v>6.7298538967758077</v>
      </c>
    </row>
    <row r="37" spans="1:4" ht="15.75" customHeight="1" x14ac:dyDescent="0.15">
      <c r="A37" s="3">
        <v>18.427</v>
      </c>
      <c r="B37" s="3">
        <v>17.710699999999999</v>
      </c>
      <c r="C37" s="3">
        <v>17.083500000000001</v>
      </c>
      <c r="D37">
        <f t="shared" si="0"/>
        <v>7.2909317848808746</v>
      </c>
    </row>
    <row r="38" spans="1:4" ht="15.75" customHeight="1" x14ac:dyDescent="0.15">
      <c r="A38" s="3">
        <v>19.512</v>
      </c>
      <c r="B38" s="3">
        <v>19.152699999999999</v>
      </c>
      <c r="C38" s="3">
        <v>19.290600000000001</v>
      </c>
      <c r="D38">
        <f t="shared" si="0"/>
        <v>1.1346863468634643</v>
      </c>
    </row>
    <row r="39" spans="1:4" ht="15.75" customHeight="1" x14ac:dyDescent="0.15">
      <c r="A39" s="3">
        <v>18.11</v>
      </c>
      <c r="B39" s="3">
        <v>17.5565</v>
      </c>
      <c r="C39" s="3">
        <v>17.133099999999999</v>
      </c>
      <c r="D39">
        <f t="shared" si="0"/>
        <v>5.3942573163997825</v>
      </c>
    </row>
    <row r="40" spans="1:4" ht="15.75" customHeight="1" x14ac:dyDescent="0.15">
      <c r="A40" s="3">
        <v>20.175999999999998</v>
      </c>
      <c r="B40" s="3">
        <v>19.720800000000001</v>
      </c>
      <c r="C40" s="3">
        <v>19.43</v>
      </c>
      <c r="D40">
        <f t="shared" si="0"/>
        <v>3.697462331482944</v>
      </c>
    </row>
    <row r="41" spans="1:4" ht="15.75" customHeight="1" x14ac:dyDescent="0.15">
      <c r="A41" s="3">
        <v>19.6616</v>
      </c>
      <c r="B41" s="3">
        <v>19.035900000000002</v>
      </c>
      <c r="C41" s="3">
        <v>17.888300000000001</v>
      </c>
      <c r="D41">
        <f t="shared" si="0"/>
        <v>9.0191032265939644</v>
      </c>
    </row>
    <row r="42" spans="1:4" ht="15.75" customHeight="1" x14ac:dyDescent="0.15">
      <c r="A42" s="3">
        <v>21.7256</v>
      </c>
      <c r="B42" s="3">
        <v>19.788900000000002</v>
      </c>
      <c r="C42" s="3">
        <v>19.956600000000002</v>
      </c>
      <c r="D42">
        <f t="shared" si="0"/>
        <v>8.1424678720035271</v>
      </c>
    </row>
    <row r="43" spans="1:4" ht="15.75" customHeight="1" x14ac:dyDescent="0.15">
      <c r="A43" s="3">
        <v>19.9023</v>
      </c>
      <c r="B43" s="3">
        <v>19.126000000000001</v>
      </c>
      <c r="C43" s="3">
        <v>18.582000000000001</v>
      </c>
      <c r="D43">
        <f t="shared" si="0"/>
        <v>6.6339066339066317</v>
      </c>
    </row>
    <row r="44" spans="1:4" ht="15.75" customHeight="1" x14ac:dyDescent="0.15">
      <c r="A44" s="3">
        <v>21.077500000000001</v>
      </c>
      <c r="B44" s="3">
        <v>21.368200000000002</v>
      </c>
      <c r="C44" s="3">
        <v>20.566800000000001</v>
      </c>
      <c r="D44">
        <f t="shared" si="0"/>
        <v>2.4229628751037833</v>
      </c>
    </row>
    <row r="45" spans="1:4" ht="15.75" customHeight="1" x14ac:dyDescent="0.15">
      <c r="A45" s="3">
        <v>20.267399999999999</v>
      </c>
      <c r="B45" s="3">
        <v>19.471</v>
      </c>
      <c r="C45" s="3">
        <v>18.203299999999999</v>
      </c>
      <c r="D45">
        <f t="shared" si="0"/>
        <v>10.184335435230963</v>
      </c>
    </row>
    <row r="46" spans="1:4" ht="15.75" customHeight="1" x14ac:dyDescent="0.15">
      <c r="A46" s="3">
        <v>21.5379</v>
      </c>
      <c r="B46" s="3">
        <v>21.620699999999999</v>
      </c>
      <c r="C46" s="3">
        <v>21.2639</v>
      </c>
      <c r="D46">
        <f t="shared" si="0"/>
        <v>1.2721760245892166</v>
      </c>
    </row>
    <row r="47" spans="1:4" ht="15.75" customHeight="1" x14ac:dyDescent="0.15">
      <c r="A47" s="3">
        <v>20.9056</v>
      </c>
      <c r="B47" s="3">
        <v>20.132400000000001</v>
      </c>
      <c r="C47" s="3">
        <v>19.6937</v>
      </c>
      <c r="D47">
        <f t="shared" si="0"/>
        <v>5.7970113271085264</v>
      </c>
    </row>
    <row r="48" spans="1:4" ht="15.75" customHeight="1" x14ac:dyDescent="0.15">
      <c r="A48" s="3">
        <v>23.133500000000002</v>
      </c>
      <c r="B48" s="3">
        <v>22.755400000000002</v>
      </c>
      <c r="C48" s="3">
        <v>21.749500000000001</v>
      </c>
      <c r="D48">
        <f t="shared" si="0"/>
        <v>5.9826658309378189</v>
      </c>
    </row>
    <row r="49" spans="1:4" ht="15.75" customHeight="1" x14ac:dyDescent="0.15">
      <c r="A49" s="3">
        <v>21.1815</v>
      </c>
      <c r="B49" s="3">
        <v>20.404599999999999</v>
      </c>
      <c r="C49" s="3">
        <v>19.8993</v>
      </c>
      <c r="D49">
        <f t="shared" si="0"/>
        <v>6.0533956518660128</v>
      </c>
    </row>
    <row r="50" spans="1:4" ht="15.75" customHeight="1" x14ac:dyDescent="0.15">
      <c r="A50" s="3">
        <v>24.031300000000002</v>
      </c>
      <c r="B50" s="3">
        <v>22.944600000000001</v>
      </c>
      <c r="C50" s="3">
        <v>22.4435</v>
      </c>
      <c r="D50">
        <f t="shared" si="0"/>
        <v>6.6072164219164229</v>
      </c>
    </row>
    <row r="51" spans="1:4" ht="15.75" customHeight="1" x14ac:dyDescent="0.15">
      <c r="A51" s="3">
        <v>20.028300000000002</v>
      </c>
      <c r="B51" s="3">
        <v>20.065300000000001</v>
      </c>
      <c r="C51" s="3">
        <v>18.647600000000001</v>
      </c>
      <c r="D51">
        <f t="shared" si="0"/>
        <v>6.8937453503292874</v>
      </c>
    </row>
    <row r="52" spans="1:4" ht="15.75" customHeight="1" x14ac:dyDescent="0.15">
      <c r="A52" s="3">
        <v>23.0457</v>
      </c>
      <c r="B52" s="3">
        <v>23.357900000000001</v>
      </c>
      <c r="C52" s="3">
        <v>22.150099999999998</v>
      </c>
      <c r="D52">
        <f t="shared" si="0"/>
        <v>3.8861913502302023</v>
      </c>
    </row>
    <row r="53" spans="1:4" ht="15.75" customHeight="1" x14ac:dyDescent="0.15">
      <c r="A53" s="3">
        <v>20.442299999999999</v>
      </c>
      <c r="B53" s="3">
        <v>19.871400000000001</v>
      </c>
      <c r="C53" s="3">
        <v>18.5076</v>
      </c>
      <c r="D53">
        <f t="shared" si="0"/>
        <v>9.4641992339413843</v>
      </c>
    </row>
    <row r="54" spans="1:4" ht="15.75" customHeight="1" x14ac:dyDescent="0.15">
      <c r="A54" s="3">
        <v>23.645399999999999</v>
      </c>
      <c r="B54" s="3">
        <v>23.495899999999999</v>
      </c>
      <c r="C54" s="3">
        <v>22.236499999999999</v>
      </c>
      <c r="D54">
        <f t="shared" si="0"/>
        <v>5.9584528068884399</v>
      </c>
    </row>
    <row r="55" spans="1:4" ht="15.75" customHeight="1" x14ac:dyDescent="0.15">
      <c r="A55" s="3">
        <v>22.0197</v>
      </c>
      <c r="B55" s="3">
        <v>21.648599999999998</v>
      </c>
      <c r="C55" s="3">
        <v>19.622199999999999</v>
      </c>
      <c r="D55">
        <f t="shared" si="0"/>
        <v>10.887977583709137</v>
      </c>
    </row>
    <row r="56" spans="1:4" ht="15.75" customHeight="1" x14ac:dyDescent="0.15">
      <c r="A56" s="3">
        <v>24.774699999999999</v>
      </c>
      <c r="B56" s="3">
        <v>23.6874</v>
      </c>
      <c r="C56" s="3">
        <v>22.798200000000001</v>
      </c>
      <c r="D56">
        <f t="shared" si="0"/>
        <v>7.9778968060158064</v>
      </c>
    </row>
    <row r="57" spans="1:4" ht="15.75" customHeight="1" x14ac:dyDescent="0.15">
      <c r="A57" s="3">
        <v>22.245100000000001</v>
      </c>
      <c r="B57" s="3">
        <v>21.748000000000001</v>
      </c>
      <c r="C57" s="3">
        <v>19.919699999999999</v>
      </c>
      <c r="D57">
        <f t="shared" si="0"/>
        <v>10.45353808254403</v>
      </c>
    </row>
    <row r="58" spans="1:4" ht="15.75" customHeight="1" x14ac:dyDescent="0.15">
      <c r="A58" s="3">
        <v>24.539200000000001</v>
      </c>
      <c r="B58" s="3">
        <v>24.638100000000001</v>
      </c>
      <c r="C58" s="3">
        <v>23.2241</v>
      </c>
      <c r="D58">
        <f t="shared" si="0"/>
        <v>5.3591804133794136</v>
      </c>
    </row>
    <row r="59" spans="1:4" ht="15.75" customHeight="1" x14ac:dyDescent="0.15">
      <c r="A59" s="3">
        <v>19.111799999999999</v>
      </c>
      <c r="B59" s="3">
        <v>18.756399999999999</v>
      </c>
      <c r="C59" s="3">
        <v>17.9587</v>
      </c>
      <c r="D59">
        <f t="shared" si="0"/>
        <v>6.033445306041286</v>
      </c>
    </row>
    <row r="60" spans="1:4" ht="15.75" customHeight="1" x14ac:dyDescent="0.15">
      <c r="A60" s="3">
        <v>23.8689</v>
      </c>
      <c r="B60" s="3">
        <v>23.3079</v>
      </c>
      <c r="C60" s="3">
        <v>21.479700000000001</v>
      </c>
      <c r="D60">
        <f t="shared" si="0"/>
        <v>10.009677865339411</v>
      </c>
    </row>
    <row r="61" spans="1:4" ht="15.75" customHeight="1" x14ac:dyDescent="0.15">
      <c r="A61" s="3">
        <v>19.065000000000001</v>
      </c>
      <c r="B61" s="3">
        <v>18.4055</v>
      </c>
      <c r="C61" s="3">
        <v>17.136700000000001</v>
      </c>
      <c r="D61">
        <f t="shared" si="0"/>
        <v>10.114345659585629</v>
      </c>
    </row>
    <row r="62" spans="1:4" ht="15.75" customHeight="1" x14ac:dyDescent="0.15">
      <c r="A62" s="3">
        <v>23.230699999999999</v>
      </c>
      <c r="B62" s="3">
        <v>23.169699999999999</v>
      </c>
      <c r="C62" s="3">
        <v>21.046199999999999</v>
      </c>
      <c r="D62">
        <f t="shared" si="0"/>
        <v>9.4035048448819882</v>
      </c>
    </row>
    <row r="63" spans="1:4" ht="15.75" customHeight="1" x14ac:dyDescent="0.15">
      <c r="A63" s="3">
        <v>21.972000000000001</v>
      </c>
      <c r="B63" s="3">
        <v>21.479199999999999</v>
      </c>
      <c r="C63" s="3">
        <v>19.732900000000001</v>
      </c>
      <c r="D63">
        <f t="shared" si="0"/>
        <v>10.190697251046789</v>
      </c>
    </row>
    <row r="64" spans="1:4" ht="13" x14ac:dyDescent="0.15">
      <c r="A64" s="3">
        <v>25.272600000000001</v>
      </c>
      <c r="B64" s="3">
        <v>24.622900000000001</v>
      </c>
      <c r="C64" s="3">
        <v>22.839300000000001</v>
      </c>
      <c r="D64">
        <f t="shared" si="0"/>
        <v>9.6282139550343029</v>
      </c>
    </row>
    <row r="65" spans="1:4" ht="13" x14ac:dyDescent="0.15">
      <c r="A65" s="3">
        <v>21.852</v>
      </c>
      <c r="B65" s="3">
        <v>21.650200000000002</v>
      </c>
      <c r="C65" s="3">
        <v>19.586200000000002</v>
      </c>
      <c r="D65">
        <f t="shared" si="0"/>
        <v>10.368844956983336</v>
      </c>
    </row>
    <row r="66" spans="1:4" ht="13" x14ac:dyDescent="0.15">
      <c r="A66" s="3">
        <v>25.176200000000001</v>
      </c>
      <c r="B66" s="3">
        <v>24.1816</v>
      </c>
      <c r="C66" s="3">
        <v>22.279499999999999</v>
      </c>
    </row>
    <row r="67" spans="1:4" ht="13" x14ac:dyDescent="0.15">
      <c r="A67" s="3">
        <v>19.346599999999999</v>
      </c>
      <c r="B67" s="3">
        <v>18.2957</v>
      </c>
      <c r="C67" s="3">
        <v>16.836500000000001</v>
      </c>
    </row>
    <row r="68" spans="1:4" ht="13" x14ac:dyDescent="0.15">
      <c r="A68" s="3">
        <v>23.106000000000002</v>
      </c>
      <c r="B68" s="3">
        <v>22.9208</v>
      </c>
      <c r="C68" s="3">
        <v>21.2363</v>
      </c>
    </row>
    <row r="69" spans="1:4" ht="13" x14ac:dyDescent="0.15">
      <c r="A69" s="3">
        <v>18.3611</v>
      </c>
      <c r="B69" s="3">
        <v>18.513500000000001</v>
      </c>
      <c r="C69" s="3">
        <v>17.069400000000002</v>
      </c>
    </row>
    <row r="70" spans="1:4" ht="13" x14ac:dyDescent="0.15">
      <c r="A70" s="3">
        <v>23.623200000000001</v>
      </c>
      <c r="B70" s="3">
        <v>22.445499999999999</v>
      </c>
      <c r="C70" s="3">
        <v>21.234100000000002</v>
      </c>
    </row>
    <row r="71" spans="1:4" ht="13" x14ac:dyDescent="0.15">
      <c r="A71" s="3">
        <v>22.025200000000002</v>
      </c>
      <c r="B71" s="3">
        <v>20.88</v>
      </c>
      <c r="C71" s="3">
        <v>19.376300000000001</v>
      </c>
    </row>
    <row r="72" spans="1:4" ht="13" x14ac:dyDescent="0.15">
      <c r="A72" s="3">
        <v>24.803599999999999</v>
      </c>
      <c r="B72" s="3">
        <v>24.2986</v>
      </c>
      <c r="C72" s="3">
        <v>21.9605</v>
      </c>
    </row>
    <row r="73" spans="1:4" ht="13" x14ac:dyDescent="0.15">
      <c r="A73" s="3">
        <v>21.8293</v>
      </c>
      <c r="B73" s="3">
        <v>20.8432</v>
      </c>
      <c r="C73" s="3">
        <v>19.317599999999999</v>
      </c>
    </row>
    <row r="74" spans="1:4" ht="13" x14ac:dyDescent="0.15">
      <c r="A74" s="3">
        <v>25.050599999999999</v>
      </c>
      <c r="B74" s="3">
        <v>24.077400000000001</v>
      </c>
      <c r="C74" s="3">
        <v>21.927900000000001</v>
      </c>
    </row>
    <row r="75" spans="1:4" ht="13" x14ac:dyDescent="0.15">
      <c r="A75" s="3">
        <v>18.097999999999999</v>
      </c>
      <c r="B75" s="3">
        <v>18.635100000000001</v>
      </c>
      <c r="C75" s="3">
        <v>16.442699999999999</v>
      </c>
    </row>
    <row r="76" spans="1:4" ht="13" x14ac:dyDescent="0.15">
      <c r="A76" s="3">
        <v>23.7302</v>
      </c>
      <c r="B76" s="3">
        <v>22.215599999999998</v>
      </c>
      <c r="C76" s="3">
        <v>21.580200000000001</v>
      </c>
    </row>
    <row r="77" spans="1:4" ht="13" x14ac:dyDescent="0.15">
      <c r="A77" s="3">
        <v>18.470500000000001</v>
      </c>
      <c r="B77" s="3">
        <v>17.967600000000001</v>
      </c>
      <c r="C77" s="3">
        <v>16.6935</v>
      </c>
    </row>
    <row r="78" spans="1:4" ht="13" x14ac:dyDescent="0.15">
      <c r="A78" s="3">
        <v>23.067299999999999</v>
      </c>
      <c r="B78" s="3">
        <v>22.729800000000001</v>
      </c>
      <c r="C78" s="3">
        <v>21.2331</v>
      </c>
    </row>
    <row r="79" spans="1:4" ht="13" x14ac:dyDescent="0.15">
      <c r="A79" s="3">
        <v>21.302700000000002</v>
      </c>
      <c r="B79" s="3">
        <v>20.979800000000001</v>
      </c>
      <c r="C79" s="3">
        <v>19.2744</v>
      </c>
    </row>
    <row r="80" spans="1:4" ht="13" x14ac:dyDescent="0.15">
      <c r="A80" s="3">
        <v>24.532299999999999</v>
      </c>
      <c r="B80" s="3">
        <v>23.853400000000001</v>
      </c>
      <c r="C80" s="3">
        <v>22.363700000000001</v>
      </c>
    </row>
    <row r="81" spans="1:3" ht="13" x14ac:dyDescent="0.15">
      <c r="A81" s="3">
        <v>21.355499999999999</v>
      </c>
      <c r="B81" s="3">
        <v>20.669699999999999</v>
      </c>
      <c r="C81" s="3">
        <v>18.625699999999998</v>
      </c>
    </row>
    <row r="82" spans="1:3" ht="13" x14ac:dyDescent="0.15">
      <c r="A82" s="3">
        <v>24.3813</v>
      </c>
      <c r="B82" s="3">
        <v>23.617899999999999</v>
      </c>
      <c r="C82" s="3">
        <v>21.8325</v>
      </c>
    </row>
    <row r="83" spans="1:3" ht="13" x14ac:dyDescent="0.15">
      <c r="A83" s="3">
        <v>19.0685</v>
      </c>
      <c r="B83" s="3">
        <v>17.6965</v>
      </c>
      <c r="C83" s="3">
        <v>17.432200000000002</v>
      </c>
    </row>
    <row r="84" spans="1:3" ht="13" x14ac:dyDescent="0.15">
      <c r="A84" s="3">
        <v>23.241499999999998</v>
      </c>
      <c r="B84" s="3">
        <v>22.418900000000001</v>
      </c>
      <c r="C84" s="3">
        <v>20.371600000000001</v>
      </c>
    </row>
    <row r="85" spans="1:3" ht="13" x14ac:dyDescent="0.15">
      <c r="A85" s="3">
        <v>18.865400000000001</v>
      </c>
      <c r="B85" s="3">
        <v>18.373000000000001</v>
      </c>
      <c r="C85" s="3">
        <v>17.310600000000001</v>
      </c>
    </row>
    <row r="86" spans="1:3" ht="13" x14ac:dyDescent="0.15">
      <c r="A86" s="3">
        <v>22.924099999999999</v>
      </c>
      <c r="B86" s="3">
        <v>22.979600000000001</v>
      </c>
      <c r="C86" s="3">
        <v>21.2881</v>
      </c>
    </row>
    <row r="87" spans="1:3" ht="13" x14ac:dyDescent="0.15">
      <c r="A87" s="3">
        <v>21.257100000000001</v>
      </c>
      <c r="B87" s="3">
        <v>20.315899999999999</v>
      </c>
      <c r="C87" s="3">
        <v>18.532</v>
      </c>
    </row>
    <row r="88" spans="1:3" ht="13" x14ac:dyDescent="0.15">
      <c r="A88" s="3">
        <v>23.3811</v>
      </c>
      <c r="B88" s="3">
        <v>23.3947</v>
      </c>
      <c r="C88" s="3">
        <v>20.526599999999998</v>
      </c>
    </row>
    <row r="89" spans="1:3" ht="13" x14ac:dyDescent="0.15">
      <c r="A89" s="3">
        <v>21.305099999999999</v>
      </c>
      <c r="B89" s="3">
        <v>20.600899999999999</v>
      </c>
      <c r="C89" s="3">
        <v>18.389800000000001</v>
      </c>
    </row>
    <row r="90" spans="1:3" ht="13" x14ac:dyDescent="0.15">
      <c r="A90" s="3">
        <v>24.186299999999999</v>
      </c>
      <c r="B90" s="3">
        <v>23.433900000000001</v>
      </c>
      <c r="C90" s="3">
        <v>21.016300000000001</v>
      </c>
    </row>
    <row r="91" spans="1:3" ht="13" x14ac:dyDescent="0.15">
      <c r="A91" s="3">
        <v>18.8629</v>
      </c>
      <c r="B91" s="3">
        <v>18.864799999999999</v>
      </c>
      <c r="C91" s="3">
        <v>17.733599999999999</v>
      </c>
    </row>
    <row r="92" spans="1:3" ht="13" x14ac:dyDescent="0.15">
      <c r="A92" s="3">
        <v>23.1387</v>
      </c>
      <c r="B92" s="3">
        <v>22.813300000000002</v>
      </c>
      <c r="C92" s="3">
        <v>21.176600000000001</v>
      </c>
    </row>
    <row r="93" spans="1:3" ht="13" x14ac:dyDescent="0.15">
      <c r="A93" s="3">
        <v>18.852</v>
      </c>
      <c r="B93" s="3">
        <v>18.7516</v>
      </c>
      <c r="C93" s="3">
        <v>17.081099999999999</v>
      </c>
    </row>
    <row r="94" spans="1:3" ht="13" x14ac:dyDescent="0.15">
      <c r="A94" s="3">
        <v>23.666799999999999</v>
      </c>
      <c r="B94" s="3">
        <v>22.082899999999999</v>
      </c>
      <c r="C94" s="3">
        <v>21.347799999999999</v>
      </c>
    </row>
    <row r="95" spans="1:3" ht="13" x14ac:dyDescent="0.15">
      <c r="A95" s="3">
        <v>21.072800000000001</v>
      </c>
      <c r="B95" s="3">
        <v>20.391100000000002</v>
      </c>
      <c r="C95" s="3">
        <v>18.2546</v>
      </c>
    </row>
    <row r="96" spans="1:3" ht="13" x14ac:dyDescent="0.15">
      <c r="A96" s="3">
        <v>24.136199999999999</v>
      </c>
      <c r="B96" s="3">
        <v>23.264199999999999</v>
      </c>
      <c r="C96" s="3">
        <v>20.450900000000001</v>
      </c>
    </row>
    <row r="97" spans="1:3" ht="13" x14ac:dyDescent="0.15">
      <c r="A97" s="3">
        <v>20.8202</v>
      </c>
      <c r="B97" s="3">
        <v>20.313600000000001</v>
      </c>
      <c r="C97" s="3">
        <v>18.4466</v>
      </c>
    </row>
    <row r="98" spans="1:3" ht="13" x14ac:dyDescent="0.15">
      <c r="A98" s="3">
        <v>23.9102</v>
      </c>
      <c r="B98" s="3">
        <v>23.6555</v>
      </c>
      <c r="C98" s="3">
        <v>20.566299999999998</v>
      </c>
    </row>
    <row r="99" spans="1:3" ht="13" x14ac:dyDescent="0.15">
      <c r="A99" s="3">
        <v>18.827999999999999</v>
      </c>
      <c r="B99" s="3">
        <v>18.669899999999998</v>
      </c>
      <c r="C99" s="3">
        <v>17.169899999999998</v>
      </c>
    </row>
    <row r="100" spans="1:3" ht="13" x14ac:dyDescent="0.15">
      <c r="A100" s="3">
        <v>23.446100000000001</v>
      </c>
      <c r="B100" s="3">
        <v>22.595099999999999</v>
      </c>
      <c r="C100" s="3">
        <v>20.926100000000002</v>
      </c>
    </row>
    <row r="101" spans="1:3" ht="13" x14ac:dyDescent="0.15">
      <c r="A101" s="3">
        <v>18.807099999999998</v>
      </c>
      <c r="B101" s="3">
        <v>18.941600000000001</v>
      </c>
      <c r="C101" s="3">
        <v>17.514399999999998</v>
      </c>
    </row>
    <row r="102" spans="1:3" ht="13" x14ac:dyDescent="0.15">
      <c r="A102" s="3">
        <v>23.044799999999999</v>
      </c>
      <c r="B102" s="3">
        <v>22.713100000000001</v>
      </c>
      <c r="C102" s="3">
        <v>20.465199999999999</v>
      </c>
    </row>
    <row r="103" spans="1:3" ht="13" x14ac:dyDescent="0.15">
      <c r="A103" s="3">
        <v>20.760100000000001</v>
      </c>
      <c r="B103" s="3">
        <v>19.8687</v>
      </c>
      <c r="C103" s="3">
        <v>18.4146</v>
      </c>
    </row>
    <row r="104" spans="1:3" ht="13" x14ac:dyDescent="0.15">
      <c r="A104" s="3">
        <v>23.125399999999999</v>
      </c>
      <c r="B104" s="3">
        <v>22.89</v>
      </c>
      <c r="C104" s="3">
        <v>20.1556</v>
      </c>
    </row>
    <row r="105" spans="1:3" ht="13" x14ac:dyDescent="0.15">
      <c r="A105" s="3">
        <v>20.383800000000001</v>
      </c>
      <c r="B105" s="3">
        <v>19.850999999999999</v>
      </c>
      <c r="C105" s="3">
        <v>17.806999999999999</v>
      </c>
    </row>
    <row r="106" spans="1:3" ht="13" x14ac:dyDescent="0.15">
      <c r="A106" s="3">
        <v>23.5014</v>
      </c>
      <c r="B106" s="3">
        <v>22.710100000000001</v>
      </c>
      <c r="C106" s="3">
        <v>20.5063</v>
      </c>
    </row>
    <row r="107" spans="1:3" ht="13" x14ac:dyDescent="0.15">
      <c r="A107" s="3">
        <v>19.153199999999998</v>
      </c>
      <c r="B107" s="3">
        <v>18.511399999999998</v>
      </c>
      <c r="C107" s="3">
        <v>17.477900000000002</v>
      </c>
    </row>
    <row r="108" spans="1:3" ht="13" x14ac:dyDescent="0.15">
      <c r="A108" s="3">
        <v>23.104900000000001</v>
      </c>
      <c r="B108" s="3">
        <v>22.6004</v>
      </c>
      <c r="C108" s="3">
        <v>20.604600000000001</v>
      </c>
    </row>
    <row r="109" spans="1:3" ht="13" x14ac:dyDescent="0.15">
      <c r="A109" s="3">
        <v>19.291699999999999</v>
      </c>
      <c r="B109" s="3">
        <v>18.9054</v>
      </c>
      <c r="C109" s="3">
        <v>17.418299999999999</v>
      </c>
    </row>
    <row r="110" spans="1:3" ht="13" x14ac:dyDescent="0.15">
      <c r="A110" s="3">
        <v>23.307600000000001</v>
      </c>
      <c r="B110" s="3">
        <v>22.127400000000002</v>
      </c>
      <c r="C110" s="3">
        <v>20.7697</v>
      </c>
    </row>
    <row r="111" spans="1:3" ht="13" x14ac:dyDescent="0.15">
      <c r="A111" s="3">
        <v>20.328700000000001</v>
      </c>
      <c r="B111" s="3">
        <v>19.811800000000002</v>
      </c>
      <c r="C111" s="3">
        <v>18.265599999999999</v>
      </c>
    </row>
    <row r="112" spans="1:3" ht="13" x14ac:dyDescent="0.15">
      <c r="A112" s="3">
        <v>23.596699999999998</v>
      </c>
      <c r="B112" s="3">
        <v>22.581399999999999</v>
      </c>
      <c r="C112" s="3">
        <v>20.3003</v>
      </c>
    </row>
    <row r="113" spans="1:3" ht="13" x14ac:dyDescent="0.15">
      <c r="A113" s="3">
        <v>20.284600000000001</v>
      </c>
      <c r="B113" s="3">
        <v>19.875499999999999</v>
      </c>
      <c r="C113" s="3">
        <v>17.991199999999999</v>
      </c>
    </row>
    <row r="114" spans="1:3" ht="13" x14ac:dyDescent="0.15">
      <c r="A114" s="3">
        <v>22.96</v>
      </c>
      <c r="B114" s="3">
        <v>23.013300000000001</v>
      </c>
      <c r="C114" s="3">
        <v>20.6785</v>
      </c>
    </row>
    <row r="115" spans="1:3" ht="13" x14ac:dyDescent="0.15">
      <c r="A115" s="3">
        <v>19.410399999999999</v>
      </c>
      <c r="B115" s="3">
        <v>18.895099999999999</v>
      </c>
      <c r="C115" s="3">
        <v>17.382400000000001</v>
      </c>
    </row>
    <row r="116" spans="1:3" ht="13" x14ac:dyDescent="0.15">
      <c r="A116" s="3">
        <v>23.063600000000001</v>
      </c>
      <c r="B116" s="3">
        <v>22.395700000000001</v>
      </c>
      <c r="C116" s="3">
        <v>20.6953</v>
      </c>
    </row>
    <row r="117" spans="1:3" ht="13" x14ac:dyDescent="0.15">
      <c r="A117" s="3">
        <v>19.135400000000001</v>
      </c>
      <c r="B117" s="3">
        <v>18.7546</v>
      </c>
      <c r="C117" s="3">
        <v>17.536799999999999</v>
      </c>
    </row>
    <row r="118" spans="1:3" ht="13" x14ac:dyDescent="0.15">
      <c r="A118" s="3">
        <v>23.0474</v>
      </c>
      <c r="B118" s="3">
        <v>22.274000000000001</v>
      </c>
      <c r="C118" s="3">
        <v>20.183299999999999</v>
      </c>
    </row>
    <row r="119" spans="1:3" ht="13" x14ac:dyDescent="0.15">
      <c r="A119" s="3">
        <v>20.0276</v>
      </c>
      <c r="B119" s="3">
        <v>19.546299999999999</v>
      </c>
      <c r="C119" s="3">
        <v>17.842199999999998</v>
      </c>
    </row>
    <row r="120" spans="1:3" ht="13" x14ac:dyDescent="0.15">
      <c r="A120" s="3">
        <v>23.2788</v>
      </c>
      <c r="B120" s="3">
        <v>22.797499999999999</v>
      </c>
      <c r="C120" s="3">
        <v>20.908799999999999</v>
      </c>
    </row>
    <row r="121" spans="1:3" ht="13" x14ac:dyDescent="0.15">
      <c r="A121" s="3">
        <v>20.2546</v>
      </c>
      <c r="B121" s="3">
        <v>19.972799999999999</v>
      </c>
      <c r="C121" s="3">
        <v>18.204899999999999</v>
      </c>
    </row>
    <row r="122" spans="1:3" ht="13" x14ac:dyDescent="0.15">
      <c r="A122" s="3">
        <v>23.627600000000001</v>
      </c>
      <c r="B122" s="3">
        <v>22.539300000000001</v>
      </c>
      <c r="C122" s="3">
        <v>19.838000000000001</v>
      </c>
    </row>
    <row r="123" spans="1:3" ht="13" x14ac:dyDescent="0.15">
      <c r="A123" s="3">
        <v>19.005800000000001</v>
      </c>
      <c r="B123" s="3">
        <v>18.6907</v>
      </c>
      <c r="C123" s="3">
        <v>17.1798</v>
      </c>
    </row>
    <row r="124" spans="1:3" ht="13" x14ac:dyDescent="0.15">
      <c r="A124" s="3">
        <v>23.361999999999998</v>
      </c>
      <c r="B124" s="3">
        <v>22.351600000000001</v>
      </c>
      <c r="C124" s="3">
        <v>20.754100000000001</v>
      </c>
    </row>
    <row r="125" spans="1:3" ht="13" x14ac:dyDescent="0.15">
      <c r="A125" s="3">
        <v>19.247800000000002</v>
      </c>
      <c r="B125" s="3">
        <v>18.234999999999999</v>
      </c>
      <c r="C125" s="3">
        <v>17.200299999999999</v>
      </c>
    </row>
    <row r="126" spans="1:3" ht="13" x14ac:dyDescent="0.15">
      <c r="A126" s="3">
        <v>22.839300000000001</v>
      </c>
      <c r="B126" s="3">
        <v>22.415500000000002</v>
      </c>
      <c r="C126" s="3">
        <v>20.334299999999999</v>
      </c>
    </row>
    <row r="127" spans="1:3" ht="13" x14ac:dyDescent="0.15">
      <c r="A127" s="3">
        <v>20.1007</v>
      </c>
      <c r="B127" s="3">
        <v>19.9345</v>
      </c>
      <c r="C127" s="3">
        <v>17.9953</v>
      </c>
    </row>
    <row r="128" spans="1:3" ht="13" x14ac:dyDescent="0.15">
      <c r="A128" s="3">
        <v>22.966000000000001</v>
      </c>
      <c r="B128" s="3">
        <v>22.495799999999999</v>
      </c>
      <c r="C128" s="3">
        <v>20.462499999999999</v>
      </c>
    </row>
    <row r="129" spans="1:3" ht="13" x14ac:dyDescent="0.15">
      <c r="A129" s="3">
        <v>20.306699999999999</v>
      </c>
      <c r="B129" s="3">
        <v>19.709900000000001</v>
      </c>
      <c r="C129" s="3">
        <v>17.984100000000002</v>
      </c>
    </row>
    <row r="130" spans="1:3" ht="13" x14ac:dyDescent="0.15">
      <c r="A130" s="3">
        <v>23.165700000000001</v>
      </c>
      <c r="B130" s="3">
        <v>22.241199999999999</v>
      </c>
      <c r="C130" s="3">
        <v>20.269400000000001</v>
      </c>
    </row>
    <row r="131" spans="1:3" ht="13" x14ac:dyDescent="0.15">
      <c r="A131" s="3">
        <v>19.1279</v>
      </c>
      <c r="B131" s="3">
        <v>18.477799999999998</v>
      </c>
      <c r="C131" s="3">
        <v>17.449200000000001</v>
      </c>
    </row>
    <row r="132" spans="1:3" ht="13" x14ac:dyDescent="0.15">
      <c r="A132" s="3">
        <v>22.912199999999999</v>
      </c>
      <c r="B132" s="3">
        <v>22.5075</v>
      </c>
      <c r="C132" s="3">
        <v>19.940000000000001</v>
      </c>
    </row>
    <row r="133" spans="1:3" ht="13" x14ac:dyDescent="0.15">
      <c r="A133" s="3">
        <v>19.103400000000001</v>
      </c>
      <c r="B133" s="3">
        <v>18.6051</v>
      </c>
      <c r="C133" s="3">
        <v>17.282800000000002</v>
      </c>
    </row>
    <row r="134" spans="1:3" ht="13" x14ac:dyDescent="0.15">
      <c r="A134" s="3">
        <v>23.058199999999999</v>
      </c>
      <c r="B134" s="3">
        <v>22.163799999999998</v>
      </c>
      <c r="C134" s="3">
        <v>20.125800000000002</v>
      </c>
    </row>
    <row r="135" spans="1:3" ht="13" x14ac:dyDescent="0.15">
      <c r="A135" s="3">
        <v>20.690899999999999</v>
      </c>
      <c r="B135" s="3">
        <v>19.674600000000002</v>
      </c>
      <c r="C135" s="3">
        <v>17.7181</v>
      </c>
    </row>
    <row r="136" spans="1:3" ht="13" x14ac:dyDescent="0.15">
      <c r="A136" s="3">
        <v>23.304600000000001</v>
      </c>
      <c r="B136" s="3">
        <v>22.652000000000001</v>
      </c>
      <c r="C136" s="3">
        <v>20.912199999999999</v>
      </c>
    </row>
    <row r="137" spans="1:3" ht="13" x14ac:dyDescent="0.15">
      <c r="A137" s="3">
        <v>20.065000000000001</v>
      </c>
      <c r="B137" s="3">
        <v>19.471699999999998</v>
      </c>
      <c r="C137" s="3">
        <v>17.806100000000001</v>
      </c>
    </row>
    <row r="138" spans="1:3" ht="13" x14ac:dyDescent="0.15">
      <c r="A138" s="3">
        <v>23.2986</v>
      </c>
      <c r="B138" s="3">
        <v>22.904699999999998</v>
      </c>
      <c r="C138" s="3">
        <v>20.819400000000002</v>
      </c>
    </row>
    <row r="139" spans="1:3" ht="13" x14ac:dyDescent="0.15">
      <c r="A139" s="3">
        <v>18.824000000000002</v>
      </c>
      <c r="B139" s="3">
        <v>18.069099999999999</v>
      </c>
      <c r="C139" s="3">
        <v>16.954999999999998</v>
      </c>
    </row>
    <row r="140" spans="1:3" ht="13" x14ac:dyDescent="0.15">
      <c r="A140" s="3">
        <v>22.67</v>
      </c>
      <c r="B140" s="3">
        <v>22.256</v>
      </c>
      <c r="C140" s="3">
        <v>20.4953</v>
      </c>
    </row>
    <row r="141" spans="1:3" ht="13" x14ac:dyDescent="0.15">
      <c r="A141" s="3">
        <v>19.272300000000001</v>
      </c>
      <c r="B141" s="3">
        <v>18.786799999999999</v>
      </c>
      <c r="C141" s="3">
        <v>17.395099999999999</v>
      </c>
    </row>
    <row r="142" spans="1:3" ht="13" x14ac:dyDescent="0.15">
      <c r="A142" s="3">
        <v>23.185199999999998</v>
      </c>
      <c r="B142" s="3">
        <v>21.836200000000002</v>
      </c>
      <c r="C142" s="3">
        <v>20.027999999999999</v>
      </c>
    </row>
    <row r="143" spans="1:3" ht="13" x14ac:dyDescent="0.15">
      <c r="A143" s="3">
        <v>19.856999999999999</v>
      </c>
      <c r="B143" s="3">
        <v>19.650099999999998</v>
      </c>
      <c r="C143" s="3">
        <v>17.8064</v>
      </c>
    </row>
    <row r="144" spans="1:3" ht="13" x14ac:dyDescent="0.15">
      <c r="A144" s="3">
        <v>22.767299999999999</v>
      </c>
      <c r="B144" s="3">
        <v>22.226299999999998</v>
      </c>
      <c r="C144" s="3">
        <v>20.2592</v>
      </c>
    </row>
    <row r="145" spans="1:3" ht="13" x14ac:dyDescent="0.15">
      <c r="A145" s="3">
        <v>19.977900000000002</v>
      </c>
      <c r="B145" s="3">
        <v>19.500599999999999</v>
      </c>
      <c r="C145" s="3">
        <v>17.868099999999998</v>
      </c>
    </row>
    <row r="146" spans="1:3" ht="13" x14ac:dyDescent="0.15">
      <c r="A146" s="3">
        <v>22.992699999999999</v>
      </c>
      <c r="B146" s="3">
        <v>22.267700000000001</v>
      </c>
      <c r="C146" s="3">
        <v>20.180700000000002</v>
      </c>
    </row>
    <row r="147" spans="1:3" ht="13" x14ac:dyDescent="0.15">
      <c r="A147" s="3">
        <v>19.256699999999999</v>
      </c>
      <c r="B147" s="3">
        <v>18.396699999999999</v>
      </c>
      <c r="C147" s="3">
        <v>16.996600000000001</v>
      </c>
    </row>
    <row r="148" spans="1:3" ht="13" x14ac:dyDescent="0.15">
      <c r="A148" s="3">
        <v>22.9834</v>
      </c>
      <c r="B148" s="3">
        <v>22.092600000000001</v>
      </c>
      <c r="C148" s="3">
        <v>20.110600000000002</v>
      </c>
    </row>
    <row r="149" spans="1:3" ht="13" x14ac:dyDescent="0.15">
      <c r="A149" s="3">
        <v>19.138500000000001</v>
      </c>
      <c r="B149" s="3">
        <v>18.494499999999999</v>
      </c>
      <c r="C149" s="3">
        <v>17.514500000000002</v>
      </c>
    </row>
    <row r="150" spans="1:3" ht="13" x14ac:dyDescent="0.15">
      <c r="A150" s="3">
        <v>23.0914</v>
      </c>
      <c r="B150" s="3">
        <v>22.432200000000002</v>
      </c>
      <c r="C150" s="3">
        <v>21.11</v>
      </c>
    </row>
    <row r="151" spans="1:3" ht="13" x14ac:dyDescent="0.15">
      <c r="A151" s="3">
        <v>19.8674</v>
      </c>
      <c r="B151" s="3">
        <v>19.558399999999999</v>
      </c>
      <c r="C151" s="3">
        <v>17.7883</v>
      </c>
    </row>
    <row r="152" spans="1:3" ht="13" x14ac:dyDescent="0.15">
      <c r="A152" s="3">
        <v>23.454899999999999</v>
      </c>
      <c r="B152" s="3">
        <v>22.119299999999999</v>
      </c>
      <c r="C152" s="3">
        <v>20.081800000000001</v>
      </c>
    </row>
    <row r="153" spans="1:3" ht="13" x14ac:dyDescent="0.15">
      <c r="A153" s="3">
        <v>20.122</v>
      </c>
      <c r="B153" s="3">
        <v>19.757400000000001</v>
      </c>
      <c r="C153" s="3">
        <v>18.0627</v>
      </c>
    </row>
    <row r="154" spans="1:3" ht="13" x14ac:dyDescent="0.15">
      <c r="A154" s="3">
        <v>22.777699999999999</v>
      </c>
      <c r="B154" s="3">
        <v>21.946000000000002</v>
      </c>
      <c r="C154" s="3">
        <v>19.816800000000001</v>
      </c>
    </row>
    <row r="155" spans="1:3" ht="13" x14ac:dyDescent="0.15">
      <c r="A155" s="3">
        <v>18.760100000000001</v>
      </c>
      <c r="B155" s="3">
        <v>18.4255</v>
      </c>
      <c r="C155" s="3">
        <v>17.157800000000002</v>
      </c>
    </row>
    <row r="156" spans="1:3" ht="13" x14ac:dyDescent="0.15">
      <c r="A156" s="3">
        <v>22.789100000000001</v>
      </c>
      <c r="B156" s="3">
        <v>21.4876</v>
      </c>
      <c r="C156" s="3">
        <v>19.914200000000001</v>
      </c>
    </row>
    <row r="157" spans="1:3" ht="13" x14ac:dyDescent="0.15">
      <c r="A157" s="3">
        <v>18.845300000000002</v>
      </c>
      <c r="B157" s="3">
        <v>18.506599999999999</v>
      </c>
      <c r="C157" s="3">
        <v>17.383299999999998</v>
      </c>
    </row>
    <row r="158" spans="1:3" ht="13" x14ac:dyDescent="0.15">
      <c r="A158" s="3">
        <v>22.7059</v>
      </c>
      <c r="B158" s="3">
        <v>22.365500000000001</v>
      </c>
      <c r="C158" s="3">
        <v>20.090499999999999</v>
      </c>
    </row>
    <row r="159" spans="1:3" ht="13" x14ac:dyDescent="0.15">
      <c r="A159" s="3">
        <v>20.072399999999998</v>
      </c>
      <c r="B159" s="3">
        <v>19.858899999999998</v>
      </c>
      <c r="C159" s="3">
        <v>17.841899999999999</v>
      </c>
    </row>
    <row r="160" spans="1:3" ht="13" x14ac:dyDescent="0.15">
      <c r="A160" s="3">
        <v>22.841999999999999</v>
      </c>
      <c r="B160" s="3">
        <v>21.6967</v>
      </c>
      <c r="C160" s="3">
        <v>19.8857</v>
      </c>
    </row>
    <row r="161" spans="1:3" ht="13" x14ac:dyDescent="0.15">
      <c r="A161" s="3">
        <v>20.094200000000001</v>
      </c>
      <c r="B161" s="3">
        <v>19.193300000000001</v>
      </c>
      <c r="C161" s="3">
        <v>17.8797</v>
      </c>
    </row>
    <row r="162" spans="1:3" ht="13" x14ac:dyDescent="0.15">
      <c r="A162" s="3">
        <v>22.6876</v>
      </c>
      <c r="B162" s="3">
        <v>22.235499999999998</v>
      </c>
      <c r="C162" s="3">
        <v>20.139299999999999</v>
      </c>
    </row>
    <row r="163" spans="1:3" ht="13" x14ac:dyDescent="0.15">
      <c r="A163" s="3">
        <v>19.0045</v>
      </c>
      <c r="B163" s="3">
        <v>18.377099999999999</v>
      </c>
      <c r="C163" s="3">
        <v>17.175799999999999</v>
      </c>
    </row>
    <row r="164" spans="1:3" ht="13" x14ac:dyDescent="0.15">
      <c r="A164" s="3">
        <v>22.558599999999998</v>
      </c>
      <c r="B164" s="3">
        <v>22.1144</v>
      </c>
      <c r="C164" s="3">
        <v>20.308399999999999</v>
      </c>
    </row>
    <row r="165" spans="1:3" ht="13" x14ac:dyDescent="0.15">
      <c r="A165" s="3">
        <v>18.938700000000001</v>
      </c>
      <c r="B165" s="3">
        <v>18.6477</v>
      </c>
      <c r="C165" s="3">
        <v>17.197500000000002</v>
      </c>
    </row>
    <row r="166" spans="1:3" ht="13" x14ac:dyDescent="0.15">
      <c r="A166" s="3">
        <v>22.919599999999999</v>
      </c>
      <c r="B166" s="3">
        <v>21.913399999999999</v>
      </c>
      <c r="C166" s="3">
        <v>20.048400000000001</v>
      </c>
    </row>
    <row r="167" spans="1:3" ht="13" x14ac:dyDescent="0.15">
      <c r="A167" s="3">
        <v>20.253799999999998</v>
      </c>
      <c r="B167" s="3">
        <v>19.520900000000001</v>
      </c>
      <c r="C167" s="3">
        <v>17.843399999999999</v>
      </c>
    </row>
    <row r="168" spans="1:3" ht="13" x14ac:dyDescent="0.15">
      <c r="A168" s="3">
        <v>22.5411</v>
      </c>
      <c r="B168" s="3">
        <v>22.220300000000002</v>
      </c>
      <c r="C168" s="3">
        <v>20.621500000000001</v>
      </c>
    </row>
    <row r="169" spans="1:3" ht="13" x14ac:dyDescent="0.15">
      <c r="A169" s="3">
        <v>19.7746</v>
      </c>
      <c r="B169" s="3">
        <v>19.4041</v>
      </c>
      <c r="C169" s="3">
        <v>17.9285</v>
      </c>
    </row>
    <row r="170" spans="1:3" ht="13" x14ac:dyDescent="0.15">
      <c r="A170" s="3">
        <v>23.299700000000001</v>
      </c>
      <c r="B170" s="3">
        <v>22.474699999999999</v>
      </c>
      <c r="C170" s="3">
        <v>20.597100000000001</v>
      </c>
    </row>
    <row r="171" spans="1:3" ht="13" x14ac:dyDescent="0.15">
      <c r="A171" s="3">
        <v>19.1691</v>
      </c>
      <c r="B171" s="3">
        <v>18.610399999999998</v>
      </c>
      <c r="C171" s="3">
        <v>17.3261</v>
      </c>
    </row>
    <row r="172" spans="1:3" ht="13" x14ac:dyDescent="0.15">
      <c r="A172" s="3">
        <v>23.156300000000002</v>
      </c>
      <c r="B172" s="3">
        <v>22.165800000000001</v>
      </c>
      <c r="C172" s="3">
        <v>20.450900000000001</v>
      </c>
    </row>
    <row r="173" spans="1:3" ht="13" x14ac:dyDescent="0.15">
      <c r="A173" s="3">
        <v>19.280899999999999</v>
      </c>
      <c r="B173" s="3">
        <v>18.7074</v>
      </c>
      <c r="C173" s="3">
        <v>17.250399999999999</v>
      </c>
    </row>
    <row r="174" spans="1:3" ht="13" x14ac:dyDescent="0.15">
      <c r="A174" s="3">
        <v>22.518899999999999</v>
      </c>
      <c r="B174" s="3">
        <v>22.418700000000001</v>
      </c>
      <c r="C174" s="3">
        <v>20.211300000000001</v>
      </c>
    </row>
    <row r="175" spans="1:3" ht="13" x14ac:dyDescent="0.15">
      <c r="A175" s="3">
        <v>20.463200000000001</v>
      </c>
      <c r="B175" s="3">
        <v>19.620899999999999</v>
      </c>
      <c r="C175" s="3">
        <v>18.008600000000001</v>
      </c>
    </row>
    <row r="176" spans="1:3" ht="13" x14ac:dyDescent="0.15">
      <c r="A176" s="3">
        <v>23.213799999999999</v>
      </c>
      <c r="B176" s="3">
        <v>22.8202</v>
      </c>
      <c r="C176" s="3">
        <v>20.505199999999999</v>
      </c>
    </row>
    <row r="177" spans="1:3" ht="13" x14ac:dyDescent="0.15">
      <c r="A177" s="3">
        <v>20.3081</v>
      </c>
      <c r="B177" s="3">
        <v>19.8718</v>
      </c>
      <c r="C177" s="3">
        <v>18.097000000000001</v>
      </c>
    </row>
    <row r="178" spans="1:3" ht="13" x14ac:dyDescent="0.15">
      <c r="A178" s="3">
        <v>23.1309</v>
      </c>
      <c r="B178" s="3">
        <v>22.1783</v>
      </c>
      <c r="C178" s="3">
        <v>20.3126</v>
      </c>
    </row>
    <row r="179" spans="1:3" ht="13" x14ac:dyDescent="0.15">
      <c r="A179" s="3">
        <v>19.338699999999999</v>
      </c>
      <c r="B179" s="3">
        <v>18.646100000000001</v>
      </c>
      <c r="C179" s="3">
        <v>17.416399999999999</v>
      </c>
    </row>
    <row r="180" spans="1:3" ht="13" x14ac:dyDescent="0.15">
      <c r="A180" s="3">
        <v>23.113800000000001</v>
      </c>
      <c r="B180" s="3">
        <v>22.420100000000001</v>
      </c>
      <c r="C180" s="3">
        <v>20.3278</v>
      </c>
    </row>
    <row r="181" spans="1:3" ht="13" x14ac:dyDescent="0.15">
      <c r="A181" s="3">
        <v>19.142499999999998</v>
      </c>
      <c r="B181" s="3">
        <v>18.796099999999999</v>
      </c>
      <c r="C181" s="3">
        <v>17.228100000000001</v>
      </c>
    </row>
    <row r="182" spans="1:3" ht="13" x14ac:dyDescent="0.15">
      <c r="A182" s="3">
        <v>23.313199999999998</v>
      </c>
      <c r="B182" s="3">
        <v>22.747399999999999</v>
      </c>
      <c r="C182" s="3">
        <v>20.830300000000001</v>
      </c>
    </row>
    <row r="183" spans="1:3" ht="13" x14ac:dyDescent="0.15">
      <c r="A183" s="3">
        <v>20.435600000000001</v>
      </c>
      <c r="B183" s="3">
        <v>19.847200000000001</v>
      </c>
      <c r="C183" s="3">
        <v>17.920999999999999</v>
      </c>
    </row>
    <row r="184" spans="1:3" ht="13" x14ac:dyDescent="0.15">
      <c r="A184" s="3">
        <v>23.544599999999999</v>
      </c>
      <c r="B184" s="3">
        <v>22.501000000000001</v>
      </c>
      <c r="C184" s="3">
        <v>20.541</v>
      </c>
    </row>
    <row r="185" spans="1:3" ht="13" x14ac:dyDescent="0.15">
      <c r="A185" s="3">
        <v>20.447700000000001</v>
      </c>
      <c r="B185" s="3">
        <v>19.586500000000001</v>
      </c>
      <c r="C185" s="3">
        <v>17.719000000000001</v>
      </c>
    </row>
    <row r="186" spans="1:3" ht="13" x14ac:dyDescent="0.15">
      <c r="A186" s="3">
        <v>23.0396</v>
      </c>
      <c r="B186" s="3">
        <v>21.7788</v>
      </c>
      <c r="C186" s="3">
        <v>20.395900000000001</v>
      </c>
    </row>
    <row r="187" spans="1:3" ht="13" x14ac:dyDescent="0.15">
      <c r="A187" s="3">
        <v>19.401</v>
      </c>
      <c r="B187" s="3">
        <v>18.5594</v>
      </c>
      <c r="C187" s="3">
        <v>17.2516</v>
      </c>
    </row>
    <row r="188" spans="1:3" ht="13" x14ac:dyDescent="0.15">
      <c r="A188" s="3">
        <v>23.1861</v>
      </c>
      <c r="B188" s="3">
        <v>22.272600000000001</v>
      </c>
      <c r="C188" s="3">
        <v>20.101800000000001</v>
      </c>
    </row>
    <row r="189" spans="1:3" ht="13" x14ac:dyDescent="0.15">
      <c r="A189" s="3">
        <v>19.131499999999999</v>
      </c>
      <c r="B189" s="3">
        <v>18.600899999999999</v>
      </c>
      <c r="C189" s="3">
        <v>17.346900000000002</v>
      </c>
    </row>
    <row r="190" spans="1:3" ht="13" x14ac:dyDescent="0.15">
      <c r="A190" s="3">
        <v>23.246500000000001</v>
      </c>
      <c r="B190" s="3">
        <v>22.452000000000002</v>
      </c>
      <c r="C190" s="3">
        <v>20.3444</v>
      </c>
    </row>
    <row r="191" spans="1:3" ht="13" x14ac:dyDescent="0.15">
      <c r="A191" s="3">
        <v>20.126200000000001</v>
      </c>
      <c r="B191" s="3">
        <v>19.634599999999999</v>
      </c>
      <c r="C191" s="3">
        <v>18.059100000000001</v>
      </c>
    </row>
    <row r="192" spans="1:3" ht="13" x14ac:dyDescent="0.15">
      <c r="A192" s="3">
        <v>23.0154</v>
      </c>
      <c r="B192" s="3">
        <v>22.3292</v>
      </c>
      <c r="C192" s="3">
        <v>20.819099999999999</v>
      </c>
    </row>
    <row r="193" spans="1:3" ht="13" x14ac:dyDescent="0.15">
      <c r="A193" s="3">
        <v>20.006599999999999</v>
      </c>
      <c r="B193" s="3">
        <v>19.4785</v>
      </c>
      <c r="C193" s="3">
        <v>17.5703</v>
      </c>
    </row>
    <row r="194" spans="1:3" ht="13" x14ac:dyDescent="0.15">
      <c r="A194" s="3">
        <v>23.130299999999998</v>
      </c>
      <c r="B194" s="3">
        <v>22.172899999999998</v>
      </c>
      <c r="C194" s="3">
        <v>19.795400000000001</v>
      </c>
    </row>
    <row r="195" spans="1:3" ht="13" x14ac:dyDescent="0.15">
      <c r="A195" s="3">
        <v>18.832899999999999</v>
      </c>
      <c r="B195" s="3">
        <v>18.5215</v>
      </c>
      <c r="C195" s="3">
        <v>17.099</v>
      </c>
    </row>
    <row r="196" spans="1:3" ht="13" x14ac:dyDescent="0.15">
      <c r="A196" s="3">
        <v>22.953800000000001</v>
      </c>
      <c r="B196" s="3">
        <v>21.951699999999999</v>
      </c>
      <c r="C196" s="3">
        <v>20.654499999999999</v>
      </c>
    </row>
    <row r="197" spans="1:3" ht="13" x14ac:dyDescent="0.15">
      <c r="A197" s="3">
        <v>19.165900000000001</v>
      </c>
      <c r="B197" s="3">
        <v>18.1982</v>
      </c>
      <c r="C197" s="3">
        <v>17.125399999999999</v>
      </c>
    </row>
    <row r="198" spans="1:3" ht="13" x14ac:dyDescent="0.15">
      <c r="A198" s="3">
        <v>21.841999999999999</v>
      </c>
      <c r="B198" s="3">
        <v>21.789400000000001</v>
      </c>
      <c r="C198" s="3">
        <v>20.322900000000001</v>
      </c>
    </row>
    <row r="199" spans="1:3" ht="13" x14ac:dyDescent="0.15">
      <c r="A199" s="3">
        <v>19.916399999999999</v>
      </c>
      <c r="B199" s="3">
        <v>19.571200000000001</v>
      </c>
      <c r="C199" s="3">
        <v>18.083500000000001</v>
      </c>
    </row>
    <row r="200" spans="1:3" ht="13" x14ac:dyDescent="0.15">
      <c r="A200" s="3">
        <v>23.488399999999999</v>
      </c>
      <c r="B200" s="3">
        <v>22.7669</v>
      </c>
      <c r="C200" s="3">
        <v>19.901299999999999</v>
      </c>
    </row>
    <row r="201" spans="1:3" ht="13" x14ac:dyDescent="0.15">
      <c r="A201" s="3">
        <v>20.035900000000002</v>
      </c>
      <c r="B201" s="3">
        <v>19.545300000000001</v>
      </c>
      <c r="C201" s="3">
        <v>18.202100000000002</v>
      </c>
    </row>
    <row r="202" spans="1:3" ht="13" x14ac:dyDescent="0.15">
      <c r="A202" s="3">
        <v>24.1493</v>
      </c>
      <c r="B202" s="3">
        <v>22.918399999999998</v>
      </c>
      <c r="C202" s="3">
        <v>21.005700000000001</v>
      </c>
    </row>
    <row r="203" spans="1:3" ht="13" x14ac:dyDescent="0.15">
      <c r="A203" s="3">
        <v>18.920999999999999</v>
      </c>
      <c r="B203" s="3">
        <v>18.444700000000001</v>
      </c>
      <c r="C203" s="3">
        <v>16.906400000000001</v>
      </c>
    </row>
    <row r="204" spans="1:3" ht="13" x14ac:dyDescent="0.15">
      <c r="A204" s="3">
        <v>23.4162</v>
      </c>
      <c r="B204" s="3">
        <v>22.5321</v>
      </c>
      <c r="C204" s="3">
        <v>20.040500000000002</v>
      </c>
    </row>
    <row r="205" spans="1:3" ht="13" x14ac:dyDescent="0.15">
      <c r="A205" s="3">
        <v>19.425799999999999</v>
      </c>
      <c r="B205" s="3">
        <v>18.680800000000001</v>
      </c>
      <c r="C205" s="3">
        <v>17.018899999999999</v>
      </c>
    </row>
    <row r="206" spans="1:3" ht="13" x14ac:dyDescent="0.15">
      <c r="A206" s="3">
        <v>23.719799999999999</v>
      </c>
      <c r="B206" s="3">
        <v>22.542400000000001</v>
      </c>
      <c r="C206" s="3">
        <v>20.109500000000001</v>
      </c>
    </row>
    <row r="207" spans="1:3" ht="13" x14ac:dyDescent="0.15">
      <c r="A207" s="3">
        <v>19.982800000000001</v>
      </c>
      <c r="B207" s="3">
        <v>19.5381</v>
      </c>
      <c r="C207" s="3">
        <v>17.922599999999999</v>
      </c>
    </row>
    <row r="208" spans="1:3" ht="13" x14ac:dyDescent="0.15">
      <c r="A208" s="3">
        <v>23.105399999999999</v>
      </c>
      <c r="B208" s="3">
        <v>22.317799999999998</v>
      </c>
      <c r="C208" s="3">
        <v>20.174800000000001</v>
      </c>
    </row>
    <row r="209" spans="1:3" ht="13" x14ac:dyDescent="0.15">
      <c r="A209" s="3">
        <v>19.603999999999999</v>
      </c>
      <c r="B209" s="3">
        <v>19.149799999999999</v>
      </c>
      <c r="C209" s="3">
        <v>17.818100000000001</v>
      </c>
    </row>
    <row r="210" spans="1:3" ht="13" x14ac:dyDescent="0.15">
      <c r="A210" s="3">
        <v>22.084099999999999</v>
      </c>
      <c r="B210" s="3">
        <v>21.631699999999999</v>
      </c>
      <c r="C210" s="3">
        <v>19.09</v>
      </c>
    </row>
    <row r="211" spans="1:3" ht="13" x14ac:dyDescent="0.15">
      <c r="A211" s="3">
        <v>18.501999999999999</v>
      </c>
      <c r="B211" s="3">
        <v>18.436499999999999</v>
      </c>
      <c r="C211" s="3">
        <v>16.400600000000001</v>
      </c>
    </row>
    <row r="212" spans="1:3" ht="13" x14ac:dyDescent="0.15">
      <c r="A212" s="3">
        <v>22.398800000000001</v>
      </c>
      <c r="B212" s="3">
        <v>21.763000000000002</v>
      </c>
      <c r="C212" s="3">
        <v>20.111499999999999</v>
      </c>
    </row>
    <row r="213" spans="1:3" ht="13" x14ac:dyDescent="0.15">
      <c r="A213" s="3">
        <v>19.1465</v>
      </c>
      <c r="B213" s="3">
        <v>18.702999999999999</v>
      </c>
      <c r="C213" s="3">
        <v>17.179600000000001</v>
      </c>
    </row>
    <row r="214" spans="1:3" ht="13" x14ac:dyDescent="0.15">
      <c r="A214" s="3">
        <v>22.8019</v>
      </c>
      <c r="B214" s="3">
        <v>21.8674</v>
      </c>
      <c r="C214" s="3">
        <v>20.707599999999999</v>
      </c>
    </row>
    <row r="215" spans="1:3" ht="13" x14ac:dyDescent="0.15">
      <c r="A215" s="3">
        <v>19.515599999999999</v>
      </c>
      <c r="B215" s="3">
        <v>18.3965</v>
      </c>
      <c r="C215" s="3">
        <v>17.0121</v>
      </c>
    </row>
    <row r="216" spans="1:3" ht="13" x14ac:dyDescent="0.15">
      <c r="A216" s="3">
        <v>22.472200000000001</v>
      </c>
      <c r="B216" s="3">
        <v>22.368400000000001</v>
      </c>
      <c r="C216" s="3">
        <v>21.113299999999999</v>
      </c>
    </row>
    <row r="217" spans="1:3" ht="13" x14ac:dyDescent="0.15">
      <c r="A217" s="3">
        <v>20.276900000000001</v>
      </c>
      <c r="B217" s="3">
        <v>19.970700000000001</v>
      </c>
      <c r="C217" s="3">
        <v>17.145399999999999</v>
      </c>
    </row>
    <row r="218" spans="1:3" ht="13" x14ac:dyDescent="0.15">
      <c r="A218" s="3">
        <v>21.699000000000002</v>
      </c>
      <c r="B218" s="3">
        <v>20.916599999999999</v>
      </c>
      <c r="C218" s="3">
        <v>19.086300000000001</v>
      </c>
    </row>
    <row r="219" spans="1:3" ht="13" x14ac:dyDescent="0.15">
      <c r="A219" s="3">
        <v>18.966699999999999</v>
      </c>
      <c r="B219" s="3">
        <v>17.8216</v>
      </c>
      <c r="C219" s="3">
        <v>17.126799999999999</v>
      </c>
    </row>
    <row r="220" spans="1:3" ht="13" x14ac:dyDescent="0.15">
      <c r="A220" s="3">
        <v>21.440300000000001</v>
      </c>
      <c r="B220" s="3">
        <v>21.302700000000002</v>
      </c>
      <c r="C220" s="3">
        <v>19.9772</v>
      </c>
    </row>
    <row r="221" spans="1:3" ht="13" x14ac:dyDescent="0.15">
      <c r="A221" s="3">
        <v>18.6127</v>
      </c>
      <c r="B221" s="3">
        <v>18.192599999999999</v>
      </c>
      <c r="C221" s="3">
        <v>16.436</v>
      </c>
    </row>
    <row r="222" spans="1:3" ht="13" x14ac:dyDescent="0.15">
      <c r="A222" s="3">
        <v>22.630099999999999</v>
      </c>
      <c r="B222" s="3">
        <v>22.002099999999999</v>
      </c>
      <c r="C222" s="3">
        <v>19.890999999999998</v>
      </c>
    </row>
    <row r="223" spans="1:3" ht="13" x14ac:dyDescent="0.15">
      <c r="A223" s="3">
        <v>20.226500000000001</v>
      </c>
      <c r="B223" s="3">
        <v>19.515899999999998</v>
      </c>
      <c r="C223" s="3">
        <v>17.9069</v>
      </c>
    </row>
    <row r="224" spans="1:3" ht="13" x14ac:dyDescent="0.15">
      <c r="A224" s="3">
        <v>22.5395</v>
      </c>
      <c r="B224" s="3">
        <v>22.1874</v>
      </c>
      <c r="C224" s="3">
        <v>20.2165</v>
      </c>
    </row>
    <row r="225" spans="1:3" ht="13" x14ac:dyDescent="0.15">
      <c r="A225" s="3">
        <v>19.357299999999999</v>
      </c>
      <c r="B225" s="3">
        <v>18.792100000000001</v>
      </c>
      <c r="C225" s="3">
        <v>16.945799999999998</v>
      </c>
    </row>
    <row r="226" spans="1:3" ht="13" x14ac:dyDescent="0.15">
      <c r="A226" s="3">
        <v>21.197600000000001</v>
      </c>
      <c r="B226" s="3">
        <v>21.046500000000002</v>
      </c>
      <c r="C226" s="3">
        <v>18.5915</v>
      </c>
    </row>
    <row r="227" spans="1:3" ht="13" x14ac:dyDescent="0.15">
      <c r="A227" s="3">
        <v>19.3977</v>
      </c>
      <c r="B227" s="3">
        <v>18.381699999999999</v>
      </c>
      <c r="C227" s="3">
        <v>16.866199999999999</v>
      </c>
    </row>
    <row r="228" spans="1:3" ht="13" x14ac:dyDescent="0.15">
      <c r="A228" s="3">
        <v>22.007899999999999</v>
      </c>
      <c r="B228" s="3">
        <v>21.7288</v>
      </c>
      <c r="C228" s="3">
        <v>19.296399999999998</v>
      </c>
    </row>
    <row r="229" spans="1:3" ht="13" x14ac:dyDescent="0.15">
      <c r="A229" s="3">
        <v>18.307400000000001</v>
      </c>
      <c r="B229" s="3">
        <v>16.573399999999999</v>
      </c>
      <c r="C229" s="3">
        <v>15.2904</v>
      </c>
    </row>
    <row r="230" spans="1:3" ht="13" x14ac:dyDescent="0.15">
      <c r="A230" s="3">
        <v>21.448799999999999</v>
      </c>
      <c r="B230" s="3">
        <v>21.594100000000001</v>
      </c>
      <c r="C230" s="3">
        <v>20.184000000000001</v>
      </c>
    </row>
    <row r="231" spans="1:3" ht="13" x14ac:dyDescent="0.15">
      <c r="A231" s="3">
        <v>20.264099999999999</v>
      </c>
      <c r="B231" s="3">
        <v>19.2804</v>
      </c>
      <c r="C231" s="3">
        <v>17.869399999999999</v>
      </c>
    </row>
    <row r="232" spans="1:3" ht="13" x14ac:dyDescent="0.15">
      <c r="A232" s="3">
        <v>22.886800000000001</v>
      </c>
      <c r="B232" s="3">
        <v>21.807200000000002</v>
      </c>
      <c r="C232" s="3">
        <v>18.052399999999999</v>
      </c>
    </row>
    <row r="233" spans="1:3" ht="13" x14ac:dyDescent="0.15">
      <c r="A233" s="3">
        <v>19.467099999999999</v>
      </c>
      <c r="B233" s="3">
        <v>19.5047</v>
      </c>
      <c r="C233" s="3">
        <v>17.6783</v>
      </c>
    </row>
    <row r="234" spans="1:3" ht="13" x14ac:dyDescent="0.15">
      <c r="A234" s="3">
        <v>23.293900000000001</v>
      </c>
      <c r="B234" s="3">
        <v>21.776399999999999</v>
      </c>
      <c r="C234" s="3">
        <v>18.9986</v>
      </c>
    </row>
    <row r="235" spans="1:3" ht="13" x14ac:dyDescent="0.15">
      <c r="A235" s="3">
        <v>18.498100000000001</v>
      </c>
      <c r="B235" s="3">
        <v>18.036999999999999</v>
      </c>
      <c r="C235" s="3">
        <v>16.460999999999999</v>
      </c>
    </row>
    <row r="236" spans="1:3" ht="13" x14ac:dyDescent="0.15">
      <c r="A236" s="3">
        <v>22.188099999999999</v>
      </c>
      <c r="B236" s="3">
        <v>19.866199999999999</v>
      </c>
      <c r="C236" s="3">
        <v>19.1967</v>
      </c>
    </row>
    <row r="237" spans="1:3" ht="13" x14ac:dyDescent="0.15">
      <c r="A237" s="3">
        <v>18.591000000000001</v>
      </c>
      <c r="B237" s="3">
        <v>18.465199999999999</v>
      </c>
      <c r="C237" s="3">
        <v>16.770900000000001</v>
      </c>
    </row>
    <row r="238" spans="1:3" ht="13" x14ac:dyDescent="0.15">
      <c r="A238" s="3">
        <v>21.754000000000001</v>
      </c>
      <c r="B238" s="3">
        <v>21.1159</v>
      </c>
      <c r="C238" s="3">
        <v>19.0351</v>
      </c>
    </row>
    <row r="239" spans="1:3" ht="13" x14ac:dyDescent="0.15">
      <c r="A239" s="3">
        <v>19.5242</v>
      </c>
      <c r="B239" s="3">
        <v>19.1008</v>
      </c>
      <c r="C239" s="3">
        <v>17.241399999999999</v>
      </c>
    </row>
    <row r="240" spans="1:3" ht="13" x14ac:dyDescent="0.15">
      <c r="A240" s="3">
        <v>22.023099999999999</v>
      </c>
      <c r="B240" s="3">
        <v>21.703600000000002</v>
      </c>
      <c r="C240" s="3">
        <v>19.353300000000001</v>
      </c>
    </row>
    <row r="241" spans="1:3" ht="13" x14ac:dyDescent="0.15">
      <c r="A241" s="3">
        <v>18.698699999999999</v>
      </c>
      <c r="B241" s="3">
        <v>18.93</v>
      </c>
      <c r="C241" s="3">
        <v>16.659800000000001</v>
      </c>
    </row>
    <row r="242" spans="1:3" ht="13" x14ac:dyDescent="0.15">
      <c r="A242" s="3">
        <v>20.7791</v>
      </c>
      <c r="B242" s="3">
        <v>20.369900000000001</v>
      </c>
      <c r="C242" s="3">
        <v>18.094899999999999</v>
      </c>
    </row>
    <row r="243" spans="1:3" ht="13" x14ac:dyDescent="0.15">
      <c r="A243" s="3">
        <v>18.151599999999998</v>
      </c>
      <c r="B243" s="3">
        <v>17.717600000000001</v>
      </c>
      <c r="C243" s="3">
        <v>16.185199999999998</v>
      </c>
    </row>
    <row r="244" spans="1:3" ht="13" x14ac:dyDescent="0.15">
      <c r="A244" s="3">
        <v>21.747299999999999</v>
      </c>
      <c r="B244" s="3">
        <v>21.4557</v>
      </c>
      <c r="C244" s="3">
        <v>18.878299999999999</v>
      </c>
    </row>
    <row r="245" spans="1:3" ht="13" x14ac:dyDescent="0.15">
      <c r="A245" s="3">
        <v>18.765899999999998</v>
      </c>
      <c r="B245" s="3">
        <v>18.354500000000002</v>
      </c>
      <c r="C245" s="3">
        <v>16.845199999999998</v>
      </c>
    </row>
    <row r="246" spans="1:3" ht="13" x14ac:dyDescent="0.15">
      <c r="A246" s="3">
        <v>22.498200000000001</v>
      </c>
      <c r="B246" s="3">
        <v>21.8842</v>
      </c>
      <c r="C246" s="3">
        <v>19.8629</v>
      </c>
    </row>
    <row r="247" spans="1:3" ht="13" x14ac:dyDescent="0.15">
      <c r="A247" s="3">
        <v>17.9315</v>
      </c>
      <c r="B247" s="3">
        <v>17.724</v>
      </c>
      <c r="C247" s="3">
        <v>15.9558</v>
      </c>
    </row>
    <row r="248" spans="1:3" ht="13" x14ac:dyDescent="0.15">
      <c r="A248" s="3">
        <v>22.2501</v>
      </c>
      <c r="B248" s="3">
        <v>22.071100000000001</v>
      </c>
      <c r="C248" s="3">
        <v>20.446400000000001</v>
      </c>
    </row>
    <row r="249" spans="1:3" ht="13" x14ac:dyDescent="0.15">
      <c r="A249" s="3">
        <v>19.790099999999999</v>
      </c>
      <c r="B249" s="3">
        <v>19.287400000000002</v>
      </c>
      <c r="C249" s="3">
        <v>16.171800000000001</v>
      </c>
    </row>
    <row r="250" spans="1:3" ht="13" x14ac:dyDescent="0.15">
      <c r="A250" s="3">
        <v>21.305299999999999</v>
      </c>
      <c r="B250" s="3">
        <v>20.721499999999999</v>
      </c>
      <c r="C250" s="3">
        <v>18.889800000000001</v>
      </c>
    </row>
    <row r="251" spans="1:3" ht="13" x14ac:dyDescent="0.15">
      <c r="A251" s="3">
        <v>18.674600000000002</v>
      </c>
      <c r="B251" s="3">
        <v>17.261199999999999</v>
      </c>
      <c r="C251" s="3">
        <v>15.615399999999999</v>
      </c>
    </row>
    <row r="252" spans="1:3" ht="13" x14ac:dyDescent="0.15">
      <c r="A252" s="3">
        <v>21.593599999999999</v>
      </c>
      <c r="B252" s="3">
        <v>21.003499999999999</v>
      </c>
      <c r="C252" s="3">
        <v>19.405000000000001</v>
      </c>
    </row>
    <row r="253" spans="1:3" ht="13" x14ac:dyDescent="0.15">
      <c r="A253" s="3">
        <v>17.638100000000001</v>
      </c>
      <c r="B253" s="3">
        <v>17.942299999999999</v>
      </c>
      <c r="C253" s="3">
        <v>16.618300000000001</v>
      </c>
    </row>
    <row r="254" spans="1:3" ht="13" x14ac:dyDescent="0.15">
      <c r="A254" s="3">
        <v>21.288</v>
      </c>
      <c r="B254" s="3">
        <v>20.133299999999998</v>
      </c>
      <c r="C254" s="3">
        <v>19.3719</v>
      </c>
    </row>
    <row r="255" spans="1:3" ht="13" x14ac:dyDescent="0.15">
      <c r="A255" s="3">
        <v>18.061299999999999</v>
      </c>
      <c r="B255" s="3">
        <v>17.984300000000001</v>
      </c>
      <c r="C255" s="3">
        <v>16.180299999999999</v>
      </c>
    </row>
    <row r="256" spans="1:3" ht="13" x14ac:dyDescent="0.15">
      <c r="A256" s="3">
        <v>20.590299999999999</v>
      </c>
      <c r="B256" s="3">
        <v>20.506399999999999</v>
      </c>
      <c r="C256" s="3">
        <v>17.784199999999998</v>
      </c>
    </row>
    <row r="257" spans="1:3" ht="13" x14ac:dyDescent="0.15">
      <c r="A257" s="3">
        <v>18.075199999999999</v>
      </c>
      <c r="B257" s="3">
        <v>17.6709</v>
      </c>
      <c r="C257" s="3">
        <v>15.400600000000001</v>
      </c>
    </row>
    <row r="258" spans="1:3" ht="13" x14ac:dyDescent="0.15">
      <c r="A258" s="3">
        <v>21.395199999999999</v>
      </c>
      <c r="B258" s="3">
        <v>19.994399999999999</v>
      </c>
      <c r="C258" s="3">
        <v>18.520600000000002</v>
      </c>
    </row>
    <row r="259" spans="1:3" ht="13" x14ac:dyDescent="0.15">
      <c r="A259" s="3">
        <v>15.5504</v>
      </c>
      <c r="B259" s="3">
        <v>15.4009</v>
      </c>
      <c r="C259" s="3">
        <v>14.233000000000001</v>
      </c>
    </row>
    <row r="260" spans="1:3" ht="13" x14ac:dyDescent="0.15">
      <c r="A260" s="3">
        <v>19.491900000000001</v>
      </c>
      <c r="B260" s="3">
        <v>19.3613</v>
      </c>
      <c r="C260" s="3">
        <v>17.212299999999999</v>
      </c>
    </row>
    <row r="261" spans="1:3" ht="13" x14ac:dyDescent="0.15">
      <c r="A261" s="3">
        <v>16.6401</v>
      </c>
      <c r="B261" s="3">
        <v>16.4998</v>
      </c>
      <c r="C261" s="3">
        <v>14.6356</v>
      </c>
    </row>
    <row r="262" spans="1:3" ht="13" x14ac:dyDescent="0.15">
      <c r="A262" s="3">
        <v>19.7639</v>
      </c>
      <c r="B262" s="3">
        <v>19.436399999999999</v>
      </c>
      <c r="C262" s="3">
        <v>17.039200000000001</v>
      </c>
    </row>
    <row r="263" spans="1:3" ht="13" x14ac:dyDescent="0.15">
      <c r="A263" s="3">
        <v>17.504799999999999</v>
      </c>
      <c r="B263" s="3">
        <v>16.982299999999999</v>
      </c>
      <c r="C263" s="3">
        <v>14.886699999999999</v>
      </c>
    </row>
    <row r="264" spans="1:3" ht="13" x14ac:dyDescent="0.15">
      <c r="A264" s="3">
        <v>20.146799999999999</v>
      </c>
      <c r="B264" s="3">
        <v>19.485099999999999</v>
      </c>
      <c r="C264" s="3">
        <v>17.237300000000001</v>
      </c>
    </row>
    <row r="265" spans="1:3" ht="13" x14ac:dyDescent="0.15">
      <c r="A265" s="3">
        <v>17.039300000000001</v>
      </c>
      <c r="B265" s="3">
        <v>17.222000000000001</v>
      </c>
      <c r="C265" s="3">
        <v>15.346299999999999</v>
      </c>
    </row>
    <row r="266" spans="1:3" ht="13" x14ac:dyDescent="0.15">
      <c r="A266" s="3">
        <v>19.589700000000001</v>
      </c>
      <c r="B266" s="3">
        <v>19.488</v>
      </c>
      <c r="C266" s="3">
        <v>17.498899999999999</v>
      </c>
    </row>
    <row r="267" spans="1:3" ht="13" x14ac:dyDescent="0.15">
      <c r="A267" s="3">
        <v>16.893999999999998</v>
      </c>
      <c r="B267" s="3">
        <v>17.096299999999999</v>
      </c>
      <c r="C267" s="3">
        <v>15.4216</v>
      </c>
    </row>
    <row r="268" spans="1:3" ht="13" x14ac:dyDescent="0.15">
      <c r="A268" s="3">
        <v>20.281099999999999</v>
      </c>
      <c r="B268" s="3">
        <v>18.622299999999999</v>
      </c>
      <c r="C268" s="3">
        <v>17.0047</v>
      </c>
    </row>
    <row r="269" spans="1:3" ht="13" x14ac:dyDescent="0.15">
      <c r="A269" s="3">
        <v>16.995200000000001</v>
      </c>
      <c r="B269" s="3">
        <v>16.651900000000001</v>
      </c>
      <c r="C269" s="3">
        <v>15.209099999999999</v>
      </c>
    </row>
    <row r="270" spans="1:3" ht="13" x14ac:dyDescent="0.15">
      <c r="A270" s="3">
        <v>19.6691</v>
      </c>
      <c r="B270" s="3">
        <v>19.179400000000001</v>
      </c>
      <c r="C270" s="3">
        <v>16.437799999999999</v>
      </c>
    </row>
    <row r="271" spans="1:3" ht="13" x14ac:dyDescent="0.15">
      <c r="A271" s="3">
        <v>16.870200000000001</v>
      </c>
      <c r="B271" s="3">
        <v>16.7044</v>
      </c>
      <c r="C271" s="3">
        <v>15.3695</v>
      </c>
    </row>
    <row r="272" spans="1:3" ht="13" x14ac:dyDescent="0.15">
      <c r="A272" s="3">
        <v>18.621700000000001</v>
      </c>
      <c r="B272" s="3">
        <v>18.763999999999999</v>
      </c>
      <c r="C272" s="3">
        <v>16.2682</v>
      </c>
    </row>
    <row r="273" spans="1:3" ht="13" x14ac:dyDescent="0.15">
      <c r="A273" s="3">
        <v>16.692399999999999</v>
      </c>
      <c r="B273" s="3">
        <v>16.508600000000001</v>
      </c>
      <c r="C273" s="3">
        <v>14.4762</v>
      </c>
    </row>
    <row r="274" spans="1:3" ht="13" x14ac:dyDescent="0.15">
      <c r="A274" s="3">
        <v>18.7546</v>
      </c>
      <c r="B274" s="3">
        <v>19.2105</v>
      </c>
      <c r="C274" s="3">
        <v>16.047799999999999</v>
      </c>
    </row>
    <row r="275" spans="1:3" ht="13" x14ac:dyDescent="0.15">
      <c r="A275" s="3">
        <v>16.394500000000001</v>
      </c>
      <c r="B275" s="3">
        <v>16.2605</v>
      </c>
      <c r="C275" s="3">
        <v>14.4358</v>
      </c>
    </row>
    <row r="276" spans="1:3" ht="13" x14ac:dyDescent="0.15">
      <c r="A276" s="3">
        <v>19.249700000000001</v>
      </c>
      <c r="B276" s="3">
        <v>19.160399999999999</v>
      </c>
      <c r="C276" s="3">
        <v>16.655999999999999</v>
      </c>
    </row>
    <row r="277" spans="1:3" ht="13" x14ac:dyDescent="0.15">
      <c r="A277" s="3">
        <v>16.3767</v>
      </c>
      <c r="B277" s="3">
        <v>16.364999999999998</v>
      </c>
      <c r="C277" s="3">
        <v>14.367900000000001</v>
      </c>
    </row>
    <row r="278" spans="1:3" ht="13" x14ac:dyDescent="0.15">
      <c r="A278" s="3">
        <v>19.5962</v>
      </c>
      <c r="B278" s="3">
        <v>18.4069</v>
      </c>
      <c r="C278" s="3">
        <v>16.7241</v>
      </c>
    </row>
    <row r="279" spans="1:3" ht="13" x14ac:dyDescent="0.15">
      <c r="A279" s="3">
        <v>17.032499999999999</v>
      </c>
      <c r="B279" s="3">
        <v>16.616099999999999</v>
      </c>
      <c r="C279" s="3">
        <v>14.992800000000001</v>
      </c>
    </row>
    <row r="280" spans="1:3" ht="13" x14ac:dyDescent="0.15">
      <c r="A280" s="3">
        <v>19.7133</v>
      </c>
      <c r="B280" s="3">
        <v>18.853200000000001</v>
      </c>
      <c r="C280" s="3">
        <v>16.297899999999998</v>
      </c>
    </row>
    <row r="281" spans="1:3" ht="13" x14ac:dyDescent="0.15">
      <c r="A281" s="3">
        <v>17.680199999999999</v>
      </c>
      <c r="B281" s="3">
        <v>16.806999999999999</v>
      </c>
      <c r="C281" s="3">
        <v>15.2501</v>
      </c>
    </row>
    <row r="282" spans="1:3" ht="13" x14ac:dyDescent="0.15">
      <c r="A282" s="3">
        <v>19.4328</v>
      </c>
      <c r="B282" s="3">
        <v>19.312899999999999</v>
      </c>
      <c r="C282" s="3">
        <v>17.520800000000001</v>
      </c>
    </row>
    <row r="283" spans="1:3" ht="13" x14ac:dyDescent="0.15">
      <c r="A283" s="3">
        <v>17.199100000000001</v>
      </c>
      <c r="B283" s="3">
        <v>16.6204</v>
      </c>
      <c r="C283" s="3">
        <v>15.0358</v>
      </c>
    </row>
    <row r="284" spans="1:3" ht="13" x14ac:dyDescent="0.15">
      <c r="A284" s="3">
        <v>19.979399999999998</v>
      </c>
      <c r="B284" s="3">
        <v>19.2927</v>
      </c>
      <c r="C284" s="3">
        <v>17.203299999999999</v>
      </c>
    </row>
    <row r="285" spans="1:3" ht="13" x14ac:dyDescent="0.15">
      <c r="A285" s="3">
        <v>17.140499999999999</v>
      </c>
      <c r="B285" s="3">
        <v>16.8506</v>
      </c>
      <c r="C285" s="3">
        <v>15.2424</v>
      </c>
    </row>
    <row r="286" spans="1:3" ht="13" x14ac:dyDescent="0.15">
      <c r="A286" s="3">
        <v>18.851900000000001</v>
      </c>
      <c r="B286" s="3">
        <v>18.944800000000001</v>
      </c>
      <c r="C286" s="3">
        <v>17.4282</v>
      </c>
    </row>
    <row r="287" spans="1:3" ht="13" x14ac:dyDescent="0.15">
      <c r="A287" s="3">
        <v>17.079499999999999</v>
      </c>
      <c r="B287" s="3">
        <v>16.6526</v>
      </c>
      <c r="C287" s="3">
        <v>15.1867</v>
      </c>
    </row>
    <row r="288" spans="1:3" ht="13" x14ac:dyDescent="0.15">
      <c r="A288" s="3">
        <v>18.434200000000001</v>
      </c>
      <c r="B288" s="3">
        <v>19.034300000000002</v>
      </c>
      <c r="C288" s="3">
        <v>16.767499999999998</v>
      </c>
    </row>
    <row r="289" spans="1:3" ht="13" x14ac:dyDescent="0.15">
      <c r="A289" s="3">
        <v>16.709</v>
      </c>
      <c r="B289" s="3">
        <v>16.241700000000002</v>
      </c>
      <c r="C289" s="3">
        <v>15.167199999999999</v>
      </c>
    </row>
    <row r="290" spans="1:3" ht="13" x14ac:dyDescent="0.15">
      <c r="A290" s="3">
        <v>18.187200000000001</v>
      </c>
      <c r="B290" s="3">
        <v>18.819900000000001</v>
      </c>
      <c r="C290" s="3">
        <v>17.197099999999999</v>
      </c>
    </row>
    <row r="291" spans="1:3" ht="13" x14ac:dyDescent="0.15">
      <c r="A291" s="3">
        <v>16.756799999999998</v>
      </c>
      <c r="B291" s="3">
        <v>16.017800000000001</v>
      </c>
      <c r="C291" s="3">
        <v>14.159599999999999</v>
      </c>
    </row>
    <row r="292" spans="1:3" ht="13" x14ac:dyDescent="0.15">
      <c r="A292" s="3">
        <v>19.372199999999999</v>
      </c>
      <c r="B292" s="3">
        <v>18.398</v>
      </c>
      <c r="C292" s="3">
        <v>16.641999999999999</v>
      </c>
    </row>
    <row r="293" spans="1:3" ht="13" x14ac:dyDescent="0.15">
      <c r="A293" s="3">
        <v>16.535900000000002</v>
      </c>
      <c r="B293" s="3">
        <v>16.069900000000001</v>
      </c>
      <c r="C293" s="3">
        <v>14.626300000000001</v>
      </c>
    </row>
    <row r="294" spans="1:3" ht="13" x14ac:dyDescent="0.15">
      <c r="A294" s="3">
        <v>19.715</v>
      </c>
      <c r="B294" s="3">
        <v>19.087900000000001</v>
      </c>
      <c r="C294" s="3">
        <v>16.3367</v>
      </c>
    </row>
    <row r="295" spans="1:3" ht="13" x14ac:dyDescent="0.15">
      <c r="A295" s="3">
        <v>16.988700000000001</v>
      </c>
      <c r="B295" s="3">
        <v>16.722899999999999</v>
      </c>
      <c r="C295" s="3">
        <v>14.901999999999999</v>
      </c>
    </row>
    <row r="296" spans="1:3" ht="13" x14ac:dyDescent="0.15">
      <c r="A296" s="3">
        <v>19.890499999999999</v>
      </c>
      <c r="B296" s="3">
        <v>19.600200000000001</v>
      </c>
      <c r="C296" s="3">
        <v>17.799800000000001</v>
      </c>
    </row>
    <row r="297" spans="1:3" ht="13" x14ac:dyDescent="0.15">
      <c r="A297" s="3">
        <v>17.537299999999998</v>
      </c>
      <c r="B297" s="3">
        <v>15.984</v>
      </c>
      <c r="C297" s="3">
        <v>15.2034</v>
      </c>
    </row>
    <row r="298" spans="1:3" ht="13" x14ac:dyDescent="0.15">
      <c r="A298" s="3">
        <v>19.977699999999999</v>
      </c>
      <c r="B298" s="3">
        <v>19.698699999999999</v>
      </c>
      <c r="C298" s="3">
        <v>17.713699999999999</v>
      </c>
    </row>
    <row r="299" spans="1:3" ht="13" x14ac:dyDescent="0.15">
      <c r="A299" s="3">
        <v>17.106400000000001</v>
      </c>
      <c r="B299" s="3">
        <v>16.4908</v>
      </c>
      <c r="C299" s="3">
        <v>14.986000000000001</v>
      </c>
    </row>
    <row r="300" spans="1:3" ht="13" x14ac:dyDescent="0.15">
      <c r="A300" s="3">
        <v>19.4147</v>
      </c>
      <c r="B300" s="3">
        <v>19.4176</v>
      </c>
      <c r="C300" s="3">
        <v>17.1799</v>
      </c>
    </row>
    <row r="301" spans="1:3" ht="13" x14ac:dyDescent="0.15">
      <c r="A301" s="3">
        <v>17.370799999999999</v>
      </c>
      <c r="B301" s="3">
        <v>16.365500000000001</v>
      </c>
      <c r="C301" s="3">
        <v>15.2021</v>
      </c>
    </row>
    <row r="302" spans="1:3" ht="13" x14ac:dyDescent="0.15">
      <c r="A302" s="3">
        <v>19.3185</v>
      </c>
      <c r="B302" s="3">
        <v>19.041399999999999</v>
      </c>
      <c r="C302" s="3">
        <v>16.995799999999999</v>
      </c>
    </row>
    <row r="303" spans="1:3" ht="13" x14ac:dyDescent="0.15">
      <c r="A303" s="3">
        <v>17.265899999999998</v>
      </c>
      <c r="B303" s="3">
        <v>17.1721</v>
      </c>
      <c r="C303" s="3">
        <v>15.062099999999999</v>
      </c>
    </row>
    <row r="304" spans="1:3" ht="13" x14ac:dyDescent="0.15">
      <c r="A304" s="3">
        <v>19.239899999999999</v>
      </c>
      <c r="B304" s="3">
        <v>19.346299999999999</v>
      </c>
      <c r="C304" s="3">
        <v>17.363499999999998</v>
      </c>
    </row>
    <row r="305" spans="1:3" ht="13" x14ac:dyDescent="0.15">
      <c r="A305" s="3">
        <v>17.4299</v>
      </c>
      <c r="B305" s="3">
        <v>17.1035</v>
      </c>
      <c r="C305" s="3">
        <v>15.263199999999999</v>
      </c>
    </row>
    <row r="306" spans="1:3" ht="13" x14ac:dyDescent="0.15">
      <c r="A306" s="3">
        <v>18.714700000000001</v>
      </c>
      <c r="B306" s="3">
        <v>18.698799999999999</v>
      </c>
      <c r="C306" s="3">
        <v>16.7212</v>
      </c>
    </row>
    <row r="307" spans="1:3" ht="13" x14ac:dyDescent="0.15">
      <c r="A307" s="3">
        <v>16.815000000000001</v>
      </c>
      <c r="B307" s="3">
        <v>15.9908</v>
      </c>
      <c r="C307" s="3">
        <v>14.5373</v>
      </c>
    </row>
    <row r="308" spans="1:3" ht="13" x14ac:dyDescent="0.15">
      <c r="A308" s="3">
        <v>18.882400000000001</v>
      </c>
      <c r="B308" s="3">
        <v>17.2944</v>
      </c>
      <c r="C308" s="3">
        <v>15.93</v>
      </c>
    </row>
    <row r="309" spans="1:3" ht="13" x14ac:dyDescent="0.15">
      <c r="A309" s="3">
        <v>16.703499999999998</v>
      </c>
      <c r="B309" s="3">
        <v>16.358699999999999</v>
      </c>
      <c r="C309" s="3">
        <v>14.6022</v>
      </c>
    </row>
    <row r="310" spans="1:3" ht="13" x14ac:dyDescent="0.15">
      <c r="A310" s="3">
        <v>18.969899999999999</v>
      </c>
      <c r="B310" s="3">
        <v>19.031300000000002</v>
      </c>
      <c r="C310" s="3">
        <v>17.1266</v>
      </c>
    </row>
    <row r="311" spans="1:3" ht="13" x14ac:dyDescent="0.15">
      <c r="A311" s="3">
        <v>16.924700000000001</v>
      </c>
      <c r="B311" s="3">
        <v>16.7379</v>
      </c>
      <c r="C311" s="3">
        <v>15.188599999999999</v>
      </c>
    </row>
    <row r="312" spans="1:3" ht="13" x14ac:dyDescent="0.15">
      <c r="A312" s="3">
        <v>19.449300000000001</v>
      </c>
      <c r="B312" s="3">
        <v>19.0625</v>
      </c>
      <c r="C312" s="3">
        <v>16.911000000000001</v>
      </c>
    </row>
    <row r="313" spans="1:3" ht="13" x14ac:dyDescent="0.15">
      <c r="A313" s="3">
        <v>17.686800000000002</v>
      </c>
      <c r="B313" s="3">
        <v>17.142499999999998</v>
      </c>
      <c r="C313" s="3">
        <v>15.5143</v>
      </c>
    </row>
    <row r="314" spans="1:3" ht="13" x14ac:dyDescent="0.15">
      <c r="A314" s="3">
        <v>19.1188</v>
      </c>
      <c r="B314" s="3">
        <v>18.877800000000001</v>
      </c>
      <c r="C314" s="3">
        <v>16.508500000000002</v>
      </c>
    </row>
    <row r="315" spans="1:3" ht="13" x14ac:dyDescent="0.15">
      <c r="A315" s="3">
        <v>17.6114</v>
      </c>
      <c r="B315" s="3">
        <v>16.967400000000001</v>
      </c>
      <c r="C315" s="3">
        <v>15.1729</v>
      </c>
    </row>
    <row r="316" spans="1:3" ht="13" x14ac:dyDescent="0.15">
      <c r="A316" s="3">
        <v>19.245100000000001</v>
      </c>
      <c r="B316" s="3">
        <v>19.011900000000001</v>
      </c>
      <c r="C316" s="3">
        <v>16.687200000000001</v>
      </c>
    </row>
    <row r="317" spans="1:3" ht="13" x14ac:dyDescent="0.15">
      <c r="A317" s="3">
        <v>17.163900000000002</v>
      </c>
      <c r="B317" s="3">
        <v>15.963200000000001</v>
      </c>
      <c r="C317" s="3">
        <v>14.8405</v>
      </c>
    </row>
    <row r="318" spans="1:3" ht="13" x14ac:dyDescent="0.15">
      <c r="A318" s="3">
        <v>19.109400000000001</v>
      </c>
      <c r="B318" s="3">
        <v>19.057099999999998</v>
      </c>
      <c r="C318" s="3">
        <v>17.144500000000001</v>
      </c>
    </row>
    <row r="319" spans="1:3" ht="13" x14ac:dyDescent="0.15">
      <c r="A319" s="3">
        <v>17.427</v>
      </c>
      <c r="B319" s="3">
        <v>17.035499999999999</v>
      </c>
      <c r="C319" s="3">
        <v>15.339499999999999</v>
      </c>
    </row>
    <row r="320" spans="1:3" ht="13" x14ac:dyDescent="0.15">
      <c r="A320" s="3">
        <v>19.121200000000002</v>
      </c>
      <c r="B320" s="3">
        <v>18.9039</v>
      </c>
      <c r="C320" s="3">
        <v>16.626300000000001</v>
      </c>
    </row>
    <row r="321" spans="1:3" ht="13" x14ac:dyDescent="0.15">
      <c r="A321" s="3">
        <v>17.1876</v>
      </c>
      <c r="B321" s="3">
        <v>16.399999999999999</v>
      </c>
      <c r="C321" s="3">
        <v>15.221500000000001</v>
      </c>
    </row>
    <row r="322" spans="1:3" ht="13" x14ac:dyDescent="0.15">
      <c r="A322" s="3">
        <v>18.6797</v>
      </c>
      <c r="B322" s="3">
        <v>18.4451</v>
      </c>
      <c r="C322" s="3">
        <v>16.602499999999999</v>
      </c>
    </row>
    <row r="323" spans="1:3" ht="13" x14ac:dyDescent="0.15">
      <c r="A323" s="3">
        <v>17.078199999999999</v>
      </c>
      <c r="B323" s="3">
        <v>16.3371</v>
      </c>
      <c r="C323" s="3">
        <v>14.695499999999999</v>
      </c>
    </row>
    <row r="324" spans="1:3" ht="13" x14ac:dyDescent="0.15">
      <c r="A324" s="3">
        <v>19.520900000000001</v>
      </c>
      <c r="B324" s="3">
        <v>17.697600000000001</v>
      </c>
      <c r="C324" s="3">
        <v>16.3598</v>
      </c>
    </row>
    <row r="325" spans="1:3" ht="13" x14ac:dyDescent="0.15">
      <c r="A325" s="3">
        <v>16.725899999999999</v>
      </c>
      <c r="B325" s="3">
        <v>16.4117</v>
      </c>
      <c r="C325" s="3">
        <v>14.2873</v>
      </c>
    </row>
    <row r="326" spans="1:3" ht="13" x14ac:dyDescent="0.15">
      <c r="A326" s="3">
        <v>19.321999999999999</v>
      </c>
      <c r="B326" s="3">
        <v>18.750699999999998</v>
      </c>
      <c r="C326" s="3">
        <v>17.186599999999999</v>
      </c>
    </row>
    <row r="327" spans="1:3" ht="13" x14ac:dyDescent="0.15">
      <c r="A327" s="3">
        <v>17.364799999999999</v>
      </c>
      <c r="B327" s="3">
        <v>17.008299999999998</v>
      </c>
      <c r="C327" s="3">
        <v>15.4297</v>
      </c>
    </row>
    <row r="328" spans="1:3" ht="13" x14ac:dyDescent="0.15">
      <c r="A328" s="3">
        <v>19.0122</v>
      </c>
      <c r="B328" s="3">
        <v>18.748799999999999</v>
      </c>
      <c r="C328" s="3">
        <v>16.930399999999999</v>
      </c>
    </row>
    <row r="329" spans="1:3" ht="13" x14ac:dyDescent="0.15">
      <c r="A329" s="3">
        <v>17.385999999999999</v>
      </c>
      <c r="B329" s="3">
        <v>16.969200000000001</v>
      </c>
      <c r="C329" s="3">
        <v>15.347899999999999</v>
      </c>
    </row>
    <row r="330" spans="1:3" ht="13" x14ac:dyDescent="0.15">
      <c r="A330" s="3">
        <v>18.993500000000001</v>
      </c>
      <c r="B330" s="3">
        <v>19.0457</v>
      </c>
      <c r="C330" s="3">
        <v>16.929400000000001</v>
      </c>
    </row>
    <row r="331" spans="1:3" ht="13" x14ac:dyDescent="0.15">
      <c r="A331" s="3">
        <v>17.230399999999999</v>
      </c>
      <c r="B331" s="3">
        <v>16.495200000000001</v>
      </c>
      <c r="C331" s="3">
        <v>15.026999999999999</v>
      </c>
    </row>
    <row r="332" spans="1:3" ht="13" x14ac:dyDescent="0.15">
      <c r="A332" s="3">
        <v>18.901700000000002</v>
      </c>
      <c r="B332" s="3">
        <v>18.121500000000001</v>
      </c>
      <c r="C332" s="3">
        <v>16.065300000000001</v>
      </c>
    </row>
    <row r="333" spans="1:3" ht="13" x14ac:dyDescent="0.15">
      <c r="A333" s="3">
        <v>16.9742</v>
      </c>
      <c r="B333" s="3">
        <v>16.760200000000001</v>
      </c>
      <c r="C333" s="3">
        <v>14.992100000000001</v>
      </c>
    </row>
    <row r="334" spans="1:3" ht="13" x14ac:dyDescent="0.15">
      <c r="A334" s="3">
        <v>18.3779</v>
      </c>
      <c r="B334" s="3">
        <v>18.8203</v>
      </c>
      <c r="C334" s="3">
        <v>16.114599999999999</v>
      </c>
    </row>
    <row r="335" spans="1:3" ht="13" x14ac:dyDescent="0.15">
      <c r="A335" s="3">
        <v>16.410399999999999</v>
      </c>
      <c r="B335" s="3">
        <v>16.421299999999999</v>
      </c>
      <c r="C335" s="3">
        <v>14.4529</v>
      </c>
    </row>
    <row r="336" spans="1:3" ht="13" x14ac:dyDescent="0.15">
      <c r="A336" s="3">
        <v>19.122</v>
      </c>
      <c r="B336" s="3">
        <v>18.4222</v>
      </c>
      <c r="C336" s="3">
        <v>16.105599999999999</v>
      </c>
    </row>
    <row r="337" spans="1:3" ht="13" x14ac:dyDescent="0.15">
      <c r="A337" s="3">
        <v>16.446200000000001</v>
      </c>
      <c r="B337" s="3">
        <v>16.148900000000001</v>
      </c>
      <c r="C337" s="3">
        <v>14.622</v>
      </c>
    </row>
    <row r="338" spans="1:3" ht="13" x14ac:dyDescent="0.15">
      <c r="A338" s="3">
        <v>18.966999999999999</v>
      </c>
      <c r="B338" s="3">
        <v>17.519200000000001</v>
      </c>
      <c r="C338" s="3">
        <v>16.221900000000002</v>
      </c>
    </row>
    <row r="339" spans="1:3" ht="13" x14ac:dyDescent="0.15">
      <c r="A339" s="3">
        <v>16.2121</v>
      </c>
      <c r="B339" s="3">
        <v>15.8612</v>
      </c>
      <c r="C339" s="3">
        <v>14.574299999999999</v>
      </c>
    </row>
    <row r="340" spans="1:3" ht="13" x14ac:dyDescent="0.15">
      <c r="A340" s="3">
        <v>19.5245</v>
      </c>
      <c r="B340" s="3">
        <v>19.2804</v>
      </c>
      <c r="C340" s="3">
        <v>16.778700000000001</v>
      </c>
    </row>
    <row r="341" spans="1:3" ht="13" x14ac:dyDescent="0.15">
      <c r="A341" s="3">
        <v>17.017399999999999</v>
      </c>
      <c r="B341" s="3">
        <v>16.6996</v>
      </c>
      <c r="C341" s="3">
        <v>15.117699999999999</v>
      </c>
    </row>
    <row r="342" spans="1:3" ht="13" x14ac:dyDescent="0.15">
      <c r="A342" s="3">
        <v>19.375399999999999</v>
      </c>
      <c r="B342" s="3">
        <v>18.973199999999999</v>
      </c>
      <c r="C342" s="3">
        <v>17.318999999999999</v>
      </c>
    </row>
    <row r="343" spans="1:3" ht="13" x14ac:dyDescent="0.15">
      <c r="A343" s="3">
        <v>17.132100000000001</v>
      </c>
      <c r="B343" s="3">
        <v>16.592500000000001</v>
      </c>
      <c r="C343" s="3">
        <v>14.7097</v>
      </c>
    </row>
    <row r="344" spans="1:3" ht="13" x14ac:dyDescent="0.15">
      <c r="A344" s="3">
        <v>19.167100000000001</v>
      </c>
      <c r="B344" s="3">
        <v>19.255299999999998</v>
      </c>
      <c r="C344" s="3">
        <v>16.828499999999998</v>
      </c>
    </row>
    <row r="345" spans="1:3" ht="13" x14ac:dyDescent="0.15">
      <c r="A345" s="3">
        <v>17.697900000000001</v>
      </c>
      <c r="B345" s="3">
        <v>16.734400000000001</v>
      </c>
      <c r="C345" s="3">
        <v>15.3973</v>
      </c>
    </row>
    <row r="346" spans="1:3" ht="13" x14ac:dyDescent="0.15">
      <c r="A346" s="3">
        <v>18.933299999999999</v>
      </c>
      <c r="B346" s="3">
        <v>18.721900000000002</v>
      </c>
      <c r="C346" s="3">
        <v>16.708400000000001</v>
      </c>
    </row>
    <row r="347" spans="1:3" ht="13" x14ac:dyDescent="0.15">
      <c r="A347" s="3">
        <v>17.341999999999999</v>
      </c>
      <c r="B347" s="3">
        <v>16.800699999999999</v>
      </c>
      <c r="C347" s="3">
        <v>15.1814</v>
      </c>
    </row>
    <row r="348" spans="1:3" ht="13" x14ac:dyDescent="0.15">
      <c r="A348" s="3">
        <v>19.2517</v>
      </c>
      <c r="B348" s="3">
        <v>18.786100000000001</v>
      </c>
      <c r="C348" s="3">
        <v>16.7682</v>
      </c>
    </row>
    <row r="349" spans="1:3" ht="13" x14ac:dyDescent="0.15">
      <c r="A349" s="3">
        <v>16.862400000000001</v>
      </c>
      <c r="B349" s="3">
        <v>16.296600000000002</v>
      </c>
      <c r="C349" s="3">
        <v>15.218999999999999</v>
      </c>
    </row>
    <row r="350" spans="1:3" ht="13" x14ac:dyDescent="0.15">
      <c r="A350" s="3">
        <v>18.249700000000001</v>
      </c>
      <c r="B350" s="3">
        <v>17.6525</v>
      </c>
      <c r="C350" s="3">
        <v>15.9336</v>
      </c>
    </row>
    <row r="351" spans="1:3" ht="13" x14ac:dyDescent="0.15">
      <c r="A351" s="3">
        <v>16.5474</v>
      </c>
      <c r="B351" s="3">
        <v>16.445499999999999</v>
      </c>
      <c r="C351" s="3">
        <v>14.466900000000001</v>
      </c>
    </row>
    <row r="352" spans="1:3" ht="13" x14ac:dyDescent="0.15">
      <c r="A352" s="3">
        <v>17.463799999999999</v>
      </c>
      <c r="B352" s="3">
        <v>17.546600000000002</v>
      </c>
      <c r="C352" s="3">
        <v>15.5047</v>
      </c>
    </row>
    <row r="353" spans="1:3" ht="13" x14ac:dyDescent="0.15">
      <c r="A353" s="3">
        <v>16.395399999999999</v>
      </c>
      <c r="B353" s="3">
        <v>16.5777</v>
      </c>
      <c r="C353" s="3">
        <v>14.492599999999999</v>
      </c>
    </row>
    <row r="354" spans="1:3" ht="13" x14ac:dyDescent="0.15">
      <c r="A354" s="3">
        <v>18.321000000000002</v>
      </c>
      <c r="B354" s="3">
        <v>16.952999999999999</v>
      </c>
      <c r="C354" s="3">
        <v>15.296099999999999</v>
      </c>
    </row>
    <row r="355" spans="1:3" ht="13" x14ac:dyDescent="0.15">
      <c r="A355" s="3">
        <v>16.3245</v>
      </c>
      <c r="B355" s="3">
        <v>15.5899</v>
      </c>
      <c r="C355" s="3">
        <v>14.103</v>
      </c>
    </row>
    <row r="356" spans="1:3" ht="13" x14ac:dyDescent="0.15">
      <c r="A356" s="3">
        <v>18.5001</v>
      </c>
      <c r="B356" s="3">
        <v>17.910900000000002</v>
      </c>
      <c r="C356" s="3">
        <v>16.768000000000001</v>
      </c>
    </row>
    <row r="357" spans="1:3" ht="13" x14ac:dyDescent="0.15">
      <c r="A357" s="3">
        <v>16.4466</v>
      </c>
      <c r="B357" s="3">
        <v>16.457999999999998</v>
      </c>
      <c r="C357" s="3">
        <v>14.380100000000001</v>
      </c>
    </row>
    <row r="358" spans="1:3" ht="13" x14ac:dyDescent="0.15">
      <c r="A358" s="3">
        <v>18.516300000000001</v>
      </c>
      <c r="B358" s="3">
        <v>17.930800000000001</v>
      </c>
      <c r="C358" s="3">
        <v>16.284800000000001</v>
      </c>
    </row>
    <row r="359" spans="1:3" ht="13" x14ac:dyDescent="0.15">
      <c r="A359" s="3">
        <v>17.1965</v>
      </c>
      <c r="B359" s="3">
        <v>16.617999999999999</v>
      </c>
      <c r="C359" s="3">
        <v>14.8428</v>
      </c>
    </row>
    <row r="360" spans="1:3" ht="13" x14ac:dyDescent="0.15">
      <c r="A360" s="3">
        <v>19.069099999999999</v>
      </c>
      <c r="B360" s="3">
        <v>18.996099999999998</v>
      </c>
      <c r="C360" s="3">
        <v>16.523800000000001</v>
      </c>
    </row>
    <row r="361" spans="1:3" ht="13" x14ac:dyDescent="0.15">
      <c r="A361" s="3">
        <v>17.174600000000002</v>
      </c>
      <c r="B361" s="3">
        <v>16.743200000000002</v>
      </c>
      <c r="C361" s="3">
        <v>15.1531</v>
      </c>
    </row>
    <row r="362" spans="1:3" ht="13" x14ac:dyDescent="0.15">
      <c r="A362" s="3">
        <v>19.369599999999998</v>
      </c>
      <c r="B362" s="3">
        <v>19.054200000000002</v>
      </c>
      <c r="C362" s="3">
        <v>17.2806</v>
      </c>
    </row>
    <row r="363" spans="1:3" ht="13" x14ac:dyDescent="0.15">
      <c r="A363" s="3">
        <v>16.938099999999999</v>
      </c>
      <c r="B363" s="3">
        <v>16.729600000000001</v>
      </c>
      <c r="C363" s="3">
        <v>15.018800000000001</v>
      </c>
    </row>
    <row r="364" spans="1:3" ht="13" x14ac:dyDescent="0.15">
      <c r="A364" s="3">
        <v>19.783899999999999</v>
      </c>
      <c r="B364" s="3">
        <v>19.434799999999999</v>
      </c>
      <c r="C364" s="3">
        <v>17.215800000000002</v>
      </c>
    </row>
    <row r="365" spans="1:3" ht="13" x14ac:dyDescent="0.15">
      <c r="A365" s="3">
        <v>16.6554</v>
      </c>
      <c r="B365" s="3">
        <v>16.508199999999999</v>
      </c>
      <c r="C365" s="3">
        <v>14.938599999999999</v>
      </c>
    </row>
    <row r="366" spans="1:3" ht="13" x14ac:dyDescent="0.15">
      <c r="A366" s="3">
        <v>19.898700000000002</v>
      </c>
      <c r="B366" s="3">
        <v>19.376200000000001</v>
      </c>
      <c r="C366" s="3">
        <v>17.387699999999999</v>
      </c>
    </row>
    <row r="367" spans="1:3" ht="13" x14ac:dyDescent="0.15">
      <c r="A367" s="3">
        <v>16.749300000000002</v>
      </c>
      <c r="B367" s="3">
        <v>16.5611</v>
      </c>
      <c r="C367" s="3">
        <v>14.6753</v>
      </c>
    </row>
    <row r="368" spans="1:3" ht="13" x14ac:dyDescent="0.15">
      <c r="A368" s="3">
        <v>18.779499999999999</v>
      </c>
      <c r="B368" s="3">
        <v>18.421299999999999</v>
      </c>
      <c r="C368" s="3">
        <v>17</v>
      </c>
    </row>
    <row r="369" spans="1:3" ht="13" x14ac:dyDescent="0.15">
      <c r="A369" s="3">
        <v>16.810099999999998</v>
      </c>
      <c r="B369" s="3">
        <v>16.702400000000001</v>
      </c>
      <c r="C369" s="3">
        <v>14.9102</v>
      </c>
    </row>
    <row r="370" spans="1:3" ht="13" x14ac:dyDescent="0.15">
      <c r="A370" s="3">
        <v>18.769600000000001</v>
      </c>
      <c r="B370" s="3">
        <v>17.857800000000001</v>
      </c>
      <c r="C370" s="3">
        <v>16.6861</v>
      </c>
    </row>
    <row r="371" spans="1:3" ht="13" x14ac:dyDescent="0.15">
      <c r="A371" s="3">
        <v>16.288900000000002</v>
      </c>
      <c r="B371" s="3">
        <v>16.214700000000001</v>
      </c>
      <c r="C371" s="3">
        <v>14.183299999999999</v>
      </c>
    </row>
    <row r="372" spans="1:3" ht="13" x14ac:dyDescent="0.15">
      <c r="A372" s="3">
        <v>18.5639</v>
      </c>
      <c r="B372" s="3">
        <v>17.310600000000001</v>
      </c>
      <c r="C372" s="3">
        <v>16.222000000000001</v>
      </c>
    </row>
    <row r="373" spans="1:3" ht="13" x14ac:dyDescent="0.15">
      <c r="A373" s="3">
        <v>16.569299999999998</v>
      </c>
      <c r="B373" s="3">
        <v>15.7765</v>
      </c>
      <c r="C373" s="3">
        <v>14.627700000000001</v>
      </c>
    </row>
    <row r="374" spans="1:3" ht="13" x14ac:dyDescent="0.15">
      <c r="A374" s="3">
        <v>18.465399999999999</v>
      </c>
      <c r="B374" s="3">
        <v>19.081399999999999</v>
      </c>
      <c r="C374" s="3">
        <v>16.954999999999998</v>
      </c>
    </row>
    <row r="375" spans="1:3" ht="13" x14ac:dyDescent="0.15">
      <c r="A375" s="3">
        <v>16.811900000000001</v>
      </c>
      <c r="B375" s="3">
        <v>16.388100000000001</v>
      </c>
      <c r="C375" s="3">
        <v>14.569800000000001</v>
      </c>
    </row>
    <row r="376" spans="1:3" ht="13" x14ac:dyDescent="0.15">
      <c r="A376" s="3">
        <v>19.235900000000001</v>
      </c>
      <c r="B376" s="3">
        <v>17.786000000000001</v>
      </c>
      <c r="C376" s="3">
        <v>16.2376</v>
      </c>
    </row>
    <row r="377" spans="1:3" ht="13" x14ac:dyDescent="0.15">
      <c r="A377" s="3">
        <v>16.886700000000001</v>
      </c>
      <c r="B377" s="3">
        <v>16.622800000000002</v>
      </c>
      <c r="C377" s="3">
        <v>15.0388</v>
      </c>
    </row>
    <row r="378" spans="1:3" ht="13" x14ac:dyDescent="0.15">
      <c r="A378" s="3">
        <v>19.159199999999998</v>
      </c>
      <c r="B378" s="3">
        <v>18.867699999999999</v>
      </c>
      <c r="C378" s="3">
        <v>16.2605</v>
      </c>
    </row>
    <row r="379" spans="1:3" ht="13" x14ac:dyDescent="0.15">
      <c r="A379" s="3">
        <v>16.871300000000002</v>
      </c>
      <c r="B379" s="3">
        <v>16.754999999999999</v>
      </c>
      <c r="C379" s="3">
        <v>15.065099999999999</v>
      </c>
    </row>
    <row r="380" spans="1:3" ht="13" x14ac:dyDescent="0.15">
      <c r="A380" s="3">
        <v>19.493200000000002</v>
      </c>
      <c r="B380" s="3">
        <v>18.0395</v>
      </c>
      <c r="C380" s="3">
        <v>16.4465</v>
      </c>
    </row>
    <row r="381" spans="1:3" ht="13" x14ac:dyDescent="0.15">
      <c r="A381" s="3">
        <v>17.0212</v>
      </c>
      <c r="B381" s="3">
        <v>16.616499999999998</v>
      </c>
      <c r="C381" s="3">
        <v>14.936</v>
      </c>
    </row>
    <row r="382" spans="1:3" ht="13" x14ac:dyDescent="0.15">
      <c r="A382" s="3">
        <v>18.773700000000002</v>
      </c>
      <c r="B382" s="3">
        <v>18.583300000000001</v>
      </c>
      <c r="C382" s="3">
        <v>16.967700000000001</v>
      </c>
    </row>
    <row r="383" spans="1:3" ht="13" x14ac:dyDescent="0.15">
      <c r="A383" s="3">
        <v>17.0562</v>
      </c>
      <c r="B383" s="3">
        <v>16.3047</v>
      </c>
      <c r="C383" s="3">
        <v>14.8729</v>
      </c>
    </row>
    <row r="384" spans="1:3" ht="13" x14ac:dyDescent="0.15">
      <c r="A384" s="3">
        <v>18.9009</v>
      </c>
      <c r="B384" s="3">
        <v>18.221599999999999</v>
      </c>
      <c r="C384" s="3">
        <v>16.371500000000001</v>
      </c>
    </row>
    <row r="385" spans="1:3" ht="13" x14ac:dyDescent="0.15">
      <c r="A385" s="3">
        <v>17.245699999999999</v>
      </c>
      <c r="B385" s="3">
        <v>16.448799999999999</v>
      </c>
      <c r="C385" s="3">
        <v>14.9252</v>
      </c>
    </row>
    <row r="386" spans="1:3" ht="13" x14ac:dyDescent="0.15">
      <c r="A386" s="3">
        <v>18.845300000000002</v>
      </c>
      <c r="B386" s="3">
        <v>18.6694</v>
      </c>
      <c r="C386" s="3">
        <v>16.3582</v>
      </c>
    </row>
    <row r="387" spans="1:3" ht="13" x14ac:dyDescent="0.15">
      <c r="A387" s="3">
        <v>16.9389</v>
      </c>
      <c r="B387" s="3">
        <v>16.508600000000001</v>
      </c>
      <c r="C387" s="3">
        <v>14.806699999999999</v>
      </c>
    </row>
    <row r="388" spans="1:3" ht="13" x14ac:dyDescent="0.15">
      <c r="A388" s="3">
        <v>18.948899999999998</v>
      </c>
      <c r="B388" s="3">
        <v>18.4085</v>
      </c>
      <c r="C388" s="3">
        <v>16.283300000000001</v>
      </c>
    </row>
    <row r="389" spans="1:3" ht="13" x14ac:dyDescent="0.15">
      <c r="A389" s="3">
        <v>17.1342</v>
      </c>
      <c r="B389" s="3">
        <v>16.029499999999999</v>
      </c>
      <c r="C389" s="3">
        <v>14.6966</v>
      </c>
    </row>
    <row r="390" spans="1:3" ht="13" x14ac:dyDescent="0.15">
      <c r="A390" s="3">
        <v>19.3062</v>
      </c>
      <c r="B390" s="3">
        <v>18.411999999999999</v>
      </c>
      <c r="C390" s="3">
        <v>16.8126</v>
      </c>
    </row>
    <row r="391" spans="1:3" ht="13" x14ac:dyDescent="0.15">
      <c r="A391" s="3">
        <v>17.191800000000001</v>
      </c>
      <c r="B391" s="3">
        <v>16.419899999999998</v>
      </c>
      <c r="C391" s="3">
        <v>15.194800000000001</v>
      </c>
    </row>
    <row r="392" spans="1:3" ht="13" x14ac:dyDescent="0.15">
      <c r="A392" s="3">
        <v>19.010200000000001</v>
      </c>
      <c r="B392" s="3">
        <v>18.5443</v>
      </c>
      <c r="C392" s="3">
        <v>16.6249</v>
      </c>
    </row>
    <row r="393" spans="1:3" ht="13" x14ac:dyDescent="0.15">
      <c r="A393" s="3">
        <v>17.136099999999999</v>
      </c>
      <c r="B393" s="3">
        <v>16.4621</v>
      </c>
      <c r="C393" s="3">
        <v>15.201000000000001</v>
      </c>
    </row>
    <row r="394" spans="1:3" ht="13" x14ac:dyDescent="0.15">
      <c r="A394" s="3">
        <v>18.814900000000002</v>
      </c>
      <c r="B394" s="3">
        <v>18.9299</v>
      </c>
      <c r="C394" s="3">
        <v>16.576599999999999</v>
      </c>
    </row>
    <row r="395" spans="1:3" ht="13" x14ac:dyDescent="0.15">
      <c r="A395" s="3">
        <v>17.050599999999999</v>
      </c>
      <c r="B395" s="3">
        <v>15.9072</v>
      </c>
      <c r="C395" s="3">
        <v>14.938800000000001</v>
      </c>
    </row>
    <row r="396" spans="1:3" ht="13" x14ac:dyDescent="0.15">
      <c r="A396" s="3">
        <v>18.9846</v>
      </c>
      <c r="B396" s="3">
        <v>18.949300000000001</v>
      </c>
      <c r="C396" s="3">
        <v>17.049700000000001</v>
      </c>
    </row>
    <row r="397" spans="1:3" ht="13" x14ac:dyDescent="0.15">
      <c r="A397" s="3">
        <v>16.889099999999999</v>
      </c>
      <c r="B397" s="3">
        <v>16.656400000000001</v>
      </c>
      <c r="C397" s="3">
        <v>14.9133</v>
      </c>
    </row>
    <row r="398" spans="1:3" ht="13" x14ac:dyDescent="0.15">
      <c r="A398" s="3">
        <v>19.2684</v>
      </c>
      <c r="B398" s="3">
        <v>18.790600000000001</v>
      </c>
      <c r="C398" s="3">
        <v>16.851800000000001</v>
      </c>
    </row>
    <row r="399" spans="1:3" ht="13" x14ac:dyDescent="0.15">
      <c r="A399" s="3">
        <v>17.018699999999999</v>
      </c>
      <c r="B399" s="3">
        <v>16.787299999999998</v>
      </c>
      <c r="C399" s="3">
        <v>15.213200000000001</v>
      </c>
    </row>
    <row r="400" spans="1:3" ht="13" x14ac:dyDescent="0.15">
      <c r="A400" s="3">
        <v>18.918099999999999</v>
      </c>
      <c r="B400" s="3">
        <v>17.906700000000001</v>
      </c>
      <c r="C400" s="3">
        <v>16.203900000000001</v>
      </c>
    </row>
    <row r="401" spans="1:3" ht="13" x14ac:dyDescent="0.15">
      <c r="A401" s="3">
        <v>17.028500000000001</v>
      </c>
      <c r="B401" s="3">
        <v>16.782</v>
      </c>
      <c r="C401" s="3">
        <v>14.5791</v>
      </c>
    </row>
    <row r="402" spans="1:3" ht="13" x14ac:dyDescent="0.15">
      <c r="A402" s="3">
        <v>18.8812</v>
      </c>
      <c r="B402" s="3">
        <v>18.5122</v>
      </c>
      <c r="C402" s="3">
        <v>16.7087</v>
      </c>
    </row>
    <row r="403" spans="1:3" ht="13" x14ac:dyDescent="0.15">
      <c r="A403" s="3">
        <v>16.345600000000001</v>
      </c>
      <c r="B403" s="3">
        <v>15.875400000000001</v>
      </c>
      <c r="C403" s="3">
        <v>14.634600000000001</v>
      </c>
    </row>
    <row r="404" spans="1:3" ht="13" x14ac:dyDescent="0.15">
      <c r="A404" s="3">
        <v>18.893899999999999</v>
      </c>
      <c r="B404" s="3">
        <v>17.9908</v>
      </c>
      <c r="C404" s="3">
        <v>16.892099999999999</v>
      </c>
    </row>
    <row r="405" spans="1:3" ht="13" x14ac:dyDescent="0.15">
      <c r="A405" s="3">
        <v>16.784600000000001</v>
      </c>
      <c r="B405" s="3">
        <v>16.4251</v>
      </c>
      <c r="C405" s="3">
        <v>14.802199999999999</v>
      </c>
    </row>
    <row r="406" spans="1:3" ht="13" x14ac:dyDescent="0.15">
      <c r="A406" s="3">
        <v>19.174299999999999</v>
      </c>
      <c r="B406" s="3">
        <v>18.3614</v>
      </c>
      <c r="C406" s="3">
        <v>16.6889</v>
      </c>
    </row>
    <row r="407" spans="1:3" ht="13" x14ac:dyDescent="0.15">
      <c r="A407" s="3">
        <v>17.226400000000002</v>
      </c>
      <c r="B407" s="3">
        <v>16.8277</v>
      </c>
      <c r="C407" s="3">
        <v>15.0962</v>
      </c>
    </row>
    <row r="408" spans="1:3" ht="13" x14ac:dyDescent="0.15">
      <c r="A408" s="3">
        <v>19.403099999999998</v>
      </c>
      <c r="B408" s="3">
        <v>18.270600000000002</v>
      </c>
      <c r="C408" s="3">
        <v>16.440999999999999</v>
      </c>
    </row>
    <row r="409" spans="1:3" ht="13" x14ac:dyDescent="0.15">
      <c r="A409" s="3">
        <v>16.604900000000001</v>
      </c>
      <c r="B409" s="3">
        <v>16.729700000000001</v>
      </c>
      <c r="C409" s="3">
        <v>15.285600000000001</v>
      </c>
    </row>
    <row r="410" spans="1:3" ht="13" x14ac:dyDescent="0.15">
      <c r="A410" s="3">
        <v>19.2409</v>
      </c>
      <c r="B410" s="3">
        <v>18.788499999999999</v>
      </c>
      <c r="C410" s="3">
        <v>16.221900000000002</v>
      </c>
    </row>
    <row r="411" spans="1:3" ht="13" x14ac:dyDescent="0.15">
      <c r="A411" s="3">
        <v>17.1709</v>
      </c>
      <c r="B411" s="3">
        <v>16.837900000000001</v>
      </c>
      <c r="C411" s="3">
        <v>15.130599999999999</v>
      </c>
    </row>
    <row r="412" spans="1:3" ht="13" x14ac:dyDescent="0.15">
      <c r="A412" s="3">
        <v>19.204000000000001</v>
      </c>
      <c r="B412" s="3">
        <v>18.254200000000001</v>
      </c>
      <c r="C412" s="3">
        <v>16.627300000000002</v>
      </c>
    </row>
    <row r="413" spans="1:3" ht="13" x14ac:dyDescent="0.15">
      <c r="A413" s="3">
        <v>16.8858</v>
      </c>
      <c r="B413" s="3">
        <v>16.786899999999999</v>
      </c>
      <c r="C413" s="3">
        <v>15.354799999999999</v>
      </c>
    </row>
    <row r="414" spans="1:3" ht="13" x14ac:dyDescent="0.15">
      <c r="A414" s="3">
        <v>18.924199999999999</v>
      </c>
      <c r="B414" s="3">
        <v>18.591000000000001</v>
      </c>
      <c r="C414" s="3">
        <v>16.2623</v>
      </c>
    </row>
    <row r="415" spans="1:3" ht="13" x14ac:dyDescent="0.15">
      <c r="A415" s="3">
        <v>16.859100000000002</v>
      </c>
      <c r="B415" s="3">
        <v>16.745699999999999</v>
      </c>
      <c r="C415" s="3">
        <v>15.4002</v>
      </c>
    </row>
    <row r="416" spans="1:3" ht="13" x14ac:dyDescent="0.15">
      <c r="A416" s="3">
        <v>18.642700000000001</v>
      </c>
      <c r="B416" s="3">
        <v>18.715599999999998</v>
      </c>
      <c r="C416" s="3">
        <v>16.416899999999998</v>
      </c>
    </row>
    <row r="417" spans="1:3" ht="13" x14ac:dyDescent="0.15">
      <c r="A417" s="3">
        <v>17.352599999999999</v>
      </c>
      <c r="B417" s="3">
        <v>16.9575</v>
      </c>
      <c r="C417" s="3">
        <v>15.083399999999999</v>
      </c>
    </row>
    <row r="418" spans="1:3" ht="13" x14ac:dyDescent="0.15">
      <c r="A418" s="3">
        <v>18.519600000000001</v>
      </c>
      <c r="B418" s="3">
        <v>18.7287</v>
      </c>
      <c r="C418" s="3">
        <v>16.537099999999999</v>
      </c>
    </row>
    <row r="419" spans="1:3" ht="13" x14ac:dyDescent="0.15">
      <c r="A419" s="3">
        <v>17.192900000000002</v>
      </c>
      <c r="B419" s="3">
        <v>16.7851</v>
      </c>
      <c r="C419" s="3">
        <v>15.356400000000001</v>
      </c>
    </row>
    <row r="420" spans="1:3" ht="13" x14ac:dyDescent="0.15">
      <c r="A420" s="3">
        <v>19.1935</v>
      </c>
      <c r="B420" s="3">
        <v>18.576799999999999</v>
      </c>
      <c r="C420" s="3">
        <v>17.015499999999999</v>
      </c>
    </row>
    <row r="421" spans="1:3" ht="13" x14ac:dyDescent="0.15">
      <c r="A421" s="3">
        <v>17.5486</v>
      </c>
      <c r="B421" s="3">
        <v>16.9544</v>
      </c>
      <c r="C421" s="3">
        <v>14.9985</v>
      </c>
    </row>
    <row r="422" spans="1:3" ht="13" x14ac:dyDescent="0.15">
      <c r="A422" s="3">
        <v>19.517800000000001</v>
      </c>
      <c r="B422" s="3">
        <v>19.1478</v>
      </c>
      <c r="C422" s="3">
        <v>16.879899999999999</v>
      </c>
    </row>
    <row r="423" spans="1:3" ht="13" x14ac:dyDescent="0.15">
      <c r="A423" s="3">
        <v>16.9802</v>
      </c>
      <c r="B423" s="3">
        <v>17.023199999999999</v>
      </c>
      <c r="C423" s="3">
        <v>15.465199999999999</v>
      </c>
    </row>
    <row r="424" spans="1:3" ht="13" x14ac:dyDescent="0.15">
      <c r="A424" s="3">
        <v>19.0992</v>
      </c>
      <c r="B424" s="3">
        <v>19.253699999999998</v>
      </c>
      <c r="C424" s="3">
        <v>17.3109</v>
      </c>
    </row>
    <row r="425" spans="1:3" ht="13" x14ac:dyDescent="0.15">
      <c r="A425" s="3">
        <v>17.5382</v>
      </c>
      <c r="B425" s="3">
        <v>16.846299999999999</v>
      </c>
      <c r="C425" s="3">
        <v>15.1494</v>
      </c>
    </row>
    <row r="426" spans="1:3" ht="13" x14ac:dyDescent="0.15">
      <c r="A426" s="3">
        <v>18.867799999999999</v>
      </c>
      <c r="B426" s="3">
        <v>18.9754</v>
      </c>
      <c r="C426" s="3">
        <v>17.057200000000002</v>
      </c>
    </row>
    <row r="427" spans="1:3" ht="13" x14ac:dyDescent="0.15">
      <c r="A427" s="3">
        <v>17.189699999999998</v>
      </c>
      <c r="B427" s="3">
        <v>16.990100000000002</v>
      </c>
      <c r="C427" s="3">
        <v>15.222899999999999</v>
      </c>
    </row>
    <row r="428" spans="1:3" ht="13" x14ac:dyDescent="0.15">
      <c r="A428" s="3">
        <v>19.182099999999998</v>
      </c>
      <c r="B428" s="3">
        <v>18.650500000000001</v>
      </c>
      <c r="C428" s="3">
        <v>17.714700000000001</v>
      </c>
    </row>
    <row r="429" spans="1:3" ht="13" x14ac:dyDescent="0.15">
      <c r="A429" s="3">
        <v>17.493099999999998</v>
      </c>
      <c r="B429" s="3">
        <v>17.076599999999999</v>
      </c>
      <c r="C429" s="3">
        <v>15.4724</v>
      </c>
    </row>
    <row r="430" spans="1:3" ht="13" x14ac:dyDescent="0.15">
      <c r="A430" s="3">
        <v>18.974900000000002</v>
      </c>
      <c r="B430" s="3">
        <v>18.341699999999999</v>
      </c>
      <c r="C430" s="3">
        <v>16.936299999999999</v>
      </c>
    </row>
    <row r="431" spans="1:3" ht="13" x14ac:dyDescent="0.15">
      <c r="A431" s="3">
        <v>17.624099999999999</v>
      </c>
      <c r="B431" s="3">
        <v>17.0153</v>
      </c>
      <c r="C431" s="3">
        <v>15.489699999999999</v>
      </c>
    </row>
    <row r="432" spans="1:3" ht="13" x14ac:dyDescent="0.15">
      <c r="A432" s="3">
        <v>19.160399999999999</v>
      </c>
      <c r="B432" s="3">
        <v>18.628499999999999</v>
      </c>
      <c r="C432" s="3">
        <v>17.311599999999999</v>
      </c>
    </row>
    <row r="433" spans="1:3" ht="13" x14ac:dyDescent="0.15">
      <c r="A433" s="3">
        <v>17.418700000000001</v>
      </c>
      <c r="B433" s="3">
        <v>16.835999999999999</v>
      </c>
      <c r="C433" s="3">
        <v>15.391</v>
      </c>
    </row>
    <row r="434" spans="1:3" ht="13" x14ac:dyDescent="0.15">
      <c r="A434" s="3">
        <v>18.691700000000001</v>
      </c>
      <c r="B434" s="3">
        <v>18.252800000000001</v>
      </c>
      <c r="C434" s="3">
        <v>16.706900000000001</v>
      </c>
    </row>
    <row r="435" spans="1:3" ht="13" x14ac:dyDescent="0.15">
      <c r="A435" s="3">
        <v>16.937799999999999</v>
      </c>
      <c r="B435" s="3">
        <v>16.563700000000001</v>
      </c>
      <c r="C435" s="3">
        <v>15.0694</v>
      </c>
    </row>
    <row r="436" spans="1:3" ht="13" x14ac:dyDescent="0.15">
      <c r="A436" s="3">
        <v>17.136199999999999</v>
      </c>
      <c r="B436" s="3">
        <v>17.086500000000001</v>
      </c>
      <c r="C436" s="3">
        <v>15.028499999999999</v>
      </c>
    </row>
    <row r="437" spans="1:3" ht="13" x14ac:dyDescent="0.15">
      <c r="A437" s="3">
        <v>16.459800000000001</v>
      </c>
      <c r="B437" s="3">
        <v>16.489000000000001</v>
      </c>
      <c r="C437" s="3">
        <v>14.840999999999999</v>
      </c>
    </row>
    <row r="438" spans="1:3" ht="13" x14ac:dyDescent="0.15">
      <c r="A438" s="3">
        <v>18.7516</v>
      </c>
      <c r="B438" s="3">
        <v>18.731200000000001</v>
      </c>
      <c r="C438" s="3">
        <v>17.5123</v>
      </c>
    </row>
    <row r="439" spans="1:3" ht="13" x14ac:dyDescent="0.15">
      <c r="A439" s="3">
        <v>17.318300000000001</v>
      </c>
      <c r="B439" s="3">
        <v>16.467400000000001</v>
      </c>
      <c r="C439" s="3">
        <v>15.260199999999999</v>
      </c>
    </row>
    <row r="440" spans="1:3" ht="13" x14ac:dyDescent="0.15">
      <c r="A440" s="3">
        <v>17.8459</v>
      </c>
      <c r="B440" s="3">
        <v>17.915299999999998</v>
      </c>
      <c r="C440" s="3">
        <v>16.895099999999999</v>
      </c>
    </row>
    <row r="441" spans="1:3" ht="13" x14ac:dyDescent="0.15">
      <c r="A441" s="3">
        <v>17.534500000000001</v>
      </c>
      <c r="B441" s="3">
        <v>16.780200000000001</v>
      </c>
      <c r="C441" s="3">
        <v>15.3714</v>
      </c>
    </row>
    <row r="442" spans="1:3" ht="13" x14ac:dyDescent="0.15">
      <c r="A442" s="3">
        <v>18.141400000000001</v>
      </c>
      <c r="B442" s="3">
        <v>17.8048</v>
      </c>
      <c r="C442" s="3">
        <v>16.587299999999999</v>
      </c>
    </row>
    <row r="443" spans="1:3" ht="13" x14ac:dyDescent="0.15">
      <c r="A443" s="3">
        <v>17.402699999999999</v>
      </c>
      <c r="B443" s="3">
        <v>16.813400000000001</v>
      </c>
      <c r="C443" s="3">
        <v>15.456899999999999</v>
      </c>
    </row>
    <row r="444" spans="1:3" ht="13" x14ac:dyDescent="0.15">
      <c r="A444" s="3">
        <v>18.231000000000002</v>
      </c>
      <c r="B444" s="3">
        <v>18.420999999999999</v>
      </c>
      <c r="C444" s="3">
        <v>16.991</v>
      </c>
    </row>
    <row r="445" spans="1:3" ht="13" x14ac:dyDescent="0.15">
      <c r="A445" s="3">
        <v>17.4405</v>
      </c>
      <c r="B445" s="3">
        <v>16.986499999999999</v>
      </c>
      <c r="C445" s="3">
        <v>15.266999999999999</v>
      </c>
    </row>
    <row r="446" spans="1:3" ht="13" x14ac:dyDescent="0.15">
      <c r="A446" s="3">
        <v>18.476199999999999</v>
      </c>
      <c r="B446" s="3">
        <v>18.5595</v>
      </c>
      <c r="C446" s="3">
        <v>16.852399999999999</v>
      </c>
    </row>
    <row r="447" spans="1:3" ht="13" x14ac:dyDescent="0.15">
      <c r="A447" s="3">
        <v>17.264800000000001</v>
      </c>
      <c r="B447" s="3">
        <v>16.765799999999999</v>
      </c>
      <c r="C447" s="3">
        <v>15.4133</v>
      </c>
    </row>
    <row r="448" spans="1:3" ht="13" x14ac:dyDescent="0.15">
      <c r="A448" s="3">
        <v>18.664200000000001</v>
      </c>
      <c r="B448" s="3">
        <v>17.396100000000001</v>
      </c>
      <c r="C448" s="3">
        <v>17.233699999999999</v>
      </c>
    </row>
    <row r="449" spans="1:3" ht="13" x14ac:dyDescent="0.15">
      <c r="A449" s="3">
        <v>17.280999999999999</v>
      </c>
      <c r="B449" s="3">
        <v>16.790400000000002</v>
      </c>
      <c r="C449" s="3">
        <v>15.519299999999999</v>
      </c>
    </row>
    <row r="450" spans="1:3" ht="13" x14ac:dyDescent="0.15">
      <c r="A450" s="3">
        <v>18.718800000000002</v>
      </c>
      <c r="B450" s="3">
        <v>17.987300000000001</v>
      </c>
      <c r="C450" s="3">
        <v>17.129899999999999</v>
      </c>
    </row>
    <row r="451" spans="1:3" ht="13" x14ac:dyDescent="0.15">
      <c r="A451" s="3">
        <v>17.277999999999999</v>
      </c>
      <c r="B451" s="3">
        <v>16.8232</v>
      </c>
      <c r="C451" s="3">
        <v>15.3444</v>
      </c>
    </row>
    <row r="452" spans="1:3" ht="13" x14ac:dyDescent="0.15">
      <c r="A452" s="3">
        <v>18.515000000000001</v>
      </c>
      <c r="B452" s="3">
        <v>17.430199999999999</v>
      </c>
      <c r="C452" s="3">
        <v>16.996400000000001</v>
      </c>
    </row>
    <row r="453" spans="1:3" ht="13" x14ac:dyDescent="0.15">
      <c r="A453" s="3">
        <v>17.084</v>
      </c>
      <c r="B453" s="3">
        <v>16.892199999999999</v>
      </c>
      <c r="C453" s="3">
        <v>15.3385</v>
      </c>
    </row>
    <row r="454" spans="1:3" ht="13" x14ac:dyDescent="0.15">
      <c r="A454" s="3">
        <v>18.154199999999999</v>
      </c>
      <c r="B454" s="3">
        <v>18.1846</v>
      </c>
      <c r="C454" s="3">
        <v>17.0793</v>
      </c>
    </row>
    <row r="455" spans="1:3" ht="13" x14ac:dyDescent="0.15">
      <c r="A455" s="3">
        <v>16.9953</v>
      </c>
      <c r="B455" s="3">
        <v>16.597799999999999</v>
      </c>
      <c r="C455" s="3">
        <v>15.5115</v>
      </c>
    </row>
    <row r="456" spans="1:3" ht="13" x14ac:dyDescent="0.15">
      <c r="A456" s="3">
        <v>18.834099999999999</v>
      </c>
      <c r="B456" s="3">
        <v>17.850999999999999</v>
      </c>
      <c r="C456" s="3">
        <v>16.470500000000001</v>
      </c>
    </row>
    <row r="457" spans="1:3" ht="13" x14ac:dyDescent="0.15">
      <c r="A457" s="3">
        <v>16.117999999999999</v>
      </c>
      <c r="B457" s="3">
        <v>16.343599999999999</v>
      </c>
      <c r="C457" s="3">
        <v>15.5206</v>
      </c>
    </row>
    <row r="458" spans="1:3" ht="13" x14ac:dyDescent="0.15">
      <c r="A458" s="3">
        <v>18.414400000000001</v>
      </c>
      <c r="B458" s="3">
        <v>17.4923</v>
      </c>
      <c r="C458" s="3">
        <v>17.177199999999999</v>
      </c>
    </row>
    <row r="459" spans="1:3" ht="13" x14ac:dyDescent="0.15">
      <c r="A459" s="3">
        <v>17.194800000000001</v>
      </c>
      <c r="B459" s="3">
        <v>15.895799999999999</v>
      </c>
      <c r="C459" s="3">
        <v>15.515499999999999</v>
      </c>
    </row>
    <row r="460" spans="1:3" ht="13" x14ac:dyDescent="0.15">
      <c r="A460" s="3">
        <v>18.7895</v>
      </c>
      <c r="B460" s="3">
        <v>17.220800000000001</v>
      </c>
      <c r="C460" s="3">
        <v>16.7699</v>
      </c>
    </row>
    <row r="461" spans="1:3" ht="13" x14ac:dyDescent="0.15">
      <c r="A461" s="3">
        <v>16.517499999999998</v>
      </c>
      <c r="B461" s="3">
        <v>16.724299999999999</v>
      </c>
      <c r="C461" s="3">
        <v>15.511900000000001</v>
      </c>
    </row>
    <row r="462" spans="1:3" ht="13" x14ac:dyDescent="0.15">
      <c r="A462" s="3">
        <v>18.3996</v>
      </c>
      <c r="B462" s="3">
        <v>17.716899999999999</v>
      </c>
      <c r="C462" s="3">
        <v>16.695799999999998</v>
      </c>
    </row>
    <row r="463" spans="1:3" ht="13" x14ac:dyDescent="0.15">
      <c r="A463" s="3">
        <v>17.0793</v>
      </c>
      <c r="B463" s="3">
        <v>16.645299999999999</v>
      </c>
      <c r="C463" s="3">
        <v>15.331</v>
      </c>
    </row>
    <row r="464" spans="1:3" ht="13" x14ac:dyDescent="0.15">
      <c r="A464" s="3">
        <v>17.436399999999999</v>
      </c>
      <c r="B464" s="3">
        <v>17.755700000000001</v>
      </c>
      <c r="C464" s="3">
        <v>16.880199999999999</v>
      </c>
    </row>
    <row r="465" spans="1:3" ht="13" x14ac:dyDescent="0.15">
      <c r="A465" s="3">
        <v>17.223400000000002</v>
      </c>
      <c r="B465" s="3">
        <v>16.627500000000001</v>
      </c>
      <c r="C465" s="3">
        <v>15.3485</v>
      </c>
    </row>
    <row r="466" spans="1:3" ht="13" x14ac:dyDescent="0.15">
      <c r="A466" s="3">
        <v>17.742999999999999</v>
      </c>
      <c r="B466" s="3">
        <v>17.198899999999998</v>
      </c>
      <c r="C466" s="3">
        <v>17.1572</v>
      </c>
    </row>
    <row r="467" spans="1:3" ht="13" x14ac:dyDescent="0.15">
      <c r="A467" s="3">
        <v>16.6313</v>
      </c>
      <c r="B467" s="3">
        <v>16.549199999999999</v>
      </c>
      <c r="C467" s="3">
        <v>15.060700000000001</v>
      </c>
    </row>
    <row r="468" spans="1:3" ht="13" x14ac:dyDescent="0.15">
      <c r="A468" s="3">
        <v>17.526499999999999</v>
      </c>
      <c r="B468" s="3">
        <v>17.075199999999999</v>
      </c>
      <c r="C468" s="3">
        <v>15.9796</v>
      </c>
    </row>
    <row r="469" spans="1:3" ht="13" x14ac:dyDescent="0.15">
      <c r="A469" s="3">
        <v>16.5244</v>
      </c>
      <c r="B469" s="3">
        <v>15.795999999999999</v>
      </c>
      <c r="C469" s="3">
        <v>15.0756</v>
      </c>
    </row>
    <row r="470" spans="1:3" ht="13" x14ac:dyDescent="0.15">
      <c r="A470" s="3">
        <v>17.792999999999999</v>
      </c>
      <c r="B470" s="3">
        <v>16.854500000000002</v>
      </c>
      <c r="C470" s="3">
        <v>16.642700000000001</v>
      </c>
    </row>
    <row r="471" spans="1:3" ht="13" x14ac:dyDescent="0.15">
      <c r="A471" s="3">
        <v>16.430299999999999</v>
      </c>
      <c r="B471" s="3">
        <v>15.908200000000001</v>
      </c>
      <c r="C471" s="3">
        <v>15.407299999999999</v>
      </c>
    </row>
    <row r="472" spans="1:3" ht="13" x14ac:dyDescent="0.15">
      <c r="A472" s="3">
        <v>17.903099999999998</v>
      </c>
      <c r="B472" s="3">
        <v>17.339200000000002</v>
      </c>
      <c r="C472" s="3">
        <v>16.5198</v>
      </c>
    </row>
    <row r="473" spans="1:3" ht="13" x14ac:dyDescent="0.15">
      <c r="A473" s="3">
        <v>16.421500000000002</v>
      </c>
      <c r="B473" s="3">
        <v>15.916499999999999</v>
      </c>
      <c r="C473" s="3">
        <v>15.5482</v>
      </c>
    </row>
    <row r="474" spans="1:3" ht="13" x14ac:dyDescent="0.15">
      <c r="A474" s="3">
        <v>17.689399999999999</v>
      </c>
      <c r="B474" s="3">
        <v>17.200099999999999</v>
      </c>
      <c r="C474" s="3">
        <v>16.321000000000002</v>
      </c>
    </row>
    <row r="475" spans="1:3" ht="13" x14ac:dyDescent="0.15">
      <c r="A475" s="3">
        <v>16.784300000000002</v>
      </c>
      <c r="B475" s="3">
        <v>16.395399999999999</v>
      </c>
      <c r="C475" s="3">
        <v>15.435</v>
      </c>
    </row>
    <row r="476" spans="1:3" ht="13" x14ac:dyDescent="0.15">
      <c r="A476" s="3">
        <v>17.734300000000001</v>
      </c>
      <c r="B476" s="3">
        <v>17.529399999999999</v>
      </c>
      <c r="C476" s="3">
        <v>16.390599999999999</v>
      </c>
    </row>
    <row r="477" spans="1:3" ht="13" x14ac:dyDescent="0.15">
      <c r="A477" s="3">
        <v>16.601400000000002</v>
      </c>
      <c r="B477" s="3">
        <v>15.9604</v>
      </c>
      <c r="C477" s="3">
        <v>15.590299999999999</v>
      </c>
    </row>
    <row r="478" spans="1:3" ht="13" x14ac:dyDescent="0.15">
      <c r="A478" s="3">
        <v>18.046199999999999</v>
      </c>
      <c r="B478" s="3">
        <v>16.449100000000001</v>
      </c>
      <c r="C478" s="3">
        <v>16.3124</v>
      </c>
    </row>
    <row r="479" spans="1:3" ht="13" x14ac:dyDescent="0.15">
      <c r="A479" s="3">
        <v>16.031400000000001</v>
      </c>
      <c r="B479" s="3">
        <v>15.8384</v>
      </c>
      <c r="C479" s="3">
        <v>14.9138</v>
      </c>
    </row>
    <row r="480" spans="1:3" ht="13" x14ac:dyDescent="0.15">
      <c r="A480" s="3">
        <v>17.368500000000001</v>
      </c>
      <c r="B480" s="3">
        <v>16.8903</v>
      </c>
      <c r="C480" s="3">
        <v>16.065300000000001</v>
      </c>
    </row>
    <row r="481" spans="1:3" ht="13" x14ac:dyDescent="0.15">
      <c r="A481" s="3">
        <v>15.8811</v>
      </c>
      <c r="B481" s="3">
        <v>15.514799999999999</v>
      </c>
      <c r="C481" s="3">
        <v>14.8156</v>
      </c>
    </row>
    <row r="482" spans="1:3" ht="13" x14ac:dyDescent="0.15">
      <c r="A482" s="3">
        <v>17.036200000000001</v>
      </c>
      <c r="B482" s="3">
        <v>16.351500000000001</v>
      </c>
      <c r="C482" s="3">
        <v>15.542299999999999</v>
      </c>
    </row>
    <row r="483" spans="1:3" ht="13" x14ac:dyDescent="0.15">
      <c r="A483" s="3">
        <v>15.5945</v>
      </c>
      <c r="B483" s="3">
        <v>15.1534</v>
      </c>
      <c r="C483" s="3">
        <v>14.3415</v>
      </c>
    </row>
    <row r="484" spans="1:3" ht="13" x14ac:dyDescent="0.15">
      <c r="A484" s="3">
        <v>15.462</v>
      </c>
      <c r="B484" s="3">
        <v>15.284000000000001</v>
      </c>
      <c r="C484" s="3">
        <v>15.537000000000001</v>
      </c>
    </row>
    <row r="485" spans="1:3" ht="13" x14ac:dyDescent="0.15">
      <c r="A485" s="3">
        <v>14.647600000000001</v>
      </c>
      <c r="B485" s="3">
        <v>14.791700000000001</v>
      </c>
      <c r="C485" s="3">
        <v>13.797700000000001</v>
      </c>
    </row>
    <row r="486" spans="1:3" ht="13" x14ac:dyDescent="0.15">
      <c r="A486" s="3">
        <v>15.456</v>
      </c>
      <c r="B486" s="3">
        <v>15.1958</v>
      </c>
      <c r="C486" s="3">
        <v>15.060700000000001</v>
      </c>
    </row>
    <row r="487" spans="1:3" ht="13" x14ac:dyDescent="0.15">
      <c r="A487" s="3">
        <v>14.222300000000001</v>
      </c>
      <c r="B487" s="3">
        <v>14.3827</v>
      </c>
      <c r="C487" s="3">
        <v>13.752800000000001</v>
      </c>
    </row>
    <row r="488" spans="1:3" ht="13" x14ac:dyDescent="0.15">
      <c r="A488" s="3">
        <v>14.8024</v>
      </c>
      <c r="B488" s="3">
        <v>14.445600000000001</v>
      </c>
      <c r="C488" s="3">
        <v>13.8483</v>
      </c>
    </row>
    <row r="489" spans="1:3" ht="13" x14ac:dyDescent="0.15">
      <c r="A489" s="3">
        <v>13.9947</v>
      </c>
      <c r="B489" s="3">
        <v>13.094900000000001</v>
      </c>
      <c r="C489" s="3">
        <v>12.614699999999999</v>
      </c>
    </row>
    <row r="490" spans="1:3" ht="13" x14ac:dyDescent="0.15">
      <c r="A490" s="3">
        <v>13.9533</v>
      </c>
      <c r="B490" s="3">
        <v>13.600300000000001</v>
      </c>
      <c r="C490" s="3">
        <v>13.586399999999999</v>
      </c>
    </row>
    <row r="491" spans="1:3" ht="13" x14ac:dyDescent="0.15">
      <c r="A491" s="3">
        <v>13.283799999999999</v>
      </c>
      <c r="B491" s="3">
        <v>12.6127</v>
      </c>
      <c r="C491" s="3">
        <v>12.2186</v>
      </c>
    </row>
    <row r="492" spans="1:3" ht="13" x14ac:dyDescent="0.15">
      <c r="A492" s="3">
        <v>13.3268</v>
      </c>
      <c r="B492" s="3">
        <v>12.9404</v>
      </c>
      <c r="C492" s="3">
        <v>12.9686</v>
      </c>
    </row>
    <row r="493" spans="1:3" ht="13" x14ac:dyDescent="0.15">
      <c r="A493" s="3">
        <v>12.500999999999999</v>
      </c>
      <c r="B493" s="3">
        <v>12.1713</v>
      </c>
      <c r="C493" s="3">
        <v>11.4247</v>
      </c>
    </row>
    <row r="494" spans="1:3" ht="13" x14ac:dyDescent="0.15">
      <c r="A494" s="3">
        <v>12.908200000000001</v>
      </c>
      <c r="B494" s="3">
        <v>12.6014</v>
      </c>
      <c r="C494" s="3">
        <v>12.106</v>
      </c>
    </row>
    <row r="495" spans="1:3" ht="13" x14ac:dyDescent="0.15">
      <c r="A495" s="3">
        <v>11.714499999999999</v>
      </c>
      <c r="B495" s="3">
        <v>11.606299999999999</v>
      </c>
      <c r="C495" s="3">
        <v>11.071199999999999</v>
      </c>
    </row>
    <row r="496" spans="1:3" ht="13" x14ac:dyDescent="0.15">
      <c r="A496" s="3">
        <v>11.6493</v>
      </c>
      <c r="B496" s="3">
        <v>11.3391</v>
      </c>
      <c r="C496" s="3">
        <v>11.172800000000001</v>
      </c>
    </row>
    <row r="497" spans="1:3" ht="13" x14ac:dyDescent="0.15">
      <c r="A497" s="3">
        <v>11.262700000000001</v>
      </c>
      <c r="B497" s="3">
        <v>10.998200000000001</v>
      </c>
      <c r="C497" s="3">
        <v>10.6264</v>
      </c>
    </row>
    <row r="498" spans="1:3" ht="13" x14ac:dyDescent="0.15">
      <c r="A498" s="3">
        <v>10.7767</v>
      </c>
      <c r="B498" s="3">
        <v>10.7887</v>
      </c>
      <c r="C498" s="3">
        <v>10.340199999999999</v>
      </c>
    </row>
    <row r="499" spans="1:3" ht="13" x14ac:dyDescent="0.15">
      <c r="A499" s="3">
        <v>10.397</v>
      </c>
      <c r="B499" s="3">
        <v>10.1456</v>
      </c>
      <c r="C499" s="3">
        <v>9.6663999999999994</v>
      </c>
    </row>
    <row r="500" spans="1:3" ht="13" x14ac:dyDescent="0.15">
      <c r="A500" s="3">
        <v>10.0665</v>
      </c>
      <c r="B500" s="3">
        <v>9.9039000000000001</v>
      </c>
      <c r="C500" s="3">
        <v>9.7161000000000008</v>
      </c>
    </row>
    <row r="501" spans="1:3" ht="13" x14ac:dyDescent="0.15">
      <c r="A501" s="3">
        <v>9.2921999999999993</v>
      </c>
      <c r="B501" s="3">
        <v>8.9760000000000009</v>
      </c>
      <c r="C501" s="3">
        <v>8.9318000000000008</v>
      </c>
    </row>
    <row r="502" spans="1:3" ht="13" x14ac:dyDescent="0.15">
      <c r="A502" s="3">
        <v>8.9743999999999993</v>
      </c>
      <c r="B502" s="3">
        <v>8.7181999999999995</v>
      </c>
      <c r="C502" s="3">
        <v>8.5817999999999994</v>
      </c>
    </row>
    <row r="503" spans="1:3" ht="13" x14ac:dyDescent="0.15">
      <c r="A503" s="3">
        <v>8.4052000000000007</v>
      </c>
      <c r="B503" s="3">
        <v>8.1417000000000002</v>
      </c>
      <c r="C503" s="3">
        <v>7.9520999999999997</v>
      </c>
    </row>
    <row r="504" spans="1:3" ht="13" x14ac:dyDescent="0.15">
      <c r="A504" s="3">
        <v>7.7332000000000001</v>
      </c>
      <c r="B504" s="3">
        <v>7.5542999999999996</v>
      </c>
      <c r="C504" s="3">
        <v>7.3624999999999998</v>
      </c>
    </row>
    <row r="505" spans="1:3" ht="13" x14ac:dyDescent="0.15">
      <c r="A505" s="3">
        <v>7.2563000000000004</v>
      </c>
      <c r="B505" s="3">
        <v>7.1452</v>
      </c>
      <c r="C505" s="3">
        <v>6.9485000000000001</v>
      </c>
    </row>
    <row r="506" spans="1:3" ht="13" x14ac:dyDescent="0.15">
      <c r="A506" s="3">
        <v>6.4694000000000003</v>
      </c>
      <c r="B506" s="3">
        <v>6.3811999999999998</v>
      </c>
      <c r="C506" s="3">
        <v>6.2934999999999999</v>
      </c>
    </row>
    <row r="507" spans="1:3" ht="13" x14ac:dyDescent="0.15">
      <c r="A507" s="3">
        <v>7.1561000000000003</v>
      </c>
      <c r="B507" s="3">
        <v>7.1658999999999997</v>
      </c>
      <c r="C507" s="3">
        <v>7.1428000000000003</v>
      </c>
    </row>
    <row r="508" spans="1:3" ht="13" x14ac:dyDescent="0.15">
      <c r="A508" s="3">
        <v>5.0617999999999999</v>
      </c>
      <c r="B508" s="3">
        <v>4.9779</v>
      </c>
      <c r="C508" s="3">
        <v>4.8657000000000004</v>
      </c>
    </row>
    <row r="509" spans="1:3" ht="13" x14ac:dyDescent="0.15">
      <c r="A509" s="3">
        <v>5.1853999999999996</v>
      </c>
      <c r="B509" s="3">
        <v>5.1696999999999997</v>
      </c>
      <c r="C509" s="3">
        <v>5.1638000000000002</v>
      </c>
    </row>
    <row r="510" spans="1:3" ht="13" x14ac:dyDescent="0.15">
      <c r="A510" s="3">
        <v>3.4582000000000002</v>
      </c>
      <c r="B510" s="3">
        <v>3.4378000000000002</v>
      </c>
      <c r="C510" s="3">
        <v>3.3723000000000001</v>
      </c>
    </row>
    <row r="511" spans="1:3" ht="13" x14ac:dyDescent="0.15">
      <c r="A511" s="3">
        <v>3.1686000000000001</v>
      </c>
      <c r="B511" s="3">
        <v>3.1673</v>
      </c>
      <c r="C511" s="3">
        <v>3.1637</v>
      </c>
    </row>
    <row r="512" spans="1:3" ht="13" x14ac:dyDescent="0.15">
      <c r="A512" s="3">
        <v>1.845</v>
      </c>
      <c r="B512" s="3">
        <v>1.8211999999999999</v>
      </c>
      <c r="C512" s="3">
        <v>1.8075000000000001</v>
      </c>
    </row>
    <row r="513" spans="1:3" ht="13" x14ac:dyDescent="0.15">
      <c r="A513" s="3">
        <v>1.0677000000000001</v>
      </c>
      <c r="B513" s="3">
        <v>1.0669999999999999</v>
      </c>
      <c r="C513" s="3">
        <v>1.0658000000000001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performance</vt:lpstr>
      <vt:lpstr>ACT energy</vt:lpstr>
      <vt:lpstr>DRAM energy</vt:lpstr>
      <vt:lpstr>DRAM energy stack</vt:lpstr>
      <vt:lpstr>CNN+MLP</vt:lpstr>
      <vt:lpstr>Rodinia</vt:lpstr>
      <vt:lpstr>profile</vt:lpstr>
      <vt:lpstr>needle-study</vt:lpstr>
      <vt:lpstr>alexnet</vt:lpstr>
      <vt:lpstr>mlpm</vt:lpstr>
      <vt:lpstr>CNN results</vt:lpstr>
      <vt:lpstr>backprop</vt:lpstr>
      <vt:lpstr>needleman-wunsch</vt:lpstr>
      <vt:lpstr>leukocyte</vt:lpstr>
      <vt:lpstr>K-means</vt:lpstr>
      <vt:lpstr>BFS</vt:lpstr>
      <vt:lpstr>B+tree</vt:lpstr>
      <vt:lpstr>hotspot</vt:lpstr>
      <vt:lpstr>streamcluster</vt:lpstr>
      <vt:lpstr>STREAM</vt:lpstr>
      <vt:lpstr>STREAM2</vt:lpstr>
      <vt:lpstr>시트9</vt:lpstr>
      <vt:lpstr>baseVSpostedCAS</vt:lpstr>
      <vt:lpstr>sweeping_needle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김남호</cp:lastModifiedBy>
  <dcterms:created xsi:type="dcterms:W3CDTF">2018-11-02T04:10:51Z</dcterms:created>
  <dcterms:modified xsi:type="dcterms:W3CDTF">2019-01-26T11:18:02Z</dcterms:modified>
</cp:coreProperties>
</file>