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7.6年假剩余情况" sheetId="1" r:id="rId1"/>
    <sheet name="2017.6加班调休剩余情况" sheetId="2" r:id="rId2"/>
  </sheets>
  <definedNames>
    <definedName name="_xlnm._FilterDatabase" localSheetId="0" hidden="1">'2017.6年假剩余情况'!$A$1:$AH$112</definedName>
  </definedNames>
  <calcPr calcId="152511"/>
</workbook>
</file>

<file path=xl/calcChain.xml><?xml version="1.0" encoding="utf-8"?>
<calcChain xmlns="http://schemas.openxmlformats.org/spreadsheetml/2006/main">
  <c r="F17" i="2" l="1"/>
  <c r="F4" i="2"/>
  <c r="G4" i="2"/>
  <c r="F16" i="2"/>
  <c r="F15" i="2"/>
  <c r="F14" i="2"/>
  <c r="F13" i="2"/>
  <c r="F12" i="2"/>
  <c r="F11" i="2"/>
  <c r="F10" i="2"/>
  <c r="F9" i="2"/>
  <c r="F8" i="2"/>
  <c r="F7" i="2"/>
  <c r="F6" i="2"/>
  <c r="F5" i="2"/>
  <c r="F3" i="2"/>
  <c r="F2" i="2"/>
  <c r="P52" i="1" l="1"/>
  <c r="Q52" i="1" s="1"/>
  <c r="O52" i="1"/>
  <c r="H52" i="1"/>
  <c r="K52" i="1"/>
  <c r="L52" i="1"/>
  <c r="M52" i="1"/>
  <c r="A52" i="1"/>
  <c r="N52" i="1" l="1"/>
  <c r="R52" i="1" s="1"/>
  <c r="S52" i="1" s="1"/>
  <c r="J52" i="1"/>
  <c r="P42" i="1" l="1"/>
  <c r="Q42" i="1" s="1"/>
  <c r="O42" i="1"/>
  <c r="H42" i="1"/>
  <c r="J42" i="1" s="1"/>
  <c r="K42" i="1"/>
  <c r="L42" i="1"/>
  <c r="M42" i="1"/>
  <c r="A43" i="1"/>
  <c r="P41" i="1"/>
  <c r="Q41" i="1" s="1"/>
  <c r="P43" i="1"/>
  <c r="O41" i="1"/>
  <c r="H41" i="1"/>
  <c r="J41" i="1" s="1"/>
  <c r="K41" i="1"/>
  <c r="L41" i="1"/>
  <c r="M41" i="1"/>
  <c r="A42" i="1"/>
  <c r="N42" i="1" l="1"/>
  <c r="R42" i="1" s="1"/>
  <c r="S42" i="1" s="1"/>
  <c r="N41" i="1"/>
  <c r="R41" i="1" s="1"/>
  <c r="S41" i="1" s="1"/>
  <c r="P28" i="1" l="1"/>
  <c r="Q28" i="1" s="1"/>
  <c r="O28" i="1"/>
  <c r="M28" i="1"/>
  <c r="L28" i="1"/>
  <c r="K28" i="1"/>
  <c r="H28" i="1"/>
  <c r="J28" i="1" s="1"/>
  <c r="A28" i="1"/>
  <c r="P17" i="1"/>
  <c r="Q17" i="1" s="1"/>
  <c r="O17" i="1"/>
  <c r="M17" i="1"/>
  <c r="L17" i="1"/>
  <c r="K17" i="1"/>
  <c r="H17" i="1"/>
  <c r="J17" i="1" s="1"/>
  <c r="A17" i="1"/>
  <c r="P5" i="1"/>
  <c r="Q5" i="1" s="1"/>
  <c r="O5" i="1"/>
  <c r="M5" i="1"/>
  <c r="L5" i="1"/>
  <c r="K5" i="1"/>
  <c r="H5" i="1"/>
  <c r="J5" i="1" s="1"/>
  <c r="A5" i="1"/>
  <c r="P73" i="1"/>
  <c r="Q73" i="1" s="1"/>
  <c r="O73" i="1"/>
  <c r="M73" i="1"/>
  <c r="L73" i="1"/>
  <c r="K73" i="1"/>
  <c r="H73" i="1"/>
  <c r="J73" i="1" s="1"/>
  <c r="A73" i="1"/>
  <c r="P72" i="1"/>
  <c r="Q72" i="1" s="1"/>
  <c r="O72" i="1"/>
  <c r="M72" i="1"/>
  <c r="L72" i="1"/>
  <c r="K72" i="1"/>
  <c r="H72" i="1"/>
  <c r="J72" i="1" s="1"/>
  <c r="A72" i="1"/>
  <c r="P103" i="1"/>
  <c r="Q103" i="1" s="1"/>
  <c r="O103" i="1"/>
  <c r="M103" i="1"/>
  <c r="L103" i="1"/>
  <c r="K103" i="1"/>
  <c r="H103" i="1"/>
  <c r="J103" i="1" s="1"/>
  <c r="A103" i="1"/>
  <c r="P102" i="1"/>
  <c r="Q102" i="1" s="1"/>
  <c r="O102" i="1"/>
  <c r="M102" i="1"/>
  <c r="L102" i="1"/>
  <c r="K102" i="1"/>
  <c r="H102" i="1"/>
  <c r="J102" i="1" s="1"/>
  <c r="A102" i="1"/>
  <c r="P92" i="1"/>
  <c r="Q92" i="1" s="1"/>
  <c r="O92" i="1"/>
  <c r="M92" i="1"/>
  <c r="L92" i="1"/>
  <c r="K92" i="1"/>
  <c r="H92" i="1"/>
  <c r="J92" i="1" s="1"/>
  <c r="A92" i="1"/>
  <c r="P76" i="1"/>
  <c r="Q76" i="1" s="1"/>
  <c r="O76" i="1"/>
  <c r="M76" i="1"/>
  <c r="L76" i="1"/>
  <c r="K76" i="1"/>
  <c r="H76" i="1"/>
  <c r="J76" i="1" s="1"/>
  <c r="A76" i="1"/>
  <c r="P75" i="1"/>
  <c r="Q75" i="1" s="1"/>
  <c r="O75" i="1"/>
  <c r="M75" i="1"/>
  <c r="L75" i="1"/>
  <c r="K75" i="1"/>
  <c r="H75" i="1"/>
  <c r="J75" i="1" s="1"/>
  <c r="A75" i="1"/>
  <c r="P61" i="1"/>
  <c r="Q61" i="1" s="1"/>
  <c r="O61" i="1"/>
  <c r="M61" i="1"/>
  <c r="L61" i="1"/>
  <c r="K61" i="1"/>
  <c r="H61" i="1"/>
  <c r="J61" i="1" s="1"/>
  <c r="A61" i="1"/>
  <c r="P44" i="1"/>
  <c r="Q44" i="1" s="1"/>
  <c r="O44" i="1"/>
  <c r="M44" i="1"/>
  <c r="L44" i="1"/>
  <c r="K44" i="1"/>
  <c r="H44" i="1"/>
  <c r="J44" i="1" s="1"/>
  <c r="A44" i="1"/>
  <c r="P31" i="1"/>
  <c r="Q31" i="1" s="1"/>
  <c r="O31" i="1"/>
  <c r="M31" i="1"/>
  <c r="L31" i="1"/>
  <c r="K31" i="1"/>
  <c r="H31" i="1"/>
  <c r="J31" i="1" s="1"/>
  <c r="A31" i="1"/>
  <c r="P15" i="1"/>
  <c r="Q15" i="1" s="1"/>
  <c r="O15" i="1"/>
  <c r="M15" i="1"/>
  <c r="L15" i="1"/>
  <c r="K15" i="1"/>
  <c r="H15" i="1"/>
  <c r="J15" i="1" s="1"/>
  <c r="A15" i="1"/>
  <c r="P112" i="1"/>
  <c r="Q112" i="1" s="1"/>
  <c r="O112" i="1"/>
  <c r="M112" i="1"/>
  <c r="L112" i="1"/>
  <c r="K112" i="1"/>
  <c r="H112" i="1"/>
  <c r="J112" i="1" s="1"/>
  <c r="A112" i="1"/>
  <c r="P111" i="1"/>
  <c r="Q111" i="1" s="1"/>
  <c r="O111" i="1"/>
  <c r="M111" i="1"/>
  <c r="L111" i="1"/>
  <c r="K111" i="1"/>
  <c r="H111" i="1"/>
  <c r="J111" i="1" s="1"/>
  <c r="A111" i="1"/>
  <c r="P110" i="1"/>
  <c r="Q110" i="1" s="1"/>
  <c r="O110" i="1"/>
  <c r="M110" i="1"/>
  <c r="L110" i="1"/>
  <c r="K110" i="1"/>
  <c r="H110" i="1"/>
  <c r="J110" i="1" s="1"/>
  <c r="A110" i="1"/>
  <c r="P109" i="1"/>
  <c r="Q109" i="1" s="1"/>
  <c r="O109" i="1"/>
  <c r="M109" i="1"/>
  <c r="L109" i="1"/>
  <c r="K109" i="1"/>
  <c r="H109" i="1"/>
  <c r="J109" i="1" s="1"/>
  <c r="A109" i="1"/>
  <c r="P108" i="1"/>
  <c r="Q108" i="1" s="1"/>
  <c r="O108" i="1"/>
  <c r="H108" i="1"/>
  <c r="J108" i="1" s="1"/>
  <c r="N108" i="1" s="1"/>
  <c r="A108" i="1"/>
  <c r="P107" i="1"/>
  <c r="Q107" i="1" s="1"/>
  <c r="O107" i="1"/>
  <c r="H107" i="1"/>
  <c r="J107" i="1" s="1"/>
  <c r="N107" i="1" s="1"/>
  <c r="A107" i="1"/>
  <c r="P106" i="1"/>
  <c r="Q106" i="1" s="1"/>
  <c r="O106" i="1"/>
  <c r="H106" i="1"/>
  <c r="J106" i="1" s="1"/>
  <c r="N106" i="1" s="1"/>
  <c r="A106" i="1"/>
  <c r="P105" i="1"/>
  <c r="Q105" i="1" s="1"/>
  <c r="O105" i="1"/>
  <c r="M105" i="1"/>
  <c r="L105" i="1"/>
  <c r="K105" i="1"/>
  <c r="H105" i="1"/>
  <c r="J105" i="1" s="1"/>
  <c r="A105" i="1"/>
  <c r="P104" i="1"/>
  <c r="Q104" i="1" s="1"/>
  <c r="O104" i="1"/>
  <c r="M104" i="1"/>
  <c r="L104" i="1"/>
  <c r="K104" i="1"/>
  <c r="H104" i="1"/>
  <c r="J104" i="1" s="1"/>
  <c r="A104" i="1"/>
  <c r="P101" i="1"/>
  <c r="Q101" i="1" s="1"/>
  <c r="O101" i="1"/>
  <c r="M101" i="1"/>
  <c r="L101" i="1"/>
  <c r="K101" i="1"/>
  <c r="H101" i="1"/>
  <c r="J101" i="1" s="1"/>
  <c r="A101" i="1"/>
  <c r="P100" i="1"/>
  <c r="Q100" i="1" s="1"/>
  <c r="O100" i="1"/>
  <c r="M100" i="1"/>
  <c r="L100" i="1"/>
  <c r="K100" i="1"/>
  <c r="H100" i="1"/>
  <c r="J100" i="1" s="1"/>
  <c r="A100" i="1"/>
  <c r="P99" i="1"/>
  <c r="Q99" i="1" s="1"/>
  <c r="O99" i="1"/>
  <c r="M99" i="1"/>
  <c r="L99" i="1"/>
  <c r="K99" i="1"/>
  <c r="H99" i="1"/>
  <c r="J99" i="1" s="1"/>
  <c r="A99" i="1"/>
  <c r="P98" i="1"/>
  <c r="Q98" i="1" s="1"/>
  <c r="O98" i="1"/>
  <c r="M98" i="1"/>
  <c r="L98" i="1"/>
  <c r="K98" i="1"/>
  <c r="H98" i="1"/>
  <c r="J98" i="1" s="1"/>
  <c r="A98" i="1"/>
  <c r="P97" i="1"/>
  <c r="Q97" i="1" s="1"/>
  <c r="O97" i="1"/>
  <c r="H97" i="1"/>
  <c r="J97" i="1" s="1"/>
  <c r="N97" i="1" s="1"/>
  <c r="A97" i="1"/>
  <c r="P96" i="1"/>
  <c r="Q96" i="1" s="1"/>
  <c r="O96" i="1"/>
  <c r="M96" i="1"/>
  <c r="L96" i="1"/>
  <c r="K96" i="1"/>
  <c r="H96" i="1"/>
  <c r="J96" i="1" s="1"/>
  <c r="A96" i="1"/>
  <c r="P95" i="1"/>
  <c r="Q95" i="1" s="1"/>
  <c r="O95" i="1"/>
  <c r="M95" i="1"/>
  <c r="L95" i="1"/>
  <c r="K95" i="1"/>
  <c r="H95" i="1"/>
  <c r="J95" i="1" s="1"/>
  <c r="A95" i="1"/>
  <c r="P94" i="1"/>
  <c r="Q94" i="1" s="1"/>
  <c r="O94" i="1"/>
  <c r="M94" i="1"/>
  <c r="L94" i="1"/>
  <c r="K94" i="1"/>
  <c r="H94" i="1"/>
  <c r="J94" i="1" s="1"/>
  <c r="A94" i="1"/>
  <c r="P93" i="1"/>
  <c r="Q93" i="1" s="1"/>
  <c r="O93" i="1"/>
  <c r="M93" i="1"/>
  <c r="L93" i="1"/>
  <c r="K93" i="1"/>
  <c r="H93" i="1"/>
  <c r="J93" i="1" s="1"/>
  <c r="A93" i="1"/>
  <c r="P91" i="1"/>
  <c r="Q91" i="1" s="1"/>
  <c r="O91" i="1"/>
  <c r="M91" i="1"/>
  <c r="L91" i="1"/>
  <c r="K91" i="1"/>
  <c r="H91" i="1"/>
  <c r="J91" i="1" s="1"/>
  <c r="A91" i="1"/>
  <c r="P90" i="1"/>
  <c r="Q90" i="1" s="1"/>
  <c r="O90" i="1"/>
  <c r="M90" i="1"/>
  <c r="L90" i="1"/>
  <c r="K90" i="1"/>
  <c r="H90" i="1"/>
  <c r="J90" i="1" s="1"/>
  <c r="A90" i="1"/>
  <c r="P89" i="1"/>
  <c r="Q89" i="1" s="1"/>
  <c r="O89" i="1"/>
  <c r="M89" i="1"/>
  <c r="L89" i="1"/>
  <c r="K89" i="1"/>
  <c r="H89" i="1"/>
  <c r="J89" i="1" s="1"/>
  <c r="A89" i="1"/>
  <c r="P88" i="1"/>
  <c r="Q88" i="1" s="1"/>
  <c r="O88" i="1"/>
  <c r="M88" i="1"/>
  <c r="L88" i="1"/>
  <c r="K88" i="1"/>
  <c r="H88" i="1"/>
  <c r="J88" i="1" s="1"/>
  <c r="A88" i="1"/>
  <c r="P87" i="1"/>
  <c r="Q87" i="1" s="1"/>
  <c r="O87" i="1"/>
  <c r="M87" i="1"/>
  <c r="L87" i="1"/>
  <c r="K87" i="1"/>
  <c r="H87" i="1"/>
  <c r="J87" i="1" s="1"/>
  <c r="A87" i="1"/>
  <c r="P86" i="1"/>
  <c r="Q86" i="1" s="1"/>
  <c r="O86" i="1"/>
  <c r="M86" i="1"/>
  <c r="L86" i="1"/>
  <c r="K86" i="1"/>
  <c r="H86" i="1"/>
  <c r="J86" i="1" s="1"/>
  <c r="A86" i="1"/>
  <c r="P85" i="1"/>
  <c r="Q85" i="1" s="1"/>
  <c r="O85" i="1"/>
  <c r="M85" i="1"/>
  <c r="L85" i="1"/>
  <c r="K85" i="1"/>
  <c r="H85" i="1"/>
  <c r="J85" i="1" s="1"/>
  <c r="A85" i="1"/>
  <c r="P84" i="1"/>
  <c r="Q84" i="1" s="1"/>
  <c r="O84" i="1"/>
  <c r="M84" i="1"/>
  <c r="L84" i="1"/>
  <c r="K84" i="1"/>
  <c r="H84" i="1"/>
  <c r="J84" i="1" s="1"/>
  <c r="A84" i="1"/>
  <c r="P83" i="1"/>
  <c r="Q83" i="1" s="1"/>
  <c r="O83" i="1"/>
  <c r="M83" i="1"/>
  <c r="L83" i="1"/>
  <c r="K83" i="1"/>
  <c r="H83" i="1"/>
  <c r="J83" i="1" s="1"/>
  <c r="A83" i="1"/>
  <c r="P82" i="1"/>
  <c r="Q82" i="1" s="1"/>
  <c r="O82" i="1"/>
  <c r="H82" i="1"/>
  <c r="J82" i="1" s="1"/>
  <c r="N82" i="1" s="1"/>
  <c r="A82" i="1"/>
  <c r="P81" i="1"/>
  <c r="Q81" i="1" s="1"/>
  <c r="O81" i="1"/>
  <c r="M81" i="1"/>
  <c r="L81" i="1"/>
  <c r="K81" i="1"/>
  <c r="H81" i="1"/>
  <c r="J81" i="1" s="1"/>
  <c r="A81" i="1"/>
  <c r="P80" i="1"/>
  <c r="Q80" i="1" s="1"/>
  <c r="O80" i="1"/>
  <c r="M80" i="1"/>
  <c r="L80" i="1"/>
  <c r="K80" i="1"/>
  <c r="H80" i="1"/>
  <c r="J80" i="1" s="1"/>
  <c r="A80" i="1"/>
  <c r="P79" i="1"/>
  <c r="Q79" i="1" s="1"/>
  <c r="O79" i="1"/>
  <c r="M79" i="1"/>
  <c r="L79" i="1"/>
  <c r="K79" i="1"/>
  <c r="H79" i="1"/>
  <c r="J79" i="1" s="1"/>
  <c r="A79" i="1"/>
  <c r="P78" i="1"/>
  <c r="Q78" i="1" s="1"/>
  <c r="O78" i="1"/>
  <c r="M78" i="1"/>
  <c r="L78" i="1"/>
  <c r="K78" i="1"/>
  <c r="H78" i="1"/>
  <c r="J78" i="1" s="1"/>
  <c r="A78" i="1"/>
  <c r="P77" i="1"/>
  <c r="Q77" i="1" s="1"/>
  <c r="O77" i="1"/>
  <c r="M77" i="1"/>
  <c r="L77" i="1"/>
  <c r="K77" i="1"/>
  <c r="H77" i="1"/>
  <c r="J77" i="1" s="1"/>
  <c r="A77" i="1"/>
  <c r="P74" i="1"/>
  <c r="Q74" i="1" s="1"/>
  <c r="O74" i="1"/>
  <c r="M74" i="1"/>
  <c r="L74" i="1"/>
  <c r="K74" i="1"/>
  <c r="H74" i="1"/>
  <c r="J74" i="1" s="1"/>
  <c r="A74" i="1"/>
  <c r="P71" i="1"/>
  <c r="Q71" i="1" s="1"/>
  <c r="O71" i="1"/>
  <c r="M71" i="1"/>
  <c r="L71" i="1"/>
  <c r="K71" i="1"/>
  <c r="H71" i="1"/>
  <c r="J71" i="1" s="1"/>
  <c r="A71" i="1"/>
  <c r="P70" i="1"/>
  <c r="Q70" i="1" s="1"/>
  <c r="O70" i="1"/>
  <c r="M70" i="1"/>
  <c r="L70" i="1"/>
  <c r="K70" i="1"/>
  <c r="H70" i="1"/>
  <c r="J70" i="1" s="1"/>
  <c r="A70" i="1"/>
  <c r="P69" i="1"/>
  <c r="Q69" i="1" s="1"/>
  <c r="O69" i="1"/>
  <c r="M69" i="1"/>
  <c r="L69" i="1"/>
  <c r="K69" i="1"/>
  <c r="H69" i="1"/>
  <c r="J69" i="1" s="1"/>
  <c r="A69" i="1"/>
  <c r="P68" i="1"/>
  <c r="Q68" i="1" s="1"/>
  <c r="O68" i="1"/>
  <c r="M68" i="1"/>
  <c r="L68" i="1"/>
  <c r="K68" i="1"/>
  <c r="H68" i="1"/>
  <c r="J68" i="1" s="1"/>
  <c r="A68" i="1"/>
  <c r="P67" i="1"/>
  <c r="Q67" i="1" s="1"/>
  <c r="O67" i="1"/>
  <c r="M67" i="1"/>
  <c r="L67" i="1"/>
  <c r="K67" i="1"/>
  <c r="H67" i="1"/>
  <c r="J67" i="1" s="1"/>
  <c r="A67" i="1"/>
  <c r="P66" i="1"/>
  <c r="Q66" i="1" s="1"/>
  <c r="O66" i="1"/>
  <c r="M66" i="1"/>
  <c r="L66" i="1"/>
  <c r="K66" i="1"/>
  <c r="H66" i="1"/>
  <c r="J66" i="1" s="1"/>
  <c r="A66" i="1"/>
  <c r="P65" i="1"/>
  <c r="Q65" i="1" s="1"/>
  <c r="O65" i="1"/>
  <c r="M65" i="1"/>
  <c r="L65" i="1"/>
  <c r="K65" i="1"/>
  <c r="H65" i="1"/>
  <c r="J65" i="1" s="1"/>
  <c r="A65" i="1"/>
  <c r="P64" i="1"/>
  <c r="Q64" i="1" s="1"/>
  <c r="O64" i="1"/>
  <c r="M64" i="1"/>
  <c r="L64" i="1"/>
  <c r="K64" i="1"/>
  <c r="H64" i="1"/>
  <c r="J64" i="1" s="1"/>
  <c r="A64" i="1"/>
  <c r="P63" i="1"/>
  <c r="Q63" i="1" s="1"/>
  <c r="O63" i="1"/>
  <c r="M63" i="1"/>
  <c r="L63" i="1"/>
  <c r="K63" i="1"/>
  <c r="H63" i="1"/>
  <c r="J63" i="1" s="1"/>
  <c r="A63" i="1"/>
  <c r="P62" i="1"/>
  <c r="Q62" i="1" s="1"/>
  <c r="O62" i="1"/>
  <c r="M62" i="1"/>
  <c r="L62" i="1"/>
  <c r="K62" i="1"/>
  <c r="H62" i="1"/>
  <c r="J62" i="1" s="1"/>
  <c r="A62" i="1"/>
  <c r="P60" i="1"/>
  <c r="Q60" i="1" s="1"/>
  <c r="O60" i="1"/>
  <c r="M60" i="1"/>
  <c r="L60" i="1"/>
  <c r="K60" i="1"/>
  <c r="H60" i="1"/>
  <c r="J60" i="1" s="1"/>
  <c r="A60" i="1"/>
  <c r="P59" i="1"/>
  <c r="Q59" i="1" s="1"/>
  <c r="O59" i="1"/>
  <c r="M59" i="1"/>
  <c r="L59" i="1"/>
  <c r="K59" i="1"/>
  <c r="H59" i="1"/>
  <c r="J59" i="1" s="1"/>
  <c r="A59" i="1"/>
  <c r="P58" i="1"/>
  <c r="Q58" i="1" s="1"/>
  <c r="O58" i="1"/>
  <c r="M58" i="1"/>
  <c r="L58" i="1"/>
  <c r="K58" i="1"/>
  <c r="H58" i="1"/>
  <c r="J58" i="1" s="1"/>
  <c r="A58" i="1"/>
  <c r="P57" i="1"/>
  <c r="Q57" i="1" s="1"/>
  <c r="O57" i="1"/>
  <c r="M57" i="1"/>
  <c r="L57" i="1"/>
  <c r="K57" i="1"/>
  <c r="H57" i="1"/>
  <c r="J57" i="1" s="1"/>
  <c r="A57" i="1"/>
  <c r="P56" i="1"/>
  <c r="Q56" i="1" s="1"/>
  <c r="O56" i="1"/>
  <c r="M56" i="1"/>
  <c r="L56" i="1"/>
  <c r="K56" i="1"/>
  <c r="H56" i="1"/>
  <c r="J56" i="1" s="1"/>
  <c r="A56" i="1"/>
  <c r="P55" i="1"/>
  <c r="Q55" i="1" s="1"/>
  <c r="O55" i="1"/>
  <c r="M55" i="1"/>
  <c r="L55" i="1"/>
  <c r="K55" i="1"/>
  <c r="H55" i="1"/>
  <c r="J55" i="1" s="1"/>
  <c r="A55" i="1"/>
  <c r="P54" i="1"/>
  <c r="Q54" i="1" s="1"/>
  <c r="O54" i="1"/>
  <c r="M54" i="1"/>
  <c r="L54" i="1"/>
  <c r="K54" i="1"/>
  <c r="H54" i="1"/>
  <c r="J54" i="1" s="1"/>
  <c r="A54" i="1"/>
  <c r="P53" i="1"/>
  <c r="Q53" i="1" s="1"/>
  <c r="O53" i="1"/>
  <c r="M53" i="1"/>
  <c r="L53" i="1"/>
  <c r="K53" i="1"/>
  <c r="H53" i="1"/>
  <c r="J53" i="1" s="1"/>
  <c r="A53" i="1"/>
  <c r="P51" i="1"/>
  <c r="Q51" i="1" s="1"/>
  <c r="O51" i="1"/>
  <c r="M51" i="1"/>
  <c r="L51" i="1"/>
  <c r="K51" i="1"/>
  <c r="H51" i="1"/>
  <c r="J51" i="1" s="1"/>
  <c r="A51" i="1"/>
  <c r="P50" i="1"/>
  <c r="Q50" i="1" s="1"/>
  <c r="O50" i="1"/>
  <c r="M50" i="1"/>
  <c r="L50" i="1"/>
  <c r="K50" i="1"/>
  <c r="H50" i="1"/>
  <c r="J50" i="1" s="1"/>
  <c r="A50" i="1"/>
  <c r="P49" i="1"/>
  <c r="Q49" i="1" s="1"/>
  <c r="O49" i="1"/>
  <c r="M49" i="1"/>
  <c r="L49" i="1"/>
  <c r="K49" i="1"/>
  <c r="H49" i="1"/>
  <c r="J49" i="1" s="1"/>
  <c r="A49" i="1"/>
  <c r="P48" i="1"/>
  <c r="Q48" i="1" s="1"/>
  <c r="O48" i="1"/>
  <c r="M48" i="1"/>
  <c r="L48" i="1"/>
  <c r="K48" i="1"/>
  <c r="H48" i="1"/>
  <c r="J48" i="1" s="1"/>
  <c r="A48" i="1"/>
  <c r="P47" i="1"/>
  <c r="Q47" i="1" s="1"/>
  <c r="O47" i="1"/>
  <c r="M47" i="1"/>
  <c r="L47" i="1"/>
  <c r="K47" i="1"/>
  <c r="H47" i="1"/>
  <c r="J47" i="1" s="1"/>
  <c r="A47" i="1"/>
  <c r="P46" i="1"/>
  <c r="Q46" i="1" s="1"/>
  <c r="O46" i="1"/>
  <c r="M46" i="1"/>
  <c r="L46" i="1"/>
  <c r="K46" i="1"/>
  <c r="H46" i="1"/>
  <c r="J46" i="1" s="1"/>
  <c r="A46" i="1"/>
  <c r="P45" i="1"/>
  <c r="Q45" i="1" s="1"/>
  <c r="O45" i="1"/>
  <c r="M45" i="1"/>
  <c r="L45" i="1"/>
  <c r="K45" i="1"/>
  <c r="H45" i="1"/>
  <c r="J45" i="1" s="1"/>
  <c r="A45" i="1"/>
  <c r="Q43" i="1"/>
  <c r="O43" i="1"/>
  <c r="M43" i="1"/>
  <c r="L43" i="1"/>
  <c r="K43" i="1"/>
  <c r="H43" i="1"/>
  <c r="J43" i="1" s="1"/>
  <c r="A41" i="1"/>
  <c r="P40" i="1"/>
  <c r="Q40" i="1" s="1"/>
  <c r="O40" i="1"/>
  <c r="M40" i="1"/>
  <c r="L40" i="1"/>
  <c r="K40" i="1"/>
  <c r="H40" i="1"/>
  <c r="J40" i="1" s="1"/>
  <c r="A40" i="1"/>
  <c r="P39" i="1"/>
  <c r="Q39" i="1" s="1"/>
  <c r="O39" i="1"/>
  <c r="M39" i="1"/>
  <c r="L39" i="1"/>
  <c r="K39" i="1"/>
  <c r="H39" i="1"/>
  <c r="J39" i="1" s="1"/>
  <c r="A39" i="1"/>
  <c r="P38" i="1"/>
  <c r="Q38" i="1" s="1"/>
  <c r="O38" i="1"/>
  <c r="M38" i="1"/>
  <c r="L38" i="1"/>
  <c r="K38" i="1"/>
  <c r="H38" i="1"/>
  <c r="J38" i="1" s="1"/>
  <c r="A38" i="1"/>
  <c r="P37" i="1"/>
  <c r="Q37" i="1" s="1"/>
  <c r="O37" i="1"/>
  <c r="M37" i="1"/>
  <c r="L37" i="1"/>
  <c r="K37" i="1"/>
  <c r="H37" i="1"/>
  <c r="J37" i="1" s="1"/>
  <c r="A37" i="1"/>
  <c r="P36" i="1"/>
  <c r="Q36" i="1" s="1"/>
  <c r="O36" i="1"/>
  <c r="M36" i="1"/>
  <c r="L36" i="1"/>
  <c r="K36" i="1"/>
  <c r="H36" i="1"/>
  <c r="J36" i="1" s="1"/>
  <c r="A36" i="1"/>
  <c r="P35" i="1"/>
  <c r="Q35" i="1" s="1"/>
  <c r="O35" i="1"/>
  <c r="M35" i="1"/>
  <c r="L35" i="1"/>
  <c r="K35" i="1"/>
  <c r="H35" i="1"/>
  <c r="J35" i="1" s="1"/>
  <c r="A35" i="1"/>
  <c r="P34" i="1"/>
  <c r="Q34" i="1" s="1"/>
  <c r="O34" i="1"/>
  <c r="M34" i="1"/>
  <c r="L34" i="1"/>
  <c r="K34" i="1"/>
  <c r="H34" i="1"/>
  <c r="J34" i="1" s="1"/>
  <c r="A34" i="1"/>
  <c r="P33" i="1"/>
  <c r="Q33" i="1" s="1"/>
  <c r="O33" i="1"/>
  <c r="M33" i="1"/>
  <c r="L33" i="1"/>
  <c r="K33" i="1"/>
  <c r="H33" i="1"/>
  <c r="J33" i="1" s="1"/>
  <c r="A33" i="1"/>
  <c r="P32" i="1"/>
  <c r="Q32" i="1" s="1"/>
  <c r="O32" i="1"/>
  <c r="M32" i="1"/>
  <c r="L32" i="1"/>
  <c r="K32" i="1"/>
  <c r="H32" i="1"/>
  <c r="J32" i="1" s="1"/>
  <c r="A32" i="1"/>
  <c r="P30" i="1"/>
  <c r="Q30" i="1" s="1"/>
  <c r="O30" i="1"/>
  <c r="M30" i="1"/>
  <c r="L30" i="1"/>
  <c r="K30" i="1"/>
  <c r="H30" i="1"/>
  <c r="J30" i="1" s="1"/>
  <c r="A30" i="1"/>
  <c r="P29" i="1"/>
  <c r="Q29" i="1" s="1"/>
  <c r="O29" i="1"/>
  <c r="M29" i="1"/>
  <c r="L29" i="1"/>
  <c r="K29" i="1"/>
  <c r="H29" i="1"/>
  <c r="J29" i="1" s="1"/>
  <c r="A29" i="1"/>
  <c r="P27" i="1"/>
  <c r="Q27" i="1" s="1"/>
  <c r="O27" i="1"/>
  <c r="M27" i="1"/>
  <c r="L27" i="1"/>
  <c r="K27" i="1"/>
  <c r="H27" i="1"/>
  <c r="J27" i="1" s="1"/>
  <c r="A27" i="1"/>
  <c r="P26" i="1"/>
  <c r="Q26" i="1" s="1"/>
  <c r="O26" i="1"/>
  <c r="M26" i="1"/>
  <c r="L26" i="1"/>
  <c r="K26" i="1"/>
  <c r="H26" i="1"/>
  <c r="J26" i="1" s="1"/>
  <c r="A26" i="1"/>
  <c r="P25" i="1"/>
  <c r="Q25" i="1" s="1"/>
  <c r="O25" i="1"/>
  <c r="M25" i="1"/>
  <c r="L25" i="1"/>
  <c r="K25" i="1"/>
  <c r="H25" i="1"/>
  <c r="J25" i="1" s="1"/>
  <c r="A25" i="1"/>
  <c r="P24" i="1"/>
  <c r="Q24" i="1" s="1"/>
  <c r="O24" i="1"/>
  <c r="M24" i="1"/>
  <c r="L24" i="1"/>
  <c r="K24" i="1"/>
  <c r="H24" i="1"/>
  <c r="J24" i="1" s="1"/>
  <c r="A24" i="1"/>
  <c r="P23" i="1"/>
  <c r="Q23" i="1" s="1"/>
  <c r="O23" i="1"/>
  <c r="M23" i="1"/>
  <c r="L23" i="1"/>
  <c r="K23" i="1"/>
  <c r="H23" i="1"/>
  <c r="J23" i="1" s="1"/>
  <c r="A23" i="1"/>
  <c r="P22" i="1"/>
  <c r="Q22" i="1" s="1"/>
  <c r="O22" i="1"/>
  <c r="M22" i="1"/>
  <c r="L22" i="1"/>
  <c r="K22" i="1"/>
  <c r="H22" i="1"/>
  <c r="J22" i="1" s="1"/>
  <c r="A22" i="1"/>
  <c r="P21" i="1"/>
  <c r="Q21" i="1" s="1"/>
  <c r="O21" i="1"/>
  <c r="M21" i="1"/>
  <c r="L21" i="1"/>
  <c r="K21" i="1"/>
  <c r="H21" i="1"/>
  <c r="J21" i="1" s="1"/>
  <c r="A21" i="1"/>
  <c r="P20" i="1"/>
  <c r="Q20" i="1" s="1"/>
  <c r="O20" i="1"/>
  <c r="M20" i="1"/>
  <c r="L20" i="1"/>
  <c r="K20" i="1"/>
  <c r="H20" i="1"/>
  <c r="J20" i="1" s="1"/>
  <c r="A20" i="1"/>
  <c r="P19" i="1"/>
  <c r="Q19" i="1" s="1"/>
  <c r="O19" i="1"/>
  <c r="M19" i="1"/>
  <c r="L19" i="1"/>
  <c r="K19" i="1"/>
  <c r="H19" i="1"/>
  <c r="J19" i="1" s="1"/>
  <c r="A19" i="1"/>
  <c r="P18" i="1"/>
  <c r="Q18" i="1" s="1"/>
  <c r="O18" i="1"/>
  <c r="M18" i="1"/>
  <c r="L18" i="1"/>
  <c r="K18" i="1"/>
  <c r="H18" i="1"/>
  <c r="J18" i="1" s="1"/>
  <c r="A18" i="1"/>
  <c r="P16" i="1"/>
  <c r="Q16" i="1" s="1"/>
  <c r="O16" i="1"/>
  <c r="M16" i="1"/>
  <c r="L16" i="1"/>
  <c r="K16" i="1"/>
  <c r="H16" i="1"/>
  <c r="J16" i="1" s="1"/>
  <c r="A16" i="1"/>
  <c r="P14" i="1"/>
  <c r="Q14" i="1" s="1"/>
  <c r="O14" i="1"/>
  <c r="M14" i="1"/>
  <c r="L14" i="1"/>
  <c r="K14" i="1"/>
  <c r="H14" i="1"/>
  <c r="J14" i="1" s="1"/>
  <c r="A14" i="1"/>
  <c r="P13" i="1"/>
  <c r="Q13" i="1" s="1"/>
  <c r="O13" i="1"/>
  <c r="M13" i="1"/>
  <c r="L13" i="1"/>
  <c r="K13" i="1"/>
  <c r="H13" i="1"/>
  <c r="J13" i="1" s="1"/>
  <c r="A13" i="1"/>
  <c r="P12" i="1"/>
  <c r="Q12" i="1" s="1"/>
  <c r="O12" i="1"/>
  <c r="M12" i="1"/>
  <c r="L12" i="1"/>
  <c r="K12" i="1"/>
  <c r="H12" i="1"/>
  <c r="J12" i="1" s="1"/>
  <c r="A12" i="1"/>
  <c r="P11" i="1"/>
  <c r="Q11" i="1" s="1"/>
  <c r="O11" i="1"/>
  <c r="M11" i="1"/>
  <c r="L11" i="1"/>
  <c r="K11" i="1"/>
  <c r="H11" i="1"/>
  <c r="J11" i="1" s="1"/>
  <c r="A11" i="1"/>
  <c r="P10" i="1"/>
  <c r="Q10" i="1" s="1"/>
  <c r="O10" i="1"/>
  <c r="M10" i="1"/>
  <c r="L10" i="1"/>
  <c r="K10" i="1"/>
  <c r="H10" i="1"/>
  <c r="J10" i="1" s="1"/>
  <c r="A10" i="1"/>
  <c r="P9" i="1"/>
  <c r="Q9" i="1" s="1"/>
  <c r="O9" i="1"/>
  <c r="M9" i="1"/>
  <c r="L9" i="1"/>
  <c r="K9" i="1"/>
  <c r="H9" i="1"/>
  <c r="J9" i="1" s="1"/>
  <c r="A9" i="1"/>
  <c r="P8" i="1"/>
  <c r="Q8" i="1" s="1"/>
  <c r="O8" i="1"/>
  <c r="M8" i="1"/>
  <c r="L8" i="1"/>
  <c r="K8" i="1"/>
  <c r="H8" i="1"/>
  <c r="J8" i="1" s="1"/>
  <c r="A8" i="1"/>
  <c r="P7" i="1"/>
  <c r="Q7" i="1" s="1"/>
  <c r="O7" i="1"/>
  <c r="M7" i="1"/>
  <c r="L7" i="1"/>
  <c r="K7" i="1"/>
  <c r="H7" i="1"/>
  <c r="J7" i="1" s="1"/>
  <c r="A7" i="1"/>
  <c r="P6" i="1"/>
  <c r="Q6" i="1" s="1"/>
  <c r="O6" i="1"/>
  <c r="M6" i="1"/>
  <c r="L6" i="1"/>
  <c r="K6" i="1"/>
  <c r="H6" i="1"/>
  <c r="J6" i="1" s="1"/>
  <c r="A6" i="1"/>
  <c r="P4" i="1"/>
  <c r="Q4" i="1" s="1"/>
  <c r="O4" i="1"/>
  <c r="M4" i="1"/>
  <c r="L4" i="1"/>
  <c r="K4" i="1"/>
  <c r="H4" i="1"/>
  <c r="J4" i="1" s="1"/>
  <c r="A4" i="1"/>
  <c r="P3" i="1"/>
  <c r="Q3" i="1" s="1"/>
  <c r="O3" i="1"/>
  <c r="M3" i="1"/>
  <c r="L3" i="1"/>
  <c r="K3" i="1"/>
  <c r="H3" i="1"/>
  <c r="A3" i="1"/>
  <c r="N1" i="1"/>
  <c r="J3" i="1" l="1"/>
  <c r="N54" i="1"/>
  <c r="R54" i="1" s="1"/>
  <c r="S54" i="1" s="1"/>
  <c r="N58" i="1"/>
  <c r="R58" i="1" s="1"/>
  <c r="S58" i="1" s="1"/>
  <c r="N62" i="1"/>
  <c r="R62" i="1" s="1"/>
  <c r="S62" i="1" s="1"/>
  <c r="N110" i="1"/>
  <c r="R110" i="1" s="1"/>
  <c r="S110" i="1" s="1"/>
  <c r="N15" i="1"/>
  <c r="R15" i="1" s="1"/>
  <c r="S15" i="1" s="1"/>
  <c r="N75" i="1"/>
  <c r="R75" i="1" s="1"/>
  <c r="S75" i="1" s="1"/>
  <c r="N103" i="1"/>
  <c r="R103" i="1" s="1"/>
  <c r="S103" i="1" s="1"/>
  <c r="N17" i="1"/>
  <c r="R17" i="1" s="1"/>
  <c r="S17" i="1" s="1"/>
  <c r="N19" i="1"/>
  <c r="R19" i="1" s="1"/>
  <c r="S19" i="1" s="1"/>
  <c r="N86" i="1"/>
  <c r="R86" i="1" s="1"/>
  <c r="S86" i="1" s="1"/>
  <c r="N90" i="1"/>
  <c r="R90" i="1" s="1"/>
  <c r="S90" i="1" s="1"/>
  <c r="N95" i="1"/>
  <c r="R95" i="1" s="1"/>
  <c r="S95" i="1" s="1"/>
  <c r="N99" i="1"/>
  <c r="R99" i="1" s="1"/>
  <c r="S99" i="1" s="1"/>
  <c r="N27" i="1"/>
  <c r="R27" i="1" s="1"/>
  <c r="S27" i="1" s="1"/>
  <c r="N51" i="1"/>
  <c r="R51" i="1" s="1"/>
  <c r="S51" i="1" s="1"/>
  <c r="N55" i="1"/>
  <c r="R55" i="1" s="1"/>
  <c r="S55" i="1" s="1"/>
  <c r="N59" i="1"/>
  <c r="R59" i="1" s="1"/>
  <c r="S59" i="1" s="1"/>
  <c r="N63" i="1"/>
  <c r="R63" i="1" s="1"/>
  <c r="S63" i="1" s="1"/>
  <c r="N79" i="1"/>
  <c r="R79" i="1" s="1"/>
  <c r="S79" i="1" s="1"/>
  <c r="N83" i="1"/>
  <c r="R83" i="1" s="1"/>
  <c r="S83" i="1" s="1"/>
  <c r="N87" i="1"/>
  <c r="R87" i="1" s="1"/>
  <c r="S87" i="1" s="1"/>
  <c r="N91" i="1"/>
  <c r="R91" i="1" s="1"/>
  <c r="S91" i="1" s="1"/>
  <c r="N96" i="1"/>
  <c r="R96" i="1" s="1"/>
  <c r="S96" i="1" s="1"/>
  <c r="N100" i="1"/>
  <c r="R100" i="1" s="1"/>
  <c r="S100" i="1" s="1"/>
  <c r="N111" i="1"/>
  <c r="R111" i="1" s="1"/>
  <c r="S111" i="1" s="1"/>
  <c r="N31" i="1"/>
  <c r="R31" i="1" s="1"/>
  <c r="S31" i="1" s="1"/>
  <c r="N76" i="1"/>
  <c r="R76" i="1" s="1"/>
  <c r="S76" i="1" s="1"/>
  <c r="N72" i="1"/>
  <c r="R72" i="1" s="1"/>
  <c r="S72" i="1" s="1"/>
  <c r="N28" i="1"/>
  <c r="R28" i="1" s="1"/>
  <c r="S28" i="1" s="1"/>
  <c r="N37" i="1"/>
  <c r="R37" i="1" s="1"/>
  <c r="S37" i="1" s="1"/>
  <c r="N50" i="1"/>
  <c r="R50" i="1" s="1"/>
  <c r="S50" i="1" s="1"/>
  <c r="N53" i="1"/>
  <c r="R53" i="1" s="1"/>
  <c r="S53" i="1" s="1"/>
  <c r="N57" i="1"/>
  <c r="R57" i="1" s="1"/>
  <c r="S57" i="1" s="1"/>
  <c r="N60" i="1"/>
  <c r="R60" i="1" s="1"/>
  <c r="S60" i="1" s="1"/>
  <c r="N81" i="1"/>
  <c r="R81" i="1" s="1"/>
  <c r="S81" i="1" s="1"/>
  <c r="N85" i="1"/>
  <c r="R85" i="1" s="1"/>
  <c r="S85" i="1" s="1"/>
  <c r="N89" i="1"/>
  <c r="R89" i="1" s="1"/>
  <c r="S89" i="1" s="1"/>
  <c r="N94" i="1"/>
  <c r="R94" i="1" s="1"/>
  <c r="S94" i="1" s="1"/>
  <c r="N98" i="1"/>
  <c r="R98" i="1" s="1"/>
  <c r="S98" i="1" s="1"/>
  <c r="N109" i="1"/>
  <c r="R109" i="1" s="1"/>
  <c r="S109" i="1" s="1"/>
  <c r="N112" i="1"/>
  <c r="R112" i="1" s="1"/>
  <c r="S112" i="1" s="1"/>
  <c r="N61" i="1"/>
  <c r="R61" i="1" s="1"/>
  <c r="S61" i="1" s="1"/>
  <c r="N102" i="1"/>
  <c r="R102" i="1" s="1"/>
  <c r="S102" i="1" s="1"/>
  <c r="N5" i="1"/>
  <c r="R5" i="1" s="1"/>
  <c r="S5" i="1" s="1"/>
  <c r="N49" i="1"/>
  <c r="R49" i="1" s="1"/>
  <c r="S49" i="1" s="1"/>
  <c r="N56" i="1"/>
  <c r="R56" i="1" s="1"/>
  <c r="S56" i="1" s="1"/>
  <c r="N78" i="1"/>
  <c r="R78" i="1" s="1"/>
  <c r="S78" i="1" s="1"/>
  <c r="N80" i="1"/>
  <c r="R80" i="1" s="1"/>
  <c r="S80" i="1" s="1"/>
  <c r="N84" i="1"/>
  <c r="R84" i="1" s="1"/>
  <c r="S84" i="1" s="1"/>
  <c r="N88" i="1"/>
  <c r="R88" i="1" s="1"/>
  <c r="S88" i="1" s="1"/>
  <c r="N93" i="1"/>
  <c r="R93" i="1" s="1"/>
  <c r="S93" i="1" s="1"/>
  <c r="R106" i="1"/>
  <c r="S106" i="1" s="1"/>
  <c r="R107" i="1"/>
  <c r="S107" i="1" s="1"/>
  <c r="N44" i="1"/>
  <c r="R44" i="1" s="1"/>
  <c r="S44" i="1" s="1"/>
  <c r="N92" i="1"/>
  <c r="R92" i="1" s="1"/>
  <c r="S92" i="1" s="1"/>
  <c r="N73" i="1"/>
  <c r="R73" i="1" s="1"/>
  <c r="S73" i="1" s="1"/>
  <c r="R97" i="1"/>
  <c r="S97" i="1" s="1"/>
  <c r="N4" i="1"/>
  <c r="R4" i="1" s="1"/>
  <c r="S4" i="1" s="1"/>
  <c r="N18" i="1"/>
  <c r="R18" i="1" s="1"/>
  <c r="S18" i="1" s="1"/>
  <c r="N25" i="1"/>
  <c r="R25" i="1" s="1"/>
  <c r="S25" i="1" s="1"/>
  <c r="N35" i="1"/>
  <c r="R35" i="1" s="1"/>
  <c r="S35" i="1" s="1"/>
  <c r="N46" i="1"/>
  <c r="R46" i="1" s="1"/>
  <c r="S46" i="1" s="1"/>
  <c r="N101" i="1"/>
  <c r="R101" i="1" s="1"/>
  <c r="S101" i="1" s="1"/>
  <c r="N104" i="1"/>
  <c r="R104" i="1" s="1"/>
  <c r="S104" i="1" s="1"/>
  <c r="N105" i="1"/>
  <c r="R105" i="1" s="1"/>
  <c r="S105" i="1" s="1"/>
  <c r="N9" i="1"/>
  <c r="R9" i="1" s="1"/>
  <c r="S9" i="1" s="1"/>
  <c r="N16" i="1"/>
  <c r="R16" i="1" s="1"/>
  <c r="S16" i="1" s="1"/>
  <c r="N23" i="1"/>
  <c r="R23" i="1" s="1"/>
  <c r="S23" i="1" s="1"/>
  <c r="N33" i="1"/>
  <c r="R33" i="1" s="1"/>
  <c r="S33" i="1" s="1"/>
  <c r="N43" i="1"/>
  <c r="R43" i="1" s="1"/>
  <c r="S43" i="1" s="1"/>
  <c r="N14" i="1"/>
  <c r="R14" i="1" s="1"/>
  <c r="S14" i="1" s="1"/>
  <c r="N21" i="1"/>
  <c r="R21" i="1" s="1"/>
  <c r="S21" i="1" s="1"/>
  <c r="N30" i="1"/>
  <c r="R30" i="1" s="1"/>
  <c r="S30" i="1" s="1"/>
  <c r="N39" i="1"/>
  <c r="R39" i="1" s="1"/>
  <c r="S39" i="1" s="1"/>
  <c r="N6" i="1"/>
  <c r="R6" i="1" s="1"/>
  <c r="S6" i="1" s="1"/>
  <c r="N7" i="1"/>
  <c r="R7" i="1" s="1"/>
  <c r="S7" i="1" s="1"/>
  <c r="N10" i="1"/>
  <c r="R10" i="1" s="1"/>
  <c r="S10" i="1" s="1"/>
  <c r="N11" i="1"/>
  <c r="R11" i="1" s="1"/>
  <c r="S11" i="1" s="1"/>
  <c r="N3" i="1"/>
  <c r="R3" i="1" s="1"/>
  <c r="S3" i="1" s="1"/>
  <c r="N13" i="1"/>
  <c r="R13" i="1" s="1"/>
  <c r="S13" i="1" s="1"/>
  <c r="N22" i="1"/>
  <c r="R22" i="1" s="1"/>
  <c r="S22" i="1" s="1"/>
  <c r="N26" i="1"/>
  <c r="R26" i="1" s="1"/>
  <c r="S26" i="1" s="1"/>
  <c r="N32" i="1"/>
  <c r="R32" i="1" s="1"/>
  <c r="S32" i="1" s="1"/>
  <c r="N36" i="1"/>
  <c r="R36" i="1" s="1"/>
  <c r="S36" i="1" s="1"/>
  <c r="N40" i="1"/>
  <c r="R40" i="1" s="1"/>
  <c r="S40" i="1" s="1"/>
  <c r="N47" i="1"/>
  <c r="R47" i="1" s="1"/>
  <c r="S47" i="1" s="1"/>
  <c r="N48" i="1"/>
  <c r="R48" i="1" s="1"/>
  <c r="S48" i="1" s="1"/>
  <c r="N64" i="1"/>
  <c r="R64" i="1" s="1"/>
  <c r="S64" i="1" s="1"/>
  <c r="N67" i="1"/>
  <c r="R67" i="1" s="1"/>
  <c r="S67" i="1" s="1"/>
  <c r="N68" i="1"/>
  <c r="R68" i="1" s="1"/>
  <c r="S68" i="1" s="1"/>
  <c r="N71" i="1"/>
  <c r="R71" i="1" s="1"/>
  <c r="S71" i="1" s="1"/>
  <c r="N8" i="1"/>
  <c r="R8" i="1" s="1"/>
  <c r="S8" i="1" s="1"/>
  <c r="N12" i="1"/>
  <c r="R12" i="1" s="1"/>
  <c r="S12" i="1" s="1"/>
  <c r="N20" i="1"/>
  <c r="R20" i="1" s="1"/>
  <c r="S20" i="1" s="1"/>
  <c r="N24" i="1"/>
  <c r="R24" i="1" s="1"/>
  <c r="S24" i="1" s="1"/>
  <c r="N29" i="1"/>
  <c r="R29" i="1" s="1"/>
  <c r="S29" i="1" s="1"/>
  <c r="N34" i="1"/>
  <c r="R34" i="1" s="1"/>
  <c r="S34" i="1" s="1"/>
  <c r="N38" i="1"/>
  <c r="R38" i="1" s="1"/>
  <c r="S38" i="1" s="1"/>
  <c r="N45" i="1"/>
  <c r="R45" i="1" s="1"/>
  <c r="S45" i="1" s="1"/>
  <c r="N65" i="1"/>
  <c r="R65" i="1" s="1"/>
  <c r="S65" i="1" s="1"/>
  <c r="N69" i="1"/>
  <c r="R69" i="1" s="1"/>
  <c r="S69" i="1" s="1"/>
  <c r="N74" i="1"/>
  <c r="R74" i="1" s="1"/>
  <c r="S74" i="1" s="1"/>
  <c r="R108" i="1"/>
  <c r="S108" i="1" s="1"/>
  <c r="N66" i="1"/>
  <c r="R66" i="1" s="1"/>
  <c r="S66" i="1" s="1"/>
  <c r="N70" i="1"/>
  <c r="R70" i="1" s="1"/>
  <c r="S70" i="1" s="1"/>
  <c r="N77" i="1"/>
  <c r="R77" i="1" s="1"/>
  <c r="S77" i="1" s="1"/>
  <c r="R82" i="1"/>
  <c r="S82" i="1" s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有社保记录按照社保记录计算
无社保记录按照毕业时间计算</t>
        </r>
      </text>
    </comment>
    <comment ref="G4" authorId="0" shapeId="0">
      <text>
        <r>
          <rPr>
            <sz val="9"/>
            <rFont val="宋体"/>
            <family val="3"/>
            <charset val="134"/>
          </rPr>
          <t xml:space="preserve">2008年6月16日入职
</t>
        </r>
      </text>
    </comment>
    <comment ref="J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提供社保缴费记录10年以上</t>
        </r>
      </text>
    </comment>
    <comment ref="G25" authorId="0" shapeId="0">
      <text>
        <r>
          <rPr>
            <sz val="9"/>
            <rFont val="宋体"/>
            <family val="3"/>
            <charset val="134"/>
          </rPr>
          <t xml:space="preserve">2013年9月9日入职
</t>
        </r>
      </text>
    </comment>
    <comment ref="R6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2017年6月23日开始可以休年假</t>
        </r>
      </text>
    </comment>
    <comment ref="R6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2017年6月20日开始可以休年假</t>
        </r>
      </text>
    </comment>
    <comment ref="R6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2017年6月1日开始可以休年假</t>
        </r>
      </text>
    </comment>
    <comment ref="R7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2017年7月1日开始可以休年假</t>
        </r>
      </text>
    </comment>
    <comment ref="R7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2017年7月1日开始可以休年假</t>
        </r>
      </text>
    </comment>
  </commentList>
</comments>
</file>

<file path=xl/sharedStrings.xml><?xml version="1.0" encoding="utf-8"?>
<sst xmlns="http://schemas.openxmlformats.org/spreadsheetml/2006/main" count="759" uniqueCount="386">
  <si>
    <t>序号</t>
  </si>
  <si>
    <t>工号</t>
  </si>
  <si>
    <t>姓名</t>
  </si>
  <si>
    <t>隶属中心</t>
  </si>
  <si>
    <t>部门</t>
  </si>
  <si>
    <t>所在地</t>
  </si>
  <si>
    <t>开始工作时间</t>
  </si>
  <si>
    <t>社会工龄</t>
  </si>
  <si>
    <t>入职时间</t>
  </si>
  <si>
    <t>法定年假生效天数</t>
  </si>
  <si>
    <t>法定年假临界时间</t>
  </si>
  <si>
    <t>入职年份</t>
  </si>
  <si>
    <t>现在年份</t>
  </si>
  <si>
    <t>公司福利年假</t>
  </si>
  <si>
    <t>总年假天数</t>
  </si>
  <si>
    <t>剩余年假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</si>
  <si>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</si>
  <si>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</si>
  <si>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</si>
  <si>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</si>
  <si>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</si>
  <si>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</si>
  <si>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</si>
  <si>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</si>
  <si>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</si>
  <si>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</si>
  <si>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</si>
  <si>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</si>
  <si>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5天</t>
  </si>
  <si>
    <t>10天</t>
  </si>
  <si>
    <t>15天</t>
  </si>
  <si>
    <t>0008</t>
  </si>
  <si>
    <t>陈斌峰</t>
  </si>
  <si>
    <t>产品技术中心</t>
  </si>
  <si>
    <t>金融服务研发部</t>
  </si>
  <si>
    <t>珠海</t>
  </si>
  <si>
    <t>0009</t>
  </si>
  <si>
    <t>杨健一</t>
  </si>
  <si>
    <t>0022</t>
  </si>
  <si>
    <t>曾凡庭</t>
  </si>
  <si>
    <t>0023</t>
  </si>
  <si>
    <t>冯国源</t>
  </si>
  <si>
    <t>0060</t>
  </si>
  <si>
    <t>罗杪柯</t>
  </si>
  <si>
    <t>0063</t>
  </si>
  <si>
    <t>韦崇富</t>
  </si>
  <si>
    <t>0069</t>
  </si>
  <si>
    <t>李惠喜</t>
  </si>
  <si>
    <t>0074</t>
  </si>
  <si>
    <t>徐伟</t>
  </si>
  <si>
    <t>0083</t>
  </si>
  <si>
    <t>罗丽</t>
  </si>
  <si>
    <t>0084</t>
  </si>
  <si>
    <t>龚弦</t>
  </si>
  <si>
    <t>0107</t>
  </si>
  <si>
    <t>吴和莲</t>
  </si>
  <si>
    <t>南昌</t>
  </si>
  <si>
    <t>0154</t>
  </si>
  <si>
    <t>杨健安</t>
  </si>
  <si>
    <t>0239</t>
  </si>
  <si>
    <t>伏锦鹏</t>
  </si>
  <si>
    <t>0290</t>
  </si>
  <si>
    <t>段德伟</t>
  </si>
  <si>
    <t>0293</t>
  </si>
  <si>
    <t>李瑞钊</t>
  </si>
  <si>
    <t>0303</t>
  </si>
  <si>
    <t>黄杰辉</t>
  </si>
  <si>
    <t>0372</t>
  </si>
  <si>
    <t>伍明凯</t>
  </si>
  <si>
    <t>重庆</t>
  </si>
  <si>
    <t>0374</t>
  </si>
  <si>
    <t>徐香伟</t>
  </si>
  <si>
    <t>0377</t>
  </si>
  <si>
    <t>龙秋吉</t>
  </si>
  <si>
    <t>0437</t>
  </si>
  <si>
    <t>李煜烽</t>
  </si>
  <si>
    <t>0449</t>
  </si>
  <si>
    <t>罗吉</t>
  </si>
  <si>
    <t>0456</t>
  </si>
  <si>
    <t>曹秋淋</t>
  </si>
  <si>
    <t>0496</t>
  </si>
  <si>
    <t>陈朝鸿</t>
  </si>
  <si>
    <t>0510</t>
  </si>
  <si>
    <t>周玉</t>
  </si>
  <si>
    <t>0554</t>
  </si>
  <si>
    <t>曾清伟</t>
  </si>
  <si>
    <t>0571</t>
  </si>
  <si>
    <t>陆万全</t>
  </si>
  <si>
    <t>0598</t>
  </si>
  <si>
    <t>王建华</t>
  </si>
  <si>
    <t>0601</t>
  </si>
  <si>
    <t>冯理罡</t>
  </si>
  <si>
    <t>0602</t>
  </si>
  <si>
    <t>蔡伟明</t>
  </si>
  <si>
    <t>0603</t>
  </si>
  <si>
    <t>崔应开</t>
  </si>
  <si>
    <t>0612</t>
  </si>
  <si>
    <t>王婷</t>
  </si>
  <si>
    <t>青岛</t>
  </si>
  <si>
    <t>0659</t>
  </si>
  <si>
    <t>滕春梅</t>
  </si>
  <si>
    <t>0682</t>
  </si>
  <si>
    <t>邓良建</t>
  </si>
  <si>
    <t>0792</t>
  </si>
  <si>
    <t>覃积生</t>
  </si>
  <si>
    <t>0798</t>
  </si>
  <si>
    <t>邓皓然</t>
  </si>
  <si>
    <t>0814</t>
  </si>
  <si>
    <t>吴健辉</t>
  </si>
  <si>
    <t>0884</t>
  </si>
  <si>
    <t>宋子超</t>
  </si>
  <si>
    <t>0886</t>
  </si>
  <si>
    <t>闵林海</t>
  </si>
  <si>
    <t>0893</t>
  </si>
  <si>
    <t>陈章维</t>
  </si>
  <si>
    <t>0907</t>
  </si>
  <si>
    <t>叶飞飞</t>
  </si>
  <si>
    <t>0931</t>
  </si>
  <si>
    <t>程伟</t>
  </si>
  <si>
    <t>0984</t>
  </si>
  <si>
    <t>陶鹏程</t>
  </si>
  <si>
    <t>1018</t>
  </si>
  <si>
    <t>李萍</t>
  </si>
  <si>
    <t>1024</t>
  </si>
  <si>
    <t>李卓辉</t>
  </si>
  <si>
    <t>1030</t>
  </si>
  <si>
    <t>李丹</t>
  </si>
  <si>
    <t>哈尔滨</t>
  </si>
  <si>
    <t>1032</t>
  </si>
  <si>
    <t>陶焕</t>
  </si>
  <si>
    <t>1052</t>
  </si>
  <si>
    <t>何建华</t>
  </si>
  <si>
    <t>1069</t>
  </si>
  <si>
    <t>杜明平</t>
  </si>
  <si>
    <t>1079</t>
  </si>
  <si>
    <t>阳超</t>
  </si>
  <si>
    <t>1106</t>
  </si>
  <si>
    <t>林伟镇</t>
  </si>
  <si>
    <t>1108</t>
  </si>
  <si>
    <t>程凯</t>
  </si>
  <si>
    <t>合肥</t>
  </si>
  <si>
    <t>1109</t>
  </si>
  <si>
    <t>徐新院</t>
  </si>
  <si>
    <t>1110</t>
  </si>
  <si>
    <t>卢波</t>
  </si>
  <si>
    <t>1117</t>
  </si>
  <si>
    <t>孙宗安</t>
  </si>
  <si>
    <t>1125</t>
  </si>
  <si>
    <t>詹成衡</t>
  </si>
  <si>
    <t>1128</t>
  </si>
  <si>
    <t>夏国康</t>
  </si>
  <si>
    <t>1135</t>
  </si>
  <si>
    <t>顾亚磊</t>
  </si>
  <si>
    <t>1137</t>
  </si>
  <si>
    <t>李琪</t>
  </si>
  <si>
    <t>1142</t>
  </si>
  <si>
    <t>王建伟</t>
  </si>
  <si>
    <t>1163</t>
  </si>
  <si>
    <t>张坤</t>
  </si>
  <si>
    <t>1187</t>
  </si>
  <si>
    <t>唐诚</t>
  </si>
  <si>
    <t>1188</t>
  </si>
  <si>
    <t>尚守安</t>
  </si>
  <si>
    <t>1194</t>
  </si>
  <si>
    <t>徐桃根</t>
  </si>
  <si>
    <t>1195</t>
  </si>
  <si>
    <t>彭俊雄</t>
  </si>
  <si>
    <t>1201</t>
  </si>
  <si>
    <t>蔡金玉</t>
  </si>
  <si>
    <t>1202</t>
  </si>
  <si>
    <t>尤颖聪</t>
  </si>
  <si>
    <t>实习</t>
  </si>
  <si>
    <t>1208</t>
  </si>
  <si>
    <t>冯振忠</t>
  </si>
  <si>
    <t>1212</t>
  </si>
  <si>
    <t>彭雪婷</t>
  </si>
  <si>
    <t>1226</t>
  </si>
  <si>
    <t>岑建龙</t>
  </si>
  <si>
    <t>1227</t>
  </si>
  <si>
    <t>董腾</t>
  </si>
  <si>
    <t>福州</t>
  </si>
  <si>
    <t>1229</t>
  </si>
  <si>
    <t>朱自辉</t>
  </si>
  <si>
    <t>1232</t>
  </si>
  <si>
    <t>刘东松</t>
  </si>
  <si>
    <t>1234</t>
  </si>
  <si>
    <t>刘双喜</t>
  </si>
  <si>
    <t>1235</t>
  </si>
  <si>
    <t>张玲</t>
  </si>
  <si>
    <t>1236</t>
  </si>
  <si>
    <t>冷伟</t>
  </si>
  <si>
    <t>1239</t>
  </si>
  <si>
    <t>许留胜</t>
  </si>
  <si>
    <t>1242</t>
  </si>
  <si>
    <t>杨思宏</t>
  </si>
  <si>
    <t>1243</t>
  </si>
  <si>
    <t>王康</t>
  </si>
  <si>
    <t>1255</t>
  </si>
  <si>
    <t>林培伟</t>
  </si>
  <si>
    <t>1256</t>
  </si>
  <si>
    <t>郭广宪</t>
  </si>
  <si>
    <t>1257</t>
  </si>
  <si>
    <t>曾宪磊</t>
  </si>
  <si>
    <t>1258</t>
  </si>
  <si>
    <t>曾建忠</t>
  </si>
  <si>
    <t>1259</t>
  </si>
  <si>
    <t>陈晓聪</t>
  </si>
  <si>
    <t>1264</t>
  </si>
  <si>
    <t>蓝子智</t>
  </si>
  <si>
    <t>1276</t>
  </si>
  <si>
    <t>杨宝</t>
  </si>
  <si>
    <t>1277</t>
  </si>
  <si>
    <t>徐继收</t>
  </si>
  <si>
    <t>1287</t>
  </si>
  <si>
    <t>吕少康</t>
  </si>
  <si>
    <t>1303</t>
  </si>
  <si>
    <t>李兆锋</t>
  </si>
  <si>
    <t>1305</t>
  </si>
  <si>
    <t>许兆凯</t>
  </si>
  <si>
    <t>1308</t>
  </si>
  <si>
    <t>王龙</t>
  </si>
  <si>
    <t>1309</t>
  </si>
  <si>
    <t>付龙超</t>
  </si>
  <si>
    <t>1313</t>
  </si>
  <si>
    <t>汪南</t>
  </si>
  <si>
    <t>1316</t>
  </si>
  <si>
    <t>朱浩霖</t>
  </si>
  <si>
    <t>0113</t>
  </si>
  <si>
    <t>童振宇</t>
  </si>
  <si>
    <t>质量管理部</t>
  </si>
  <si>
    <t>0537</t>
  </si>
  <si>
    <t>彭润明</t>
  </si>
  <si>
    <t>0797</t>
  </si>
  <si>
    <t>黄海芳</t>
  </si>
  <si>
    <t>1084</t>
  </si>
  <si>
    <t>王志全</t>
  </si>
  <si>
    <t>1166</t>
  </si>
  <si>
    <t>林志升</t>
  </si>
  <si>
    <t>1184</t>
  </si>
  <si>
    <t>郑杏冰</t>
  </si>
  <si>
    <t>1238</t>
  </si>
  <si>
    <t>张向</t>
  </si>
  <si>
    <t>1265</t>
  </si>
  <si>
    <t>李博</t>
  </si>
  <si>
    <t>1266</t>
  </si>
  <si>
    <t>王海龙</t>
  </si>
  <si>
    <t>1143</t>
  </si>
  <si>
    <t>谷阳</t>
  </si>
  <si>
    <t>1148</t>
  </si>
  <si>
    <t>卢周媛</t>
  </si>
  <si>
    <t>0012</t>
  </si>
  <si>
    <t>余木珍</t>
  </si>
  <si>
    <t>综合管理中心</t>
  </si>
  <si>
    <t>行政部</t>
  </si>
  <si>
    <t>0209</t>
  </si>
  <si>
    <t>苗倩倩</t>
  </si>
  <si>
    <t>人力资源部</t>
  </si>
  <si>
    <t>0485</t>
  </si>
  <si>
    <t>喻勇</t>
  </si>
  <si>
    <t>市场营销中心</t>
  </si>
  <si>
    <t>运营发展部</t>
  </si>
  <si>
    <t>2017-1-18(8h）2017-1-25至2017-1-26(16h）2017-2-3至2017-2-4（16h）2017-2-16（8h）</t>
  </si>
  <si>
    <t>2017-2-4（8h）2017-2-20（4h）</t>
  </si>
  <si>
    <t>2017-2-3(8h）2017-4-14(4h）2017-4-17(8h）</t>
  </si>
  <si>
    <t>2017-4-6(8h）2017-4-11(4h）2017-4-13(4h）2017-4-21(4h）2017-4-26（4h）</t>
    <phoneticPr fontId="6" type="noConversion"/>
  </si>
  <si>
    <t>2017-2-4至2017-2-10（48h）</t>
  </si>
  <si>
    <t>2017-3-29(8h）2017-4-28(4h）</t>
  </si>
  <si>
    <t>2017-1-23至2017-1-26（32h）2017-2-3至2017-2-10（56h）</t>
  </si>
  <si>
    <t>2017-1-18（8h）2017-1-24至2017-1-26（24h）2017-2-3至2017-2-4（16h）2017-3-2(4h）
2017-3-3(8h）2017-3-31(4h）</t>
  </si>
  <si>
    <t>2017-3-10(8h）2017-3-13(8h）</t>
  </si>
  <si>
    <t>2017-1-26(8h）2017-2-3至2017-2-4（16h）2017-3-16(8h）2017-3-21至2017-3-22(16h）
2017-4-1(4h）</t>
  </si>
  <si>
    <t>2017-1-23至2017-1-26(32h）2017-3-27(4h）</t>
  </si>
  <si>
    <t>2017-4-1(4h）</t>
  </si>
  <si>
    <t>2017-2-4（8h）</t>
  </si>
  <si>
    <t>2017-1-6（8h）2017-1-26（8h）2017-2-13（8h）2017-2-27（8h）2017-3-27(8h）</t>
  </si>
  <si>
    <t>5/22全8</t>
    <phoneticPr fontId="6" type="noConversion"/>
  </si>
  <si>
    <t>2017-1-3（4h）2017-1-6（8h）2017-1-13（8h）2017-3-15（8h）2017-3-28(4h）
2017-4-26(4h）</t>
  </si>
  <si>
    <t>2017-4-20(4h）</t>
    <phoneticPr fontId="2" type="noConversion"/>
  </si>
  <si>
    <t>5/17全8</t>
    <phoneticPr fontId="2" type="noConversion"/>
  </si>
  <si>
    <t>5/8上4,5/16下4</t>
    <phoneticPr fontId="6" type="noConversion"/>
  </si>
  <si>
    <t>5/8上4,5/10下4,5/11上4,5/15全8,5/18下4</t>
    <phoneticPr fontId="6" type="noConversion"/>
  </si>
  <si>
    <t>5/31全8</t>
    <phoneticPr fontId="6" type="noConversion"/>
  </si>
  <si>
    <t>5/18-5/19共2天</t>
    <phoneticPr fontId="6" type="noConversion"/>
  </si>
  <si>
    <t>2017-1-23至2017-1-26(32h）2017-2-4（4h）2017-2-28（8h）2017-3-1(8h）</t>
  </si>
  <si>
    <t>5/12全8,5/19下4,5/22全8</t>
    <phoneticPr fontId="6" type="noConversion"/>
  </si>
  <si>
    <t>2017-1-25至2017-1-26(16h）2017-3-27至2017-3-28(16h）</t>
  </si>
  <si>
    <t>2017-3-9(8h）</t>
  </si>
  <si>
    <t>5/10全8</t>
    <phoneticPr fontId="6" type="noConversion"/>
  </si>
  <si>
    <t>2017-1-20（8h）2017-2-7（4h）2017-3-28(4h）</t>
  </si>
  <si>
    <t>5/10下4,5/11全8</t>
    <phoneticPr fontId="6" type="noConversion"/>
  </si>
  <si>
    <t>2017-1-25至2017-1-26(16h）2017-4-10(8h）2017-4-11(8h）</t>
  </si>
  <si>
    <t>2017-2-28（4h）2017-3-20(8h）</t>
  </si>
  <si>
    <t>2017-2-8（8h）</t>
  </si>
  <si>
    <t>5/31全8</t>
    <phoneticPr fontId="6" type="noConversion"/>
  </si>
  <si>
    <t>5/22-5/31共7天</t>
    <phoneticPr fontId="6" type="noConversion"/>
  </si>
  <si>
    <t>2017-1-22（8h）2017-4-26(8h）</t>
  </si>
  <si>
    <t>5/27下4</t>
    <phoneticPr fontId="6" type="noConversion"/>
  </si>
  <si>
    <t>2017-2-3至2017-2-10（56h）</t>
  </si>
  <si>
    <t>2017-1-26（8h）2017-2-16（8h）</t>
  </si>
  <si>
    <t>5/16全8</t>
    <phoneticPr fontId="6" type="noConversion"/>
  </si>
  <si>
    <t>2017-2-27（8h）</t>
  </si>
  <si>
    <t>2017-2-4（8h）2017-2-9至2017-2-10（16h）2017-3-31(8h）2017-4-1(8h）</t>
  </si>
  <si>
    <t>5/11全8</t>
    <phoneticPr fontId="6" type="noConversion"/>
  </si>
  <si>
    <t>2017-1-24至2017-1-26(24h）</t>
  </si>
  <si>
    <t>2017-3-2(8h）</t>
  </si>
  <si>
    <t>5/3全8,5/12全8,5/27上4</t>
    <phoneticPr fontId="6" type="noConversion"/>
  </si>
  <si>
    <t>2017-1-23（8h）2017-1-26（8h）2017-2-3（8h）2017-4-5(8h）2017-4-6(8h）</t>
  </si>
  <si>
    <t>2017-3-13至2017-3-17(40h）</t>
  </si>
  <si>
    <t>2017-4-5（8h）</t>
  </si>
  <si>
    <t>5/2上4,5/11全8</t>
    <phoneticPr fontId="6" type="noConversion"/>
  </si>
  <si>
    <t>2017-3-27至2017-3-29(24h）</t>
  </si>
  <si>
    <t>2017-1-26(8h）</t>
  </si>
  <si>
    <t>2017-1-25至2017-1-26(16h）</t>
  </si>
  <si>
    <t>2017-1-13(8h）2017-1-25至2017-1-26(12h）2017-2-3至2017-2-4（16h）</t>
  </si>
  <si>
    <t>2017-1-13（8h）2017-1-16(8h）</t>
  </si>
  <si>
    <t>2017-3-6(8h）</t>
  </si>
  <si>
    <t>2017-1-22至2017-1-26（40h）2017-2-3至2017-2-4（12h）2017-3-10(4h）2017-3-30(4h）</t>
  </si>
  <si>
    <t>5/3全8</t>
    <phoneticPr fontId="6" type="noConversion"/>
  </si>
  <si>
    <t>2017-3-8(4h）</t>
  </si>
  <si>
    <t>5/4-5/9共4天</t>
    <phoneticPr fontId="6" type="noConversion"/>
  </si>
  <si>
    <t>2017-3-6至2017-3-7(16h）2017-4-5(8h）</t>
  </si>
  <si>
    <t>5.31全8</t>
    <phoneticPr fontId="6" type="noConversion"/>
  </si>
  <si>
    <t>刘忠诚</t>
    <phoneticPr fontId="2" type="noConversion"/>
  </si>
  <si>
    <t>珠海</t>
    <phoneticPr fontId="2" type="noConversion"/>
  </si>
  <si>
    <t>1-4月休假明细</t>
    <phoneticPr fontId="2" type="noConversion"/>
  </si>
  <si>
    <t>5月休假明细</t>
    <phoneticPr fontId="2" type="noConversion"/>
  </si>
  <si>
    <t>6月休假明细</t>
    <phoneticPr fontId="2" type="noConversion"/>
  </si>
  <si>
    <t>0758</t>
    <phoneticPr fontId="2" type="noConversion"/>
  </si>
  <si>
    <t>耿毅</t>
    <phoneticPr fontId="2" type="noConversion"/>
  </si>
  <si>
    <t>合肥</t>
    <phoneticPr fontId="2" type="noConversion"/>
  </si>
  <si>
    <t>5/31全8</t>
    <phoneticPr fontId="2" type="noConversion"/>
  </si>
  <si>
    <t>2017-2-8（8h）</t>
    <phoneticPr fontId="2" type="noConversion"/>
  </si>
  <si>
    <t>2017-2-3至2-10（56h）</t>
    <phoneticPr fontId="2" type="noConversion"/>
  </si>
  <si>
    <t>0930</t>
    <phoneticPr fontId="2" type="noConversion"/>
  </si>
  <si>
    <t>王菊珍</t>
    <phoneticPr fontId="2" type="noConversion"/>
  </si>
  <si>
    <t>年假：6/7；6/28-29</t>
    <phoneticPr fontId="4" type="noConversion"/>
  </si>
  <si>
    <t>年假：6/21-23</t>
    <phoneticPr fontId="4" type="noConversion"/>
  </si>
  <si>
    <t>年假：6/19上，6/23全</t>
    <phoneticPr fontId="4" type="noConversion"/>
  </si>
  <si>
    <t>年假：6/28下</t>
    <phoneticPr fontId="4" type="noConversion"/>
  </si>
  <si>
    <t>6/19上，6/23全</t>
    <phoneticPr fontId="2" type="noConversion"/>
  </si>
  <si>
    <t>6/28下</t>
    <phoneticPr fontId="2" type="noConversion"/>
  </si>
  <si>
    <t>6/26下</t>
    <phoneticPr fontId="2" type="noConversion"/>
  </si>
  <si>
    <t>6/26全</t>
    <phoneticPr fontId="2" type="noConversion"/>
  </si>
  <si>
    <t>6/12上</t>
  </si>
  <si>
    <t>6/12上</t>
    <phoneticPr fontId="2" type="noConversion"/>
  </si>
  <si>
    <t>6/8下，6/9,6/12上</t>
    <phoneticPr fontId="2" type="noConversion"/>
  </si>
  <si>
    <t>6/15全</t>
  </si>
  <si>
    <t>6/15全</t>
    <phoneticPr fontId="2" type="noConversion"/>
  </si>
  <si>
    <t>6/1-6/2</t>
    <phoneticPr fontId="6" type="noConversion"/>
  </si>
  <si>
    <t>6/1全</t>
  </si>
  <si>
    <t>6/1全</t>
    <phoneticPr fontId="2" type="noConversion"/>
  </si>
  <si>
    <t>6/5-6/16（10d）</t>
  </si>
  <si>
    <t>6/29-30</t>
  </si>
  <si>
    <t>6/14下</t>
  </si>
  <si>
    <t>6/7全8,6/28-6/29</t>
  </si>
  <si>
    <t>6/21-23</t>
  </si>
  <si>
    <t>6/8下，6/9，6/12上</t>
  </si>
  <si>
    <t>6/30全</t>
    <phoneticPr fontId="2" type="noConversion"/>
  </si>
  <si>
    <t>6/28全</t>
    <phoneticPr fontId="2" type="noConversion"/>
  </si>
  <si>
    <t>6/15上，6/21上，6/30全</t>
    <phoneticPr fontId="2" type="noConversion"/>
  </si>
  <si>
    <t>加班明细</t>
    <phoneticPr fontId="6" type="noConversion"/>
  </si>
  <si>
    <t>已调休天数</t>
    <phoneticPr fontId="6" type="noConversion"/>
  </si>
  <si>
    <t>调休明细</t>
    <phoneticPr fontId="6" type="noConversion"/>
  </si>
  <si>
    <t>备注</t>
    <phoneticPr fontId="6" type="noConversion"/>
  </si>
  <si>
    <t>苗倩倩</t>
    <phoneticPr fontId="6" type="noConversion"/>
  </si>
  <si>
    <t>珠海</t>
    <phoneticPr fontId="6" type="noConversion"/>
  </si>
  <si>
    <t>1/21,3/4,3/12,4/22,6/18,6/24</t>
    <phoneticPr fontId="6" type="noConversion"/>
  </si>
  <si>
    <t>0209</t>
    <phoneticPr fontId="2" type="noConversion"/>
  </si>
  <si>
    <t>总调休天数</t>
    <phoneticPr fontId="6" type="noConversion"/>
  </si>
  <si>
    <t>剩余调休天数</t>
    <phoneticPr fontId="6" type="noConversion"/>
  </si>
  <si>
    <t>6/13-6/16（4d），6/30（1d）</t>
    <phoneticPr fontId="2" type="noConversion"/>
  </si>
  <si>
    <t>6/13-6/14(2d)</t>
    <phoneticPr fontId="2" type="noConversion"/>
  </si>
  <si>
    <t>6/14-6/20(5d)</t>
    <phoneticPr fontId="2" type="noConversion"/>
  </si>
  <si>
    <t>4.15-16,4.22-23,5.6-7,5.13-14,5.20-21</t>
  </si>
  <si>
    <t>4.15-16,4.22-23,5.6-7,5.13-14,5.20-21</t>
    <phoneticPr fontId="2" type="noConversion"/>
  </si>
  <si>
    <t>5.6-7,5.13-14,5.20-21</t>
    <phoneticPr fontId="2" type="noConversion"/>
  </si>
  <si>
    <t>段德伟</t>
    <phoneticPr fontId="2" type="noConversion"/>
  </si>
  <si>
    <t>0290</t>
    <phoneticPr fontId="2" type="noConversion"/>
  </si>
  <si>
    <t>1242</t>
    <phoneticPr fontId="2" type="noConversion"/>
  </si>
  <si>
    <t>杨思宏</t>
    <phoneticPr fontId="2" type="noConversion"/>
  </si>
  <si>
    <t>合肥</t>
    <phoneticPr fontId="2" type="noConversion"/>
  </si>
  <si>
    <t>6/16-6/20（3d）</t>
    <phoneticPr fontId="2" type="noConversion"/>
  </si>
  <si>
    <t>6/19-6/20（2d）</t>
    <phoneticPr fontId="2" type="noConversion"/>
  </si>
  <si>
    <t>4.15-16,4.22-23,5.6-7,5.13-14,5.20-21</t>
    <phoneticPr fontId="6" type="noConversion"/>
  </si>
  <si>
    <t>6/1（6h）</t>
    <phoneticPr fontId="6" type="noConversion"/>
  </si>
  <si>
    <t>5/27下4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</si>
</sst>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;@"/>
  </numFmts>
  <fonts count="10" x14ac:knownFonts="1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6"/>
        <bgColor indexed="4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112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/>
    </xf>
    <xf numFmtId="0" fontId="0" fillId="0" borderId="2" xfId="0" applyBorder="1" applyAlignment="1">
      <alignment shrinkToFit="1"/>
    </xf>
    <xf numFmtId="0" fontId="8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shrinkToFit="1"/>
    </xf>
    <xf numFmtId="0" fontId="9" fillId="0" borderId="2" xfId="0" applyFont="1" applyBorder="1" applyAlignment="1">
      <alignment shrinkToFit="1"/>
    </xf>
    <xf numFmtId="0" fontId="9" fillId="0" borderId="0" xfId="0" applyFont="1" applyAlignment="1">
      <alignment shrinkToFit="1"/>
    </xf>
    <xf numFmtId="0" fontId="9" fillId="8" borderId="2" xfId="0" applyFont="1" applyFill="1" applyBorder="1" applyAlignment="1">
      <alignment shrinkToFit="1"/>
    </xf>
    <xf numFmtId="0" fontId="9" fillId="8" borderId="0" xfId="0" applyFont="1" applyFill="1" applyAlignment="1">
      <alignment shrinkToFit="1"/>
    </xf>
    <xf numFmtId="0" fontId="6" fillId="0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49" fontId="3" fillId="0" borderId="2" xfId="0" applyNumberFormat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center" vertical="center" shrinkToFit="1"/>
    </xf>
    <xf numFmtId="0" fontId="3" fillId="0" borderId="2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Fill="1" applyBorder="1" applyAlignment="1">
      <alignment horizontal="center" vertical="center" shrinkToFit="1"/>
    </xf>
    <xf numFmtId="176" fontId="3" fillId="4" borderId="2" xfId="1" applyNumberFormat="1" applyFont="1" applyFill="1" applyBorder="1" applyAlignment="1">
      <alignment horizontal="center" vertical="center" shrinkToFit="1"/>
    </xf>
    <xf numFmtId="0" fontId="3" fillId="4" borderId="2" xfId="0" applyNumberFormat="1" applyFont="1" applyFill="1" applyBorder="1" applyAlignment="1">
      <alignment horizontal="center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6" borderId="2" xfId="0" applyFont="1" applyFill="1" applyBorder="1" applyAlignment="1">
      <alignment horizontal="center" vertical="center" shrinkToFit="1"/>
    </xf>
    <xf numFmtId="0" fontId="3" fillId="7" borderId="2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3" fillId="8" borderId="2" xfId="0" applyFont="1" applyFill="1" applyBorder="1" applyAlignment="1">
      <alignment vertical="center" shrinkToFit="1"/>
    </xf>
    <xf numFmtId="0" fontId="5" fillId="8" borderId="2" xfId="0" applyFont="1" applyFill="1" applyBorder="1" applyAlignment="1">
      <alignment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5" fillId="0" borderId="2" xfId="0" applyNumberFormat="1" applyFont="1" applyFill="1" applyBorder="1" applyAlignment="1">
      <alignment horizontal="center" vertical="center" shrinkToFit="1"/>
    </xf>
    <xf numFmtId="176" fontId="5" fillId="4" borderId="2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0" fontId="3" fillId="0" borderId="2" xfId="2" applyFont="1" applyFill="1" applyBorder="1" applyAlignment="1">
      <alignment horizontal="center" shrinkToFit="1"/>
    </xf>
    <xf numFmtId="31" fontId="9" fillId="0" borderId="2" xfId="0" applyNumberFormat="1" applyFont="1" applyBorder="1" applyAlignment="1">
      <alignment horizontal="center" shrinkToFit="1"/>
    </xf>
    <xf numFmtId="0" fontId="3" fillId="0" borderId="8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176" fontId="3" fillId="0" borderId="7" xfId="0" applyNumberFormat="1" applyFont="1" applyFill="1" applyBorder="1" applyAlignment="1">
      <alignment horizontal="center" vertical="center" shrinkToFit="1"/>
    </xf>
    <xf numFmtId="0" fontId="3" fillId="0" borderId="10" xfId="0" applyNumberFormat="1" applyFont="1" applyFill="1" applyBorder="1" applyAlignment="1">
      <alignment horizontal="center" vertical="center" shrinkToFit="1"/>
    </xf>
    <xf numFmtId="0" fontId="3" fillId="0" borderId="2" xfId="0" quotePrefix="1" applyFont="1" applyFill="1" applyBorder="1" applyAlignment="1">
      <alignment horizontal="center" vertical="center" shrinkToFit="1"/>
    </xf>
    <xf numFmtId="176" fontId="3" fillId="0" borderId="3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shrinkToFit="1"/>
    </xf>
    <xf numFmtId="0" fontId="3" fillId="8" borderId="2" xfId="0" applyFont="1" applyFill="1" applyBorder="1" applyAlignment="1">
      <alignment horizontal="center" vertical="center" shrinkToFit="1"/>
    </xf>
    <xf numFmtId="58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shrinkToFit="1"/>
    </xf>
    <xf numFmtId="0" fontId="9" fillId="8" borderId="0" xfId="0" applyFont="1" applyFill="1" applyAlignment="1">
      <alignment horizontal="center" vertical="center" shrinkToFit="1"/>
    </xf>
    <xf numFmtId="0" fontId="9" fillId="8" borderId="2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shrinkToFit="1"/>
    </xf>
    <xf numFmtId="31" fontId="3" fillId="0" borderId="2" xfId="0" applyNumberFormat="1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0" xfId="0" applyFont="1"/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58" fontId="9" fillId="0" borderId="2" xfId="0" applyNumberFormat="1" applyFont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49" fontId="3" fillId="0" borderId="2" xfId="0" quotePrefix="1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49" fontId="9" fillId="0" borderId="0" xfId="0" applyNumberFormat="1" applyFont="1"/>
    <xf numFmtId="0" fontId="1" fillId="3" borderId="4" xfId="0" applyFont="1" applyFill="1" applyBorder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1" fillId="2" borderId="3" xfId="0" applyNumberFormat="1" applyFont="1" applyFill="1" applyBorder="1" applyAlignment="1">
      <alignment horizontal="center" vertical="center" shrinkToFit="1"/>
    </xf>
    <xf numFmtId="0" fontId="1" fillId="2" borderId="6" xfId="0" applyNumberFormat="1" applyFont="1" applyFill="1" applyBorder="1" applyAlignment="1">
      <alignment horizontal="center" vertical="center" shrinkToFit="1"/>
    </xf>
    <xf numFmtId="0" fontId="1" fillId="2" borderId="2" xfId="0" applyNumberFormat="1" applyFont="1" applyFill="1" applyBorder="1" applyAlignment="1">
      <alignment horizontal="center" vertical="center" shrinkToFit="1"/>
    </xf>
  </cellXfs>
  <cellStyles count="3">
    <cellStyle name="常规" xfId="0" builtinId="0"/>
    <cellStyle name="常规 12" xfId="2"/>
    <cellStyle name="常规_Sheet1" xfId="1"/>
  </cellStyles>
  <dxfs count="2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112"/>
  <sheetViews>
    <sheetView tabSelected="1" workbookViewId="0">
      <pane xSplit="9" ySplit="13" topLeftCell="J14" activePane="bottomRight" state="frozen"/>
      <selection pane="topRight" activeCell="J1" sqref="J1"/>
      <selection pane="bottomLeft" activeCell="A14" sqref="A14"/>
      <selection pane="bottomRight" activeCell="AB9" sqref="AB9"/>
    </sheetView>
  </sheetViews>
  <sheetFormatPr defaultRowHeight="18.75" customHeight="1" x14ac:dyDescent="0.15"/>
  <cols>
    <col min="1" max="1" width="3.875" style="39" customWidth="1"/>
    <col min="2" max="2" width="5.25" style="39" customWidth="1"/>
    <col min="3" max="3" width="6.5" style="39" customWidth="1"/>
    <col min="4" max="4" width="12.125" hidden="1" customWidth="1"/>
    <col min="5" max="5" width="1.25" style="39" customWidth="1"/>
    <col min="6" max="6" width="1.75" style="72" customWidth="1"/>
    <col min="7" max="7" width="3" style="72" customWidth="1"/>
    <col min="8" max="8" width="5.625" style="72" customWidth="1"/>
    <col min="9" max="9" width="3" style="72" customWidth="1"/>
    <col min="10" max="10" width="3.25" style="72" customWidth="1"/>
    <col min="11" max="13" width="0.875" style="39" customWidth="1"/>
    <col min="14" max="14" width="5.25" style="72" customWidth="1"/>
    <col min="15" max="16" width="5.375" style="39" customWidth="1"/>
    <col min="17" max="17" width="6.25" style="39" customWidth="1"/>
    <col min="18" max="18" width="6" style="39" customWidth="1"/>
    <col min="19" max="19" width="5.625" style="39" customWidth="1"/>
    <col min="20" max="24" width="4.25" style="39" customWidth="1"/>
    <col min="25" max="25" width="4.25" style="41" customWidth="1"/>
    <col min="26" max="31" width="4.25" style="39" customWidth="1"/>
    <col min="32" max="32" width="11" style="41" customWidth="1"/>
    <col min="33" max="33" width="9.5" style="41" customWidth="1"/>
    <col min="34" max="34" width="19.5" style="78" customWidth="1"/>
    <col min="35" max="16384" width="9" style="39"/>
  </cols>
  <sheetData>
    <row r="1" spans="1:34" ht="18.75" customHeight="1" x14ac:dyDescent="0.15">
      <c r="A1" s="103" t="s">
        <v>0</v>
      </c>
      <c r="B1" s="103" t="s">
        <v>1</v>
      </c>
      <c r="C1" s="103" t="s">
        <v>2</v>
      </c>
      <c r="D1" s="105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11" t="s">
        <v>10</v>
      </c>
      <c r="L1" s="111"/>
      <c r="M1" s="111"/>
      <c r="N1" s="109" t="str">
        <f ca="1">YEAR(TODAY())&amp;"年可享年假天数"</f>
        <v>2017年可享年假天数</v>
      </c>
      <c r="O1" s="101" t="s">
        <v>11</v>
      </c>
      <c r="P1" s="103" t="s">
        <v>12</v>
      </c>
      <c r="Q1" s="105" t="s">
        <v>13</v>
      </c>
      <c r="R1" s="107" t="s">
        <v>14</v>
      </c>
      <c r="S1" s="107" t="s">
        <v>15</v>
      </c>
      <c r="T1" s="100" t="s">
        <v>16</v>
      </c>
      <c r="U1" s="100" t="s">
        <v>17</v>
      </c>
      <c r="V1" s="100" t="s">
        <v>18</v>
      </c>
      <c r="W1" s="100" t="s">
        <v>19</v>
      </c>
      <c r="X1" s="100" t="s">
        <v>20</v>
      </c>
      <c r="Y1" s="100" t="s">
        <v>21</v>
      </c>
      <c r="Z1" s="100" t="s">
        <v>22</v>
      </c>
      <c r="AA1" s="100" t="s">
        <v>23</v>
      </c>
      <c r="AB1" s="100" t="s">
        <v>24</v>
      </c>
      <c r="AC1" s="100" t="s">
        <v>25</v>
      </c>
      <c r="AD1" s="100" t="s">
        <v>26</v>
      </c>
      <c r="AE1" s="98" t="s">
        <v>27</v>
      </c>
      <c r="AF1" s="100" t="s">
        <v>324</v>
      </c>
      <c r="AG1" s="100" t="s">
        <v>325</v>
      </c>
      <c r="AH1" s="100" t="s">
        <v>326</v>
      </c>
    </row>
    <row r="2" spans="1:34" ht="18.75" customHeight="1" x14ac:dyDescent="0.15">
      <c r="A2" s="104"/>
      <c r="B2" s="104"/>
      <c r="C2" s="104"/>
      <c r="D2" s="106"/>
      <c r="E2" s="104"/>
      <c r="F2" s="104"/>
      <c r="G2" s="104"/>
      <c r="H2" s="104"/>
      <c r="I2" s="104"/>
      <c r="J2" s="104"/>
      <c r="K2" s="81" t="s">
        <v>28</v>
      </c>
      <c r="L2" s="81" t="s">
        <v>29</v>
      </c>
      <c r="M2" s="81" t="s">
        <v>30</v>
      </c>
      <c r="N2" s="110"/>
      <c r="O2" s="102"/>
      <c r="P2" s="104"/>
      <c r="Q2" s="106"/>
      <c r="R2" s="108"/>
      <c r="S2" s="108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99"/>
      <c r="AF2" s="100"/>
      <c r="AG2" s="100"/>
      <c r="AH2" s="100"/>
    </row>
    <row r="3" spans="1:34" ht="18.75" customHeight="1" x14ac:dyDescent="0.15">
      <c r="A3" s="45">
        <f t="shared" ref="A3:A34" si="0">ROW()-2</f>
        <v>1</v>
      </c>
      <c r="B3" s="45" t="s">
        <v>31</v>
      </c>
      <c r="C3" s="46" t="s">
        <v>32</v>
      </c>
      <c r="D3" s="3" t="s">
        <v>33</v>
      </c>
      <c r="E3" s="48" t="s">
        <v>34</v>
      </c>
      <c r="F3" s="48" t="s">
        <v>35</v>
      </c>
      <c r="G3" s="49">
        <v>37926</v>
      </c>
      <c r="H3" s="48">
        <f t="shared" ref="H3:H34" ca="1" si="1">IF(G3="退休",20,IF(ISNUMBER(G3)=FALSE,0,ROUND((TODAY()-G3)/365,2)))</f>
        <v>13.67</v>
      </c>
      <c r="I3" s="50">
        <v>39615</v>
      </c>
      <c r="J3" s="48">
        <f t="shared" ref="J3:J34" ca="1" si="2">IF(H3&lt;1,0,IF(H3&lt;10,5,IF(H3&lt;20,10,15)))</f>
        <v>10</v>
      </c>
      <c r="K3" s="49">
        <f t="shared" ref="K3:K34" si="3">DATE(VALUE(LEFT(TEXT($G3,"yyyy:mm:dd"),4))+1,VALUE(MID(TEXT($G3,"yyyy:mm:dd"),6,2)),VALUE(MID(TEXT($G3,"yyyy:mm:dd"),9,2)))</f>
        <v>38292</v>
      </c>
      <c r="L3" s="49">
        <f t="shared" ref="L3:L34" si="4">DATE(VALUE(LEFT(TEXT($G3,"yyyy:mm:dd"),4))+10,VALUE(MID(TEXT($G3,"yyyy:mm:dd"),6,2)),VALUE(MID(TEXT($G3,"yyyy:mm:dd"),9,2)))</f>
        <v>41579</v>
      </c>
      <c r="M3" s="49">
        <f t="shared" ref="M3:M34" si="5">DATE(VALUE(LEFT(TEXT($G3,"yyyy:mm:dd"),4))+20,VALUE(MID(TEXT($G3,"yyyy:mm:dd"),6,2)),VALUE(MID(TEXT($G3,"yyyy:mm:dd"),9,2)))</f>
        <v>45231</v>
      </c>
      <c r="N3" s="51">
        <f t="shared" ref="N3:N34" ca="1" si="6">IF(AND(K3="",L3="",M3=""),IF(YEAR(TODAY())=YEAR(I3),ROUNDDOWN((DATE(VALUE(YEAR(I3)),12,31)-I3+1)/(IF(OR(AND(MOD(YEAR(TODAY()),4)=0,MOD(YEAR(TODAY()),100)&lt;&gt;0),MOD(YEAR(TODAY()),400)=0),366,365))*J3,0),J3),IF(H3&gt;=20,IF(YEAR(TODAY())=YEAR(I3),IF(M3&gt;=I3,ROUNDDOWN((DATE(VALUE(YEAR(I3)),12,31)-I3+1)/(IF(OR(AND(MOD(YEAR(TODAY()),4)=0,MOD(YEAR(TODAY()),100)&lt;&gt;0),MOD(YEAR(TODAY()),400)=0),366,365))*10,0),ROUNDDOWN((DATE(VALUE(YEAR(I3)),12,31)-I3+1)/(IF(OR(AND(MOD(YEAR(TODAY()),4)=0,MOD(YEAR(TODAY()),100)&lt;&gt;0),MOD(YEAR(TODAY()),400)=0),366,365))*15,0)),IF(YEAR(M3)=YEAR(TODAY()),10,15)),IF(H3&gt;=10,IF(YEAR(TODAY())=YEAR(I3),IF(L3&gt;=I3,ROUNDDOWN((DATE(VALUE(YEAR(I3)),12,31)-I3+1)/(IF(OR(AND(MOD(YEAR(TODAY()),4)=0,MOD(YEAR(TODAY()),100)&lt;&gt;0),MOD(YEAR(TODAY()),400)=0),366,365))*5,0),ROUNDDOWN((DATE(VALUE(YEAR(I3)),12,31)-I3+1)/(IF(OR(AND(MOD(YEAR(TODAY()),4)=0,MOD(YEAR(TODAY()),100)&lt;&gt;0),MOD(YEAR(TODAY()),400)=0),366,365))*10,0)),IF(YEAR(L3)=YEAR(TODAY()),5,10)),IF(H3&gt;=1,IF(YEAR(TODAY())=YEAR(I3),IF(K3&gt;I3,ROUNDDOWN((DATE(VALUE(YEAR(I3)),12,31)-K3+1)/(IF(OR(AND(MOD(YEAR(TODAY()),4)=0,MOD(YEAR(TODAY()),100)&lt;&gt;0),MOD(YEAR(TODAY()),400)=0),366,365))*5,0),ROUNDDOWN((DATE(VALUE(YEAR(I3)),12,31)-I3+1)/(IF(OR(AND(MOD(YEAR(TODAY()),4)=0,MOD(YEAR(TODAY()),100)&lt;&gt;0),MOD(YEAR(TODAY()),400)=0),366,365))*5,0)),IF(YEAR(K3)=YEAR(TODAY()),ROUNDDOWN((DATE(VALUE(YEAR(K3)),12,31)-K3+1)/(IF(OR(AND(MOD(YEAR(TODAY()),4)=0,MOD(YEAR(TODAY()),100)&lt;&gt;0),MOD(YEAR(TODAY()),400)=0),366,365))*5,0),5)),0))))</f>
        <v>10</v>
      </c>
      <c r="O3" s="52">
        <f t="shared" ref="O3:O34" si="7">YEAR(I3)</f>
        <v>2008</v>
      </c>
      <c r="P3" s="73">
        <f t="shared" ref="P3:P34" ca="1" si="8">YEAR(TODAY())</f>
        <v>2017</v>
      </c>
      <c r="Q3" s="53">
        <f t="shared" ref="Q3:Q34" ca="1" si="9">IF(P3-YEAR(I3)&lt;=1,0,P3-YEAR(I3))</f>
        <v>9</v>
      </c>
      <c r="R3" s="54">
        <f t="shared" ref="R3:R34" ca="1" si="10">N3+Q3</f>
        <v>19</v>
      </c>
      <c r="S3" s="55">
        <f t="shared" ref="S3:S34" ca="1" si="11">R3-T3-U3-V3-W3-X3-Y3-Z3-AA3-AB3-AC3-AD3-AE3</f>
        <v>9</v>
      </c>
      <c r="T3" s="45"/>
      <c r="U3" s="45"/>
      <c r="V3" s="45"/>
      <c r="W3" s="45"/>
      <c r="X3" s="45"/>
      <c r="Y3" s="73">
        <v>10</v>
      </c>
      <c r="Z3" s="45"/>
      <c r="AA3" s="45"/>
      <c r="AB3" s="45"/>
      <c r="AC3" s="45"/>
      <c r="AD3" s="45"/>
      <c r="AE3" s="56"/>
      <c r="AF3" s="40"/>
      <c r="AG3" s="40"/>
      <c r="AH3" s="12" t="s">
        <v>351</v>
      </c>
    </row>
    <row r="4" spans="1:34" ht="18.75" customHeight="1" x14ac:dyDescent="0.15">
      <c r="A4" s="45">
        <f t="shared" si="0"/>
        <v>2</v>
      </c>
      <c r="B4" s="45" t="s">
        <v>36</v>
      </c>
      <c r="C4" s="46" t="s">
        <v>37</v>
      </c>
      <c r="D4" s="3" t="s">
        <v>33</v>
      </c>
      <c r="E4" s="48" t="s">
        <v>34</v>
      </c>
      <c r="F4" s="48" t="s">
        <v>35</v>
      </c>
      <c r="G4" s="49">
        <v>37043</v>
      </c>
      <c r="H4" s="48">
        <f t="shared" ca="1" si="1"/>
        <v>16.09</v>
      </c>
      <c r="I4" s="50">
        <v>39615</v>
      </c>
      <c r="J4" s="48">
        <f t="shared" ca="1" si="2"/>
        <v>10</v>
      </c>
      <c r="K4" s="49">
        <f t="shared" si="3"/>
        <v>37408</v>
      </c>
      <c r="L4" s="49">
        <f t="shared" si="4"/>
        <v>40695</v>
      </c>
      <c r="M4" s="49">
        <f t="shared" si="5"/>
        <v>44348</v>
      </c>
      <c r="N4" s="51">
        <f t="shared" ca="1" si="6"/>
        <v>10</v>
      </c>
      <c r="O4" s="52">
        <f t="shared" si="7"/>
        <v>2008</v>
      </c>
      <c r="P4" s="73">
        <f t="shared" ca="1" si="8"/>
        <v>2017</v>
      </c>
      <c r="Q4" s="53">
        <f t="shared" ca="1" si="9"/>
        <v>9</v>
      </c>
      <c r="R4" s="54">
        <f t="shared" ca="1" si="10"/>
        <v>19</v>
      </c>
      <c r="S4" s="55">
        <f t="shared" ca="1" si="11"/>
        <v>15.5</v>
      </c>
      <c r="T4" s="45"/>
      <c r="U4" s="45"/>
      <c r="V4" s="45"/>
      <c r="W4" s="45">
        <v>0.5</v>
      </c>
      <c r="X4" s="45">
        <v>1</v>
      </c>
      <c r="Y4" s="73">
        <v>2</v>
      </c>
      <c r="Z4" s="45"/>
      <c r="AA4" s="45"/>
      <c r="AB4" s="45"/>
      <c r="AC4" s="45"/>
      <c r="AD4" s="45"/>
      <c r="AE4" s="56"/>
      <c r="AF4" s="40" t="s">
        <v>277</v>
      </c>
      <c r="AG4" s="40" t="s">
        <v>278</v>
      </c>
      <c r="AH4" s="12" t="s">
        <v>352</v>
      </c>
    </row>
    <row r="5" spans="1:34" ht="18.75" customHeight="1" x14ac:dyDescent="0.15">
      <c r="A5" s="45">
        <f t="shared" si="0"/>
        <v>3</v>
      </c>
      <c r="B5" s="45" t="s">
        <v>250</v>
      </c>
      <c r="C5" s="46" t="s">
        <v>251</v>
      </c>
      <c r="D5" s="3" t="s">
        <v>252</v>
      </c>
      <c r="E5" s="48" t="s">
        <v>253</v>
      </c>
      <c r="F5" s="48" t="s">
        <v>35</v>
      </c>
      <c r="G5" s="49">
        <v>36982</v>
      </c>
      <c r="H5" s="48">
        <f t="shared" ca="1" si="1"/>
        <v>16.260000000000002</v>
      </c>
      <c r="I5" s="50">
        <v>39615</v>
      </c>
      <c r="J5" s="48">
        <f t="shared" ca="1" si="2"/>
        <v>10</v>
      </c>
      <c r="K5" s="49">
        <f t="shared" si="3"/>
        <v>37347</v>
      </c>
      <c r="L5" s="49">
        <f t="shared" si="4"/>
        <v>40634</v>
      </c>
      <c r="M5" s="49">
        <f t="shared" si="5"/>
        <v>44287</v>
      </c>
      <c r="N5" s="51">
        <f t="shared" ca="1" si="6"/>
        <v>10</v>
      </c>
      <c r="O5" s="52">
        <f t="shared" si="7"/>
        <v>2008</v>
      </c>
      <c r="P5" s="73">
        <f t="shared" ca="1" si="8"/>
        <v>2017</v>
      </c>
      <c r="Q5" s="53">
        <f t="shared" ca="1" si="9"/>
        <v>9</v>
      </c>
      <c r="R5" s="54">
        <f t="shared" ca="1" si="10"/>
        <v>19</v>
      </c>
      <c r="S5" s="55">
        <f t="shared" ca="1" si="11"/>
        <v>13</v>
      </c>
      <c r="T5" s="45">
        <v>3</v>
      </c>
      <c r="U5" s="45">
        <v>3</v>
      </c>
      <c r="V5" s="45"/>
      <c r="W5" s="45"/>
      <c r="X5" s="45"/>
      <c r="Y5" s="73"/>
      <c r="Z5" s="45"/>
      <c r="AA5" s="45"/>
      <c r="AB5" s="45"/>
      <c r="AC5" s="45"/>
      <c r="AD5" s="45"/>
      <c r="AE5" s="56"/>
      <c r="AF5" s="57" t="s">
        <v>261</v>
      </c>
      <c r="AG5" s="40"/>
      <c r="AH5" s="12"/>
    </row>
    <row r="6" spans="1:34" ht="18.75" customHeight="1" x14ac:dyDescent="0.15">
      <c r="A6" s="45">
        <f t="shared" si="0"/>
        <v>4</v>
      </c>
      <c r="B6" s="45" t="s">
        <v>38</v>
      </c>
      <c r="C6" s="47" t="s">
        <v>39</v>
      </c>
      <c r="D6" s="3" t="s">
        <v>33</v>
      </c>
      <c r="E6" s="48" t="s">
        <v>34</v>
      </c>
      <c r="F6" s="48" t="s">
        <v>35</v>
      </c>
      <c r="G6" s="49">
        <v>38534</v>
      </c>
      <c r="H6" s="48">
        <f t="shared" ca="1" si="1"/>
        <v>12.01</v>
      </c>
      <c r="I6" s="50">
        <v>39937</v>
      </c>
      <c r="J6" s="48">
        <f t="shared" ca="1" si="2"/>
        <v>10</v>
      </c>
      <c r="K6" s="49">
        <f t="shared" si="3"/>
        <v>38899</v>
      </c>
      <c r="L6" s="49">
        <f t="shared" si="4"/>
        <v>42186</v>
      </c>
      <c r="M6" s="49">
        <f t="shared" si="5"/>
        <v>45839</v>
      </c>
      <c r="N6" s="51">
        <f t="shared" ca="1" si="6"/>
        <v>10</v>
      </c>
      <c r="O6" s="52">
        <f t="shared" si="7"/>
        <v>2009</v>
      </c>
      <c r="P6" s="73">
        <f t="shared" ca="1" si="8"/>
        <v>2017</v>
      </c>
      <c r="Q6" s="53">
        <f t="shared" ca="1" si="9"/>
        <v>8</v>
      </c>
      <c r="R6" s="54">
        <f t="shared" ca="1" si="10"/>
        <v>18</v>
      </c>
      <c r="S6" s="55">
        <f t="shared" ca="1" si="11"/>
        <v>16.5</v>
      </c>
      <c r="T6" s="45"/>
      <c r="U6" s="45">
        <v>1.5</v>
      </c>
      <c r="V6" s="45"/>
      <c r="W6" s="45"/>
      <c r="X6" s="45"/>
      <c r="Y6" s="73"/>
      <c r="Z6" s="45"/>
      <c r="AA6" s="45"/>
      <c r="AB6" s="45"/>
      <c r="AC6" s="45"/>
      <c r="AD6" s="45"/>
      <c r="AE6" s="56"/>
      <c r="AF6" s="57" t="s">
        <v>262</v>
      </c>
      <c r="AG6" s="58"/>
      <c r="AH6" s="12"/>
    </row>
    <row r="7" spans="1:34" ht="18.75" customHeight="1" x14ac:dyDescent="0.15">
      <c r="A7" s="45">
        <f t="shared" si="0"/>
        <v>5</v>
      </c>
      <c r="B7" s="45" t="s">
        <v>40</v>
      </c>
      <c r="C7" s="47" t="s">
        <v>41</v>
      </c>
      <c r="D7" s="3" t="s">
        <v>33</v>
      </c>
      <c r="E7" s="48" t="s">
        <v>34</v>
      </c>
      <c r="F7" s="48" t="s">
        <v>35</v>
      </c>
      <c r="G7" s="49">
        <v>40909</v>
      </c>
      <c r="H7" s="48">
        <f t="shared" ca="1" si="1"/>
        <v>5.5</v>
      </c>
      <c r="I7" s="50">
        <v>39965</v>
      </c>
      <c r="J7" s="48">
        <f t="shared" ca="1" si="2"/>
        <v>5</v>
      </c>
      <c r="K7" s="49">
        <f t="shared" si="3"/>
        <v>41275</v>
      </c>
      <c r="L7" s="49">
        <f t="shared" si="4"/>
        <v>44562</v>
      </c>
      <c r="M7" s="49">
        <f t="shared" si="5"/>
        <v>48214</v>
      </c>
      <c r="N7" s="51">
        <f t="shared" ca="1" si="6"/>
        <v>5</v>
      </c>
      <c r="O7" s="52">
        <f t="shared" si="7"/>
        <v>2009</v>
      </c>
      <c r="P7" s="73">
        <f t="shared" ca="1" si="8"/>
        <v>2017</v>
      </c>
      <c r="Q7" s="53">
        <f t="shared" ca="1" si="9"/>
        <v>8</v>
      </c>
      <c r="R7" s="54">
        <f t="shared" ca="1" si="10"/>
        <v>13</v>
      </c>
      <c r="S7" s="55">
        <f t="shared" ca="1" si="11"/>
        <v>12</v>
      </c>
      <c r="T7" s="45"/>
      <c r="U7" s="45"/>
      <c r="V7" s="45"/>
      <c r="W7" s="45"/>
      <c r="X7" s="45">
        <v>1</v>
      </c>
      <c r="Y7" s="73"/>
      <c r="Z7" s="45"/>
      <c r="AA7" s="45"/>
      <c r="AB7" s="45"/>
      <c r="AC7" s="45"/>
      <c r="AD7" s="45"/>
      <c r="AE7" s="56"/>
      <c r="AF7" s="57"/>
      <c r="AG7" s="58" t="s">
        <v>279</v>
      </c>
      <c r="AH7" s="12"/>
    </row>
    <row r="8" spans="1:34" ht="18.75" customHeight="1" x14ac:dyDescent="0.15">
      <c r="A8" s="45">
        <f t="shared" si="0"/>
        <v>6</v>
      </c>
      <c r="B8" s="45" t="s">
        <v>42</v>
      </c>
      <c r="C8" s="45" t="s">
        <v>43</v>
      </c>
      <c r="D8" s="3" t="s">
        <v>33</v>
      </c>
      <c r="E8" s="48" t="s">
        <v>34</v>
      </c>
      <c r="F8" s="48" t="s">
        <v>35</v>
      </c>
      <c r="G8" s="49">
        <v>39264</v>
      </c>
      <c r="H8" s="48">
        <f t="shared" ca="1" si="1"/>
        <v>10.01</v>
      </c>
      <c r="I8" s="59">
        <v>40644</v>
      </c>
      <c r="J8" s="48">
        <f t="shared" ca="1" si="2"/>
        <v>10</v>
      </c>
      <c r="K8" s="49">
        <f t="shared" si="3"/>
        <v>39630</v>
      </c>
      <c r="L8" s="49">
        <f t="shared" si="4"/>
        <v>42917</v>
      </c>
      <c r="M8" s="49">
        <f t="shared" si="5"/>
        <v>46569</v>
      </c>
      <c r="N8" s="51">
        <f t="shared" ca="1" si="6"/>
        <v>5</v>
      </c>
      <c r="O8" s="52">
        <f t="shared" si="7"/>
        <v>2011</v>
      </c>
      <c r="P8" s="73">
        <f t="shared" ca="1" si="8"/>
        <v>2017</v>
      </c>
      <c r="Q8" s="53">
        <f t="shared" ca="1" si="9"/>
        <v>6</v>
      </c>
      <c r="R8" s="54">
        <f t="shared" ca="1" si="10"/>
        <v>11</v>
      </c>
      <c r="S8" s="55">
        <f t="shared" ca="1" si="11"/>
        <v>7.5</v>
      </c>
      <c r="T8" s="45"/>
      <c r="U8" s="45">
        <v>1</v>
      </c>
      <c r="V8" s="45"/>
      <c r="W8" s="45">
        <v>1.5</v>
      </c>
      <c r="X8" s="45"/>
      <c r="Y8" s="73">
        <v>1</v>
      </c>
      <c r="Z8" s="45"/>
      <c r="AA8" s="45"/>
      <c r="AB8" s="45"/>
      <c r="AC8" s="45"/>
      <c r="AD8" s="45"/>
      <c r="AE8" s="56"/>
      <c r="AF8" s="57" t="s">
        <v>263</v>
      </c>
      <c r="AG8" s="58"/>
      <c r="AH8" s="74" t="s">
        <v>357</v>
      </c>
    </row>
    <row r="9" spans="1:34" ht="18.75" customHeight="1" x14ac:dyDescent="0.15">
      <c r="A9" s="45">
        <f t="shared" si="0"/>
        <v>7</v>
      </c>
      <c r="B9" s="45" t="s">
        <v>44</v>
      </c>
      <c r="C9" s="45" t="s">
        <v>45</v>
      </c>
      <c r="D9" s="3" t="s">
        <v>33</v>
      </c>
      <c r="E9" s="48" t="s">
        <v>34</v>
      </c>
      <c r="F9" s="48" t="s">
        <v>35</v>
      </c>
      <c r="G9" s="49">
        <v>39630</v>
      </c>
      <c r="H9" s="48">
        <f t="shared" ca="1" si="1"/>
        <v>9</v>
      </c>
      <c r="I9" s="59">
        <v>40660</v>
      </c>
      <c r="J9" s="48">
        <f t="shared" ca="1" si="2"/>
        <v>5</v>
      </c>
      <c r="K9" s="49">
        <f t="shared" si="3"/>
        <v>39995</v>
      </c>
      <c r="L9" s="49">
        <f t="shared" si="4"/>
        <v>43282</v>
      </c>
      <c r="M9" s="49">
        <f t="shared" si="5"/>
        <v>46935</v>
      </c>
      <c r="N9" s="51">
        <f t="shared" ca="1" si="6"/>
        <v>5</v>
      </c>
      <c r="O9" s="52">
        <f t="shared" si="7"/>
        <v>2011</v>
      </c>
      <c r="P9" s="73">
        <f t="shared" ca="1" si="8"/>
        <v>2017</v>
      </c>
      <c r="Q9" s="53">
        <f t="shared" ca="1" si="9"/>
        <v>6</v>
      </c>
      <c r="R9" s="54">
        <f t="shared" ca="1" si="10"/>
        <v>11</v>
      </c>
      <c r="S9" s="55">
        <f t="shared" ca="1" si="11"/>
        <v>3</v>
      </c>
      <c r="T9" s="45"/>
      <c r="U9" s="45"/>
      <c r="V9" s="45"/>
      <c r="W9" s="45">
        <v>3</v>
      </c>
      <c r="X9" s="45">
        <v>3</v>
      </c>
      <c r="Y9" s="73">
        <v>2</v>
      </c>
      <c r="Z9" s="45"/>
      <c r="AA9" s="45"/>
      <c r="AB9" s="45"/>
      <c r="AC9" s="45"/>
      <c r="AD9" s="45"/>
      <c r="AE9" s="56"/>
      <c r="AF9" s="57" t="s">
        <v>264</v>
      </c>
      <c r="AG9" s="58" t="s">
        <v>280</v>
      </c>
      <c r="AH9" s="12" t="s">
        <v>359</v>
      </c>
    </row>
    <row r="10" spans="1:34" ht="18.75" customHeight="1" x14ac:dyDescent="0.15">
      <c r="A10" s="45">
        <f t="shared" si="0"/>
        <v>8</v>
      </c>
      <c r="B10" s="45" t="s">
        <v>46</v>
      </c>
      <c r="C10" s="45" t="s">
        <v>47</v>
      </c>
      <c r="D10" s="3" t="s">
        <v>33</v>
      </c>
      <c r="E10" s="48" t="s">
        <v>34</v>
      </c>
      <c r="F10" s="48" t="s">
        <v>35</v>
      </c>
      <c r="G10" s="49">
        <v>38565</v>
      </c>
      <c r="H10" s="48">
        <f t="shared" ca="1" si="1"/>
        <v>11.92</v>
      </c>
      <c r="I10" s="59">
        <v>40672</v>
      </c>
      <c r="J10" s="48">
        <f t="shared" ca="1" si="2"/>
        <v>10</v>
      </c>
      <c r="K10" s="49">
        <f t="shared" si="3"/>
        <v>38930</v>
      </c>
      <c r="L10" s="49">
        <f t="shared" si="4"/>
        <v>42217</v>
      </c>
      <c r="M10" s="49">
        <f t="shared" si="5"/>
        <v>45870</v>
      </c>
      <c r="N10" s="51">
        <f t="shared" ca="1" si="6"/>
        <v>10</v>
      </c>
      <c r="O10" s="52">
        <f t="shared" si="7"/>
        <v>2011</v>
      </c>
      <c r="P10" s="73">
        <f t="shared" ca="1" si="8"/>
        <v>2017</v>
      </c>
      <c r="Q10" s="53">
        <f t="shared" ca="1" si="9"/>
        <v>6</v>
      </c>
      <c r="R10" s="54">
        <f t="shared" ca="1" si="10"/>
        <v>16</v>
      </c>
      <c r="S10" s="55">
        <f t="shared" ca="1" si="11"/>
        <v>9</v>
      </c>
      <c r="T10" s="45"/>
      <c r="U10" s="45">
        <v>6</v>
      </c>
      <c r="V10" s="45"/>
      <c r="W10" s="45"/>
      <c r="X10" s="45"/>
      <c r="Y10" s="73">
        <v>1</v>
      </c>
      <c r="Z10" s="45"/>
      <c r="AA10" s="45"/>
      <c r="AB10" s="45"/>
      <c r="AC10" s="45"/>
      <c r="AD10" s="45"/>
      <c r="AE10" s="56"/>
      <c r="AF10" s="57" t="s">
        <v>265</v>
      </c>
      <c r="AG10" s="40"/>
      <c r="AH10" s="74" t="s">
        <v>349</v>
      </c>
    </row>
    <row r="11" spans="1:34" ht="18.75" customHeight="1" x14ac:dyDescent="0.15">
      <c r="A11" s="45">
        <f t="shared" si="0"/>
        <v>9</v>
      </c>
      <c r="B11" s="45" t="s">
        <v>48</v>
      </c>
      <c r="C11" s="45" t="s">
        <v>49</v>
      </c>
      <c r="D11" s="3" t="s">
        <v>33</v>
      </c>
      <c r="E11" s="48" t="s">
        <v>34</v>
      </c>
      <c r="F11" s="48" t="s">
        <v>35</v>
      </c>
      <c r="G11" s="49">
        <v>38169</v>
      </c>
      <c r="H11" s="48">
        <f t="shared" ca="1" si="1"/>
        <v>13.01</v>
      </c>
      <c r="I11" s="49">
        <v>40681</v>
      </c>
      <c r="J11" s="48">
        <f t="shared" ca="1" si="2"/>
        <v>10</v>
      </c>
      <c r="K11" s="49">
        <f t="shared" si="3"/>
        <v>38534</v>
      </c>
      <c r="L11" s="49">
        <f t="shared" si="4"/>
        <v>41821</v>
      </c>
      <c r="M11" s="49">
        <f t="shared" si="5"/>
        <v>45474</v>
      </c>
      <c r="N11" s="51">
        <f t="shared" ca="1" si="6"/>
        <v>10</v>
      </c>
      <c r="O11" s="52">
        <f t="shared" si="7"/>
        <v>2011</v>
      </c>
      <c r="P11" s="73">
        <f t="shared" ca="1" si="8"/>
        <v>2017</v>
      </c>
      <c r="Q11" s="53">
        <f t="shared" ca="1" si="9"/>
        <v>6</v>
      </c>
      <c r="R11" s="54">
        <f t="shared" ca="1" si="10"/>
        <v>16</v>
      </c>
      <c r="S11" s="55">
        <f t="shared" ca="1" si="11"/>
        <v>14</v>
      </c>
      <c r="T11" s="45"/>
      <c r="U11" s="45"/>
      <c r="V11" s="45">
        <v>1</v>
      </c>
      <c r="W11" s="45">
        <v>0.5</v>
      </c>
      <c r="X11" s="45"/>
      <c r="Y11" s="73">
        <v>0.5</v>
      </c>
      <c r="Z11" s="45"/>
      <c r="AA11" s="45"/>
      <c r="AB11" s="45"/>
      <c r="AC11" s="45"/>
      <c r="AD11" s="45"/>
      <c r="AE11" s="56"/>
      <c r="AF11" s="57" t="s">
        <v>266</v>
      </c>
      <c r="AG11" s="40"/>
      <c r="AH11" s="12" t="s">
        <v>353</v>
      </c>
    </row>
    <row r="12" spans="1:34" ht="18.75" customHeight="1" x14ac:dyDescent="0.15">
      <c r="A12" s="45">
        <f t="shared" si="0"/>
        <v>10</v>
      </c>
      <c r="B12" s="45" t="s">
        <v>50</v>
      </c>
      <c r="C12" s="45" t="s">
        <v>51</v>
      </c>
      <c r="D12" s="3" t="s">
        <v>33</v>
      </c>
      <c r="E12" s="48" t="s">
        <v>34</v>
      </c>
      <c r="F12" s="48" t="s">
        <v>35</v>
      </c>
      <c r="G12" s="49">
        <v>40664</v>
      </c>
      <c r="H12" s="48">
        <f t="shared" ca="1" si="1"/>
        <v>6.17</v>
      </c>
      <c r="I12" s="49">
        <v>40688</v>
      </c>
      <c r="J12" s="48">
        <f t="shared" ca="1" si="2"/>
        <v>5</v>
      </c>
      <c r="K12" s="49">
        <f t="shared" si="3"/>
        <v>41030</v>
      </c>
      <c r="L12" s="49">
        <f t="shared" si="4"/>
        <v>44317</v>
      </c>
      <c r="M12" s="49">
        <f t="shared" si="5"/>
        <v>47969</v>
      </c>
      <c r="N12" s="51">
        <f t="shared" ca="1" si="6"/>
        <v>5</v>
      </c>
      <c r="O12" s="52">
        <f t="shared" si="7"/>
        <v>2011</v>
      </c>
      <c r="P12" s="73">
        <f t="shared" ca="1" si="8"/>
        <v>2017</v>
      </c>
      <c r="Q12" s="53">
        <f t="shared" ca="1" si="9"/>
        <v>6</v>
      </c>
      <c r="R12" s="54">
        <f t="shared" ca="1" si="10"/>
        <v>11</v>
      </c>
      <c r="S12" s="55">
        <f t="shared" ca="1" si="11"/>
        <v>0</v>
      </c>
      <c r="T12" s="45">
        <v>4</v>
      </c>
      <c r="U12" s="45">
        <v>7</v>
      </c>
      <c r="V12" s="45"/>
      <c r="W12" s="45"/>
      <c r="X12" s="45"/>
      <c r="Y12" s="73"/>
      <c r="Z12" s="45"/>
      <c r="AA12" s="45"/>
      <c r="AB12" s="45"/>
      <c r="AC12" s="45"/>
      <c r="AD12" s="45"/>
      <c r="AE12" s="56"/>
      <c r="AF12" s="57" t="s">
        <v>267</v>
      </c>
      <c r="AG12" s="40"/>
      <c r="AH12" s="12"/>
    </row>
    <row r="13" spans="1:34" ht="18.75" customHeight="1" x14ac:dyDescent="0.15">
      <c r="A13" s="45">
        <f t="shared" si="0"/>
        <v>11</v>
      </c>
      <c r="B13" s="45" t="s">
        <v>52</v>
      </c>
      <c r="C13" s="45" t="s">
        <v>53</v>
      </c>
      <c r="D13" s="3" t="s">
        <v>33</v>
      </c>
      <c r="E13" s="48" t="s">
        <v>34</v>
      </c>
      <c r="F13" s="48" t="s">
        <v>35</v>
      </c>
      <c r="G13" s="49">
        <v>40664</v>
      </c>
      <c r="H13" s="48">
        <f t="shared" ca="1" si="1"/>
        <v>6.17</v>
      </c>
      <c r="I13" s="49">
        <v>40688</v>
      </c>
      <c r="J13" s="48">
        <f t="shared" ca="1" si="2"/>
        <v>5</v>
      </c>
      <c r="K13" s="49">
        <f t="shared" si="3"/>
        <v>41030</v>
      </c>
      <c r="L13" s="49">
        <f t="shared" si="4"/>
        <v>44317</v>
      </c>
      <c r="M13" s="49">
        <f t="shared" si="5"/>
        <v>47969</v>
      </c>
      <c r="N13" s="51">
        <f t="shared" ca="1" si="6"/>
        <v>5</v>
      </c>
      <c r="O13" s="52">
        <f t="shared" si="7"/>
        <v>2011</v>
      </c>
      <c r="P13" s="73">
        <f t="shared" ca="1" si="8"/>
        <v>2017</v>
      </c>
      <c r="Q13" s="53">
        <f t="shared" ca="1" si="9"/>
        <v>6</v>
      </c>
      <c r="R13" s="54">
        <f t="shared" ca="1" si="10"/>
        <v>11</v>
      </c>
      <c r="S13" s="55">
        <f t="shared" ca="1" si="11"/>
        <v>3</v>
      </c>
      <c r="T13" s="45">
        <v>4</v>
      </c>
      <c r="U13" s="45">
        <v>2</v>
      </c>
      <c r="V13" s="45">
        <v>2</v>
      </c>
      <c r="W13" s="45"/>
      <c r="X13" s="45"/>
      <c r="Y13" s="73"/>
      <c r="Z13" s="45"/>
      <c r="AA13" s="45"/>
      <c r="AB13" s="45"/>
      <c r="AC13" s="45"/>
      <c r="AD13" s="45"/>
      <c r="AE13" s="56"/>
      <c r="AF13" s="57" t="s">
        <v>268</v>
      </c>
      <c r="AG13" s="40"/>
      <c r="AH13" s="12"/>
    </row>
    <row r="14" spans="1:34" ht="18.75" customHeight="1" x14ac:dyDescent="0.15">
      <c r="A14" s="45">
        <f t="shared" si="0"/>
        <v>12</v>
      </c>
      <c r="B14" s="45" t="s">
        <v>54</v>
      </c>
      <c r="C14" s="45" t="s">
        <v>55</v>
      </c>
      <c r="D14" s="3" t="s">
        <v>33</v>
      </c>
      <c r="E14" s="48" t="s">
        <v>34</v>
      </c>
      <c r="F14" s="48" t="s">
        <v>56</v>
      </c>
      <c r="G14" s="49">
        <v>40695</v>
      </c>
      <c r="H14" s="48">
        <f t="shared" ca="1" si="1"/>
        <v>6.08</v>
      </c>
      <c r="I14" s="59">
        <v>40725</v>
      </c>
      <c r="J14" s="48">
        <f t="shared" ca="1" si="2"/>
        <v>5</v>
      </c>
      <c r="K14" s="49">
        <f t="shared" si="3"/>
        <v>41061</v>
      </c>
      <c r="L14" s="49">
        <f t="shared" si="4"/>
        <v>44348</v>
      </c>
      <c r="M14" s="49">
        <f t="shared" si="5"/>
        <v>48000</v>
      </c>
      <c r="N14" s="51">
        <f t="shared" ca="1" si="6"/>
        <v>5</v>
      </c>
      <c r="O14" s="52">
        <f t="shared" si="7"/>
        <v>2011</v>
      </c>
      <c r="P14" s="73">
        <f t="shared" ca="1" si="8"/>
        <v>2017</v>
      </c>
      <c r="Q14" s="53">
        <f t="shared" ca="1" si="9"/>
        <v>6</v>
      </c>
      <c r="R14" s="54">
        <f t="shared" ca="1" si="10"/>
        <v>11</v>
      </c>
      <c r="S14" s="55">
        <f t="shared" ca="1" si="11"/>
        <v>9</v>
      </c>
      <c r="T14" s="45"/>
      <c r="U14" s="45"/>
      <c r="V14" s="45">
        <v>2</v>
      </c>
      <c r="W14" s="45"/>
      <c r="X14" s="45"/>
      <c r="Y14" s="73"/>
      <c r="Z14" s="45"/>
      <c r="AA14" s="45"/>
      <c r="AB14" s="45"/>
      <c r="AC14" s="45"/>
      <c r="AD14" s="45"/>
      <c r="AE14" s="56"/>
      <c r="AF14" s="57" t="s">
        <v>269</v>
      </c>
      <c r="AG14" s="40"/>
      <c r="AH14" s="12"/>
    </row>
    <row r="15" spans="1:34" ht="18.75" customHeight="1" x14ac:dyDescent="0.15">
      <c r="A15" s="45">
        <f t="shared" si="0"/>
        <v>13</v>
      </c>
      <c r="B15" s="45" t="s">
        <v>227</v>
      </c>
      <c r="C15" s="45" t="s">
        <v>228</v>
      </c>
      <c r="D15" s="3" t="s">
        <v>33</v>
      </c>
      <c r="E15" s="48" t="s">
        <v>229</v>
      </c>
      <c r="F15" s="48" t="s">
        <v>35</v>
      </c>
      <c r="G15" s="49">
        <v>40695</v>
      </c>
      <c r="H15" s="48">
        <f t="shared" ca="1" si="1"/>
        <v>6.08</v>
      </c>
      <c r="I15" s="59">
        <v>40736</v>
      </c>
      <c r="J15" s="48">
        <f t="shared" ca="1" si="2"/>
        <v>5</v>
      </c>
      <c r="K15" s="49">
        <f t="shared" si="3"/>
        <v>41061</v>
      </c>
      <c r="L15" s="49">
        <f t="shared" si="4"/>
        <v>44348</v>
      </c>
      <c r="M15" s="49">
        <f t="shared" si="5"/>
        <v>48000</v>
      </c>
      <c r="N15" s="51">
        <f t="shared" ca="1" si="6"/>
        <v>5</v>
      </c>
      <c r="O15" s="52">
        <f t="shared" si="7"/>
        <v>2011</v>
      </c>
      <c r="P15" s="73">
        <f t="shared" ca="1" si="8"/>
        <v>2017</v>
      </c>
      <c r="Q15" s="53">
        <f t="shared" ca="1" si="9"/>
        <v>6</v>
      </c>
      <c r="R15" s="54">
        <f t="shared" ca="1" si="10"/>
        <v>11</v>
      </c>
      <c r="S15" s="55">
        <f t="shared" ca="1" si="11"/>
        <v>3.5</v>
      </c>
      <c r="T15" s="45">
        <v>1</v>
      </c>
      <c r="U15" s="45">
        <v>2</v>
      </c>
      <c r="V15" s="45">
        <v>3</v>
      </c>
      <c r="W15" s="45">
        <v>0.5</v>
      </c>
      <c r="X15" s="45">
        <v>1</v>
      </c>
      <c r="Y15" s="73"/>
      <c r="Z15" s="45"/>
      <c r="AA15" s="45"/>
      <c r="AB15" s="45"/>
      <c r="AC15" s="45"/>
      <c r="AD15" s="45"/>
      <c r="AE15" s="56"/>
      <c r="AF15" s="57" t="s">
        <v>270</v>
      </c>
      <c r="AG15" s="58" t="s">
        <v>281</v>
      </c>
      <c r="AH15" s="12"/>
    </row>
    <row r="16" spans="1:34" ht="18.75" customHeight="1" x14ac:dyDescent="0.15">
      <c r="A16" s="45">
        <f t="shared" si="0"/>
        <v>14</v>
      </c>
      <c r="B16" s="45" t="s">
        <v>57</v>
      </c>
      <c r="C16" s="45" t="s">
        <v>58</v>
      </c>
      <c r="D16" s="3" t="s">
        <v>33</v>
      </c>
      <c r="E16" s="48" t="s">
        <v>34</v>
      </c>
      <c r="F16" s="48" t="s">
        <v>35</v>
      </c>
      <c r="G16" s="49">
        <v>39965</v>
      </c>
      <c r="H16" s="48">
        <f t="shared" ca="1" si="1"/>
        <v>8.08</v>
      </c>
      <c r="I16" s="59">
        <v>40949</v>
      </c>
      <c r="J16" s="48">
        <f t="shared" ca="1" si="2"/>
        <v>5</v>
      </c>
      <c r="K16" s="49">
        <f t="shared" si="3"/>
        <v>40330</v>
      </c>
      <c r="L16" s="49">
        <f t="shared" si="4"/>
        <v>43617</v>
      </c>
      <c r="M16" s="49">
        <f t="shared" si="5"/>
        <v>47270</v>
      </c>
      <c r="N16" s="51">
        <f t="shared" ca="1" si="6"/>
        <v>5</v>
      </c>
      <c r="O16" s="52">
        <f t="shared" si="7"/>
        <v>2012</v>
      </c>
      <c r="P16" s="73">
        <f t="shared" ca="1" si="8"/>
        <v>2017</v>
      </c>
      <c r="Q16" s="53">
        <f t="shared" ca="1" si="9"/>
        <v>5</v>
      </c>
      <c r="R16" s="54">
        <f t="shared" ca="1" si="10"/>
        <v>10</v>
      </c>
      <c r="S16" s="55">
        <f t="shared" ca="1" si="11"/>
        <v>9</v>
      </c>
      <c r="T16" s="45"/>
      <c r="U16" s="45"/>
      <c r="V16" s="45"/>
      <c r="W16" s="45"/>
      <c r="X16" s="45"/>
      <c r="Y16" s="73">
        <v>1</v>
      </c>
      <c r="Z16" s="45"/>
      <c r="AA16" s="45"/>
      <c r="AB16" s="45"/>
      <c r="AC16" s="45"/>
      <c r="AD16" s="45"/>
      <c r="AE16" s="56"/>
      <c r="AF16" s="57"/>
      <c r="AG16" s="58"/>
      <c r="AH16" s="12" t="s">
        <v>358</v>
      </c>
    </row>
    <row r="17" spans="1:34" ht="18.75" customHeight="1" x14ac:dyDescent="0.15">
      <c r="A17" s="45">
        <f t="shared" si="0"/>
        <v>15</v>
      </c>
      <c r="B17" s="45" t="s">
        <v>254</v>
      </c>
      <c r="C17" s="45" t="s">
        <v>255</v>
      </c>
      <c r="D17" s="3" t="s">
        <v>252</v>
      </c>
      <c r="E17" s="48" t="s">
        <v>256</v>
      </c>
      <c r="F17" s="48" t="s">
        <v>35</v>
      </c>
      <c r="G17" s="49">
        <v>40126</v>
      </c>
      <c r="H17" s="48">
        <f t="shared" ca="1" si="1"/>
        <v>7.64</v>
      </c>
      <c r="I17" s="60">
        <v>41067</v>
      </c>
      <c r="J17" s="48">
        <f t="shared" ca="1" si="2"/>
        <v>5</v>
      </c>
      <c r="K17" s="49">
        <f t="shared" si="3"/>
        <v>40491</v>
      </c>
      <c r="L17" s="49">
        <f t="shared" si="4"/>
        <v>43778</v>
      </c>
      <c r="M17" s="49">
        <f t="shared" si="5"/>
        <v>47431</v>
      </c>
      <c r="N17" s="51">
        <f t="shared" ca="1" si="6"/>
        <v>5</v>
      </c>
      <c r="O17" s="52">
        <f t="shared" si="7"/>
        <v>2012</v>
      </c>
      <c r="P17" s="73">
        <f t="shared" ca="1" si="8"/>
        <v>2017</v>
      </c>
      <c r="Q17" s="53">
        <f t="shared" ca="1" si="9"/>
        <v>5</v>
      </c>
      <c r="R17" s="54">
        <f t="shared" ca="1" si="10"/>
        <v>10</v>
      </c>
      <c r="S17" s="55">
        <f t="shared" ca="1" si="11"/>
        <v>5.5</v>
      </c>
      <c r="T17" s="45">
        <v>4</v>
      </c>
      <c r="U17" s="45"/>
      <c r="V17" s="45">
        <v>0.5</v>
      </c>
      <c r="W17" s="45"/>
      <c r="X17" s="45"/>
      <c r="Y17" s="73"/>
      <c r="Z17" s="45"/>
      <c r="AA17" s="45"/>
      <c r="AB17" s="45"/>
      <c r="AC17" s="45"/>
      <c r="AD17" s="45"/>
      <c r="AE17" s="56"/>
      <c r="AF17" s="57" t="s">
        <v>271</v>
      </c>
      <c r="AG17" s="58"/>
      <c r="AH17" s="12"/>
    </row>
    <row r="18" spans="1:34" ht="18.75" customHeight="1" x14ac:dyDescent="0.15">
      <c r="A18" s="45">
        <f t="shared" si="0"/>
        <v>16</v>
      </c>
      <c r="B18" s="45" t="s">
        <v>59</v>
      </c>
      <c r="C18" s="45" t="s">
        <v>60</v>
      </c>
      <c r="D18" s="3" t="s">
        <v>33</v>
      </c>
      <c r="E18" s="48" t="s">
        <v>34</v>
      </c>
      <c r="F18" s="48" t="s">
        <v>35</v>
      </c>
      <c r="G18" s="49">
        <v>40969</v>
      </c>
      <c r="H18" s="48">
        <f t="shared" ca="1" si="1"/>
        <v>5.33</v>
      </c>
      <c r="I18" s="61">
        <v>41171</v>
      </c>
      <c r="J18" s="48">
        <f t="shared" ca="1" si="2"/>
        <v>5</v>
      </c>
      <c r="K18" s="49">
        <f t="shared" si="3"/>
        <v>41334</v>
      </c>
      <c r="L18" s="49">
        <f t="shared" si="4"/>
        <v>44621</v>
      </c>
      <c r="M18" s="49">
        <f t="shared" si="5"/>
        <v>48274</v>
      </c>
      <c r="N18" s="51">
        <f t="shared" ca="1" si="6"/>
        <v>5</v>
      </c>
      <c r="O18" s="52">
        <f t="shared" si="7"/>
        <v>2012</v>
      </c>
      <c r="P18" s="73">
        <f t="shared" ca="1" si="8"/>
        <v>2017</v>
      </c>
      <c r="Q18" s="53">
        <f t="shared" ca="1" si="9"/>
        <v>5</v>
      </c>
      <c r="R18" s="54">
        <f t="shared" ca="1" si="10"/>
        <v>10</v>
      </c>
      <c r="S18" s="55">
        <f t="shared" ca="1" si="11"/>
        <v>7.5</v>
      </c>
      <c r="T18" s="45"/>
      <c r="U18" s="45"/>
      <c r="V18" s="45"/>
      <c r="W18" s="45">
        <v>0.5</v>
      </c>
      <c r="X18" s="45">
        <v>2</v>
      </c>
      <c r="Y18" s="73"/>
      <c r="Z18" s="45"/>
      <c r="AA18" s="45"/>
      <c r="AB18" s="45"/>
      <c r="AC18" s="45"/>
      <c r="AD18" s="45"/>
      <c r="AE18" s="56"/>
      <c r="AF18" s="57" t="s">
        <v>272</v>
      </c>
      <c r="AG18" s="58" t="s">
        <v>282</v>
      </c>
      <c r="AH18" s="12"/>
    </row>
    <row r="19" spans="1:34" ht="18.75" customHeight="1" x14ac:dyDescent="0.15">
      <c r="A19" s="45">
        <f t="shared" si="0"/>
        <v>17</v>
      </c>
      <c r="B19" s="45" t="s">
        <v>61</v>
      </c>
      <c r="C19" s="45" t="s">
        <v>62</v>
      </c>
      <c r="D19" s="3" t="s">
        <v>33</v>
      </c>
      <c r="E19" s="48" t="s">
        <v>34</v>
      </c>
      <c r="F19" s="48" t="s">
        <v>35</v>
      </c>
      <c r="G19" s="49">
        <v>41365</v>
      </c>
      <c r="H19" s="48">
        <f t="shared" ca="1" si="1"/>
        <v>4.25</v>
      </c>
      <c r="I19" s="61">
        <v>41366</v>
      </c>
      <c r="J19" s="48">
        <f t="shared" ca="1" si="2"/>
        <v>5</v>
      </c>
      <c r="K19" s="49">
        <f t="shared" si="3"/>
        <v>41730</v>
      </c>
      <c r="L19" s="49">
        <f t="shared" si="4"/>
        <v>45017</v>
      </c>
      <c r="M19" s="49">
        <f t="shared" si="5"/>
        <v>48670</v>
      </c>
      <c r="N19" s="51">
        <f t="shared" ca="1" si="6"/>
        <v>5</v>
      </c>
      <c r="O19" s="52">
        <f t="shared" si="7"/>
        <v>2013</v>
      </c>
      <c r="P19" s="73">
        <f t="shared" ca="1" si="8"/>
        <v>2017</v>
      </c>
      <c r="Q19" s="53">
        <f t="shared" ca="1" si="9"/>
        <v>4</v>
      </c>
      <c r="R19" s="54">
        <f t="shared" ca="1" si="10"/>
        <v>9</v>
      </c>
      <c r="S19" s="55">
        <f t="shared" ca="1" si="11"/>
        <v>8</v>
      </c>
      <c r="T19" s="45"/>
      <c r="U19" s="45">
        <v>1</v>
      </c>
      <c r="V19" s="45"/>
      <c r="W19" s="45"/>
      <c r="X19" s="45"/>
      <c r="Y19" s="73"/>
      <c r="Z19" s="45"/>
      <c r="AA19" s="45"/>
      <c r="AB19" s="45"/>
      <c r="AC19" s="45"/>
      <c r="AD19" s="45"/>
      <c r="AE19" s="56"/>
      <c r="AF19" s="57" t="s">
        <v>273</v>
      </c>
      <c r="AG19" s="58"/>
      <c r="AH19" s="12"/>
    </row>
    <row r="20" spans="1:34" ht="18.75" customHeight="1" x14ac:dyDescent="0.15">
      <c r="A20" s="45">
        <f t="shared" si="0"/>
        <v>18</v>
      </c>
      <c r="B20" s="45" t="s">
        <v>63</v>
      </c>
      <c r="C20" s="45" t="s">
        <v>64</v>
      </c>
      <c r="D20" s="3" t="s">
        <v>33</v>
      </c>
      <c r="E20" s="48" t="s">
        <v>34</v>
      </c>
      <c r="F20" s="48" t="s">
        <v>35</v>
      </c>
      <c r="G20" s="49">
        <v>41365</v>
      </c>
      <c r="H20" s="48">
        <f t="shared" ca="1" si="1"/>
        <v>4.25</v>
      </c>
      <c r="I20" s="61">
        <v>41366</v>
      </c>
      <c r="J20" s="48">
        <f t="shared" ca="1" si="2"/>
        <v>5</v>
      </c>
      <c r="K20" s="49">
        <f t="shared" si="3"/>
        <v>41730</v>
      </c>
      <c r="L20" s="49">
        <f t="shared" si="4"/>
        <v>45017</v>
      </c>
      <c r="M20" s="49">
        <f t="shared" si="5"/>
        <v>48670</v>
      </c>
      <c r="N20" s="51">
        <f t="shared" ca="1" si="6"/>
        <v>5</v>
      </c>
      <c r="O20" s="52">
        <f t="shared" si="7"/>
        <v>2013</v>
      </c>
      <c r="P20" s="73">
        <f t="shared" ca="1" si="8"/>
        <v>2017</v>
      </c>
      <c r="Q20" s="53">
        <f t="shared" ca="1" si="9"/>
        <v>4</v>
      </c>
      <c r="R20" s="54">
        <f t="shared" ca="1" si="10"/>
        <v>9</v>
      </c>
      <c r="S20" s="55">
        <f t="shared" ca="1" si="11"/>
        <v>4</v>
      </c>
      <c r="T20" s="45"/>
      <c r="U20" s="45">
        <v>2</v>
      </c>
      <c r="V20" s="45">
        <v>2</v>
      </c>
      <c r="W20" s="45">
        <v>1</v>
      </c>
      <c r="X20" s="45"/>
      <c r="Y20" s="73"/>
      <c r="Z20" s="45"/>
      <c r="AA20" s="45"/>
      <c r="AB20" s="45"/>
      <c r="AC20" s="45"/>
      <c r="AD20" s="45"/>
      <c r="AE20" s="56"/>
      <c r="AF20" s="57" t="s">
        <v>274</v>
      </c>
      <c r="AG20" s="58" t="s">
        <v>275</v>
      </c>
      <c r="AH20" s="12"/>
    </row>
    <row r="21" spans="1:34" ht="18.75" customHeight="1" x14ac:dyDescent="0.15">
      <c r="A21" s="45">
        <f t="shared" si="0"/>
        <v>19</v>
      </c>
      <c r="B21" s="45" t="s">
        <v>65</v>
      </c>
      <c r="C21" s="45" t="s">
        <v>66</v>
      </c>
      <c r="D21" s="3" t="s">
        <v>33</v>
      </c>
      <c r="E21" s="48" t="s">
        <v>34</v>
      </c>
      <c r="F21" s="48" t="s">
        <v>35</v>
      </c>
      <c r="G21" s="49">
        <v>41061</v>
      </c>
      <c r="H21" s="48">
        <f t="shared" ca="1" si="1"/>
        <v>5.08</v>
      </c>
      <c r="I21" s="61">
        <v>41366</v>
      </c>
      <c r="J21" s="48">
        <f t="shared" ca="1" si="2"/>
        <v>5</v>
      </c>
      <c r="K21" s="49">
        <f t="shared" si="3"/>
        <v>41426</v>
      </c>
      <c r="L21" s="49">
        <f t="shared" si="4"/>
        <v>44713</v>
      </c>
      <c r="M21" s="49">
        <f t="shared" si="5"/>
        <v>48366</v>
      </c>
      <c r="N21" s="51">
        <f t="shared" ca="1" si="6"/>
        <v>5</v>
      </c>
      <c r="O21" s="52">
        <f t="shared" si="7"/>
        <v>2013</v>
      </c>
      <c r="P21" s="73">
        <f t="shared" ca="1" si="8"/>
        <v>2017</v>
      </c>
      <c r="Q21" s="53">
        <f t="shared" ca="1" si="9"/>
        <v>4</v>
      </c>
      <c r="R21" s="54">
        <f t="shared" ca="1" si="10"/>
        <v>9</v>
      </c>
      <c r="S21" s="55">
        <f t="shared" ca="1" si="11"/>
        <v>3.5</v>
      </c>
      <c r="T21" s="45">
        <v>2.5</v>
      </c>
      <c r="U21" s="45"/>
      <c r="V21" s="45">
        <v>1.5</v>
      </c>
      <c r="W21" s="45">
        <v>0.5</v>
      </c>
      <c r="X21" s="45">
        <v>1</v>
      </c>
      <c r="Y21" s="73"/>
      <c r="Z21" s="45"/>
      <c r="AA21" s="45"/>
      <c r="AB21" s="45"/>
      <c r="AC21" s="45"/>
      <c r="AD21" s="45"/>
      <c r="AE21" s="56"/>
      <c r="AF21" s="57" t="s">
        <v>276</v>
      </c>
      <c r="AG21" s="58" t="s">
        <v>281</v>
      </c>
      <c r="AH21" s="12"/>
    </row>
    <row r="22" spans="1:34" customFormat="1" ht="13.5" hidden="1" x14ac:dyDescent="0.15">
      <c r="A22" s="1">
        <f t="shared" si="0"/>
        <v>20</v>
      </c>
      <c r="B22" s="1" t="s">
        <v>67</v>
      </c>
      <c r="C22" s="1" t="s">
        <v>68</v>
      </c>
      <c r="D22" s="3" t="s">
        <v>33</v>
      </c>
      <c r="E22" s="3" t="s">
        <v>34</v>
      </c>
      <c r="F22" s="3" t="s">
        <v>69</v>
      </c>
      <c r="G22" s="4">
        <v>40360</v>
      </c>
      <c r="H22" s="3">
        <f t="shared" ca="1" si="1"/>
        <v>7</v>
      </c>
      <c r="I22" s="11">
        <v>41415</v>
      </c>
      <c r="J22" s="3">
        <f t="shared" ca="1" si="2"/>
        <v>5</v>
      </c>
      <c r="K22" s="4">
        <f t="shared" si="3"/>
        <v>40725</v>
      </c>
      <c r="L22" s="4">
        <f t="shared" si="4"/>
        <v>44013</v>
      </c>
      <c r="M22" s="4">
        <f t="shared" si="5"/>
        <v>47665</v>
      </c>
      <c r="N22" s="5">
        <f t="shared" ca="1" si="6"/>
        <v>5</v>
      </c>
      <c r="O22" s="6">
        <f t="shared" si="7"/>
        <v>2013</v>
      </c>
      <c r="P22" s="7">
        <f t="shared" ca="1" si="8"/>
        <v>2017</v>
      </c>
      <c r="Q22" s="8">
        <f t="shared" ca="1" si="9"/>
        <v>4</v>
      </c>
      <c r="R22" s="9">
        <f t="shared" ca="1" si="10"/>
        <v>9</v>
      </c>
      <c r="S22" s="10">
        <f t="shared" ca="1" si="11"/>
        <v>9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23">
        <v>0</v>
      </c>
      <c r="AF22" s="24"/>
      <c r="AG22" s="24"/>
      <c r="AH22" s="42"/>
    </row>
    <row r="23" spans="1:34" customFormat="1" ht="13.5" hidden="1" x14ac:dyDescent="0.15">
      <c r="A23" s="1">
        <f t="shared" si="0"/>
        <v>21</v>
      </c>
      <c r="B23" s="1" t="s">
        <v>70</v>
      </c>
      <c r="C23" s="1" t="s">
        <v>71</v>
      </c>
      <c r="D23" s="3" t="s">
        <v>33</v>
      </c>
      <c r="E23" s="3" t="s">
        <v>34</v>
      </c>
      <c r="F23" s="3" t="s">
        <v>69</v>
      </c>
      <c r="G23" s="4">
        <v>39264</v>
      </c>
      <c r="H23" s="3">
        <f t="shared" ca="1" si="1"/>
        <v>10.01</v>
      </c>
      <c r="I23" s="11">
        <v>41415</v>
      </c>
      <c r="J23" s="3">
        <f t="shared" ca="1" si="2"/>
        <v>10</v>
      </c>
      <c r="K23" s="4">
        <f t="shared" si="3"/>
        <v>39630</v>
      </c>
      <c r="L23" s="4">
        <f t="shared" si="4"/>
        <v>42917</v>
      </c>
      <c r="M23" s="4">
        <f t="shared" si="5"/>
        <v>46569</v>
      </c>
      <c r="N23" s="5">
        <f t="shared" ca="1" si="6"/>
        <v>5</v>
      </c>
      <c r="O23" s="6">
        <f t="shared" si="7"/>
        <v>2013</v>
      </c>
      <c r="P23" s="7">
        <f t="shared" ca="1" si="8"/>
        <v>2017</v>
      </c>
      <c r="Q23" s="8">
        <f t="shared" ca="1" si="9"/>
        <v>4</v>
      </c>
      <c r="R23" s="9">
        <f t="shared" ca="1" si="10"/>
        <v>9</v>
      </c>
      <c r="S23" s="10">
        <f t="shared" ca="1" si="11"/>
        <v>9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23">
        <v>0</v>
      </c>
      <c r="AF23" s="24"/>
      <c r="AG23" s="24"/>
      <c r="AH23" s="42" t="s">
        <v>335</v>
      </c>
    </row>
    <row r="24" spans="1:34" customFormat="1" ht="13.5" hidden="1" x14ac:dyDescent="0.15">
      <c r="A24" s="1">
        <f t="shared" si="0"/>
        <v>22</v>
      </c>
      <c r="B24" s="1" t="s">
        <v>72</v>
      </c>
      <c r="C24" s="1" t="s">
        <v>73</v>
      </c>
      <c r="D24" s="3" t="s">
        <v>33</v>
      </c>
      <c r="E24" s="3" t="s">
        <v>34</v>
      </c>
      <c r="F24" s="3" t="s">
        <v>69</v>
      </c>
      <c r="G24" s="4">
        <v>41426</v>
      </c>
      <c r="H24" s="3">
        <f t="shared" ca="1" si="1"/>
        <v>4.08</v>
      </c>
      <c r="I24" s="11">
        <v>41415</v>
      </c>
      <c r="J24" s="3">
        <f t="shared" ca="1" si="2"/>
        <v>5</v>
      </c>
      <c r="K24" s="4">
        <f t="shared" si="3"/>
        <v>41791</v>
      </c>
      <c r="L24" s="4">
        <f t="shared" si="4"/>
        <v>45078</v>
      </c>
      <c r="M24" s="4">
        <f t="shared" si="5"/>
        <v>48731</v>
      </c>
      <c r="N24" s="5">
        <f t="shared" ca="1" si="6"/>
        <v>5</v>
      </c>
      <c r="O24" s="6">
        <f t="shared" si="7"/>
        <v>2013</v>
      </c>
      <c r="P24" s="7">
        <f t="shared" ca="1" si="8"/>
        <v>2017</v>
      </c>
      <c r="Q24" s="8">
        <f t="shared" ca="1" si="9"/>
        <v>4</v>
      </c>
      <c r="R24" s="9">
        <f t="shared" ca="1" si="10"/>
        <v>9</v>
      </c>
      <c r="S24" s="10">
        <f t="shared" ca="1" si="11"/>
        <v>9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23">
        <v>0</v>
      </c>
      <c r="AF24" s="24"/>
      <c r="AG24" s="24"/>
      <c r="AH24" s="42"/>
    </row>
    <row r="25" spans="1:34" customFormat="1" ht="13.5" hidden="1" x14ac:dyDescent="0.15">
      <c r="A25" s="1">
        <f t="shared" si="0"/>
        <v>23</v>
      </c>
      <c r="B25" s="1" t="s">
        <v>74</v>
      </c>
      <c r="C25" s="1" t="s">
        <v>75</v>
      </c>
      <c r="D25" s="3" t="s">
        <v>33</v>
      </c>
      <c r="E25" s="3" t="s">
        <v>34</v>
      </c>
      <c r="F25" s="3" t="s">
        <v>69</v>
      </c>
      <c r="G25" s="4">
        <v>37073</v>
      </c>
      <c r="H25" s="3">
        <f t="shared" ca="1" si="1"/>
        <v>16.010000000000002</v>
      </c>
      <c r="I25" s="13">
        <v>41526</v>
      </c>
      <c r="J25" s="3">
        <f t="shared" ca="1" si="2"/>
        <v>10</v>
      </c>
      <c r="K25" s="4">
        <f t="shared" si="3"/>
        <v>37438</v>
      </c>
      <c r="L25" s="4">
        <f t="shared" si="4"/>
        <v>40725</v>
      </c>
      <c r="M25" s="4">
        <f t="shared" si="5"/>
        <v>44378</v>
      </c>
      <c r="N25" s="5">
        <f t="shared" ca="1" si="6"/>
        <v>10</v>
      </c>
      <c r="O25" s="6">
        <f t="shared" si="7"/>
        <v>2013</v>
      </c>
      <c r="P25" s="7">
        <f t="shared" ca="1" si="8"/>
        <v>2017</v>
      </c>
      <c r="Q25" s="8">
        <f t="shared" ca="1" si="9"/>
        <v>4</v>
      </c>
      <c r="R25" s="9">
        <f t="shared" ca="1" si="10"/>
        <v>14</v>
      </c>
      <c r="S25" s="10">
        <f t="shared" ca="1" si="11"/>
        <v>14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23">
        <v>0</v>
      </c>
      <c r="AF25" s="24"/>
      <c r="AG25" s="24"/>
      <c r="AH25" s="42"/>
    </row>
    <row r="26" spans="1:34" ht="18.75" customHeight="1" x14ac:dyDescent="0.15">
      <c r="A26" s="45">
        <f t="shared" si="0"/>
        <v>24</v>
      </c>
      <c r="B26" s="45" t="s">
        <v>76</v>
      </c>
      <c r="C26" s="45" t="s">
        <v>77</v>
      </c>
      <c r="D26" s="3" t="s">
        <v>33</v>
      </c>
      <c r="E26" s="48" t="s">
        <v>34</v>
      </c>
      <c r="F26" s="48" t="s">
        <v>35</v>
      </c>
      <c r="G26" s="49">
        <v>40909</v>
      </c>
      <c r="H26" s="48">
        <f t="shared" ca="1" si="1"/>
        <v>5.5</v>
      </c>
      <c r="I26" s="62">
        <v>41590</v>
      </c>
      <c r="J26" s="48">
        <f t="shared" ca="1" si="2"/>
        <v>5</v>
      </c>
      <c r="K26" s="49">
        <f t="shared" si="3"/>
        <v>41275</v>
      </c>
      <c r="L26" s="49">
        <f t="shared" si="4"/>
        <v>44562</v>
      </c>
      <c r="M26" s="49">
        <f t="shared" si="5"/>
        <v>48214</v>
      </c>
      <c r="N26" s="51">
        <f t="shared" ca="1" si="6"/>
        <v>5</v>
      </c>
      <c r="O26" s="52">
        <f t="shared" si="7"/>
        <v>2013</v>
      </c>
      <c r="P26" s="73">
        <f t="shared" ca="1" si="8"/>
        <v>2017</v>
      </c>
      <c r="Q26" s="53">
        <f t="shared" ca="1" si="9"/>
        <v>4</v>
      </c>
      <c r="R26" s="54">
        <f t="shared" ca="1" si="10"/>
        <v>9</v>
      </c>
      <c r="S26" s="55">
        <f t="shared" ca="1" si="11"/>
        <v>9</v>
      </c>
      <c r="T26" s="45"/>
      <c r="U26" s="45"/>
      <c r="V26" s="45"/>
      <c r="W26" s="45"/>
      <c r="X26" s="45"/>
      <c r="Y26" s="73"/>
      <c r="Z26" s="45"/>
      <c r="AA26" s="45"/>
      <c r="AB26" s="45"/>
      <c r="AC26" s="45"/>
      <c r="AD26" s="45"/>
      <c r="AE26" s="56"/>
      <c r="AF26" s="40"/>
      <c r="AG26" s="40"/>
      <c r="AH26" s="12"/>
    </row>
    <row r="27" spans="1:34" customFormat="1" ht="13.5" hidden="1" x14ac:dyDescent="0.15">
      <c r="A27" s="1">
        <f t="shared" si="0"/>
        <v>25</v>
      </c>
      <c r="B27" s="1" t="s">
        <v>78</v>
      </c>
      <c r="C27" s="1" t="s">
        <v>79</v>
      </c>
      <c r="D27" s="3" t="s">
        <v>33</v>
      </c>
      <c r="E27" s="3" t="s">
        <v>34</v>
      </c>
      <c r="F27" s="3" t="s">
        <v>69</v>
      </c>
      <c r="G27" s="4">
        <v>40725</v>
      </c>
      <c r="H27" s="3">
        <f t="shared" ca="1" si="1"/>
        <v>6</v>
      </c>
      <c r="I27" s="13">
        <v>41610</v>
      </c>
      <c r="J27" s="3">
        <f t="shared" ca="1" si="2"/>
        <v>5</v>
      </c>
      <c r="K27" s="4">
        <f t="shared" si="3"/>
        <v>41091</v>
      </c>
      <c r="L27" s="4">
        <f t="shared" si="4"/>
        <v>44378</v>
      </c>
      <c r="M27" s="4">
        <f t="shared" si="5"/>
        <v>48030</v>
      </c>
      <c r="N27" s="5">
        <f t="shared" ca="1" si="6"/>
        <v>5</v>
      </c>
      <c r="O27" s="6">
        <f t="shared" si="7"/>
        <v>2013</v>
      </c>
      <c r="P27" s="7">
        <f t="shared" ca="1" si="8"/>
        <v>2017</v>
      </c>
      <c r="Q27" s="8">
        <f t="shared" ca="1" si="9"/>
        <v>4</v>
      </c>
      <c r="R27" s="9">
        <f t="shared" ca="1" si="10"/>
        <v>9</v>
      </c>
      <c r="S27" s="10">
        <f t="shared" ca="1" si="11"/>
        <v>9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23">
        <v>0</v>
      </c>
      <c r="AF27" s="24"/>
      <c r="AG27" s="24"/>
      <c r="AH27" s="42"/>
    </row>
    <row r="28" spans="1:34" ht="18.75" customHeight="1" x14ac:dyDescent="0.15">
      <c r="A28" s="45">
        <f t="shared" si="0"/>
        <v>26</v>
      </c>
      <c r="B28" s="45" t="s">
        <v>257</v>
      </c>
      <c r="C28" s="45" t="s">
        <v>258</v>
      </c>
      <c r="D28" s="3" t="s">
        <v>259</v>
      </c>
      <c r="E28" s="48" t="s">
        <v>260</v>
      </c>
      <c r="F28" s="48" t="s">
        <v>35</v>
      </c>
      <c r="G28" s="49">
        <v>38534</v>
      </c>
      <c r="H28" s="48">
        <f t="shared" ca="1" si="1"/>
        <v>12.01</v>
      </c>
      <c r="I28" s="62">
        <v>41701</v>
      </c>
      <c r="J28" s="48">
        <f t="shared" ca="1" si="2"/>
        <v>10</v>
      </c>
      <c r="K28" s="49">
        <f t="shared" si="3"/>
        <v>38899</v>
      </c>
      <c r="L28" s="49">
        <f t="shared" si="4"/>
        <v>42186</v>
      </c>
      <c r="M28" s="49">
        <f t="shared" si="5"/>
        <v>45839</v>
      </c>
      <c r="N28" s="51">
        <f t="shared" ca="1" si="6"/>
        <v>10</v>
      </c>
      <c r="O28" s="52">
        <f t="shared" si="7"/>
        <v>2014</v>
      </c>
      <c r="P28" s="73">
        <f t="shared" ca="1" si="8"/>
        <v>2017</v>
      </c>
      <c r="Q28" s="53">
        <f t="shared" ca="1" si="9"/>
        <v>3</v>
      </c>
      <c r="R28" s="54">
        <f t="shared" ca="1" si="10"/>
        <v>13</v>
      </c>
      <c r="S28" s="55">
        <f t="shared" ca="1" si="11"/>
        <v>10</v>
      </c>
      <c r="T28" s="45"/>
      <c r="U28" s="45"/>
      <c r="V28" s="45"/>
      <c r="W28" s="45"/>
      <c r="X28" s="45"/>
      <c r="Y28" s="73">
        <v>3</v>
      </c>
      <c r="Z28" s="45"/>
      <c r="AA28" s="45"/>
      <c r="AB28" s="45"/>
      <c r="AC28" s="45"/>
      <c r="AD28" s="45"/>
      <c r="AE28" s="56"/>
      <c r="AF28" s="40"/>
      <c r="AG28" s="39"/>
      <c r="AH28" s="79" t="s">
        <v>354</v>
      </c>
    </row>
    <row r="29" spans="1:34" ht="18.75" customHeight="1" x14ac:dyDescent="0.15">
      <c r="A29" s="45">
        <f t="shared" si="0"/>
        <v>27</v>
      </c>
      <c r="B29" s="45" t="s">
        <v>80</v>
      </c>
      <c r="C29" s="45" t="s">
        <v>81</v>
      </c>
      <c r="D29" s="3" t="s">
        <v>33</v>
      </c>
      <c r="E29" s="48" t="s">
        <v>34</v>
      </c>
      <c r="F29" s="48" t="s">
        <v>35</v>
      </c>
      <c r="G29" s="49">
        <v>40664</v>
      </c>
      <c r="H29" s="48">
        <f t="shared" ca="1" si="1"/>
        <v>6.17</v>
      </c>
      <c r="I29" s="62">
        <v>41715</v>
      </c>
      <c r="J29" s="48">
        <f t="shared" ca="1" si="2"/>
        <v>5</v>
      </c>
      <c r="K29" s="49">
        <f t="shared" si="3"/>
        <v>41030</v>
      </c>
      <c r="L29" s="49">
        <f t="shared" si="4"/>
        <v>44317</v>
      </c>
      <c r="M29" s="49">
        <f t="shared" si="5"/>
        <v>47969</v>
      </c>
      <c r="N29" s="51">
        <f t="shared" ca="1" si="6"/>
        <v>5</v>
      </c>
      <c r="O29" s="52">
        <f t="shared" si="7"/>
        <v>2014</v>
      </c>
      <c r="P29" s="73">
        <f t="shared" ca="1" si="8"/>
        <v>2017</v>
      </c>
      <c r="Q29" s="53">
        <f t="shared" ca="1" si="9"/>
        <v>3</v>
      </c>
      <c r="R29" s="54">
        <f t="shared" ca="1" si="10"/>
        <v>8</v>
      </c>
      <c r="S29" s="55">
        <f t="shared" ca="1" si="11"/>
        <v>1.5</v>
      </c>
      <c r="T29" s="45">
        <v>4</v>
      </c>
      <c r="U29" s="45">
        <v>1.5</v>
      </c>
      <c r="V29" s="45">
        <v>1</v>
      </c>
      <c r="W29" s="45"/>
      <c r="X29" s="45"/>
      <c r="Y29" s="73"/>
      <c r="Z29" s="45"/>
      <c r="AA29" s="45"/>
      <c r="AB29" s="45"/>
      <c r="AC29" s="45"/>
      <c r="AD29" s="45"/>
      <c r="AE29" s="56"/>
      <c r="AF29" s="57" t="s">
        <v>283</v>
      </c>
      <c r="AG29" s="58"/>
      <c r="AH29" s="12"/>
    </row>
    <row r="30" spans="1:34" customFormat="1" ht="33.75" hidden="1" x14ac:dyDescent="0.15">
      <c r="A30" s="1">
        <f t="shared" si="0"/>
        <v>28</v>
      </c>
      <c r="B30" s="1" t="s">
        <v>82</v>
      </c>
      <c r="C30" s="1" t="s">
        <v>83</v>
      </c>
      <c r="D30" s="3" t="s">
        <v>33</v>
      </c>
      <c r="E30" s="3" t="s">
        <v>34</v>
      </c>
      <c r="F30" s="3" t="s">
        <v>69</v>
      </c>
      <c r="G30" s="4">
        <v>41639</v>
      </c>
      <c r="H30" s="3">
        <f t="shared" ca="1" si="1"/>
        <v>3.5</v>
      </c>
      <c r="I30" s="13">
        <v>41729</v>
      </c>
      <c r="J30" s="3">
        <f t="shared" ca="1" si="2"/>
        <v>5</v>
      </c>
      <c r="K30" s="4">
        <f t="shared" si="3"/>
        <v>42004</v>
      </c>
      <c r="L30" s="4">
        <f t="shared" si="4"/>
        <v>45291</v>
      </c>
      <c r="M30" s="4">
        <f t="shared" si="5"/>
        <v>48944</v>
      </c>
      <c r="N30" s="5">
        <f t="shared" ca="1" si="6"/>
        <v>5</v>
      </c>
      <c r="O30" s="6">
        <f t="shared" si="7"/>
        <v>2014</v>
      </c>
      <c r="P30" s="7">
        <f t="shared" ca="1" si="8"/>
        <v>2017</v>
      </c>
      <c r="Q30" s="8">
        <f t="shared" ca="1" si="9"/>
        <v>3</v>
      </c>
      <c r="R30" s="9">
        <f t="shared" ca="1" si="10"/>
        <v>8</v>
      </c>
      <c r="S30" s="10">
        <f t="shared" ca="1" si="11"/>
        <v>8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23">
        <v>0</v>
      </c>
      <c r="AF30" s="21"/>
      <c r="AG30" s="22" t="s">
        <v>284</v>
      </c>
      <c r="AH30" s="43" t="s">
        <v>336</v>
      </c>
    </row>
    <row r="31" spans="1:34" ht="18.75" customHeight="1" x14ac:dyDescent="0.15">
      <c r="A31" s="45">
        <f t="shared" si="0"/>
        <v>29</v>
      </c>
      <c r="B31" s="45" t="s">
        <v>230</v>
      </c>
      <c r="C31" s="45" t="s">
        <v>231</v>
      </c>
      <c r="D31" s="3" t="s">
        <v>33</v>
      </c>
      <c r="E31" s="48" t="s">
        <v>229</v>
      </c>
      <c r="F31" s="48" t="s">
        <v>35</v>
      </c>
      <c r="G31" s="49">
        <v>40695</v>
      </c>
      <c r="H31" s="48">
        <f t="shared" ca="1" si="1"/>
        <v>6.08</v>
      </c>
      <c r="I31" s="62">
        <v>41771</v>
      </c>
      <c r="J31" s="48">
        <f t="shared" ca="1" si="2"/>
        <v>5</v>
      </c>
      <c r="K31" s="49">
        <f t="shared" si="3"/>
        <v>41061</v>
      </c>
      <c r="L31" s="49">
        <f t="shared" si="4"/>
        <v>44348</v>
      </c>
      <c r="M31" s="49">
        <f t="shared" si="5"/>
        <v>48000</v>
      </c>
      <c r="N31" s="51">
        <f t="shared" ca="1" si="6"/>
        <v>5</v>
      </c>
      <c r="O31" s="52">
        <f t="shared" si="7"/>
        <v>2014</v>
      </c>
      <c r="P31" s="73">
        <f t="shared" ca="1" si="8"/>
        <v>2017</v>
      </c>
      <c r="Q31" s="53">
        <f t="shared" ca="1" si="9"/>
        <v>3</v>
      </c>
      <c r="R31" s="54">
        <f t="shared" ca="1" si="10"/>
        <v>8</v>
      </c>
      <c r="S31" s="55">
        <f t="shared" ca="1" si="11"/>
        <v>5.5</v>
      </c>
      <c r="T31" s="45"/>
      <c r="U31" s="45"/>
      <c r="V31" s="45"/>
      <c r="W31" s="45"/>
      <c r="X31" s="45">
        <v>2.5</v>
      </c>
      <c r="Y31" s="73"/>
      <c r="Z31" s="45"/>
      <c r="AA31" s="45"/>
      <c r="AB31" s="45"/>
      <c r="AC31" s="45"/>
      <c r="AD31" s="45"/>
      <c r="AE31" s="56"/>
      <c r="AF31" s="40"/>
      <c r="AG31" s="58" t="s">
        <v>284</v>
      </c>
      <c r="AH31" s="12"/>
    </row>
    <row r="32" spans="1:34" customFormat="1" ht="13.5" hidden="1" x14ac:dyDescent="0.15">
      <c r="A32" s="1">
        <f t="shared" si="0"/>
        <v>30</v>
      </c>
      <c r="B32" s="1" t="s">
        <v>84</v>
      </c>
      <c r="C32" s="1" t="s">
        <v>85</v>
      </c>
      <c r="D32" s="3" t="s">
        <v>33</v>
      </c>
      <c r="E32" s="3" t="s">
        <v>34</v>
      </c>
      <c r="F32" s="3" t="s">
        <v>69</v>
      </c>
      <c r="G32" s="4">
        <v>40725</v>
      </c>
      <c r="H32" s="3">
        <f t="shared" ca="1" si="1"/>
        <v>6</v>
      </c>
      <c r="I32" s="13">
        <v>41793</v>
      </c>
      <c r="J32" s="3">
        <f t="shared" ca="1" si="2"/>
        <v>5</v>
      </c>
      <c r="K32" s="4">
        <f t="shared" si="3"/>
        <v>41091</v>
      </c>
      <c r="L32" s="4">
        <f t="shared" si="4"/>
        <v>44378</v>
      </c>
      <c r="M32" s="4">
        <f t="shared" si="5"/>
        <v>48030</v>
      </c>
      <c r="N32" s="5">
        <f t="shared" ca="1" si="6"/>
        <v>5</v>
      </c>
      <c r="O32" s="6">
        <f t="shared" si="7"/>
        <v>2014</v>
      </c>
      <c r="P32" s="7">
        <f t="shared" ca="1" si="8"/>
        <v>2017</v>
      </c>
      <c r="Q32" s="8">
        <f t="shared" ca="1" si="9"/>
        <v>3</v>
      </c>
      <c r="R32" s="9">
        <f t="shared" ca="1" si="10"/>
        <v>8</v>
      </c>
      <c r="S32" s="10">
        <f t="shared" ca="1" si="11"/>
        <v>8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23">
        <v>0</v>
      </c>
      <c r="AF32" s="21"/>
      <c r="AG32" s="22"/>
      <c r="AH32" s="42" t="s">
        <v>337</v>
      </c>
    </row>
    <row r="33" spans="1:34" ht="18.75" customHeight="1" x14ac:dyDescent="0.15">
      <c r="A33" s="45">
        <f t="shared" si="0"/>
        <v>31</v>
      </c>
      <c r="B33" s="45" t="s">
        <v>86</v>
      </c>
      <c r="C33" s="45" t="s">
        <v>87</v>
      </c>
      <c r="D33" s="3" t="s">
        <v>33</v>
      </c>
      <c r="E33" s="48" t="s">
        <v>34</v>
      </c>
      <c r="F33" s="48" t="s">
        <v>35</v>
      </c>
      <c r="G33" s="49">
        <v>41061</v>
      </c>
      <c r="H33" s="48">
        <f t="shared" ca="1" si="1"/>
        <v>5.08</v>
      </c>
      <c r="I33" s="62">
        <v>41827</v>
      </c>
      <c r="J33" s="48">
        <f t="shared" ca="1" si="2"/>
        <v>5</v>
      </c>
      <c r="K33" s="49">
        <f t="shared" si="3"/>
        <v>41426</v>
      </c>
      <c r="L33" s="49">
        <f t="shared" si="4"/>
        <v>44713</v>
      </c>
      <c r="M33" s="49">
        <f t="shared" si="5"/>
        <v>48366</v>
      </c>
      <c r="N33" s="51">
        <f t="shared" ca="1" si="6"/>
        <v>5</v>
      </c>
      <c r="O33" s="52">
        <f t="shared" si="7"/>
        <v>2014</v>
      </c>
      <c r="P33" s="73">
        <f t="shared" ca="1" si="8"/>
        <v>2017</v>
      </c>
      <c r="Q33" s="53">
        <f t="shared" ca="1" si="9"/>
        <v>3</v>
      </c>
      <c r="R33" s="54">
        <f t="shared" ca="1" si="10"/>
        <v>8</v>
      </c>
      <c r="S33" s="55">
        <f t="shared" ca="1" si="11"/>
        <v>4</v>
      </c>
      <c r="T33" s="45">
        <v>2</v>
      </c>
      <c r="U33" s="45"/>
      <c r="V33" s="45">
        <v>2</v>
      </c>
      <c r="W33" s="45"/>
      <c r="X33" s="45"/>
      <c r="Y33" s="73"/>
      <c r="Z33" s="45"/>
      <c r="AA33" s="45"/>
      <c r="AB33" s="45"/>
      <c r="AC33" s="45"/>
      <c r="AD33" s="45"/>
      <c r="AE33" s="56"/>
      <c r="AF33" s="57" t="s">
        <v>285</v>
      </c>
      <c r="AG33" s="58"/>
      <c r="AH33" s="12"/>
    </row>
    <row r="34" spans="1:34" customFormat="1" ht="45" hidden="1" x14ac:dyDescent="0.15">
      <c r="A34" s="1">
        <f t="shared" si="0"/>
        <v>32</v>
      </c>
      <c r="B34" s="1" t="s">
        <v>88</v>
      </c>
      <c r="C34" s="12" t="s">
        <v>89</v>
      </c>
      <c r="D34" s="3" t="s">
        <v>33</v>
      </c>
      <c r="E34" s="3" t="s">
        <v>34</v>
      </c>
      <c r="F34" s="3" t="s">
        <v>69</v>
      </c>
      <c r="G34" s="4">
        <v>41821</v>
      </c>
      <c r="H34" s="3">
        <f t="shared" ca="1" si="1"/>
        <v>3</v>
      </c>
      <c r="I34" s="13">
        <v>41851</v>
      </c>
      <c r="J34" s="3">
        <f t="shared" ca="1" si="2"/>
        <v>5</v>
      </c>
      <c r="K34" s="4">
        <f t="shared" si="3"/>
        <v>42186</v>
      </c>
      <c r="L34" s="4">
        <f t="shared" si="4"/>
        <v>45474</v>
      </c>
      <c r="M34" s="4">
        <f t="shared" si="5"/>
        <v>49126</v>
      </c>
      <c r="N34" s="5">
        <f t="shared" ca="1" si="6"/>
        <v>5</v>
      </c>
      <c r="O34" s="6">
        <f t="shared" si="7"/>
        <v>2014</v>
      </c>
      <c r="P34" s="7">
        <f t="shared" ca="1" si="8"/>
        <v>2017</v>
      </c>
      <c r="Q34" s="8">
        <f t="shared" ca="1" si="9"/>
        <v>3</v>
      </c>
      <c r="R34" s="9">
        <f t="shared" ca="1" si="10"/>
        <v>8</v>
      </c>
      <c r="S34" s="10">
        <f t="shared" ca="1" si="11"/>
        <v>8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23">
        <v>0</v>
      </c>
      <c r="AF34" s="21" t="s">
        <v>288</v>
      </c>
      <c r="AG34" s="22" t="s">
        <v>289</v>
      </c>
      <c r="AH34" s="42"/>
    </row>
    <row r="35" spans="1:34" ht="18.75" customHeight="1" x14ac:dyDescent="0.15">
      <c r="A35" s="45">
        <f t="shared" ref="A35:A69" si="12">ROW()-2</f>
        <v>33</v>
      </c>
      <c r="B35" s="45" t="s">
        <v>90</v>
      </c>
      <c r="C35" s="45" t="s">
        <v>91</v>
      </c>
      <c r="D35" s="3" t="s">
        <v>33</v>
      </c>
      <c r="E35" s="48" t="s">
        <v>34</v>
      </c>
      <c r="F35" s="48" t="s">
        <v>35</v>
      </c>
      <c r="G35" s="49">
        <v>36708</v>
      </c>
      <c r="H35" s="48">
        <f t="shared" ref="H35:H69" ca="1" si="13">IF(G35="退休",20,IF(ISNUMBER(G35)=FALSE,0,ROUND((TODAY()-G35)/365,2)))</f>
        <v>17.010000000000002</v>
      </c>
      <c r="I35" s="62">
        <v>41855</v>
      </c>
      <c r="J35" s="48">
        <f t="shared" ref="J35:J69" ca="1" si="14">IF(H35&lt;1,0,IF(H35&lt;10,5,IF(H35&lt;20,10,15)))</f>
        <v>10</v>
      </c>
      <c r="K35" s="49">
        <f t="shared" ref="K35:K69" si="15">DATE(VALUE(LEFT(TEXT($G35,"yyyy:mm:dd"),4))+1,VALUE(MID(TEXT($G35,"yyyy:mm:dd"),6,2)),VALUE(MID(TEXT($G35,"yyyy:mm:dd"),9,2)))</f>
        <v>37073</v>
      </c>
      <c r="L35" s="49">
        <f t="shared" ref="L35:L69" si="16">DATE(VALUE(LEFT(TEXT($G35,"yyyy:mm:dd"),4))+10,VALUE(MID(TEXT($G35,"yyyy:mm:dd"),6,2)),VALUE(MID(TEXT($G35,"yyyy:mm:dd"),9,2)))</f>
        <v>40360</v>
      </c>
      <c r="M35" s="49">
        <f t="shared" ref="M35:M69" si="17">DATE(VALUE(LEFT(TEXT($G35,"yyyy:mm:dd"),4))+20,VALUE(MID(TEXT($G35,"yyyy:mm:dd"),6,2)),VALUE(MID(TEXT($G35,"yyyy:mm:dd"),9,2)))</f>
        <v>44013</v>
      </c>
      <c r="N35" s="51">
        <f t="shared" ref="N35:N69" ca="1" si="18">IF(AND(K35="",L35="",M35=""),IF(YEAR(TODAY())=YEAR(I35),ROUNDDOWN((DATE(VALUE(YEAR(I35)),12,31)-I35+1)/(IF(OR(AND(MOD(YEAR(TODAY()),4)=0,MOD(YEAR(TODAY()),100)&lt;&gt;0),MOD(YEAR(TODAY()),400)=0),366,365))*J35,0),J35),IF(H35&gt;=20,IF(YEAR(TODAY())=YEAR(I35),IF(M35&gt;=I35,ROUNDDOWN((DATE(VALUE(YEAR(I35)),12,31)-I35+1)/(IF(OR(AND(MOD(YEAR(TODAY()),4)=0,MOD(YEAR(TODAY()),100)&lt;&gt;0),MOD(YEAR(TODAY()),400)=0),366,365))*10,0),ROUNDDOWN((DATE(VALUE(YEAR(I35)),12,31)-I35+1)/(IF(OR(AND(MOD(YEAR(TODAY()),4)=0,MOD(YEAR(TODAY()),100)&lt;&gt;0),MOD(YEAR(TODAY()),400)=0),366,365))*15,0)),IF(YEAR(M35)=YEAR(TODAY()),10,15)),IF(H35&gt;=10,IF(YEAR(TODAY())=YEAR(I35),IF(L35&gt;=I35,ROUNDDOWN((DATE(VALUE(YEAR(I35)),12,31)-I35+1)/(IF(OR(AND(MOD(YEAR(TODAY()),4)=0,MOD(YEAR(TODAY()),100)&lt;&gt;0),MOD(YEAR(TODAY()),400)=0),366,365))*5,0),ROUNDDOWN((DATE(VALUE(YEAR(I35)),12,31)-I35+1)/(IF(OR(AND(MOD(YEAR(TODAY()),4)=0,MOD(YEAR(TODAY()),100)&lt;&gt;0),MOD(YEAR(TODAY()),400)=0),366,365))*10,0)),IF(YEAR(L35)=YEAR(TODAY()),5,10)),IF(H35&gt;=1,IF(YEAR(TODAY())=YEAR(I35),IF(K35&gt;I35,ROUNDDOWN((DATE(VALUE(YEAR(I35)),12,31)-K35+1)/(IF(OR(AND(MOD(YEAR(TODAY()),4)=0,MOD(YEAR(TODAY()),100)&lt;&gt;0),MOD(YEAR(TODAY()),400)=0),366,365))*5,0),ROUNDDOWN((DATE(VALUE(YEAR(I35)),12,31)-I35+1)/(IF(OR(AND(MOD(YEAR(TODAY()),4)=0,MOD(YEAR(TODAY()),100)&lt;&gt;0),MOD(YEAR(TODAY()),400)=0),366,365))*5,0)),IF(YEAR(K35)=YEAR(TODAY()),ROUNDDOWN((DATE(VALUE(YEAR(K35)),12,31)-K35+1)/(IF(OR(AND(MOD(YEAR(TODAY()),4)=0,MOD(YEAR(TODAY()),100)&lt;&gt;0),MOD(YEAR(TODAY()),400)=0),366,365))*5,0),5)),0))))</f>
        <v>10</v>
      </c>
      <c r="O35" s="52">
        <f t="shared" ref="O35:O69" si="19">YEAR(I35)</f>
        <v>2014</v>
      </c>
      <c r="P35" s="73">
        <f t="shared" ref="P35:P69" ca="1" si="20">YEAR(TODAY())</f>
        <v>2017</v>
      </c>
      <c r="Q35" s="53">
        <f t="shared" ref="Q35:Q69" ca="1" si="21">IF(P35-YEAR(I35)&lt;=1,0,P35-YEAR(I35))</f>
        <v>3</v>
      </c>
      <c r="R35" s="54">
        <f t="shared" ref="R35:R69" ca="1" si="22">N35+Q35</f>
        <v>13</v>
      </c>
      <c r="S35" s="55">
        <f t="shared" ref="S35:S69" ca="1" si="23">R35-T35-U35-V35-W35-X35-Y35-Z35-AA35-AB35-AC35-AD35-AE35</f>
        <v>13</v>
      </c>
      <c r="T35" s="45"/>
      <c r="U35" s="45"/>
      <c r="V35" s="45"/>
      <c r="W35" s="45"/>
      <c r="X35" s="45"/>
      <c r="Y35" s="73"/>
      <c r="Z35" s="45"/>
      <c r="AA35" s="45"/>
      <c r="AB35" s="45"/>
      <c r="AC35" s="45"/>
      <c r="AD35" s="45"/>
      <c r="AE35" s="56"/>
      <c r="AF35" s="40"/>
      <c r="AG35" s="40"/>
      <c r="AH35" s="12"/>
    </row>
    <row r="36" spans="1:34" ht="18.75" customHeight="1" x14ac:dyDescent="0.15">
      <c r="A36" s="45">
        <f t="shared" si="12"/>
        <v>34</v>
      </c>
      <c r="B36" s="45" t="s">
        <v>92</v>
      </c>
      <c r="C36" s="45" t="s">
        <v>93</v>
      </c>
      <c r="D36" s="3" t="s">
        <v>33</v>
      </c>
      <c r="E36" s="48" t="s">
        <v>34</v>
      </c>
      <c r="F36" s="48" t="s">
        <v>35</v>
      </c>
      <c r="G36" s="49">
        <v>40725</v>
      </c>
      <c r="H36" s="48">
        <f t="shared" ca="1" si="13"/>
        <v>6</v>
      </c>
      <c r="I36" s="62">
        <v>41855</v>
      </c>
      <c r="J36" s="48">
        <f t="shared" ca="1" si="14"/>
        <v>5</v>
      </c>
      <c r="K36" s="49">
        <f t="shared" si="15"/>
        <v>41091</v>
      </c>
      <c r="L36" s="49">
        <f t="shared" si="16"/>
        <v>44378</v>
      </c>
      <c r="M36" s="49">
        <f t="shared" si="17"/>
        <v>48030</v>
      </c>
      <c r="N36" s="51">
        <f t="shared" ca="1" si="18"/>
        <v>5</v>
      </c>
      <c r="O36" s="52">
        <f t="shared" si="19"/>
        <v>2014</v>
      </c>
      <c r="P36" s="73">
        <f t="shared" ca="1" si="20"/>
        <v>2017</v>
      </c>
      <c r="Q36" s="53">
        <f t="shared" ca="1" si="21"/>
        <v>3</v>
      </c>
      <c r="R36" s="54">
        <f t="shared" ca="1" si="22"/>
        <v>8</v>
      </c>
      <c r="S36" s="55">
        <f t="shared" ca="1" si="23"/>
        <v>6</v>
      </c>
      <c r="T36" s="45"/>
      <c r="U36" s="45"/>
      <c r="V36" s="45">
        <v>1</v>
      </c>
      <c r="W36" s="45"/>
      <c r="X36" s="45">
        <v>1</v>
      </c>
      <c r="Y36" s="73"/>
      <c r="Z36" s="45"/>
      <c r="AA36" s="45"/>
      <c r="AB36" s="45"/>
      <c r="AC36" s="45"/>
      <c r="AD36" s="45"/>
      <c r="AE36" s="56"/>
      <c r="AF36" s="57" t="s">
        <v>286</v>
      </c>
      <c r="AG36" s="58" t="s">
        <v>287</v>
      </c>
      <c r="AH36" s="12"/>
    </row>
    <row r="37" spans="1:34" ht="18.75" customHeight="1" x14ac:dyDescent="0.15">
      <c r="A37" s="45">
        <f t="shared" si="12"/>
        <v>35</v>
      </c>
      <c r="B37" s="45" t="s">
        <v>94</v>
      </c>
      <c r="C37" s="45" t="s">
        <v>95</v>
      </c>
      <c r="D37" s="3" t="s">
        <v>33</v>
      </c>
      <c r="E37" s="48" t="s">
        <v>34</v>
      </c>
      <c r="F37" s="48" t="s">
        <v>35</v>
      </c>
      <c r="G37" s="49">
        <v>40725</v>
      </c>
      <c r="H37" s="48">
        <f t="shared" ca="1" si="13"/>
        <v>6</v>
      </c>
      <c r="I37" s="62">
        <v>41856</v>
      </c>
      <c r="J37" s="48">
        <f t="shared" ca="1" si="14"/>
        <v>5</v>
      </c>
      <c r="K37" s="49">
        <f t="shared" si="15"/>
        <v>41091</v>
      </c>
      <c r="L37" s="49">
        <f t="shared" si="16"/>
        <v>44378</v>
      </c>
      <c r="M37" s="49">
        <f t="shared" si="17"/>
        <v>48030</v>
      </c>
      <c r="N37" s="51">
        <f t="shared" ca="1" si="18"/>
        <v>5</v>
      </c>
      <c r="O37" s="52">
        <f t="shared" si="19"/>
        <v>2014</v>
      </c>
      <c r="P37" s="73">
        <f t="shared" ca="1" si="20"/>
        <v>2017</v>
      </c>
      <c r="Q37" s="53">
        <f t="shared" ca="1" si="21"/>
        <v>3</v>
      </c>
      <c r="R37" s="54">
        <f t="shared" ca="1" si="22"/>
        <v>8</v>
      </c>
      <c r="S37" s="55">
        <f t="shared" ca="1" si="23"/>
        <v>4.5</v>
      </c>
      <c r="T37" s="45">
        <v>1</v>
      </c>
      <c r="U37" s="45">
        <v>0.5</v>
      </c>
      <c r="V37" s="45">
        <v>0.5</v>
      </c>
      <c r="W37" s="45"/>
      <c r="X37" s="45">
        <v>1.5</v>
      </c>
      <c r="Y37" s="73"/>
      <c r="Z37" s="45"/>
      <c r="AA37" s="45"/>
      <c r="AB37" s="45"/>
      <c r="AC37" s="45"/>
      <c r="AD37" s="45"/>
      <c r="AE37" s="56"/>
      <c r="AF37" s="57" t="s">
        <v>288</v>
      </c>
      <c r="AG37" s="58" t="s">
        <v>289</v>
      </c>
      <c r="AH37" s="12"/>
    </row>
    <row r="38" spans="1:34" ht="18.75" customHeight="1" x14ac:dyDescent="0.15">
      <c r="A38" s="45">
        <f t="shared" si="12"/>
        <v>36</v>
      </c>
      <c r="B38" s="45" t="s">
        <v>96</v>
      </c>
      <c r="C38" s="45" t="s">
        <v>97</v>
      </c>
      <c r="D38" s="3" t="s">
        <v>33</v>
      </c>
      <c r="E38" s="48" t="s">
        <v>34</v>
      </c>
      <c r="F38" s="48" t="s">
        <v>98</v>
      </c>
      <c r="G38" s="49">
        <v>41061</v>
      </c>
      <c r="H38" s="48">
        <f t="shared" ca="1" si="13"/>
        <v>5.08</v>
      </c>
      <c r="I38" s="62">
        <v>41877</v>
      </c>
      <c r="J38" s="48">
        <f t="shared" ca="1" si="14"/>
        <v>5</v>
      </c>
      <c r="K38" s="49">
        <f t="shared" si="15"/>
        <v>41426</v>
      </c>
      <c r="L38" s="49">
        <f t="shared" si="16"/>
        <v>44713</v>
      </c>
      <c r="M38" s="49">
        <f t="shared" si="17"/>
        <v>48366</v>
      </c>
      <c r="N38" s="51">
        <f t="shared" ca="1" si="18"/>
        <v>5</v>
      </c>
      <c r="O38" s="52">
        <f t="shared" si="19"/>
        <v>2014</v>
      </c>
      <c r="P38" s="73">
        <f t="shared" ca="1" si="20"/>
        <v>2017</v>
      </c>
      <c r="Q38" s="53">
        <f t="shared" ca="1" si="21"/>
        <v>3</v>
      </c>
      <c r="R38" s="54">
        <f t="shared" ca="1" si="22"/>
        <v>8</v>
      </c>
      <c r="S38" s="55">
        <f t="shared" ca="1" si="23"/>
        <v>1</v>
      </c>
      <c r="T38" s="45">
        <v>2</v>
      </c>
      <c r="U38" s="45"/>
      <c r="V38" s="45"/>
      <c r="W38" s="45">
        <v>2</v>
      </c>
      <c r="X38" s="45"/>
      <c r="Y38" s="73">
        <v>3</v>
      </c>
      <c r="Z38" s="45"/>
      <c r="AA38" s="45"/>
      <c r="AB38" s="45"/>
      <c r="AC38" s="45"/>
      <c r="AD38" s="45"/>
      <c r="AE38" s="56"/>
      <c r="AF38" s="57" t="s">
        <v>290</v>
      </c>
      <c r="AG38" s="58"/>
      <c r="AH38" s="12" t="s">
        <v>355</v>
      </c>
    </row>
    <row r="39" spans="1:34" ht="18.75" customHeight="1" x14ac:dyDescent="0.15">
      <c r="A39" s="45">
        <f t="shared" si="12"/>
        <v>37</v>
      </c>
      <c r="B39" s="45" t="s">
        <v>99</v>
      </c>
      <c r="C39" s="45" t="s">
        <v>100</v>
      </c>
      <c r="D39" s="3" t="s">
        <v>33</v>
      </c>
      <c r="E39" s="48" t="s">
        <v>34</v>
      </c>
      <c r="F39" s="48" t="s">
        <v>35</v>
      </c>
      <c r="G39" s="49">
        <v>39995</v>
      </c>
      <c r="H39" s="48">
        <f t="shared" ca="1" si="13"/>
        <v>8</v>
      </c>
      <c r="I39" s="62">
        <v>41953</v>
      </c>
      <c r="J39" s="48">
        <f t="shared" ca="1" si="14"/>
        <v>5</v>
      </c>
      <c r="K39" s="49">
        <f t="shared" si="15"/>
        <v>40360</v>
      </c>
      <c r="L39" s="49">
        <f t="shared" si="16"/>
        <v>43647</v>
      </c>
      <c r="M39" s="49">
        <f t="shared" si="17"/>
        <v>47300</v>
      </c>
      <c r="N39" s="51">
        <f t="shared" ca="1" si="18"/>
        <v>5</v>
      </c>
      <c r="O39" s="52">
        <f t="shared" si="19"/>
        <v>2014</v>
      </c>
      <c r="P39" s="73">
        <f t="shared" ca="1" si="20"/>
        <v>2017</v>
      </c>
      <c r="Q39" s="53">
        <f t="shared" ca="1" si="21"/>
        <v>3</v>
      </c>
      <c r="R39" s="54">
        <f t="shared" ca="1" si="22"/>
        <v>8</v>
      </c>
      <c r="S39" s="55">
        <f t="shared" ca="1" si="23"/>
        <v>6.5</v>
      </c>
      <c r="T39" s="45"/>
      <c r="U39" s="45">
        <v>0.5</v>
      </c>
      <c r="V39" s="45">
        <v>1</v>
      </c>
      <c r="W39" s="45"/>
      <c r="X39" s="45"/>
      <c r="Y39" s="73"/>
      <c r="Z39" s="45"/>
      <c r="AA39" s="45"/>
      <c r="AB39" s="45"/>
      <c r="AC39" s="45"/>
      <c r="AD39" s="45"/>
      <c r="AE39" s="56"/>
      <c r="AF39" s="57" t="s">
        <v>291</v>
      </c>
      <c r="AG39" s="58"/>
      <c r="AH39" s="12"/>
    </row>
    <row r="40" spans="1:34" customFormat="1" ht="22.5" hidden="1" x14ac:dyDescent="0.15">
      <c r="A40" s="1">
        <f t="shared" si="12"/>
        <v>38</v>
      </c>
      <c r="B40" s="26" t="s">
        <v>101</v>
      </c>
      <c r="C40" s="26" t="s">
        <v>102</v>
      </c>
      <c r="D40" s="3" t="s">
        <v>33</v>
      </c>
      <c r="E40" s="27" t="s">
        <v>34</v>
      </c>
      <c r="F40" s="27" t="s">
        <v>69</v>
      </c>
      <c r="G40" s="14">
        <v>39600</v>
      </c>
      <c r="H40" s="27">
        <f t="shared" ca="1" si="13"/>
        <v>9.08</v>
      </c>
      <c r="I40" s="28">
        <v>41967</v>
      </c>
      <c r="J40" s="27">
        <f t="shared" ca="1" si="14"/>
        <v>5</v>
      </c>
      <c r="K40" s="14">
        <f t="shared" si="15"/>
        <v>39965</v>
      </c>
      <c r="L40" s="14">
        <f t="shared" si="16"/>
        <v>43252</v>
      </c>
      <c r="M40" s="14">
        <f t="shared" si="17"/>
        <v>46905</v>
      </c>
      <c r="N40" s="29">
        <f t="shared" ca="1" si="18"/>
        <v>5</v>
      </c>
      <c r="O40" s="30">
        <f t="shared" si="19"/>
        <v>2014</v>
      </c>
      <c r="P40" s="31">
        <f t="shared" ca="1" si="20"/>
        <v>2017</v>
      </c>
      <c r="Q40" s="32">
        <f t="shared" ca="1" si="21"/>
        <v>3</v>
      </c>
      <c r="R40" s="33">
        <f t="shared" ca="1" si="22"/>
        <v>8</v>
      </c>
      <c r="S40" s="34">
        <f t="shared" ca="1" si="23"/>
        <v>8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35">
        <v>0</v>
      </c>
      <c r="AF40" s="36" t="s">
        <v>292</v>
      </c>
      <c r="AG40" s="25" t="s">
        <v>293</v>
      </c>
      <c r="AH40" s="42" t="s">
        <v>338</v>
      </c>
    </row>
    <row r="41" spans="1:34" ht="18.75" customHeight="1" x14ac:dyDescent="0.15">
      <c r="A41" s="56">
        <f t="shared" si="12"/>
        <v>39</v>
      </c>
      <c r="B41" s="46" t="s">
        <v>327</v>
      </c>
      <c r="C41" s="63" t="s">
        <v>322</v>
      </c>
      <c r="D41" s="19"/>
      <c r="E41" s="48"/>
      <c r="F41" s="48" t="s">
        <v>323</v>
      </c>
      <c r="G41" s="49">
        <v>38139</v>
      </c>
      <c r="H41" s="48">
        <f ca="1">IF(G41="退休",20,IF(ISNUMBER(G41)=FALSE,0,ROUND((TODAY()-G41)/365,2)))</f>
        <v>13.09</v>
      </c>
      <c r="I41" s="62">
        <v>42072</v>
      </c>
      <c r="J41" s="48">
        <f ca="1">IF(H41&lt;1,0,IF(H41&lt;10,5,IF(H41&lt;20,10,15)))</f>
        <v>10</v>
      </c>
      <c r="K41" s="49">
        <f>DATE(VALUE(LEFT(TEXT($G41,"yyyy:mm:dd"),4))+1,VALUE(MID(TEXT($G41,"yyyy:mm:dd"),6,2)),VALUE(MID(TEXT($G41,"yyyy:mm:dd"),9,2)))</f>
        <v>38504</v>
      </c>
      <c r="L41" s="49">
        <f>DATE(VALUE(LEFT(TEXT($G41,"yyyy:mm:dd"),4))+10,VALUE(MID(TEXT($G41,"yyyy:mm:dd"),6,2)),VALUE(MID(TEXT($G41,"yyyy:mm:dd"),9,2)))</f>
        <v>41791</v>
      </c>
      <c r="M41" s="49">
        <f>DATE(VALUE(LEFT(TEXT($G41,"yyyy:mm:dd"),4))+20,VALUE(MID(TEXT($G41,"yyyy:mm:dd"),6,2)),VALUE(MID(TEXT($G41,"yyyy:mm:dd"),9,2)))</f>
        <v>45444</v>
      </c>
      <c r="N41" s="51">
        <f ca="1">IF(AND(K41="",L41="",M41=""),IF(YEAR(TODAY())=YEAR(I41),ROUNDDOWN((DATE(VALUE(YEAR(I41)),12,31)-I41+1)/(IF(OR(AND(MOD(YEAR(TODAY()),4)=0,MOD(YEAR(TODAY()),100)&lt;&gt;0),MOD(YEAR(TODAY()),400)=0),366,365))*J41,0),J41),IF(H41&gt;=20,IF(YEAR(TODAY())=YEAR(I41),IF(M41&gt;=I41,ROUNDDOWN((DATE(VALUE(YEAR(I41)),12,31)-I41+1)/(IF(OR(AND(MOD(YEAR(TODAY()),4)=0,MOD(YEAR(TODAY()),100)&lt;&gt;0),MOD(YEAR(TODAY()),400)=0),366,365))*10,0),ROUNDDOWN((DATE(VALUE(YEAR(I41)),12,31)-I41+1)/(IF(OR(AND(MOD(YEAR(TODAY()),4)=0,MOD(YEAR(TODAY()),100)&lt;&gt;0),MOD(YEAR(TODAY()),400)=0),366,365))*15,0)),IF(YEAR(M41)=YEAR(TODAY()),10,15)),IF(H41&gt;=10,IF(YEAR(TODAY())=YEAR(I41),IF(L41&gt;=I41,ROUNDDOWN((DATE(VALUE(YEAR(I41)),12,31)-I41+1)/(IF(OR(AND(MOD(YEAR(TODAY()),4)=0,MOD(YEAR(TODAY()),100)&lt;&gt;0),MOD(YEAR(TODAY()),400)=0),366,365))*5,0),ROUNDDOWN((DATE(VALUE(YEAR(I41)),12,31)-I41+1)/(IF(OR(AND(MOD(YEAR(TODAY()),4)=0,MOD(YEAR(TODAY()),100)&lt;&gt;0),MOD(YEAR(TODAY()),400)=0),366,365))*10,0)),IF(YEAR(L41)=YEAR(TODAY()),5,10)),IF(H41&gt;=1,IF(YEAR(TODAY())=YEAR(I41),IF(K41&gt;I41,ROUNDDOWN((DATE(VALUE(YEAR(I41)),12,31)-K41+1)/(IF(OR(AND(MOD(YEAR(TODAY()),4)=0,MOD(YEAR(TODAY()),100)&lt;&gt;0),MOD(YEAR(TODAY()),400)=0),366,365))*5,0),ROUNDDOWN((DATE(VALUE(YEAR(I41)),12,31)-I41+1)/(IF(OR(AND(MOD(YEAR(TODAY()),4)=0,MOD(YEAR(TODAY()),100)&lt;&gt;0),MOD(YEAR(TODAY()),400)=0),366,365))*5,0)),IF(YEAR(K41)=YEAR(TODAY()),ROUNDDOWN((DATE(VALUE(YEAR(K41)),12,31)-K41+1)/(IF(OR(AND(MOD(YEAR(TODAY()),4)=0,MOD(YEAR(TODAY()),100)&lt;&gt;0),MOD(YEAR(TODAY()),400)=0),366,365))*5,0),5)),0))))</f>
        <v>10</v>
      </c>
      <c r="O41" s="52">
        <f>YEAR(I41)</f>
        <v>2015</v>
      </c>
      <c r="P41" s="73">
        <f ca="1">YEAR(TODAY())</f>
        <v>2017</v>
      </c>
      <c r="Q41" s="53">
        <f ca="1">IF(P41-YEAR(I41)&lt;=1,0,P41-YEAR(I41))</f>
        <v>2</v>
      </c>
      <c r="R41" s="54">
        <f ca="1">N41+Q41</f>
        <v>12</v>
      </c>
      <c r="S41" s="55">
        <f ca="1">R41-T41-U41-V41-W41-X41-Y41-Z41-AA41-AB41-AC41-AD41-AE41</f>
        <v>8.5</v>
      </c>
      <c r="T41" s="45"/>
      <c r="U41" s="45">
        <v>1</v>
      </c>
      <c r="V41" s="45"/>
      <c r="W41" s="45"/>
      <c r="X41" s="45">
        <v>1</v>
      </c>
      <c r="Y41" s="73">
        <v>1.5</v>
      </c>
      <c r="Z41" s="45"/>
      <c r="AA41" s="45"/>
      <c r="AB41" s="45"/>
      <c r="AC41" s="45"/>
      <c r="AD41" s="45"/>
      <c r="AE41" s="45"/>
      <c r="AF41" s="58" t="s">
        <v>331</v>
      </c>
      <c r="AG41" s="58" t="s">
        <v>330</v>
      </c>
      <c r="AH41" s="12" t="s">
        <v>339</v>
      </c>
    </row>
    <row r="42" spans="1:34" ht="18.75" customHeight="1" x14ac:dyDescent="0.15">
      <c r="A42" s="56">
        <f t="shared" si="12"/>
        <v>40</v>
      </c>
      <c r="B42" s="38">
        <v>763</v>
      </c>
      <c r="C42" s="45" t="s">
        <v>328</v>
      </c>
      <c r="E42" s="38"/>
      <c r="F42" s="37" t="s">
        <v>329</v>
      </c>
      <c r="G42" s="64">
        <v>36526</v>
      </c>
      <c r="H42" s="37">
        <f ca="1">IF(G42="退休",20,IF(ISNUMBER(G42)=FALSE,0,ROUND((TODAY()-G42)/365,2)))</f>
        <v>17.510000000000002</v>
      </c>
      <c r="I42" s="64">
        <v>42079</v>
      </c>
      <c r="J42" s="37">
        <f ca="1">IF(H42&lt;1,0,IF(H42&lt;10,5,IF(H42&lt;20,10,15)))</f>
        <v>10</v>
      </c>
      <c r="K42" s="38">
        <f>DATE(VALUE(LEFT(TEXT($G42,"yyyy:mm:dd"),4))+1,VALUE(MID(TEXT($G42,"yyyy:mm:dd"),6,2)),VALUE(MID(TEXT($G42,"yyyy:mm:dd"),9,2)))</f>
        <v>36892</v>
      </c>
      <c r="L42" s="38">
        <f>DATE(VALUE(LEFT(TEXT($G42,"yyyy:mm:dd"),4))+10,VALUE(MID(TEXT($G42,"yyyy:mm:dd"),6,2)),VALUE(MID(TEXT($G42,"yyyy:mm:dd"),9,2)))</f>
        <v>40179</v>
      </c>
      <c r="M42" s="38">
        <f>DATE(VALUE(LEFT(TEXT($G42,"yyyy:mm:dd"),4))+20,VALUE(MID(TEXT($G42,"yyyy:mm:dd"),6,2)),VALUE(MID(TEXT($G42,"yyyy:mm:dd"),9,2)))</f>
        <v>43831</v>
      </c>
      <c r="N42" s="37">
        <f ca="1">IF(AND(K42="",L42="",M42=""),IF(YEAR(TODAY())=YEAR(I42),ROUNDDOWN((DATE(VALUE(YEAR(I42)),12,31)-I42+1)/(IF(OR(AND(MOD(YEAR(TODAY()),4)=0,MOD(YEAR(TODAY()),100)&lt;&gt;0),MOD(YEAR(TODAY()),400)=0),366,365))*J42,0),J42),IF(H42&gt;=20,IF(YEAR(TODAY())=YEAR(I42),IF(M42&gt;=I42,ROUNDDOWN((DATE(VALUE(YEAR(I42)),12,31)-I42+1)/(IF(OR(AND(MOD(YEAR(TODAY()),4)=0,MOD(YEAR(TODAY()),100)&lt;&gt;0),MOD(YEAR(TODAY()),400)=0),366,365))*10,0),ROUNDDOWN((DATE(VALUE(YEAR(I42)),12,31)-I42+1)/(IF(OR(AND(MOD(YEAR(TODAY()),4)=0,MOD(YEAR(TODAY()),100)&lt;&gt;0),MOD(YEAR(TODAY()),400)=0),366,365))*15,0)),IF(YEAR(M42)=YEAR(TODAY()),10,15)),IF(H42&gt;=10,IF(YEAR(TODAY())=YEAR(I42),IF(L42&gt;=I42,ROUNDDOWN((DATE(VALUE(YEAR(I42)),12,31)-I42+1)/(IF(OR(AND(MOD(YEAR(TODAY()),4)=0,MOD(YEAR(TODAY()),100)&lt;&gt;0),MOD(YEAR(TODAY()),400)=0),366,365))*5,0),ROUNDDOWN((DATE(VALUE(YEAR(I42)),12,31)-I42+1)/(IF(OR(AND(MOD(YEAR(TODAY()),4)=0,MOD(YEAR(TODAY()),100)&lt;&gt;0),MOD(YEAR(TODAY()),400)=0),366,365))*10,0)),IF(YEAR(L42)=YEAR(TODAY()),5,10)),IF(H42&gt;=1,IF(YEAR(TODAY())=YEAR(I42),IF(K42&gt;I42,ROUNDDOWN((DATE(VALUE(YEAR(I42)),12,31)-K42+1)/(IF(OR(AND(MOD(YEAR(TODAY()),4)=0,MOD(YEAR(TODAY()),100)&lt;&gt;0),MOD(YEAR(TODAY()),400)=0),366,365))*5,0),ROUNDDOWN((DATE(VALUE(YEAR(I42)),12,31)-I42+1)/(IF(OR(AND(MOD(YEAR(TODAY()),4)=0,MOD(YEAR(TODAY()),100)&lt;&gt;0),MOD(YEAR(TODAY()),400)=0),366,365))*5,0)),IF(YEAR(K42)=YEAR(TODAY()),ROUNDDOWN((DATE(VALUE(YEAR(K42)),12,31)-K42+1)/(IF(OR(AND(MOD(YEAR(TODAY()),4)=0,MOD(YEAR(TODAY()),100)&lt;&gt;0),MOD(YEAR(TODAY()),400)=0),366,365))*5,0),5)),0))))</f>
        <v>10</v>
      </c>
      <c r="O42" s="38">
        <f>YEAR(I42)</f>
        <v>2015</v>
      </c>
      <c r="P42" s="73">
        <f ca="1">YEAR(TODAY())</f>
        <v>2017</v>
      </c>
      <c r="Q42" s="53">
        <f ca="1">IF(P42-YEAR(I42)&lt;=1,0,P42-YEAR(I42))</f>
        <v>2</v>
      </c>
      <c r="R42" s="54">
        <f ca="1">N42+Q42</f>
        <v>12</v>
      </c>
      <c r="S42" s="55">
        <f ca="1">R42-T42-U42-V42-W42-X42-Y42-Z42-AA42-AB42-AC42-AD42-AE42</f>
        <v>4</v>
      </c>
      <c r="T42" s="38"/>
      <c r="U42" s="38"/>
      <c r="V42" s="38"/>
      <c r="W42" s="38"/>
      <c r="X42" s="38">
        <v>7</v>
      </c>
      <c r="Y42" s="79">
        <v>1</v>
      </c>
      <c r="Z42" s="38"/>
      <c r="AA42" s="38"/>
      <c r="AB42" s="38"/>
      <c r="AC42" s="38"/>
      <c r="AD42" s="38"/>
      <c r="AE42" s="38"/>
      <c r="AF42" s="40"/>
      <c r="AG42" s="58" t="s">
        <v>294</v>
      </c>
      <c r="AH42" s="74" t="s">
        <v>350</v>
      </c>
    </row>
    <row r="43" spans="1:34" ht="18.75" customHeight="1" x14ac:dyDescent="0.15">
      <c r="A43" s="56">
        <f t="shared" si="12"/>
        <v>41</v>
      </c>
      <c r="B43" s="45" t="s">
        <v>103</v>
      </c>
      <c r="C43" s="63" t="s">
        <v>104</v>
      </c>
      <c r="D43" s="19" t="s">
        <v>33</v>
      </c>
      <c r="E43" s="48" t="s">
        <v>34</v>
      </c>
      <c r="F43" s="48" t="s">
        <v>35</v>
      </c>
      <c r="G43" s="49">
        <v>39965</v>
      </c>
      <c r="H43" s="48">
        <f ca="1">IF(G43="退休",20,IF(ISNUMBER(G43)=FALSE,0,ROUND((TODAY()-G43)/365,2)))</f>
        <v>8.08</v>
      </c>
      <c r="I43" s="62">
        <v>42090</v>
      </c>
      <c r="J43" s="48">
        <f ca="1">IF(H43&lt;1,0,IF(H43&lt;10,5,IF(H43&lt;20,10,15)))</f>
        <v>5</v>
      </c>
      <c r="K43" s="49">
        <f>DATE(VALUE(LEFT(TEXT($G43,"yyyy:mm:dd"),4))+1,VALUE(MID(TEXT($G43,"yyyy:mm:dd"),6,2)),VALUE(MID(TEXT($G43,"yyyy:mm:dd"),9,2)))</f>
        <v>40330</v>
      </c>
      <c r="L43" s="49">
        <f>DATE(VALUE(LEFT(TEXT($G43,"yyyy:mm:dd"),4))+10,VALUE(MID(TEXT($G43,"yyyy:mm:dd"),6,2)),VALUE(MID(TEXT($G43,"yyyy:mm:dd"),9,2)))</f>
        <v>43617</v>
      </c>
      <c r="M43" s="49">
        <f>DATE(VALUE(LEFT(TEXT($G43,"yyyy:mm:dd"),4))+20,VALUE(MID(TEXT($G43,"yyyy:mm:dd"),6,2)),VALUE(MID(TEXT($G43,"yyyy:mm:dd"),9,2)))</f>
        <v>47270</v>
      </c>
      <c r="N43" s="51">
        <f ca="1">IF(AND(K43="",L43="",M43=""),IF(YEAR(TODAY())=YEAR(I43),ROUNDDOWN((DATE(VALUE(YEAR(I43)),12,31)-I43+1)/(IF(OR(AND(MOD(YEAR(TODAY()),4)=0,MOD(YEAR(TODAY()),100)&lt;&gt;0),MOD(YEAR(TODAY()),400)=0),366,365))*J43,0),J43),IF(H43&gt;=20,IF(YEAR(TODAY())=YEAR(I43),IF(M43&gt;=I43,ROUNDDOWN((DATE(VALUE(YEAR(I43)),12,31)-I43+1)/(IF(OR(AND(MOD(YEAR(TODAY()),4)=0,MOD(YEAR(TODAY()),100)&lt;&gt;0),MOD(YEAR(TODAY()),400)=0),366,365))*10,0),ROUNDDOWN((DATE(VALUE(YEAR(I43)),12,31)-I43+1)/(IF(OR(AND(MOD(YEAR(TODAY()),4)=0,MOD(YEAR(TODAY()),100)&lt;&gt;0),MOD(YEAR(TODAY()),400)=0),366,365))*15,0)),IF(YEAR(M43)=YEAR(TODAY()),10,15)),IF(H43&gt;=10,IF(YEAR(TODAY())=YEAR(I43),IF(L43&gt;=I43,ROUNDDOWN((DATE(VALUE(YEAR(I43)),12,31)-I43+1)/(IF(OR(AND(MOD(YEAR(TODAY()),4)=0,MOD(YEAR(TODAY()),100)&lt;&gt;0),MOD(YEAR(TODAY()),400)=0),366,365))*5,0),ROUNDDOWN((DATE(VALUE(YEAR(I43)),12,31)-I43+1)/(IF(OR(AND(MOD(YEAR(TODAY()),4)=0,MOD(YEAR(TODAY()),100)&lt;&gt;0),MOD(YEAR(TODAY()),400)=0),366,365))*10,0)),IF(YEAR(L43)=YEAR(TODAY()),5,10)),IF(H43&gt;=1,IF(YEAR(TODAY())=YEAR(I43),IF(K43&gt;I43,ROUNDDOWN((DATE(VALUE(YEAR(I43)),12,31)-K43+1)/(IF(OR(AND(MOD(YEAR(TODAY()),4)=0,MOD(YEAR(TODAY()),100)&lt;&gt;0),MOD(YEAR(TODAY()),400)=0),366,365))*5,0),ROUNDDOWN((DATE(VALUE(YEAR(I43)),12,31)-I43+1)/(IF(OR(AND(MOD(YEAR(TODAY()),4)=0,MOD(YEAR(TODAY()),100)&lt;&gt;0),MOD(YEAR(TODAY()),400)=0),366,365))*5,0)),IF(YEAR(K43)=YEAR(TODAY()),ROUNDDOWN((DATE(VALUE(YEAR(K43)),12,31)-K43+1)/(IF(OR(AND(MOD(YEAR(TODAY()),4)=0,MOD(YEAR(TODAY()),100)&lt;&gt;0),MOD(YEAR(TODAY()),400)=0),366,365))*5,0),5)),0))))</f>
        <v>5</v>
      </c>
      <c r="O43" s="52">
        <f>YEAR(I43)</f>
        <v>2015</v>
      </c>
      <c r="P43" s="73">
        <f ca="1">YEAR(TODAY())</f>
        <v>2017</v>
      </c>
      <c r="Q43" s="53">
        <f ca="1">IF(P43-YEAR(I43)&lt;=1,0,P43-YEAR(I43))</f>
        <v>2</v>
      </c>
      <c r="R43" s="54">
        <f ca="1">N43+Q43</f>
        <v>7</v>
      </c>
      <c r="S43" s="55">
        <f ca="1">R43-T43-U43-V43-W43-X43-Y43-Z43-AA43-AB43-AC43-AD43-AE43</f>
        <v>4.5</v>
      </c>
      <c r="T43" s="45">
        <v>1</v>
      </c>
      <c r="U43" s="45"/>
      <c r="V43" s="45"/>
      <c r="W43" s="45">
        <v>1</v>
      </c>
      <c r="X43" s="45">
        <v>0.5</v>
      </c>
      <c r="Y43" s="73"/>
      <c r="Z43" s="45"/>
      <c r="AA43" s="45"/>
      <c r="AB43" s="45"/>
      <c r="AC43" s="45"/>
      <c r="AD43" s="45"/>
      <c r="AE43" s="45"/>
      <c r="AF43" s="57" t="s">
        <v>295</v>
      </c>
      <c r="AG43" s="58" t="s">
        <v>296</v>
      </c>
      <c r="AH43" s="12"/>
    </row>
    <row r="44" spans="1:34" ht="18.75" customHeight="1" x14ac:dyDescent="0.15">
      <c r="A44" s="56">
        <f t="shared" si="12"/>
        <v>42</v>
      </c>
      <c r="B44" s="45" t="s">
        <v>232</v>
      </c>
      <c r="C44" s="45" t="s">
        <v>233</v>
      </c>
      <c r="D44" s="19" t="s">
        <v>33</v>
      </c>
      <c r="E44" s="48" t="s">
        <v>229</v>
      </c>
      <c r="F44" s="48" t="s">
        <v>35</v>
      </c>
      <c r="G44" s="49">
        <v>41061</v>
      </c>
      <c r="H44" s="48">
        <f t="shared" ca="1" si="13"/>
        <v>5.08</v>
      </c>
      <c r="I44" s="62">
        <v>42093</v>
      </c>
      <c r="J44" s="48">
        <f t="shared" ca="1" si="14"/>
        <v>5</v>
      </c>
      <c r="K44" s="49">
        <f t="shared" si="15"/>
        <v>41426</v>
      </c>
      <c r="L44" s="49">
        <f t="shared" si="16"/>
        <v>44713</v>
      </c>
      <c r="M44" s="49">
        <f t="shared" si="17"/>
        <v>48366</v>
      </c>
      <c r="N44" s="51">
        <f t="shared" ca="1" si="18"/>
        <v>5</v>
      </c>
      <c r="O44" s="52">
        <f t="shared" si="19"/>
        <v>2015</v>
      </c>
      <c r="P44" s="73">
        <f t="shared" ca="1" si="20"/>
        <v>2017</v>
      </c>
      <c r="Q44" s="53">
        <f t="shared" ca="1" si="21"/>
        <v>2</v>
      </c>
      <c r="R44" s="54">
        <f t="shared" ca="1" si="22"/>
        <v>7</v>
      </c>
      <c r="S44" s="55">
        <f t="shared" ca="1" si="23"/>
        <v>0</v>
      </c>
      <c r="T44" s="45"/>
      <c r="U44" s="45">
        <v>7</v>
      </c>
      <c r="V44" s="45"/>
      <c r="W44" s="45"/>
      <c r="X44" s="45"/>
      <c r="Y44" s="73"/>
      <c r="Z44" s="45"/>
      <c r="AA44" s="45"/>
      <c r="AB44" s="45"/>
      <c r="AC44" s="45"/>
      <c r="AD44" s="45"/>
      <c r="AE44" s="45"/>
      <c r="AF44" s="41" t="s">
        <v>332</v>
      </c>
      <c r="AG44" s="40"/>
      <c r="AH44" s="12"/>
    </row>
    <row r="45" spans="1:34" customFormat="1" ht="33.75" hidden="1" x14ac:dyDescent="0.15">
      <c r="A45" s="1">
        <f t="shared" si="12"/>
        <v>43</v>
      </c>
      <c r="B45" s="26" t="s">
        <v>105</v>
      </c>
      <c r="C45" s="26" t="s">
        <v>106</v>
      </c>
      <c r="D45" s="3" t="s">
        <v>33</v>
      </c>
      <c r="E45" s="27" t="s">
        <v>34</v>
      </c>
      <c r="F45" s="27" t="s">
        <v>69</v>
      </c>
      <c r="G45" s="16">
        <v>42187</v>
      </c>
      <c r="H45" s="27">
        <f t="shared" ca="1" si="13"/>
        <v>2</v>
      </c>
      <c r="I45" s="28">
        <v>42079</v>
      </c>
      <c r="J45" s="27">
        <f t="shared" ca="1" si="14"/>
        <v>5</v>
      </c>
      <c r="K45" s="14">
        <f t="shared" si="15"/>
        <v>42553</v>
      </c>
      <c r="L45" s="14">
        <f t="shared" si="16"/>
        <v>45840</v>
      </c>
      <c r="M45" s="14">
        <f t="shared" si="17"/>
        <v>49492</v>
      </c>
      <c r="N45" s="29">
        <f t="shared" ca="1" si="18"/>
        <v>5</v>
      </c>
      <c r="O45" s="30">
        <f t="shared" si="19"/>
        <v>2015</v>
      </c>
      <c r="P45" s="31">
        <f t="shared" ca="1" si="20"/>
        <v>2017</v>
      </c>
      <c r="Q45" s="32">
        <f t="shared" ca="1" si="21"/>
        <v>2</v>
      </c>
      <c r="R45" s="33">
        <f t="shared" ca="1" si="22"/>
        <v>7</v>
      </c>
      <c r="S45" s="34">
        <f t="shared" ca="1" si="23"/>
        <v>7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35">
        <v>0</v>
      </c>
      <c r="AF45" s="36" t="s">
        <v>297</v>
      </c>
      <c r="AG45" s="25"/>
      <c r="AH45" s="42"/>
    </row>
    <row r="46" spans="1:34" ht="18.75" customHeight="1" x14ac:dyDescent="0.15">
      <c r="A46" s="56">
        <f t="shared" si="12"/>
        <v>44</v>
      </c>
      <c r="B46" s="45" t="s">
        <v>107</v>
      </c>
      <c r="C46" s="45" t="s">
        <v>108</v>
      </c>
      <c r="D46" s="19" t="s">
        <v>33</v>
      </c>
      <c r="E46" s="48" t="s">
        <v>34</v>
      </c>
      <c r="F46" s="48" t="s">
        <v>35</v>
      </c>
      <c r="G46" s="49">
        <v>41426</v>
      </c>
      <c r="H46" s="48">
        <f t="shared" ca="1" si="13"/>
        <v>4.08</v>
      </c>
      <c r="I46" s="62">
        <v>42096</v>
      </c>
      <c r="J46" s="48">
        <f t="shared" ca="1" si="14"/>
        <v>5</v>
      </c>
      <c r="K46" s="49">
        <f t="shared" si="15"/>
        <v>41791</v>
      </c>
      <c r="L46" s="49">
        <f t="shared" si="16"/>
        <v>45078</v>
      </c>
      <c r="M46" s="49">
        <f t="shared" si="17"/>
        <v>48731</v>
      </c>
      <c r="N46" s="51">
        <f t="shared" ca="1" si="18"/>
        <v>5</v>
      </c>
      <c r="O46" s="52">
        <f t="shared" si="19"/>
        <v>2015</v>
      </c>
      <c r="P46" s="73">
        <f t="shared" ca="1" si="20"/>
        <v>2017</v>
      </c>
      <c r="Q46" s="53">
        <f t="shared" ca="1" si="21"/>
        <v>2</v>
      </c>
      <c r="R46" s="54">
        <f t="shared" ca="1" si="22"/>
        <v>7</v>
      </c>
      <c r="S46" s="55">
        <f t="shared" ca="1" si="23"/>
        <v>3.5</v>
      </c>
      <c r="T46" s="45">
        <v>1</v>
      </c>
      <c r="U46" s="45">
        <v>1</v>
      </c>
      <c r="V46" s="45"/>
      <c r="W46" s="45"/>
      <c r="X46" s="45">
        <v>1</v>
      </c>
      <c r="Y46" s="73">
        <v>0.5</v>
      </c>
      <c r="Z46" s="45"/>
      <c r="AA46" s="45"/>
      <c r="AB46" s="45"/>
      <c r="AC46" s="45"/>
      <c r="AD46" s="45"/>
      <c r="AE46" s="45"/>
      <c r="AF46" s="57" t="s">
        <v>298</v>
      </c>
      <c r="AG46" s="58" t="s">
        <v>299</v>
      </c>
      <c r="AH46" s="12"/>
    </row>
    <row r="47" spans="1:34" ht="18.75" customHeight="1" x14ac:dyDescent="0.15">
      <c r="A47" s="56">
        <f t="shared" si="12"/>
        <v>45</v>
      </c>
      <c r="B47" s="45" t="s">
        <v>109</v>
      </c>
      <c r="C47" s="45" t="s">
        <v>110</v>
      </c>
      <c r="D47" s="19" t="s">
        <v>33</v>
      </c>
      <c r="E47" s="48" t="s">
        <v>34</v>
      </c>
      <c r="F47" s="48" t="s">
        <v>35</v>
      </c>
      <c r="G47" s="49">
        <v>42152</v>
      </c>
      <c r="H47" s="48">
        <f t="shared" ca="1" si="13"/>
        <v>2.09</v>
      </c>
      <c r="I47" s="62">
        <v>42152</v>
      </c>
      <c r="J47" s="48">
        <f t="shared" ca="1" si="14"/>
        <v>5</v>
      </c>
      <c r="K47" s="49">
        <f t="shared" si="15"/>
        <v>42518</v>
      </c>
      <c r="L47" s="49">
        <f t="shared" si="16"/>
        <v>45805</v>
      </c>
      <c r="M47" s="49">
        <f t="shared" si="17"/>
        <v>49457</v>
      </c>
      <c r="N47" s="51">
        <f t="shared" ca="1" si="18"/>
        <v>5</v>
      </c>
      <c r="O47" s="52">
        <f t="shared" si="19"/>
        <v>2015</v>
      </c>
      <c r="P47" s="73">
        <f t="shared" ca="1" si="20"/>
        <v>2017</v>
      </c>
      <c r="Q47" s="53">
        <f t="shared" ca="1" si="21"/>
        <v>2</v>
      </c>
      <c r="R47" s="54">
        <f t="shared" ca="1" si="22"/>
        <v>7</v>
      </c>
      <c r="S47" s="55">
        <f t="shared" ca="1" si="23"/>
        <v>6</v>
      </c>
      <c r="T47" s="45"/>
      <c r="U47" s="45">
        <v>1</v>
      </c>
      <c r="V47" s="45"/>
      <c r="W47" s="45"/>
      <c r="X47" s="45"/>
      <c r="Y47" s="73"/>
      <c r="Z47" s="45"/>
      <c r="AA47" s="45"/>
      <c r="AB47" s="45"/>
      <c r="AC47" s="45"/>
      <c r="AD47" s="45"/>
      <c r="AE47" s="45"/>
      <c r="AF47" s="57" t="s">
        <v>300</v>
      </c>
      <c r="AG47" s="58"/>
      <c r="AH47" s="12"/>
    </row>
    <row r="48" spans="1:34" ht="18.75" customHeight="1" x14ac:dyDescent="0.15">
      <c r="A48" s="45">
        <f t="shared" si="12"/>
        <v>46</v>
      </c>
      <c r="B48" s="45" t="s">
        <v>111</v>
      </c>
      <c r="C48" s="45" t="s">
        <v>112</v>
      </c>
      <c r="D48" s="3" t="s">
        <v>33</v>
      </c>
      <c r="E48" s="48" t="s">
        <v>34</v>
      </c>
      <c r="F48" s="48" t="s">
        <v>35</v>
      </c>
      <c r="G48" s="49">
        <v>40734</v>
      </c>
      <c r="H48" s="48">
        <f t="shared" ca="1" si="13"/>
        <v>5.98</v>
      </c>
      <c r="I48" s="62">
        <v>42152</v>
      </c>
      <c r="J48" s="65">
        <f t="shared" ca="1" si="14"/>
        <v>5</v>
      </c>
      <c r="K48" s="66">
        <f t="shared" si="15"/>
        <v>41100</v>
      </c>
      <c r="L48" s="66">
        <f t="shared" si="16"/>
        <v>44387</v>
      </c>
      <c r="M48" s="66">
        <f t="shared" si="17"/>
        <v>48039</v>
      </c>
      <c r="N48" s="51">
        <f t="shared" ca="1" si="18"/>
        <v>5</v>
      </c>
      <c r="O48" s="67">
        <f t="shared" si="19"/>
        <v>2015</v>
      </c>
      <c r="P48" s="73">
        <f t="shared" ca="1" si="20"/>
        <v>2017</v>
      </c>
      <c r="Q48" s="53">
        <f t="shared" ca="1" si="21"/>
        <v>2</v>
      </c>
      <c r="R48" s="54">
        <f t="shared" ca="1" si="22"/>
        <v>7</v>
      </c>
      <c r="S48" s="55">
        <f t="shared" ca="1" si="23"/>
        <v>0</v>
      </c>
      <c r="T48" s="45"/>
      <c r="U48" s="45">
        <v>3</v>
      </c>
      <c r="V48" s="45">
        <v>1</v>
      </c>
      <c r="W48" s="45">
        <v>1</v>
      </c>
      <c r="X48" s="45">
        <v>1</v>
      </c>
      <c r="Y48" s="73">
        <v>1</v>
      </c>
      <c r="Z48" s="45"/>
      <c r="AA48" s="45"/>
      <c r="AB48" s="45"/>
      <c r="AC48" s="45"/>
      <c r="AD48" s="45"/>
      <c r="AE48" s="56"/>
      <c r="AF48" s="57" t="s">
        <v>301</v>
      </c>
      <c r="AG48" s="58" t="s">
        <v>302</v>
      </c>
      <c r="AH48" s="74">
        <v>42905</v>
      </c>
    </row>
    <row r="49" spans="1:34" ht="18.75" customHeight="1" x14ac:dyDescent="0.15">
      <c r="A49" s="45">
        <f t="shared" si="12"/>
        <v>47</v>
      </c>
      <c r="B49" s="45" t="s">
        <v>113</v>
      </c>
      <c r="C49" s="45" t="s">
        <v>114</v>
      </c>
      <c r="D49" s="3" t="s">
        <v>33</v>
      </c>
      <c r="E49" s="48" t="s">
        <v>34</v>
      </c>
      <c r="F49" s="48" t="s">
        <v>35</v>
      </c>
      <c r="G49" s="49">
        <v>42156</v>
      </c>
      <c r="H49" s="48">
        <f t="shared" ca="1" si="13"/>
        <v>2.08</v>
      </c>
      <c r="I49" s="62">
        <v>42156</v>
      </c>
      <c r="J49" s="65">
        <f t="shared" ca="1" si="14"/>
        <v>5</v>
      </c>
      <c r="K49" s="66">
        <f t="shared" si="15"/>
        <v>42522</v>
      </c>
      <c r="L49" s="66">
        <f t="shared" si="16"/>
        <v>45809</v>
      </c>
      <c r="M49" s="66">
        <f t="shared" si="17"/>
        <v>49461</v>
      </c>
      <c r="N49" s="51">
        <f t="shared" ca="1" si="18"/>
        <v>5</v>
      </c>
      <c r="O49" s="67">
        <f t="shared" si="19"/>
        <v>2015</v>
      </c>
      <c r="P49" s="73">
        <f t="shared" ca="1" si="20"/>
        <v>2017</v>
      </c>
      <c r="Q49" s="53">
        <f t="shared" ca="1" si="21"/>
        <v>2</v>
      </c>
      <c r="R49" s="54">
        <f t="shared" ca="1" si="22"/>
        <v>7</v>
      </c>
      <c r="S49" s="55">
        <f t="shared" ca="1" si="23"/>
        <v>4</v>
      </c>
      <c r="T49" s="45">
        <v>3</v>
      </c>
      <c r="U49" s="45"/>
      <c r="V49" s="45"/>
      <c r="W49" s="45"/>
      <c r="X49" s="45"/>
      <c r="Y49" s="73"/>
      <c r="Z49" s="45"/>
      <c r="AA49" s="45"/>
      <c r="AB49" s="45"/>
      <c r="AC49" s="45"/>
      <c r="AD49" s="45"/>
      <c r="AE49" s="56"/>
      <c r="AF49" s="57" t="s">
        <v>303</v>
      </c>
      <c r="AG49" s="58"/>
      <c r="AH49" s="12"/>
    </row>
    <row r="50" spans="1:34" ht="18.75" customHeight="1" x14ac:dyDescent="0.15">
      <c r="A50" s="45">
        <f t="shared" si="12"/>
        <v>48</v>
      </c>
      <c r="B50" s="45" t="s">
        <v>115</v>
      </c>
      <c r="C50" s="45" t="s">
        <v>116</v>
      </c>
      <c r="D50" s="3" t="s">
        <v>33</v>
      </c>
      <c r="E50" s="48" t="s">
        <v>34</v>
      </c>
      <c r="F50" s="48" t="s">
        <v>35</v>
      </c>
      <c r="G50" s="49">
        <v>40725</v>
      </c>
      <c r="H50" s="48">
        <f t="shared" ca="1" si="13"/>
        <v>6</v>
      </c>
      <c r="I50" s="62">
        <v>42178</v>
      </c>
      <c r="J50" s="65">
        <f t="shared" ca="1" si="14"/>
        <v>5</v>
      </c>
      <c r="K50" s="66">
        <f t="shared" si="15"/>
        <v>41091</v>
      </c>
      <c r="L50" s="66">
        <f t="shared" si="16"/>
        <v>44378</v>
      </c>
      <c r="M50" s="66">
        <f t="shared" si="17"/>
        <v>48030</v>
      </c>
      <c r="N50" s="51">
        <f t="shared" ca="1" si="18"/>
        <v>5</v>
      </c>
      <c r="O50" s="67">
        <f t="shared" si="19"/>
        <v>2015</v>
      </c>
      <c r="P50" s="73">
        <f t="shared" ca="1" si="20"/>
        <v>2017</v>
      </c>
      <c r="Q50" s="53">
        <f t="shared" ca="1" si="21"/>
        <v>2</v>
      </c>
      <c r="R50" s="54">
        <f t="shared" ca="1" si="22"/>
        <v>7</v>
      </c>
      <c r="S50" s="55">
        <f t="shared" ca="1" si="23"/>
        <v>3</v>
      </c>
      <c r="T50" s="45"/>
      <c r="U50" s="45"/>
      <c r="V50" s="45">
        <v>1</v>
      </c>
      <c r="W50" s="45"/>
      <c r="X50" s="45">
        <v>2.5</v>
      </c>
      <c r="Y50" s="73">
        <v>0.5</v>
      </c>
      <c r="Z50" s="45"/>
      <c r="AA50" s="45"/>
      <c r="AB50" s="45"/>
      <c r="AC50" s="45"/>
      <c r="AD50" s="45"/>
      <c r="AE50" s="56"/>
      <c r="AF50" s="57" t="s">
        <v>304</v>
      </c>
      <c r="AG50" s="58" t="s">
        <v>305</v>
      </c>
      <c r="AH50" s="12" t="s">
        <v>340</v>
      </c>
    </row>
    <row r="51" spans="1:34" customFormat="1" ht="13.5" hidden="1" x14ac:dyDescent="0.15">
      <c r="A51" s="1">
        <f t="shared" si="12"/>
        <v>49</v>
      </c>
      <c r="B51" s="1" t="s">
        <v>117</v>
      </c>
      <c r="C51" s="1" t="s">
        <v>118</v>
      </c>
      <c r="D51" s="3" t="s">
        <v>33</v>
      </c>
      <c r="E51" s="3" t="s">
        <v>34</v>
      </c>
      <c r="F51" s="3" t="s">
        <v>69</v>
      </c>
      <c r="G51" s="4">
        <v>40353</v>
      </c>
      <c r="H51" s="3">
        <f t="shared" ca="1" si="13"/>
        <v>7.02</v>
      </c>
      <c r="I51" s="13">
        <v>42198</v>
      </c>
      <c r="J51" s="17">
        <f t="shared" ca="1" si="14"/>
        <v>5</v>
      </c>
      <c r="K51" s="15">
        <f t="shared" si="15"/>
        <v>40718</v>
      </c>
      <c r="L51" s="14">
        <f t="shared" si="16"/>
        <v>44006</v>
      </c>
      <c r="M51" s="14">
        <f t="shared" si="17"/>
        <v>47658</v>
      </c>
      <c r="N51" s="5">
        <f t="shared" ca="1" si="18"/>
        <v>5</v>
      </c>
      <c r="O51" s="18">
        <f t="shared" si="19"/>
        <v>2015</v>
      </c>
      <c r="P51" s="7">
        <f t="shared" ca="1" si="20"/>
        <v>2017</v>
      </c>
      <c r="Q51" s="8">
        <f t="shared" ca="1" si="21"/>
        <v>2</v>
      </c>
      <c r="R51" s="9">
        <f t="shared" ca="1" si="22"/>
        <v>7</v>
      </c>
      <c r="S51" s="10">
        <f t="shared" ca="1" si="23"/>
        <v>7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23">
        <v>0</v>
      </c>
      <c r="AF51" s="24"/>
      <c r="AG51" s="24"/>
      <c r="AH51" s="42"/>
    </row>
    <row r="52" spans="1:34" ht="18.75" customHeight="1" x14ac:dyDescent="0.15">
      <c r="A52" s="45">
        <f t="shared" si="12"/>
        <v>50</v>
      </c>
      <c r="B52" s="46" t="s">
        <v>333</v>
      </c>
      <c r="C52" s="45" t="s">
        <v>334</v>
      </c>
      <c r="D52" s="3"/>
      <c r="E52" s="48"/>
      <c r="F52" s="48"/>
      <c r="G52" s="49">
        <v>40725</v>
      </c>
      <c r="H52" s="48">
        <f t="shared" ca="1" si="13"/>
        <v>6</v>
      </c>
      <c r="I52" s="62">
        <v>42198</v>
      </c>
      <c r="J52" s="65">
        <f t="shared" ca="1" si="14"/>
        <v>5</v>
      </c>
      <c r="K52" s="68">
        <f t="shared" si="15"/>
        <v>41091</v>
      </c>
      <c r="L52" s="66">
        <f t="shared" si="16"/>
        <v>44378</v>
      </c>
      <c r="M52" s="66">
        <f t="shared" si="17"/>
        <v>48030</v>
      </c>
      <c r="N52" s="51">
        <f t="shared" ca="1" si="18"/>
        <v>5</v>
      </c>
      <c r="O52" s="67">
        <f t="shared" si="19"/>
        <v>2015</v>
      </c>
      <c r="P52" s="73">
        <f t="shared" ca="1" si="20"/>
        <v>2017</v>
      </c>
      <c r="Q52" s="53">
        <f t="shared" ref="Q52" ca="1" si="24">IF(P52-YEAR(I52)&lt;=1,0,P52-YEAR(I52))</f>
        <v>2</v>
      </c>
      <c r="R52" s="54">
        <f t="shared" ref="R52" ca="1" si="25">N52+Q52</f>
        <v>7</v>
      </c>
      <c r="S52" s="55">
        <f t="shared" ref="S52" ca="1" si="26">R52-T52-U52-V52-W52-X52-Y52-Z52-AA52-AB52-AC52-AD52-AE52</f>
        <v>7</v>
      </c>
      <c r="T52" s="45"/>
      <c r="U52" s="45"/>
      <c r="V52" s="45"/>
      <c r="W52" s="45"/>
      <c r="X52" s="45"/>
      <c r="Y52" s="73"/>
      <c r="Z52" s="45"/>
      <c r="AA52" s="45"/>
      <c r="AB52" s="45"/>
      <c r="AC52" s="45"/>
      <c r="AD52" s="45"/>
      <c r="AE52" s="56"/>
      <c r="AF52" s="40"/>
      <c r="AG52" s="40"/>
      <c r="AH52" s="12"/>
    </row>
    <row r="53" spans="1:34" ht="18.75" customHeight="1" x14ac:dyDescent="0.15">
      <c r="A53" s="45">
        <f t="shared" si="12"/>
        <v>51</v>
      </c>
      <c r="B53" s="45" t="s">
        <v>119</v>
      </c>
      <c r="C53" s="45" t="s">
        <v>120</v>
      </c>
      <c r="D53" s="3" t="s">
        <v>33</v>
      </c>
      <c r="E53" s="48" t="s">
        <v>34</v>
      </c>
      <c r="F53" s="48" t="s">
        <v>56</v>
      </c>
      <c r="G53" s="49">
        <v>41823</v>
      </c>
      <c r="H53" s="48">
        <f t="shared" ca="1" si="13"/>
        <v>2.99</v>
      </c>
      <c r="I53" s="62">
        <v>42310</v>
      </c>
      <c r="J53" s="65">
        <f t="shared" ca="1" si="14"/>
        <v>5</v>
      </c>
      <c r="K53" s="66">
        <f t="shared" si="15"/>
        <v>42188</v>
      </c>
      <c r="L53" s="66">
        <f t="shared" si="16"/>
        <v>45476</v>
      </c>
      <c r="M53" s="66">
        <f t="shared" si="17"/>
        <v>49128</v>
      </c>
      <c r="N53" s="51">
        <f t="shared" ca="1" si="18"/>
        <v>5</v>
      </c>
      <c r="O53" s="67">
        <f t="shared" si="19"/>
        <v>2015</v>
      </c>
      <c r="P53" s="73">
        <f t="shared" ca="1" si="20"/>
        <v>2017</v>
      </c>
      <c r="Q53" s="53">
        <f t="shared" ca="1" si="21"/>
        <v>2</v>
      </c>
      <c r="R53" s="54">
        <f t="shared" ca="1" si="22"/>
        <v>7</v>
      </c>
      <c r="S53" s="55">
        <f t="shared" ca="1" si="23"/>
        <v>7</v>
      </c>
      <c r="T53" s="45"/>
      <c r="U53" s="45"/>
      <c r="V53" s="45"/>
      <c r="W53" s="45"/>
      <c r="X53" s="45"/>
      <c r="Y53" s="73"/>
      <c r="Z53" s="45"/>
      <c r="AA53" s="45"/>
      <c r="AB53" s="45"/>
      <c r="AC53" s="45"/>
      <c r="AD53" s="45"/>
      <c r="AE53" s="56"/>
      <c r="AF53" s="40"/>
      <c r="AG53" s="40"/>
      <c r="AH53" s="12"/>
    </row>
    <row r="54" spans="1:34" ht="18.75" customHeight="1" x14ac:dyDescent="0.15">
      <c r="A54" s="45">
        <f t="shared" si="12"/>
        <v>52</v>
      </c>
      <c r="B54" s="45" t="s">
        <v>121</v>
      </c>
      <c r="C54" s="48" t="s">
        <v>122</v>
      </c>
      <c r="D54" s="3" t="s">
        <v>33</v>
      </c>
      <c r="E54" s="48" t="s">
        <v>34</v>
      </c>
      <c r="F54" s="48" t="s">
        <v>35</v>
      </c>
      <c r="G54" s="49">
        <v>40724</v>
      </c>
      <c r="H54" s="48">
        <f t="shared" ca="1" si="13"/>
        <v>6.01</v>
      </c>
      <c r="I54" s="62">
        <v>42432</v>
      </c>
      <c r="J54" s="65">
        <f t="shared" ca="1" si="14"/>
        <v>5</v>
      </c>
      <c r="K54" s="66">
        <f t="shared" si="15"/>
        <v>41090</v>
      </c>
      <c r="L54" s="66">
        <f t="shared" si="16"/>
        <v>44377</v>
      </c>
      <c r="M54" s="66">
        <f t="shared" si="17"/>
        <v>48029</v>
      </c>
      <c r="N54" s="51">
        <f t="shared" ca="1" si="18"/>
        <v>5</v>
      </c>
      <c r="O54" s="67">
        <f t="shared" si="19"/>
        <v>2016</v>
      </c>
      <c r="P54" s="73">
        <f t="shared" ca="1" si="20"/>
        <v>2017</v>
      </c>
      <c r="Q54" s="53">
        <f t="shared" ca="1" si="21"/>
        <v>0</v>
      </c>
      <c r="R54" s="54">
        <f t="shared" ca="1" si="22"/>
        <v>5</v>
      </c>
      <c r="S54" s="55">
        <f t="shared" ca="1" si="23"/>
        <v>0</v>
      </c>
      <c r="T54" s="45">
        <v>2</v>
      </c>
      <c r="U54" s="45">
        <v>1</v>
      </c>
      <c r="V54" s="45"/>
      <c r="W54" s="45">
        <v>2</v>
      </c>
      <c r="X54" s="45"/>
      <c r="Y54" s="73"/>
      <c r="Z54" s="45"/>
      <c r="AA54" s="45"/>
      <c r="AB54" s="45"/>
      <c r="AC54" s="45"/>
      <c r="AD54" s="45"/>
      <c r="AE54" s="56"/>
      <c r="AF54" s="57" t="s">
        <v>306</v>
      </c>
      <c r="AG54" s="58"/>
      <c r="AH54" s="12"/>
    </row>
    <row r="55" spans="1:34" ht="18.75" customHeight="1" x14ac:dyDescent="0.15">
      <c r="A55" s="45">
        <f t="shared" si="12"/>
        <v>53</v>
      </c>
      <c r="B55" s="45" t="s">
        <v>123</v>
      </c>
      <c r="C55" s="48" t="s">
        <v>124</v>
      </c>
      <c r="D55" s="3" t="s">
        <v>33</v>
      </c>
      <c r="E55" s="48" t="s">
        <v>34</v>
      </c>
      <c r="F55" s="48" t="s">
        <v>35</v>
      </c>
      <c r="G55" s="49">
        <v>40330</v>
      </c>
      <c r="H55" s="48">
        <f t="shared" ca="1" si="13"/>
        <v>7.08</v>
      </c>
      <c r="I55" s="62">
        <v>42443</v>
      </c>
      <c r="J55" s="65">
        <f t="shared" ca="1" si="14"/>
        <v>5</v>
      </c>
      <c r="K55" s="66">
        <f t="shared" si="15"/>
        <v>40695</v>
      </c>
      <c r="L55" s="66">
        <f t="shared" si="16"/>
        <v>43983</v>
      </c>
      <c r="M55" s="66">
        <f t="shared" si="17"/>
        <v>47635</v>
      </c>
      <c r="N55" s="51">
        <f t="shared" ca="1" si="18"/>
        <v>5</v>
      </c>
      <c r="O55" s="67">
        <f t="shared" si="19"/>
        <v>2016</v>
      </c>
      <c r="P55" s="73">
        <f t="shared" ca="1" si="20"/>
        <v>2017</v>
      </c>
      <c r="Q55" s="53">
        <f t="shared" ca="1" si="21"/>
        <v>0</v>
      </c>
      <c r="R55" s="54">
        <f t="shared" ca="1" si="22"/>
        <v>5</v>
      </c>
      <c r="S55" s="55">
        <f t="shared" ca="1" si="23"/>
        <v>5</v>
      </c>
      <c r="T55" s="45"/>
      <c r="U55" s="45"/>
      <c r="V55" s="45"/>
      <c r="W55" s="45"/>
      <c r="X55" s="45"/>
      <c r="Y55" s="73"/>
      <c r="Z55" s="45"/>
      <c r="AA55" s="45"/>
      <c r="AB55" s="45"/>
      <c r="AC55" s="45"/>
      <c r="AD55" s="45"/>
      <c r="AE55" s="56"/>
      <c r="AF55" s="57"/>
      <c r="AG55" s="58"/>
      <c r="AH55" s="12"/>
    </row>
    <row r="56" spans="1:34" ht="18.75" customHeight="1" x14ac:dyDescent="0.15">
      <c r="A56" s="45">
        <f t="shared" si="12"/>
        <v>54</v>
      </c>
      <c r="B56" s="45" t="s">
        <v>125</v>
      </c>
      <c r="C56" s="48" t="s">
        <v>126</v>
      </c>
      <c r="D56" s="3" t="s">
        <v>33</v>
      </c>
      <c r="E56" s="48" t="s">
        <v>34</v>
      </c>
      <c r="F56" s="48" t="s">
        <v>127</v>
      </c>
      <c r="G56" s="49">
        <v>40364</v>
      </c>
      <c r="H56" s="48">
        <f t="shared" ca="1" si="13"/>
        <v>6.99</v>
      </c>
      <c r="I56" s="62">
        <v>42450</v>
      </c>
      <c r="J56" s="65">
        <f t="shared" ca="1" si="14"/>
        <v>5</v>
      </c>
      <c r="K56" s="68">
        <f t="shared" si="15"/>
        <v>40729</v>
      </c>
      <c r="L56" s="66">
        <f t="shared" si="16"/>
        <v>44017</v>
      </c>
      <c r="M56" s="66">
        <f t="shared" si="17"/>
        <v>47669</v>
      </c>
      <c r="N56" s="51">
        <f t="shared" ca="1" si="18"/>
        <v>5</v>
      </c>
      <c r="O56" s="67">
        <f t="shared" si="19"/>
        <v>2016</v>
      </c>
      <c r="P56" s="73">
        <f t="shared" ca="1" si="20"/>
        <v>2017</v>
      </c>
      <c r="Q56" s="53">
        <f t="shared" ca="1" si="21"/>
        <v>0</v>
      </c>
      <c r="R56" s="54">
        <f t="shared" ca="1" si="22"/>
        <v>5</v>
      </c>
      <c r="S56" s="55">
        <f t="shared" ca="1" si="23"/>
        <v>0</v>
      </c>
      <c r="T56" s="45"/>
      <c r="U56" s="45"/>
      <c r="V56" s="45">
        <v>5</v>
      </c>
      <c r="W56" s="45"/>
      <c r="X56" s="45"/>
      <c r="Y56" s="73"/>
      <c r="Z56" s="45"/>
      <c r="AA56" s="45"/>
      <c r="AB56" s="45"/>
      <c r="AC56" s="45"/>
      <c r="AD56" s="45"/>
      <c r="AE56" s="56"/>
      <c r="AF56" s="57" t="s">
        <v>307</v>
      </c>
      <c r="AG56" s="58"/>
      <c r="AH56" s="12"/>
    </row>
    <row r="57" spans="1:34" customFormat="1" ht="22.5" hidden="1" x14ac:dyDescent="0.15">
      <c r="A57" s="1">
        <f t="shared" si="12"/>
        <v>55</v>
      </c>
      <c r="B57" s="1" t="s">
        <v>128</v>
      </c>
      <c r="C57" s="3" t="s">
        <v>129</v>
      </c>
      <c r="D57" s="3" t="s">
        <v>33</v>
      </c>
      <c r="E57" s="3" t="s">
        <v>34</v>
      </c>
      <c r="F57" s="3" t="s">
        <v>69</v>
      </c>
      <c r="G57" s="4">
        <v>41153</v>
      </c>
      <c r="H57" s="3">
        <f t="shared" ca="1" si="13"/>
        <v>4.83</v>
      </c>
      <c r="I57" s="13">
        <v>42450</v>
      </c>
      <c r="J57" s="17">
        <f t="shared" ca="1" si="14"/>
        <v>5</v>
      </c>
      <c r="K57" s="14">
        <f t="shared" si="15"/>
        <v>41518</v>
      </c>
      <c r="L57" s="14">
        <f t="shared" si="16"/>
        <v>44805</v>
      </c>
      <c r="M57" s="14">
        <f t="shared" si="17"/>
        <v>48458</v>
      </c>
      <c r="N57" s="5">
        <f t="shared" ca="1" si="18"/>
        <v>5</v>
      </c>
      <c r="O57" s="18">
        <f t="shared" si="19"/>
        <v>2016</v>
      </c>
      <c r="P57" s="7">
        <f t="shared" ca="1" si="20"/>
        <v>2017</v>
      </c>
      <c r="Q57" s="8">
        <f t="shared" ca="1" si="21"/>
        <v>0</v>
      </c>
      <c r="R57" s="9">
        <f t="shared" ca="1" si="22"/>
        <v>5</v>
      </c>
      <c r="S57" s="10">
        <f t="shared" ca="1" si="23"/>
        <v>5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23">
        <v>0</v>
      </c>
      <c r="AF57" s="21" t="s">
        <v>308</v>
      </c>
      <c r="AG57" s="22" t="s">
        <v>309</v>
      </c>
      <c r="AH57" s="42"/>
    </row>
    <row r="58" spans="1:34" ht="18.75" customHeight="1" x14ac:dyDescent="0.15">
      <c r="A58" s="45">
        <f t="shared" si="12"/>
        <v>56</v>
      </c>
      <c r="B58" s="45" t="s">
        <v>130</v>
      </c>
      <c r="C58" s="48" t="s">
        <v>131</v>
      </c>
      <c r="D58" s="3" t="s">
        <v>33</v>
      </c>
      <c r="E58" s="48" t="s">
        <v>34</v>
      </c>
      <c r="F58" s="48" t="s">
        <v>35</v>
      </c>
      <c r="G58" s="49">
        <v>38534</v>
      </c>
      <c r="H58" s="65">
        <f t="shared" ca="1" si="13"/>
        <v>12.01</v>
      </c>
      <c r="I58" s="62">
        <v>42466</v>
      </c>
      <c r="J58" s="69">
        <f t="shared" ca="1" si="14"/>
        <v>10</v>
      </c>
      <c r="K58" s="66">
        <f t="shared" si="15"/>
        <v>38899</v>
      </c>
      <c r="L58" s="66">
        <f t="shared" si="16"/>
        <v>42186</v>
      </c>
      <c r="M58" s="66">
        <f t="shared" si="17"/>
        <v>45839</v>
      </c>
      <c r="N58" s="51">
        <f t="shared" ca="1" si="18"/>
        <v>10</v>
      </c>
      <c r="O58" s="67">
        <f t="shared" si="19"/>
        <v>2016</v>
      </c>
      <c r="P58" s="73">
        <f t="shared" ca="1" si="20"/>
        <v>2017</v>
      </c>
      <c r="Q58" s="53">
        <f t="shared" ca="1" si="21"/>
        <v>0</v>
      </c>
      <c r="R58" s="54">
        <f t="shared" ca="1" si="22"/>
        <v>10</v>
      </c>
      <c r="S58" s="55">
        <f t="shared" ca="1" si="23"/>
        <v>7</v>
      </c>
      <c r="T58" s="45"/>
      <c r="U58" s="45"/>
      <c r="V58" s="45"/>
      <c r="W58" s="45">
        <v>1</v>
      </c>
      <c r="X58" s="45">
        <v>1.5</v>
      </c>
      <c r="Y58" s="73">
        <v>0.5</v>
      </c>
      <c r="Z58" s="45"/>
      <c r="AA58" s="45"/>
      <c r="AB58" s="45"/>
      <c r="AC58" s="45"/>
      <c r="AD58" s="45"/>
      <c r="AE58" s="56"/>
      <c r="AF58" s="57" t="s">
        <v>308</v>
      </c>
      <c r="AG58" s="58" t="s">
        <v>309</v>
      </c>
      <c r="AH58" s="12" t="s">
        <v>341</v>
      </c>
    </row>
    <row r="59" spans="1:34" customFormat="1" ht="13.5" hidden="1" x14ac:dyDescent="0.15">
      <c r="A59" s="1">
        <f t="shared" si="12"/>
        <v>57</v>
      </c>
      <c r="B59" s="1" t="s">
        <v>132</v>
      </c>
      <c r="C59" s="3" t="s">
        <v>133</v>
      </c>
      <c r="D59" s="3" t="s">
        <v>33</v>
      </c>
      <c r="E59" s="3" t="s">
        <v>34</v>
      </c>
      <c r="F59" s="3" t="s">
        <v>69</v>
      </c>
      <c r="G59" s="4">
        <v>40359</v>
      </c>
      <c r="H59" s="3">
        <f t="shared" ca="1" si="13"/>
        <v>7.01</v>
      </c>
      <c r="I59" s="13">
        <v>42485</v>
      </c>
      <c r="J59" s="17">
        <f t="shared" ca="1" si="14"/>
        <v>5</v>
      </c>
      <c r="K59" s="14">
        <f t="shared" si="15"/>
        <v>40724</v>
      </c>
      <c r="L59" s="14">
        <f t="shared" si="16"/>
        <v>44012</v>
      </c>
      <c r="M59" s="14">
        <f t="shared" si="17"/>
        <v>47664</v>
      </c>
      <c r="N59" s="5">
        <f t="shared" ca="1" si="18"/>
        <v>5</v>
      </c>
      <c r="O59" s="18">
        <f t="shared" si="19"/>
        <v>2016</v>
      </c>
      <c r="P59" s="7">
        <f t="shared" ca="1" si="20"/>
        <v>2017</v>
      </c>
      <c r="Q59" s="8">
        <f t="shared" ca="1" si="21"/>
        <v>0</v>
      </c>
      <c r="R59" s="9">
        <f t="shared" ca="1" si="22"/>
        <v>5</v>
      </c>
      <c r="S59" s="10">
        <f t="shared" ca="1" si="23"/>
        <v>5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23">
        <v>0</v>
      </c>
      <c r="AF59" s="24"/>
      <c r="AG59" s="24"/>
      <c r="AH59" s="42"/>
    </row>
    <row r="60" spans="1:34" ht="18.75" customHeight="1" x14ac:dyDescent="0.15">
      <c r="A60" s="45">
        <f t="shared" si="12"/>
        <v>58</v>
      </c>
      <c r="B60" s="45" t="s">
        <v>134</v>
      </c>
      <c r="C60" s="48" t="s">
        <v>135</v>
      </c>
      <c r="D60" s="3" t="s">
        <v>33</v>
      </c>
      <c r="E60" s="48" t="s">
        <v>34</v>
      </c>
      <c r="F60" s="48" t="s">
        <v>35</v>
      </c>
      <c r="G60" s="49">
        <v>41455</v>
      </c>
      <c r="H60" s="48">
        <f t="shared" ca="1" si="13"/>
        <v>4</v>
      </c>
      <c r="I60" s="62">
        <v>42499</v>
      </c>
      <c r="J60" s="65">
        <f t="shared" ca="1" si="14"/>
        <v>5</v>
      </c>
      <c r="K60" s="49">
        <f t="shared" si="15"/>
        <v>41820</v>
      </c>
      <c r="L60" s="49">
        <f t="shared" si="16"/>
        <v>45107</v>
      </c>
      <c r="M60" s="49">
        <f t="shared" si="17"/>
        <v>48760</v>
      </c>
      <c r="N60" s="51">
        <f t="shared" ca="1" si="18"/>
        <v>5</v>
      </c>
      <c r="O60" s="67">
        <f t="shared" si="19"/>
        <v>2016</v>
      </c>
      <c r="P60" s="73">
        <f t="shared" ca="1" si="20"/>
        <v>2017</v>
      </c>
      <c r="Q60" s="53">
        <f t="shared" ca="1" si="21"/>
        <v>0</v>
      </c>
      <c r="R60" s="54">
        <f t="shared" ca="1" si="22"/>
        <v>5</v>
      </c>
      <c r="S60" s="55">
        <f t="shared" ca="1" si="23"/>
        <v>5</v>
      </c>
      <c r="T60" s="45"/>
      <c r="U60" s="45"/>
      <c r="V60" s="45"/>
      <c r="W60" s="45"/>
      <c r="X60" s="45"/>
      <c r="Y60" s="73"/>
      <c r="Z60" s="45"/>
      <c r="AA60" s="45"/>
      <c r="AB60" s="45"/>
      <c r="AC60" s="45"/>
      <c r="AD60" s="45"/>
      <c r="AE60" s="56"/>
      <c r="AF60" s="40"/>
      <c r="AG60" s="40"/>
      <c r="AH60" s="12"/>
    </row>
    <row r="61" spans="1:34" ht="18.75" customHeight="1" x14ac:dyDescent="0.15">
      <c r="A61" s="45">
        <f t="shared" si="12"/>
        <v>59</v>
      </c>
      <c r="B61" s="45" t="s">
        <v>234</v>
      </c>
      <c r="C61" s="48" t="s">
        <v>235</v>
      </c>
      <c r="D61" s="3" t="s">
        <v>33</v>
      </c>
      <c r="E61" s="48" t="s">
        <v>229</v>
      </c>
      <c r="F61" s="48" t="s">
        <v>35</v>
      </c>
      <c r="G61" s="49">
        <v>41820</v>
      </c>
      <c r="H61" s="48">
        <f t="shared" ca="1" si="13"/>
        <v>3</v>
      </c>
      <c r="I61" s="62">
        <v>42501</v>
      </c>
      <c r="J61" s="65">
        <f t="shared" ca="1" si="14"/>
        <v>5</v>
      </c>
      <c r="K61" s="49">
        <f t="shared" si="15"/>
        <v>42185</v>
      </c>
      <c r="L61" s="49">
        <f t="shared" si="16"/>
        <v>45473</v>
      </c>
      <c r="M61" s="49">
        <f t="shared" si="17"/>
        <v>49125</v>
      </c>
      <c r="N61" s="51">
        <f t="shared" ca="1" si="18"/>
        <v>5</v>
      </c>
      <c r="O61" s="67">
        <f t="shared" si="19"/>
        <v>2016</v>
      </c>
      <c r="P61" s="73">
        <f t="shared" ca="1" si="20"/>
        <v>2017</v>
      </c>
      <c r="Q61" s="53">
        <f t="shared" ca="1" si="21"/>
        <v>0</v>
      </c>
      <c r="R61" s="54">
        <f t="shared" ca="1" si="22"/>
        <v>5</v>
      </c>
      <c r="S61" s="55">
        <f t="shared" ca="1" si="23"/>
        <v>2</v>
      </c>
      <c r="T61" s="45"/>
      <c r="U61" s="45"/>
      <c r="V61" s="45">
        <v>3</v>
      </c>
      <c r="W61" s="45"/>
      <c r="X61" s="45"/>
      <c r="Y61" s="73"/>
      <c r="Z61" s="45"/>
      <c r="AA61" s="45"/>
      <c r="AB61" s="45"/>
      <c r="AC61" s="45"/>
      <c r="AD61" s="45"/>
      <c r="AE61" s="56"/>
      <c r="AF61" s="57" t="s">
        <v>310</v>
      </c>
      <c r="AG61" s="40"/>
      <c r="AH61" s="12"/>
    </row>
    <row r="62" spans="1:34" ht="18.75" customHeight="1" x14ac:dyDescent="0.15">
      <c r="A62" s="45">
        <f t="shared" si="12"/>
        <v>60</v>
      </c>
      <c r="B62" s="45" t="s">
        <v>136</v>
      </c>
      <c r="C62" s="48" t="s">
        <v>137</v>
      </c>
      <c r="D62" s="3" t="s">
        <v>33</v>
      </c>
      <c r="E62" s="48" t="s">
        <v>34</v>
      </c>
      <c r="F62" s="48" t="s">
        <v>35</v>
      </c>
      <c r="G62" s="49">
        <v>39989</v>
      </c>
      <c r="H62" s="48">
        <f t="shared" ca="1" si="13"/>
        <v>8.02</v>
      </c>
      <c r="I62" s="62">
        <v>42520</v>
      </c>
      <c r="J62" s="65">
        <f t="shared" ca="1" si="14"/>
        <v>5</v>
      </c>
      <c r="K62" s="49">
        <f t="shared" si="15"/>
        <v>40354</v>
      </c>
      <c r="L62" s="49">
        <f t="shared" si="16"/>
        <v>43641</v>
      </c>
      <c r="M62" s="49">
        <f t="shared" si="17"/>
        <v>47294</v>
      </c>
      <c r="N62" s="51">
        <f t="shared" ca="1" si="18"/>
        <v>5</v>
      </c>
      <c r="O62" s="67">
        <f t="shared" si="19"/>
        <v>2016</v>
      </c>
      <c r="P62" s="73">
        <f t="shared" ca="1" si="20"/>
        <v>2017</v>
      </c>
      <c r="Q62" s="53">
        <f t="shared" ca="1" si="21"/>
        <v>0</v>
      </c>
      <c r="R62" s="54">
        <f t="shared" ca="1" si="22"/>
        <v>5</v>
      </c>
      <c r="S62" s="55">
        <f t="shared" ca="1" si="23"/>
        <v>4</v>
      </c>
      <c r="T62" s="45">
        <v>1</v>
      </c>
      <c r="U62" s="45"/>
      <c r="V62" s="45"/>
      <c r="W62" s="45"/>
      <c r="X62" s="45"/>
      <c r="Y62" s="73"/>
      <c r="Z62" s="45"/>
      <c r="AA62" s="45"/>
      <c r="AB62" s="45"/>
      <c r="AC62" s="45"/>
      <c r="AD62" s="45"/>
      <c r="AE62" s="56"/>
      <c r="AF62" s="57" t="s">
        <v>311</v>
      </c>
      <c r="AG62" s="40"/>
      <c r="AH62" s="12"/>
    </row>
    <row r="63" spans="1:34" ht="18.75" customHeight="1" x14ac:dyDescent="0.15">
      <c r="A63" s="45">
        <f t="shared" si="12"/>
        <v>61</v>
      </c>
      <c r="B63" s="45" t="s">
        <v>138</v>
      </c>
      <c r="C63" s="48" t="s">
        <v>139</v>
      </c>
      <c r="D63" s="3" t="s">
        <v>33</v>
      </c>
      <c r="E63" s="48" t="s">
        <v>34</v>
      </c>
      <c r="F63" s="48" t="s">
        <v>140</v>
      </c>
      <c r="G63" s="49">
        <v>42544</v>
      </c>
      <c r="H63" s="48">
        <f t="shared" ca="1" si="13"/>
        <v>1.02</v>
      </c>
      <c r="I63" s="49">
        <v>42544</v>
      </c>
      <c r="J63" s="65">
        <f t="shared" ca="1" si="14"/>
        <v>5</v>
      </c>
      <c r="K63" s="49">
        <f t="shared" si="15"/>
        <v>42909</v>
      </c>
      <c r="L63" s="49">
        <f t="shared" si="16"/>
        <v>46196</v>
      </c>
      <c r="M63" s="49">
        <f t="shared" si="17"/>
        <v>49849</v>
      </c>
      <c r="N63" s="51">
        <f t="shared" ca="1" si="18"/>
        <v>2</v>
      </c>
      <c r="O63" s="67">
        <f t="shared" si="19"/>
        <v>2016</v>
      </c>
      <c r="P63" s="73">
        <f t="shared" ca="1" si="20"/>
        <v>2017</v>
      </c>
      <c r="Q63" s="53">
        <f t="shared" ca="1" si="21"/>
        <v>0</v>
      </c>
      <c r="R63" s="54">
        <f t="shared" ca="1" si="22"/>
        <v>2</v>
      </c>
      <c r="S63" s="55">
        <f t="shared" ca="1" si="23"/>
        <v>2</v>
      </c>
      <c r="T63" s="45"/>
      <c r="U63" s="45"/>
      <c r="V63" s="45"/>
      <c r="W63" s="45"/>
      <c r="X63" s="45"/>
      <c r="Y63" s="73"/>
      <c r="Z63" s="45"/>
      <c r="AA63" s="45"/>
      <c r="AB63" s="45"/>
      <c r="AC63" s="45"/>
      <c r="AD63" s="45"/>
      <c r="AE63" s="56"/>
      <c r="AF63" s="40"/>
      <c r="AG63" s="40"/>
      <c r="AH63" s="12"/>
    </row>
    <row r="64" spans="1:34" ht="18.75" customHeight="1" x14ac:dyDescent="0.15">
      <c r="A64" s="45">
        <f t="shared" si="12"/>
        <v>62</v>
      </c>
      <c r="B64" s="45" t="s">
        <v>141</v>
      </c>
      <c r="C64" s="48" t="s">
        <v>142</v>
      </c>
      <c r="D64" s="3" t="s">
        <v>33</v>
      </c>
      <c r="E64" s="48" t="s">
        <v>34</v>
      </c>
      <c r="F64" s="48" t="s">
        <v>35</v>
      </c>
      <c r="G64" s="49">
        <v>42542</v>
      </c>
      <c r="H64" s="48">
        <f t="shared" ca="1" si="13"/>
        <v>1.02</v>
      </c>
      <c r="I64" s="49">
        <v>42542</v>
      </c>
      <c r="J64" s="65">
        <f t="shared" ca="1" si="14"/>
        <v>5</v>
      </c>
      <c r="K64" s="49">
        <f t="shared" si="15"/>
        <v>42907</v>
      </c>
      <c r="L64" s="49">
        <f t="shared" si="16"/>
        <v>46194</v>
      </c>
      <c r="M64" s="49">
        <f t="shared" si="17"/>
        <v>49847</v>
      </c>
      <c r="N64" s="51">
        <f t="shared" ca="1" si="18"/>
        <v>2</v>
      </c>
      <c r="O64" s="67">
        <f t="shared" si="19"/>
        <v>2016</v>
      </c>
      <c r="P64" s="73">
        <f t="shared" ca="1" si="20"/>
        <v>2017</v>
      </c>
      <c r="Q64" s="53">
        <f t="shared" ca="1" si="21"/>
        <v>0</v>
      </c>
      <c r="R64" s="54">
        <f t="shared" ca="1" si="22"/>
        <v>2</v>
      </c>
      <c r="S64" s="55">
        <f t="shared" ca="1" si="23"/>
        <v>2</v>
      </c>
      <c r="T64" s="45"/>
      <c r="U64" s="45"/>
      <c r="V64" s="45"/>
      <c r="W64" s="45"/>
      <c r="X64" s="45"/>
      <c r="Y64" s="73"/>
      <c r="Z64" s="45"/>
      <c r="AA64" s="45"/>
      <c r="AB64" s="45"/>
      <c r="AC64" s="45"/>
      <c r="AD64" s="45"/>
      <c r="AE64" s="56"/>
      <c r="AF64" s="40"/>
      <c r="AG64" s="40"/>
      <c r="AH64" s="12"/>
    </row>
    <row r="65" spans="1:34" ht="18.75" customHeight="1" x14ac:dyDescent="0.15">
      <c r="A65" s="45">
        <f t="shared" si="12"/>
        <v>63</v>
      </c>
      <c r="B65" s="45" t="s">
        <v>143</v>
      </c>
      <c r="C65" s="48" t="s">
        <v>144</v>
      </c>
      <c r="D65" s="3" t="s">
        <v>33</v>
      </c>
      <c r="E65" s="48" t="s">
        <v>34</v>
      </c>
      <c r="F65" s="48" t="s">
        <v>35</v>
      </c>
      <c r="G65" s="62">
        <v>42522</v>
      </c>
      <c r="H65" s="48">
        <f t="shared" ca="1" si="13"/>
        <v>1.08</v>
      </c>
      <c r="I65" s="62">
        <v>42522</v>
      </c>
      <c r="J65" s="65">
        <f t="shared" ca="1" si="14"/>
        <v>5</v>
      </c>
      <c r="K65" s="49">
        <f t="shared" si="15"/>
        <v>42887</v>
      </c>
      <c r="L65" s="49">
        <f t="shared" si="16"/>
        <v>46174</v>
      </c>
      <c r="M65" s="49">
        <f t="shared" si="17"/>
        <v>49827</v>
      </c>
      <c r="N65" s="51">
        <f t="shared" ca="1" si="18"/>
        <v>2</v>
      </c>
      <c r="O65" s="67">
        <f t="shared" si="19"/>
        <v>2016</v>
      </c>
      <c r="P65" s="73">
        <f t="shared" ca="1" si="20"/>
        <v>2017</v>
      </c>
      <c r="Q65" s="53">
        <f t="shared" ca="1" si="21"/>
        <v>0</v>
      </c>
      <c r="R65" s="54">
        <f t="shared" ca="1" si="22"/>
        <v>2</v>
      </c>
      <c r="S65" s="55">
        <f t="shared" ca="1" si="23"/>
        <v>1</v>
      </c>
      <c r="T65" s="45"/>
      <c r="U65" s="45"/>
      <c r="V65" s="45"/>
      <c r="W65" s="45"/>
      <c r="X65" s="45"/>
      <c r="Y65" s="73">
        <v>1</v>
      </c>
      <c r="Z65" s="45"/>
      <c r="AA65" s="45"/>
      <c r="AB65" s="45"/>
      <c r="AC65" s="45"/>
      <c r="AD65" s="45"/>
      <c r="AE65" s="56"/>
      <c r="AF65" s="40"/>
      <c r="AG65" s="40"/>
      <c r="AH65" s="12" t="s">
        <v>342</v>
      </c>
    </row>
    <row r="66" spans="1:34" ht="18.75" customHeight="1" x14ac:dyDescent="0.15">
      <c r="A66" s="45">
        <f t="shared" si="12"/>
        <v>64</v>
      </c>
      <c r="B66" s="45" t="s">
        <v>145</v>
      </c>
      <c r="C66" s="48" t="s">
        <v>146</v>
      </c>
      <c r="D66" s="3" t="s">
        <v>33</v>
      </c>
      <c r="E66" s="48" t="s">
        <v>34</v>
      </c>
      <c r="F66" s="48" t="s">
        <v>140</v>
      </c>
      <c r="G66" s="49">
        <v>42186</v>
      </c>
      <c r="H66" s="48">
        <f t="shared" ca="1" si="13"/>
        <v>2</v>
      </c>
      <c r="I66" s="62">
        <v>42527</v>
      </c>
      <c r="J66" s="65">
        <f t="shared" ca="1" si="14"/>
        <v>5</v>
      </c>
      <c r="K66" s="49">
        <f t="shared" si="15"/>
        <v>42552</v>
      </c>
      <c r="L66" s="49">
        <f t="shared" si="16"/>
        <v>45839</v>
      </c>
      <c r="M66" s="49">
        <f t="shared" si="17"/>
        <v>49491</v>
      </c>
      <c r="N66" s="51">
        <f t="shared" ca="1" si="18"/>
        <v>5</v>
      </c>
      <c r="O66" s="67">
        <f t="shared" si="19"/>
        <v>2016</v>
      </c>
      <c r="P66" s="73">
        <f t="shared" ca="1" si="20"/>
        <v>2017</v>
      </c>
      <c r="Q66" s="53">
        <f t="shared" ca="1" si="21"/>
        <v>0</v>
      </c>
      <c r="R66" s="54">
        <f t="shared" ca="1" si="22"/>
        <v>5</v>
      </c>
      <c r="S66" s="55">
        <f t="shared" ca="1" si="23"/>
        <v>5</v>
      </c>
      <c r="T66" s="45"/>
      <c r="U66" s="45"/>
      <c r="V66" s="45"/>
      <c r="W66" s="45"/>
      <c r="X66" s="45"/>
      <c r="Y66" s="73"/>
      <c r="Z66" s="45"/>
      <c r="AA66" s="45"/>
      <c r="AB66" s="45"/>
      <c r="AC66" s="45"/>
      <c r="AD66" s="45"/>
      <c r="AE66" s="56"/>
      <c r="AF66" s="40"/>
      <c r="AG66" s="40"/>
      <c r="AH66" s="12"/>
    </row>
    <row r="67" spans="1:34" ht="18.75" customHeight="1" x14ac:dyDescent="0.15">
      <c r="A67" s="45">
        <f t="shared" si="12"/>
        <v>65</v>
      </c>
      <c r="B67" s="70" t="s">
        <v>147</v>
      </c>
      <c r="C67" s="48" t="s">
        <v>148</v>
      </c>
      <c r="D67" s="3" t="s">
        <v>33</v>
      </c>
      <c r="E67" s="48" t="s">
        <v>34</v>
      </c>
      <c r="F67" s="48" t="s">
        <v>35</v>
      </c>
      <c r="G67" s="49">
        <v>39630</v>
      </c>
      <c r="H67" s="48">
        <f t="shared" ca="1" si="13"/>
        <v>9</v>
      </c>
      <c r="I67" s="62">
        <v>42552</v>
      </c>
      <c r="J67" s="65">
        <f t="shared" ca="1" si="14"/>
        <v>5</v>
      </c>
      <c r="K67" s="49">
        <f t="shared" si="15"/>
        <v>39995</v>
      </c>
      <c r="L67" s="49">
        <f t="shared" si="16"/>
        <v>43282</v>
      </c>
      <c r="M67" s="49">
        <f t="shared" si="17"/>
        <v>46935</v>
      </c>
      <c r="N67" s="51">
        <f t="shared" ca="1" si="18"/>
        <v>5</v>
      </c>
      <c r="O67" s="67">
        <f t="shared" si="19"/>
        <v>2016</v>
      </c>
      <c r="P67" s="73">
        <f t="shared" ca="1" si="20"/>
        <v>2017</v>
      </c>
      <c r="Q67" s="53">
        <f t="shared" ca="1" si="21"/>
        <v>0</v>
      </c>
      <c r="R67" s="54">
        <f t="shared" ca="1" si="22"/>
        <v>5</v>
      </c>
      <c r="S67" s="55">
        <f t="shared" ca="1" si="23"/>
        <v>5</v>
      </c>
      <c r="T67" s="45"/>
      <c r="U67" s="45"/>
      <c r="V67" s="45"/>
      <c r="W67" s="45"/>
      <c r="X67" s="45"/>
      <c r="Y67" s="73"/>
      <c r="Z67" s="45"/>
      <c r="AA67" s="45"/>
      <c r="AB67" s="45"/>
      <c r="AC67" s="45"/>
      <c r="AD67" s="45"/>
      <c r="AE67" s="56"/>
      <c r="AF67" s="40"/>
      <c r="AG67" s="40"/>
      <c r="AH67" s="12"/>
    </row>
    <row r="68" spans="1:34" ht="18.75" customHeight="1" x14ac:dyDescent="0.15">
      <c r="A68" s="45">
        <f t="shared" si="12"/>
        <v>66</v>
      </c>
      <c r="B68" s="70" t="s">
        <v>149</v>
      </c>
      <c r="C68" s="48" t="s">
        <v>150</v>
      </c>
      <c r="D68" s="3" t="s">
        <v>33</v>
      </c>
      <c r="E68" s="48" t="s">
        <v>34</v>
      </c>
      <c r="F68" s="48" t="s">
        <v>35</v>
      </c>
      <c r="G68" s="49">
        <v>40723</v>
      </c>
      <c r="H68" s="48">
        <f t="shared" ca="1" si="13"/>
        <v>6.01</v>
      </c>
      <c r="I68" s="62">
        <v>42562</v>
      </c>
      <c r="J68" s="65">
        <f t="shared" ca="1" si="14"/>
        <v>5</v>
      </c>
      <c r="K68" s="49">
        <f t="shared" si="15"/>
        <v>41089</v>
      </c>
      <c r="L68" s="49">
        <f t="shared" si="16"/>
        <v>44376</v>
      </c>
      <c r="M68" s="49">
        <f t="shared" si="17"/>
        <v>48028</v>
      </c>
      <c r="N68" s="51">
        <f t="shared" ca="1" si="18"/>
        <v>5</v>
      </c>
      <c r="O68" s="67">
        <f t="shared" si="19"/>
        <v>2016</v>
      </c>
      <c r="P68" s="73">
        <f t="shared" ca="1" si="20"/>
        <v>2017</v>
      </c>
      <c r="Q68" s="53">
        <f t="shared" ca="1" si="21"/>
        <v>0</v>
      </c>
      <c r="R68" s="54">
        <f t="shared" ca="1" si="22"/>
        <v>5</v>
      </c>
      <c r="S68" s="55">
        <f t="shared" ca="1" si="23"/>
        <v>3</v>
      </c>
      <c r="T68" s="45">
        <v>2</v>
      </c>
      <c r="U68" s="45"/>
      <c r="V68" s="45"/>
      <c r="W68" s="45"/>
      <c r="X68" s="45"/>
      <c r="Y68" s="73"/>
      <c r="Z68" s="45"/>
      <c r="AA68" s="45"/>
      <c r="AB68" s="45"/>
      <c r="AC68" s="45"/>
      <c r="AD68" s="45"/>
      <c r="AE68" s="56"/>
      <c r="AF68" s="57" t="s">
        <v>312</v>
      </c>
      <c r="AG68" s="40"/>
      <c r="AH68" s="12"/>
    </row>
    <row r="69" spans="1:34" ht="18.75" customHeight="1" x14ac:dyDescent="0.15">
      <c r="A69" s="45">
        <f t="shared" si="12"/>
        <v>67</v>
      </c>
      <c r="B69" s="70" t="s">
        <v>151</v>
      </c>
      <c r="C69" s="48" t="s">
        <v>152</v>
      </c>
      <c r="D69" s="3" t="s">
        <v>33</v>
      </c>
      <c r="E69" s="48" t="s">
        <v>34</v>
      </c>
      <c r="F69" s="48" t="s">
        <v>140</v>
      </c>
      <c r="G69" s="49">
        <v>41821</v>
      </c>
      <c r="H69" s="48">
        <f t="shared" ca="1" si="13"/>
        <v>3</v>
      </c>
      <c r="I69" s="62">
        <v>42564</v>
      </c>
      <c r="J69" s="65">
        <f t="shared" ca="1" si="14"/>
        <v>5</v>
      </c>
      <c r="K69" s="49">
        <f t="shared" si="15"/>
        <v>42186</v>
      </c>
      <c r="L69" s="49">
        <f t="shared" si="16"/>
        <v>45474</v>
      </c>
      <c r="M69" s="49">
        <f t="shared" si="17"/>
        <v>49126</v>
      </c>
      <c r="N69" s="51">
        <f t="shared" ca="1" si="18"/>
        <v>5</v>
      </c>
      <c r="O69" s="67">
        <f t="shared" si="19"/>
        <v>2016</v>
      </c>
      <c r="P69" s="73">
        <f t="shared" ca="1" si="20"/>
        <v>2017</v>
      </c>
      <c r="Q69" s="53">
        <f t="shared" ca="1" si="21"/>
        <v>0</v>
      </c>
      <c r="R69" s="54">
        <f t="shared" ca="1" si="22"/>
        <v>5</v>
      </c>
      <c r="S69" s="55">
        <f t="shared" ca="1" si="23"/>
        <v>5</v>
      </c>
      <c r="T69" s="45"/>
      <c r="U69" s="45"/>
      <c r="V69" s="45"/>
      <c r="W69" s="45"/>
      <c r="X69" s="45"/>
      <c r="Y69" s="73"/>
      <c r="Z69" s="45"/>
      <c r="AA69" s="45"/>
      <c r="AB69" s="45"/>
      <c r="AC69" s="45"/>
      <c r="AD69" s="45"/>
      <c r="AE69" s="56"/>
      <c r="AF69" s="40"/>
      <c r="AG69" s="40"/>
      <c r="AH69" s="12" t="s">
        <v>343</v>
      </c>
    </row>
    <row r="70" spans="1:34" customFormat="1" ht="13.5" hidden="1" x14ac:dyDescent="0.15">
      <c r="A70" s="1">
        <f t="shared" ref="A70:A101" si="27">ROW()-2</f>
        <v>68</v>
      </c>
      <c r="B70" s="20" t="s">
        <v>153</v>
      </c>
      <c r="C70" s="3" t="s">
        <v>154</v>
      </c>
      <c r="D70" s="3" t="s">
        <v>33</v>
      </c>
      <c r="E70" s="3" t="s">
        <v>34</v>
      </c>
      <c r="F70" s="3" t="s">
        <v>69</v>
      </c>
      <c r="G70" s="4">
        <v>40359</v>
      </c>
      <c r="H70" s="3">
        <f t="shared" ref="H70:H101" ca="1" si="28">IF(G70="退休",20,IF(ISNUMBER(G70)=FALSE,0,ROUND((TODAY()-G70)/365,2)))</f>
        <v>7.01</v>
      </c>
      <c r="I70" s="13">
        <v>42569</v>
      </c>
      <c r="J70" s="17">
        <f t="shared" ref="J70:J101" ca="1" si="29">IF(H70&lt;1,0,IF(H70&lt;10,5,IF(H70&lt;20,10,15)))</f>
        <v>5</v>
      </c>
      <c r="K70" s="4">
        <f t="shared" ref="K70:K81" si="30">DATE(VALUE(LEFT(TEXT($G70,"yyyy:mm:dd"),4))+1,VALUE(MID(TEXT($G70,"yyyy:mm:dd"),6,2)),VALUE(MID(TEXT($G70,"yyyy:mm:dd"),9,2)))</f>
        <v>40724</v>
      </c>
      <c r="L70" s="4">
        <f t="shared" ref="L70:L81" si="31">DATE(VALUE(LEFT(TEXT($G70,"yyyy:mm:dd"),4))+10,VALUE(MID(TEXT($G70,"yyyy:mm:dd"),6,2)),VALUE(MID(TEXT($G70,"yyyy:mm:dd"),9,2)))</f>
        <v>44012</v>
      </c>
      <c r="M70" s="4">
        <f t="shared" ref="M70:M81" si="32">DATE(VALUE(LEFT(TEXT($G70,"yyyy:mm:dd"),4))+20,VALUE(MID(TEXT($G70,"yyyy:mm:dd"),6,2)),VALUE(MID(TEXT($G70,"yyyy:mm:dd"),9,2)))</f>
        <v>47664</v>
      </c>
      <c r="N70" s="5">
        <f t="shared" ref="N70:N101" ca="1" si="33">IF(AND(K70="",L70="",M70=""),IF(YEAR(TODAY())=YEAR(I70),ROUNDDOWN((DATE(VALUE(YEAR(I70)),12,31)-I70+1)/(IF(OR(AND(MOD(YEAR(TODAY()),4)=0,MOD(YEAR(TODAY()),100)&lt;&gt;0),MOD(YEAR(TODAY()),400)=0),366,365))*J70,0),J70),IF(H70&gt;=20,IF(YEAR(TODAY())=YEAR(I70),IF(M70&gt;=I70,ROUNDDOWN((DATE(VALUE(YEAR(I70)),12,31)-I70+1)/(IF(OR(AND(MOD(YEAR(TODAY()),4)=0,MOD(YEAR(TODAY()),100)&lt;&gt;0),MOD(YEAR(TODAY()),400)=0),366,365))*10,0),ROUNDDOWN((DATE(VALUE(YEAR(I70)),12,31)-I70+1)/(IF(OR(AND(MOD(YEAR(TODAY()),4)=0,MOD(YEAR(TODAY()),100)&lt;&gt;0),MOD(YEAR(TODAY()),400)=0),366,365))*15,0)),IF(YEAR(M70)=YEAR(TODAY()),10,15)),IF(H70&gt;=10,IF(YEAR(TODAY())=YEAR(I70),IF(L70&gt;=I70,ROUNDDOWN((DATE(VALUE(YEAR(I70)),12,31)-I70+1)/(IF(OR(AND(MOD(YEAR(TODAY()),4)=0,MOD(YEAR(TODAY()),100)&lt;&gt;0),MOD(YEAR(TODAY()),400)=0),366,365))*5,0),ROUNDDOWN((DATE(VALUE(YEAR(I70)),12,31)-I70+1)/(IF(OR(AND(MOD(YEAR(TODAY()),4)=0,MOD(YEAR(TODAY()),100)&lt;&gt;0),MOD(YEAR(TODAY()),400)=0),366,365))*10,0)),IF(YEAR(L70)=YEAR(TODAY()),5,10)),IF(H70&gt;=1,IF(YEAR(TODAY())=YEAR(I70),IF(K70&gt;I70,ROUNDDOWN((DATE(VALUE(YEAR(I70)),12,31)-K70+1)/(IF(OR(AND(MOD(YEAR(TODAY()),4)=0,MOD(YEAR(TODAY()),100)&lt;&gt;0),MOD(YEAR(TODAY()),400)=0),366,365))*5,0),ROUNDDOWN((DATE(VALUE(YEAR(I70)),12,31)-I70+1)/(IF(OR(AND(MOD(YEAR(TODAY()),4)=0,MOD(YEAR(TODAY()),100)&lt;&gt;0),MOD(YEAR(TODAY()),400)=0),366,365))*5,0)),IF(YEAR(K70)=YEAR(TODAY()),ROUNDDOWN((DATE(VALUE(YEAR(K70)),12,31)-K70+1)/(IF(OR(AND(MOD(YEAR(TODAY()),4)=0,MOD(YEAR(TODAY()),100)&lt;&gt;0),MOD(YEAR(TODAY()),400)=0),366,365))*5,0),5)),0))))</f>
        <v>5</v>
      </c>
      <c r="O70" s="18">
        <f t="shared" ref="O70:O101" si="34">YEAR(I70)</f>
        <v>2016</v>
      </c>
      <c r="P70" s="7">
        <f t="shared" ref="P70:P101" ca="1" si="35">YEAR(TODAY())</f>
        <v>2017</v>
      </c>
      <c r="Q70" s="8">
        <f t="shared" ref="Q70:Q101" ca="1" si="36">IF(P70-YEAR(I70)&lt;=1,0,P70-YEAR(I70))</f>
        <v>0</v>
      </c>
      <c r="R70" s="9">
        <f t="shared" ref="R70:R101" ca="1" si="37">N70+Q70</f>
        <v>5</v>
      </c>
      <c r="S70" s="10">
        <f t="shared" ref="S70:S101" ca="1" si="38">R70-T70-U70-V70-W70-X70-Y70-Z70-AA70-AB70-AC70-AD70-AE70</f>
        <v>5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23">
        <v>0</v>
      </c>
      <c r="AF70" s="24"/>
      <c r="AG70" s="24"/>
      <c r="AH70" s="42"/>
    </row>
    <row r="71" spans="1:34" ht="18.75" customHeight="1" x14ac:dyDescent="0.15">
      <c r="A71" s="45">
        <f t="shared" si="27"/>
        <v>69</v>
      </c>
      <c r="B71" s="70" t="s">
        <v>155</v>
      </c>
      <c r="C71" s="48" t="s">
        <v>156</v>
      </c>
      <c r="D71" s="3" t="s">
        <v>33</v>
      </c>
      <c r="E71" s="48" t="s">
        <v>34</v>
      </c>
      <c r="F71" s="48" t="s">
        <v>35</v>
      </c>
      <c r="G71" s="49">
        <v>40369</v>
      </c>
      <c r="H71" s="48">
        <f t="shared" ca="1" si="28"/>
        <v>6.98</v>
      </c>
      <c r="I71" s="62">
        <v>42576</v>
      </c>
      <c r="J71" s="65">
        <f t="shared" ca="1" si="29"/>
        <v>5</v>
      </c>
      <c r="K71" s="49">
        <f t="shared" si="30"/>
        <v>40734</v>
      </c>
      <c r="L71" s="49">
        <f t="shared" si="31"/>
        <v>44022</v>
      </c>
      <c r="M71" s="49">
        <f t="shared" si="32"/>
        <v>47674</v>
      </c>
      <c r="N71" s="51">
        <f t="shared" ca="1" si="33"/>
        <v>5</v>
      </c>
      <c r="O71" s="67">
        <f t="shared" si="34"/>
        <v>2016</v>
      </c>
      <c r="P71" s="73">
        <f t="shared" ca="1" si="35"/>
        <v>2017</v>
      </c>
      <c r="Q71" s="53">
        <f t="shared" ca="1" si="36"/>
        <v>0</v>
      </c>
      <c r="R71" s="54">
        <f t="shared" ca="1" si="37"/>
        <v>5</v>
      </c>
      <c r="S71" s="55">
        <f t="shared" ca="1" si="38"/>
        <v>0.5</v>
      </c>
      <c r="T71" s="45">
        <v>2.5</v>
      </c>
      <c r="U71" s="45">
        <v>2</v>
      </c>
      <c r="V71" s="45"/>
      <c r="W71" s="45"/>
      <c r="X71" s="45"/>
      <c r="Y71" s="73"/>
      <c r="Z71" s="45"/>
      <c r="AA71" s="45"/>
      <c r="AB71" s="45"/>
      <c r="AC71" s="45"/>
      <c r="AD71" s="45"/>
      <c r="AE71" s="56"/>
      <c r="AF71" s="57" t="s">
        <v>313</v>
      </c>
      <c r="AG71" s="40"/>
      <c r="AH71" s="12"/>
    </row>
    <row r="72" spans="1:34" customFormat="1" ht="33.75" hidden="1" x14ac:dyDescent="0.15">
      <c r="A72" s="1">
        <f t="shared" si="27"/>
        <v>70</v>
      </c>
      <c r="B72" s="20" t="s">
        <v>246</v>
      </c>
      <c r="C72" s="3" t="s">
        <v>247</v>
      </c>
      <c r="D72" s="3" t="s">
        <v>33</v>
      </c>
      <c r="E72" s="3" t="s">
        <v>229</v>
      </c>
      <c r="F72" s="3" t="s">
        <v>69</v>
      </c>
      <c r="G72" s="4">
        <v>40714</v>
      </c>
      <c r="H72" s="3">
        <f t="shared" ca="1" si="28"/>
        <v>6.03</v>
      </c>
      <c r="I72" s="13">
        <v>42576</v>
      </c>
      <c r="J72" s="17">
        <f t="shared" ca="1" si="29"/>
        <v>5</v>
      </c>
      <c r="K72" s="4">
        <f t="shared" si="30"/>
        <v>41080</v>
      </c>
      <c r="L72" s="4">
        <f t="shared" si="31"/>
        <v>44367</v>
      </c>
      <c r="M72" s="4">
        <f t="shared" si="32"/>
        <v>48019</v>
      </c>
      <c r="N72" s="5">
        <f t="shared" ca="1" si="33"/>
        <v>5</v>
      </c>
      <c r="O72" s="18">
        <f t="shared" si="34"/>
        <v>2016</v>
      </c>
      <c r="P72" s="7">
        <f t="shared" ca="1" si="35"/>
        <v>2017</v>
      </c>
      <c r="Q72" s="8">
        <f t="shared" ca="1" si="36"/>
        <v>0</v>
      </c>
      <c r="R72" s="9">
        <f t="shared" ca="1" si="37"/>
        <v>5</v>
      </c>
      <c r="S72" s="10">
        <f t="shared" ca="1" si="38"/>
        <v>5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23">
        <v>0</v>
      </c>
      <c r="AF72" s="21" t="s">
        <v>314</v>
      </c>
      <c r="AG72" s="24"/>
      <c r="AH72" s="42"/>
    </row>
    <row r="73" spans="1:34" customFormat="1" ht="13.5" hidden="1" x14ac:dyDescent="0.15">
      <c r="A73" s="1">
        <f t="shared" si="27"/>
        <v>71</v>
      </c>
      <c r="B73" s="20" t="s">
        <v>248</v>
      </c>
      <c r="C73" s="3" t="s">
        <v>249</v>
      </c>
      <c r="D73" s="3" t="s">
        <v>33</v>
      </c>
      <c r="E73" s="3" t="s">
        <v>229</v>
      </c>
      <c r="F73" s="3" t="s">
        <v>69</v>
      </c>
      <c r="G73" s="4">
        <v>41806</v>
      </c>
      <c r="H73" s="3">
        <f t="shared" ca="1" si="28"/>
        <v>3.04</v>
      </c>
      <c r="I73" s="13">
        <v>42583</v>
      </c>
      <c r="J73" s="17">
        <f t="shared" ca="1" si="29"/>
        <v>5</v>
      </c>
      <c r="K73" s="4">
        <f t="shared" si="30"/>
        <v>42171</v>
      </c>
      <c r="L73" s="4">
        <f t="shared" si="31"/>
        <v>45459</v>
      </c>
      <c r="M73" s="4">
        <f t="shared" si="32"/>
        <v>49111</v>
      </c>
      <c r="N73" s="5">
        <f t="shared" ca="1" si="33"/>
        <v>5</v>
      </c>
      <c r="O73" s="18">
        <f t="shared" si="34"/>
        <v>2016</v>
      </c>
      <c r="P73" s="7">
        <f t="shared" ca="1" si="35"/>
        <v>2017</v>
      </c>
      <c r="Q73" s="8">
        <f t="shared" ca="1" si="36"/>
        <v>0</v>
      </c>
      <c r="R73" s="9">
        <f t="shared" ca="1" si="37"/>
        <v>5</v>
      </c>
      <c r="S73" s="10">
        <f t="shared" ca="1" si="38"/>
        <v>5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23">
        <v>0</v>
      </c>
      <c r="AF73" s="24"/>
      <c r="AG73" s="24"/>
      <c r="AH73" s="42"/>
    </row>
    <row r="74" spans="1:34" ht="18.75" customHeight="1" x14ac:dyDescent="0.15">
      <c r="A74" s="45">
        <f t="shared" si="27"/>
        <v>72</v>
      </c>
      <c r="B74" s="70" t="s">
        <v>157</v>
      </c>
      <c r="C74" s="48" t="s">
        <v>158</v>
      </c>
      <c r="D74" s="3" t="s">
        <v>33</v>
      </c>
      <c r="E74" s="48" t="s">
        <v>34</v>
      </c>
      <c r="F74" s="48" t="s">
        <v>140</v>
      </c>
      <c r="G74" s="49">
        <v>38876</v>
      </c>
      <c r="H74" s="48">
        <f t="shared" ca="1" si="28"/>
        <v>11.07</v>
      </c>
      <c r="I74" s="62">
        <v>42606</v>
      </c>
      <c r="J74" s="65">
        <f t="shared" ca="1" si="29"/>
        <v>10</v>
      </c>
      <c r="K74" s="49">
        <f t="shared" si="30"/>
        <v>39241</v>
      </c>
      <c r="L74" s="49">
        <f t="shared" si="31"/>
        <v>42529</v>
      </c>
      <c r="M74" s="49">
        <f t="shared" si="32"/>
        <v>46181</v>
      </c>
      <c r="N74" s="51">
        <f t="shared" ca="1" si="33"/>
        <v>10</v>
      </c>
      <c r="O74" s="67">
        <f t="shared" si="34"/>
        <v>2016</v>
      </c>
      <c r="P74" s="73">
        <f t="shared" ca="1" si="35"/>
        <v>2017</v>
      </c>
      <c r="Q74" s="53">
        <f t="shared" ca="1" si="36"/>
        <v>0</v>
      </c>
      <c r="R74" s="54">
        <f t="shared" ca="1" si="37"/>
        <v>10</v>
      </c>
      <c r="S74" s="55">
        <f t="shared" ca="1" si="38"/>
        <v>8</v>
      </c>
      <c r="T74" s="45">
        <v>2</v>
      </c>
      <c r="U74" s="45"/>
      <c r="V74" s="45"/>
      <c r="W74" s="45"/>
      <c r="X74" s="45"/>
      <c r="Y74" s="73"/>
      <c r="Z74" s="45"/>
      <c r="AA74" s="45"/>
      <c r="AB74" s="45"/>
      <c r="AC74" s="45"/>
      <c r="AD74" s="45"/>
      <c r="AE74" s="56"/>
      <c r="AF74" s="57" t="s">
        <v>314</v>
      </c>
      <c r="AG74" s="40"/>
      <c r="AH74" s="12" t="s">
        <v>356</v>
      </c>
    </row>
    <row r="75" spans="1:34" ht="18.75" customHeight="1" x14ac:dyDescent="0.15">
      <c r="A75" s="45">
        <f t="shared" si="27"/>
        <v>73</v>
      </c>
      <c r="B75" s="70" t="s">
        <v>236</v>
      </c>
      <c r="C75" s="48" t="s">
        <v>237</v>
      </c>
      <c r="D75" s="3" t="s">
        <v>33</v>
      </c>
      <c r="E75" s="48" t="s">
        <v>229</v>
      </c>
      <c r="F75" s="48" t="s">
        <v>35</v>
      </c>
      <c r="G75" s="49">
        <v>42552</v>
      </c>
      <c r="H75" s="48">
        <f t="shared" ca="1" si="28"/>
        <v>1</v>
      </c>
      <c r="I75" s="62">
        <v>42615</v>
      </c>
      <c r="J75" s="65">
        <f t="shared" ca="1" si="29"/>
        <v>5</v>
      </c>
      <c r="K75" s="49">
        <f t="shared" si="30"/>
        <v>42917</v>
      </c>
      <c r="L75" s="49">
        <f t="shared" si="31"/>
        <v>46204</v>
      </c>
      <c r="M75" s="49">
        <f t="shared" si="32"/>
        <v>49857</v>
      </c>
      <c r="N75" s="51">
        <f t="shared" ca="1" si="33"/>
        <v>2</v>
      </c>
      <c r="O75" s="67">
        <f t="shared" si="34"/>
        <v>2016</v>
      </c>
      <c r="P75" s="73">
        <f t="shared" ca="1" si="35"/>
        <v>2017</v>
      </c>
      <c r="Q75" s="53">
        <f t="shared" ca="1" si="36"/>
        <v>0</v>
      </c>
      <c r="R75" s="54">
        <f t="shared" ca="1" si="37"/>
        <v>2</v>
      </c>
      <c r="S75" s="55">
        <f t="shared" ca="1" si="38"/>
        <v>2</v>
      </c>
      <c r="T75" s="45"/>
      <c r="U75" s="45"/>
      <c r="V75" s="45"/>
      <c r="W75" s="45"/>
      <c r="X75" s="45"/>
      <c r="Y75" s="73"/>
      <c r="Z75" s="45"/>
      <c r="AA75" s="45"/>
      <c r="AB75" s="45"/>
      <c r="AC75" s="45"/>
      <c r="AD75" s="45"/>
      <c r="AE75" s="56"/>
      <c r="AF75" s="40"/>
      <c r="AG75" s="40"/>
      <c r="AH75" s="12"/>
    </row>
    <row r="76" spans="1:34" ht="18.75" customHeight="1" x14ac:dyDescent="0.15">
      <c r="A76" s="45">
        <f t="shared" si="27"/>
        <v>74</v>
      </c>
      <c r="B76" s="70" t="s">
        <v>238</v>
      </c>
      <c r="C76" s="48" t="s">
        <v>239</v>
      </c>
      <c r="D76" s="3" t="s">
        <v>33</v>
      </c>
      <c r="E76" s="48" t="s">
        <v>229</v>
      </c>
      <c r="F76" s="48" t="s">
        <v>35</v>
      </c>
      <c r="G76" s="49">
        <v>41821</v>
      </c>
      <c r="H76" s="48">
        <f t="shared" ca="1" si="28"/>
        <v>3</v>
      </c>
      <c r="I76" s="62">
        <v>42667</v>
      </c>
      <c r="J76" s="65">
        <f t="shared" ca="1" si="29"/>
        <v>5</v>
      </c>
      <c r="K76" s="49">
        <f t="shared" si="30"/>
        <v>42186</v>
      </c>
      <c r="L76" s="49">
        <f t="shared" si="31"/>
        <v>45474</v>
      </c>
      <c r="M76" s="49">
        <f t="shared" si="32"/>
        <v>49126</v>
      </c>
      <c r="N76" s="51">
        <f t="shared" ca="1" si="33"/>
        <v>5</v>
      </c>
      <c r="O76" s="67">
        <f t="shared" si="34"/>
        <v>2016</v>
      </c>
      <c r="P76" s="73">
        <f t="shared" ca="1" si="35"/>
        <v>2017</v>
      </c>
      <c r="Q76" s="53">
        <f t="shared" ca="1" si="36"/>
        <v>0</v>
      </c>
      <c r="R76" s="54">
        <f t="shared" ca="1" si="37"/>
        <v>5</v>
      </c>
      <c r="S76" s="55">
        <f t="shared" ca="1" si="38"/>
        <v>4</v>
      </c>
      <c r="T76" s="45"/>
      <c r="U76" s="45"/>
      <c r="V76" s="45">
        <v>1</v>
      </c>
      <c r="W76" s="45"/>
      <c r="X76" s="45"/>
      <c r="Y76" s="73"/>
      <c r="Z76" s="45"/>
      <c r="AA76" s="45"/>
      <c r="AB76" s="45"/>
      <c r="AC76" s="45"/>
      <c r="AD76" s="45"/>
      <c r="AE76" s="56"/>
      <c r="AF76" s="57" t="s">
        <v>315</v>
      </c>
      <c r="AG76" s="40"/>
      <c r="AH76" s="12"/>
    </row>
    <row r="77" spans="1:34" customFormat="1" ht="13.5" hidden="1" x14ac:dyDescent="0.15">
      <c r="A77" s="1">
        <f t="shared" si="27"/>
        <v>75</v>
      </c>
      <c r="B77" s="20" t="s">
        <v>159</v>
      </c>
      <c r="C77" s="3" t="s">
        <v>160</v>
      </c>
      <c r="D77" s="3" t="s">
        <v>33</v>
      </c>
      <c r="E77" s="3" t="s">
        <v>34</v>
      </c>
      <c r="F77" s="3" t="s">
        <v>69</v>
      </c>
      <c r="G77" s="4">
        <v>41455</v>
      </c>
      <c r="H77" s="3">
        <f t="shared" ca="1" si="28"/>
        <v>4</v>
      </c>
      <c r="I77" s="13">
        <v>42674</v>
      </c>
      <c r="J77" s="17">
        <f t="shared" ca="1" si="29"/>
        <v>5</v>
      </c>
      <c r="K77" s="4">
        <f t="shared" si="30"/>
        <v>41820</v>
      </c>
      <c r="L77" s="4">
        <f t="shared" si="31"/>
        <v>45107</v>
      </c>
      <c r="M77" s="4">
        <f t="shared" si="32"/>
        <v>48760</v>
      </c>
      <c r="N77" s="5">
        <f t="shared" ca="1" si="33"/>
        <v>5</v>
      </c>
      <c r="O77" s="18">
        <f t="shared" si="34"/>
        <v>2016</v>
      </c>
      <c r="P77" s="7">
        <f t="shared" ca="1" si="35"/>
        <v>2017</v>
      </c>
      <c r="Q77" s="8">
        <f t="shared" ca="1" si="36"/>
        <v>0</v>
      </c>
      <c r="R77" s="54">
        <f t="shared" ca="1" si="37"/>
        <v>5</v>
      </c>
      <c r="S77" s="10">
        <f t="shared" ca="1" si="38"/>
        <v>5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23">
        <v>0</v>
      </c>
      <c r="AF77" s="24"/>
      <c r="AG77" s="24"/>
      <c r="AH77" s="42"/>
    </row>
    <row r="78" spans="1:34" ht="18.75" customHeight="1" x14ac:dyDescent="0.15">
      <c r="A78" s="45">
        <f t="shared" si="27"/>
        <v>76</v>
      </c>
      <c r="B78" s="70" t="s">
        <v>161</v>
      </c>
      <c r="C78" s="48" t="s">
        <v>162</v>
      </c>
      <c r="D78" s="3" t="s">
        <v>33</v>
      </c>
      <c r="E78" s="48" t="s">
        <v>34</v>
      </c>
      <c r="F78" s="48" t="s">
        <v>140</v>
      </c>
      <c r="G78" s="49">
        <v>42552</v>
      </c>
      <c r="H78" s="48">
        <f t="shared" ca="1" si="28"/>
        <v>1</v>
      </c>
      <c r="I78" s="62">
        <v>42674</v>
      </c>
      <c r="J78" s="65">
        <f t="shared" ca="1" si="29"/>
        <v>5</v>
      </c>
      <c r="K78" s="49">
        <f t="shared" si="30"/>
        <v>42917</v>
      </c>
      <c r="L78" s="49">
        <f t="shared" si="31"/>
        <v>46204</v>
      </c>
      <c r="M78" s="49">
        <f t="shared" si="32"/>
        <v>49857</v>
      </c>
      <c r="N78" s="51">
        <f t="shared" ca="1" si="33"/>
        <v>2</v>
      </c>
      <c r="O78" s="67">
        <f t="shared" si="34"/>
        <v>2016</v>
      </c>
      <c r="P78" s="73">
        <f t="shared" ca="1" si="35"/>
        <v>2017</v>
      </c>
      <c r="Q78" s="53">
        <f t="shared" ca="1" si="36"/>
        <v>0</v>
      </c>
      <c r="R78" s="54">
        <f t="shared" ca="1" si="37"/>
        <v>2</v>
      </c>
      <c r="S78" s="55">
        <f t="shared" ca="1" si="38"/>
        <v>2</v>
      </c>
      <c r="T78" s="45"/>
      <c r="U78" s="45"/>
      <c r="V78" s="45"/>
      <c r="W78" s="45"/>
      <c r="X78" s="45"/>
      <c r="Y78" s="73"/>
      <c r="Z78" s="45"/>
      <c r="AA78" s="45"/>
      <c r="AB78" s="45"/>
      <c r="AC78" s="45"/>
      <c r="AD78" s="45"/>
      <c r="AE78" s="56"/>
      <c r="AF78" s="40"/>
      <c r="AG78" s="40"/>
      <c r="AH78" s="75" t="s">
        <v>346</v>
      </c>
    </row>
    <row r="79" spans="1:34" ht="18.75" customHeight="1" x14ac:dyDescent="0.15">
      <c r="A79" s="45">
        <f t="shared" si="27"/>
        <v>77</v>
      </c>
      <c r="B79" s="70" t="s">
        <v>163</v>
      </c>
      <c r="C79" s="48" t="s">
        <v>164</v>
      </c>
      <c r="D79" s="3" t="s">
        <v>33</v>
      </c>
      <c r="E79" s="48" t="s">
        <v>34</v>
      </c>
      <c r="F79" s="48" t="s">
        <v>35</v>
      </c>
      <c r="G79" s="49">
        <v>39081</v>
      </c>
      <c r="H79" s="48">
        <f t="shared" ca="1" si="28"/>
        <v>10.51</v>
      </c>
      <c r="I79" s="62">
        <v>42681</v>
      </c>
      <c r="J79" s="65">
        <f t="shared" ca="1" si="29"/>
        <v>10</v>
      </c>
      <c r="K79" s="49">
        <f t="shared" si="30"/>
        <v>39446</v>
      </c>
      <c r="L79" s="49">
        <f t="shared" si="31"/>
        <v>42734</v>
      </c>
      <c r="M79" s="49">
        <f t="shared" si="32"/>
        <v>46386</v>
      </c>
      <c r="N79" s="51">
        <f t="shared" ca="1" si="33"/>
        <v>10</v>
      </c>
      <c r="O79" s="67">
        <f t="shared" si="34"/>
        <v>2016</v>
      </c>
      <c r="P79" s="73">
        <f t="shared" ca="1" si="35"/>
        <v>2017</v>
      </c>
      <c r="Q79" s="53">
        <f t="shared" ca="1" si="36"/>
        <v>0</v>
      </c>
      <c r="R79" s="54">
        <f t="shared" ca="1" si="37"/>
        <v>10</v>
      </c>
      <c r="S79" s="55">
        <f t="shared" ca="1" si="38"/>
        <v>1.5</v>
      </c>
      <c r="T79" s="45">
        <v>5</v>
      </c>
      <c r="U79" s="45">
        <v>1.5</v>
      </c>
      <c r="V79" s="45">
        <v>1</v>
      </c>
      <c r="W79" s="45"/>
      <c r="X79" s="45">
        <v>1</v>
      </c>
      <c r="Y79" s="73"/>
      <c r="Z79" s="45"/>
      <c r="AA79" s="45"/>
      <c r="AB79" s="45"/>
      <c r="AC79" s="45"/>
      <c r="AD79" s="45"/>
      <c r="AE79" s="56"/>
      <c r="AF79" s="57" t="s">
        <v>316</v>
      </c>
      <c r="AG79" s="58" t="s">
        <v>317</v>
      </c>
      <c r="AH79" s="75"/>
    </row>
    <row r="80" spans="1:34" ht="18.75" customHeight="1" x14ac:dyDescent="0.15">
      <c r="A80" s="45">
        <f t="shared" si="27"/>
        <v>78</v>
      </c>
      <c r="B80" s="70" t="s">
        <v>165</v>
      </c>
      <c r="C80" s="48" t="s">
        <v>166</v>
      </c>
      <c r="D80" s="3" t="s">
        <v>33</v>
      </c>
      <c r="E80" s="48" t="s">
        <v>34</v>
      </c>
      <c r="F80" s="48" t="s">
        <v>35</v>
      </c>
      <c r="G80" s="49">
        <v>41273</v>
      </c>
      <c r="H80" s="48">
        <f t="shared" ca="1" si="28"/>
        <v>4.5</v>
      </c>
      <c r="I80" s="62">
        <v>42681</v>
      </c>
      <c r="J80" s="65">
        <f t="shared" ca="1" si="29"/>
        <v>5</v>
      </c>
      <c r="K80" s="49">
        <f t="shared" si="30"/>
        <v>41638</v>
      </c>
      <c r="L80" s="49">
        <f t="shared" si="31"/>
        <v>44925</v>
      </c>
      <c r="M80" s="49">
        <f t="shared" si="32"/>
        <v>48578</v>
      </c>
      <c r="N80" s="51">
        <f t="shared" ca="1" si="33"/>
        <v>5</v>
      </c>
      <c r="O80" s="67">
        <f t="shared" si="34"/>
        <v>2016</v>
      </c>
      <c r="P80" s="73">
        <f t="shared" ca="1" si="35"/>
        <v>2017</v>
      </c>
      <c r="Q80" s="53">
        <f t="shared" ca="1" si="36"/>
        <v>0</v>
      </c>
      <c r="R80" s="54">
        <f t="shared" ca="1" si="37"/>
        <v>5</v>
      </c>
      <c r="S80" s="55">
        <f t="shared" ca="1" si="38"/>
        <v>4.5</v>
      </c>
      <c r="T80" s="45"/>
      <c r="U80" s="45"/>
      <c r="V80" s="45">
        <v>0.5</v>
      </c>
      <c r="W80" s="45"/>
      <c r="X80" s="45"/>
      <c r="Y80" s="73"/>
      <c r="Z80" s="45"/>
      <c r="AA80" s="45"/>
      <c r="AB80" s="45"/>
      <c r="AC80" s="45"/>
      <c r="AD80" s="45"/>
      <c r="AE80" s="56"/>
      <c r="AF80" s="57" t="s">
        <v>318</v>
      </c>
      <c r="AG80" s="40"/>
      <c r="AH80" s="75"/>
    </row>
    <row r="81" spans="1:34" ht="18.75" customHeight="1" x14ac:dyDescent="0.15">
      <c r="A81" s="45">
        <f t="shared" si="27"/>
        <v>79</v>
      </c>
      <c r="B81" s="70" t="s">
        <v>167</v>
      </c>
      <c r="C81" s="48" t="s">
        <v>168</v>
      </c>
      <c r="D81" s="3" t="s">
        <v>33</v>
      </c>
      <c r="E81" s="48" t="s">
        <v>34</v>
      </c>
      <c r="F81" s="48" t="s">
        <v>140</v>
      </c>
      <c r="G81" s="49">
        <v>40177</v>
      </c>
      <c r="H81" s="48">
        <f t="shared" ca="1" si="28"/>
        <v>7.5</v>
      </c>
      <c r="I81" s="62">
        <v>42688</v>
      </c>
      <c r="J81" s="65">
        <f t="shared" ca="1" si="29"/>
        <v>5</v>
      </c>
      <c r="K81" s="49">
        <f t="shared" si="30"/>
        <v>40542</v>
      </c>
      <c r="L81" s="49">
        <f t="shared" si="31"/>
        <v>43829</v>
      </c>
      <c r="M81" s="49">
        <f t="shared" si="32"/>
        <v>47482</v>
      </c>
      <c r="N81" s="51">
        <f t="shared" ca="1" si="33"/>
        <v>5</v>
      </c>
      <c r="O81" s="67">
        <f t="shared" si="34"/>
        <v>2016</v>
      </c>
      <c r="P81" s="73">
        <f t="shared" ca="1" si="35"/>
        <v>2017</v>
      </c>
      <c r="Q81" s="53">
        <f t="shared" ca="1" si="36"/>
        <v>0</v>
      </c>
      <c r="R81" s="54">
        <f t="shared" ca="1" si="37"/>
        <v>5</v>
      </c>
      <c r="S81" s="55">
        <f t="shared" ca="1" si="38"/>
        <v>1</v>
      </c>
      <c r="T81" s="45"/>
      <c r="U81" s="45"/>
      <c r="V81" s="45"/>
      <c r="W81" s="45"/>
      <c r="X81" s="45">
        <v>4</v>
      </c>
      <c r="Y81" s="73"/>
      <c r="Z81" s="45"/>
      <c r="AA81" s="45"/>
      <c r="AB81" s="45"/>
      <c r="AC81" s="45"/>
      <c r="AD81" s="45"/>
      <c r="AE81" s="56"/>
      <c r="AF81" s="40"/>
      <c r="AG81" s="58" t="s">
        <v>319</v>
      </c>
      <c r="AH81" s="75" t="s">
        <v>349</v>
      </c>
    </row>
    <row r="82" spans="1:34" ht="18.75" customHeight="1" x14ac:dyDescent="0.15">
      <c r="A82" s="45">
        <f t="shared" si="27"/>
        <v>80</v>
      </c>
      <c r="B82" s="70" t="s">
        <v>169</v>
      </c>
      <c r="C82" s="48" t="s">
        <v>170</v>
      </c>
      <c r="D82" s="3" t="s">
        <v>33</v>
      </c>
      <c r="E82" s="48" t="s">
        <v>34</v>
      </c>
      <c r="F82" s="48" t="s">
        <v>35</v>
      </c>
      <c r="G82" s="49" t="s">
        <v>171</v>
      </c>
      <c r="H82" s="48">
        <f t="shared" ca="1" si="28"/>
        <v>0</v>
      </c>
      <c r="I82" s="62">
        <v>42690</v>
      </c>
      <c r="J82" s="65">
        <f t="shared" ca="1" si="29"/>
        <v>0</v>
      </c>
      <c r="K82" s="49"/>
      <c r="L82" s="49"/>
      <c r="M82" s="49"/>
      <c r="N82" s="51">
        <f t="shared" ca="1" si="33"/>
        <v>0</v>
      </c>
      <c r="O82" s="67">
        <f t="shared" si="34"/>
        <v>2016</v>
      </c>
      <c r="P82" s="73">
        <f t="shared" ca="1" si="35"/>
        <v>2017</v>
      </c>
      <c r="Q82" s="53">
        <f t="shared" ca="1" si="36"/>
        <v>0</v>
      </c>
      <c r="R82" s="54">
        <f t="shared" ca="1" si="37"/>
        <v>0</v>
      </c>
      <c r="S82" s="55">
        <f t="shared" ca="1" si="38"/>
        <v>0</v>
      </c>
      <c r="T82" s="45"/>
      <c r="U82" s="45"/>
      <c r="V82" s="45"/>
      <c r="W82" s="45"/>
      <c r="X82" s="45"/>
      <c r="Y82" s="73"/>
      <c r="Z82" s="45"/>
      <c r="AA82" s="45"/>
      <c r="AB82" s="45"/>
      <c r="AC82" s="45"/>
      <c r="AD82" s="45"/>
      <c r="AE82" s="56"/>
      <c r="AF82" s="40"/>
      <c r="AG82" s="40"/>
      <c r="AH82" s="75"/>
    </row>
    <row r="83" spans="1:34" ht="18.75" customHeight="1" x14ac:dyDescent="0.15">
      <c r="A83" s="45">
        <f t="shared" si="27"/>
        <v>81</v>
      </c>
      <c r="B83" s="70" t="s">
        <v>172</v>
      </c>
      <c r="C83" s="48" t="s">
        <v>173</v>
      </c>
      <c r="D83" s="3" t="s">
        <v>33</v>
      </c>
      <c r="E83" s="48" t="s">
        <v>34</v>
      </c>
      <c r="F83" s="48" t="s">
        <v>35</v>
      </c>
      <c r="G83" s="49">
        <v>41091</v>
      </c>
      <c r="H83" s="48">
        <f t="shared" ca="1" si="28"/>
        <v>5</v>
      </c>
      <c r="I83" s="62">
        <v>42713</v>
      </c>
      <c r="J83" s="65">
        <f t="shared" ca="1" si="29"/>
        <v>5</v>
      </c>
      <c r="K83" s="49">
        <f t="shared" ref="K83:K96" si="39">DATE(VALUE(LEFT(TEXT($G83,"yyyy:mm:dd"),4))+1,VALUE(MID(TEXT($G83,"yyyy:mm:dd"),6,2)),VALUE(MID(TEXT($G83,"yyyy:mm:dd"),9,2)))</f>
        <v>41456</v>
      </c>
      <c r="L83" s="49">
        <f t="shared" ref="L83:L96" si="40">DATE(VALUE(LEFT(TEXT($G83,"yyyy:mm:dd"),4))+10,VALUE(MID(TEXT($G83,"yyyy:mm:dd"),6,2)),VALUE(MID(TEXT($G83,"yyyy:mm:dd"),9,2)))</f>
        <v>44743</v>
      </c>
      <c r="M83" s="49">
        <f t="shared" ref="M83:M96" si="41">DATE(VALUE(LEFT(TEXT($G83,"yyyy:mm:dd"),4))+20,VALUE(MID(TEXT($G83,"yyyy:mm:dd"),6,2)),VALUE(MID(TEXT($G83,"yyyy:mm:dd"),9,2)))</f>
        <v>48396</v>
      </c>
      <c r="N83" s="51">
        <f t="shared" ca="1" si="33"/>
        <v>5</v>
      </c>
      <c r="O83" s="67">
        <f t="shared" si="34"/>
        <v>2016</v>
      </c>
      <c r="P83" s="73">
        <f t="shared" ca="1" si="35"/>
        <v>2017</v>
      </c>
      <c r="Q83" s="53">
        <f t="shared" ca="1" si="36"/>
        <v>0</v>
      </c>
      <c r="R83" s="54">
        <f t="shared" ca="1" si="37"/>
        <v>5</v>
      </c>
      <c r="S83" s="55">
        <f t="shared" ca="1" si="38"/>
        <v>2</v>
      </c>
      <c r="T83" s="45"/>
      <c r="U83" s="45"/>
      <c r="V83" s="45">
        <v>2</v>
      </c>
      <c r="W83" s="45">
        <v>1</v>
      </c>
      <c r="X83" s="45"/>
      <c r="Y83" s="73"/>
      <c r="Z83" s="45"/>
      <c r="AA83" s="45"/>
      <c r="AB83" s="45"/>
      <c r="AC83" s="45"/>
      <c r="AD83" s="45"/>
      <c r="AE83" s="56"/>
      <c r="AF83" s="57" t="s">
        <v>320</v>
      </c>
      <c r="AG83" s="40"/>
      <c r="AH83" s="75"/>
    </row>
    <row r="84" spans="1:34" ht="18.75" customHeight="1" x14ac:dyDescent="0.15">
      <c r="A84" s="45">
        <f t="shared" si="27"/>
        <v>82</v>
      </c>
      <c r="B84" s="70" t="s">
        <v>174</v>
      </c>
      <c r="C84" s="46" t="s">
        <v>175</v>
      </c>
      <c r="D84" s="3" t="s">
        <v>33</v>
      </c>
      <c r="E84" s="48" t="s">
        <v>34</v>
      </c>
      <c r="F84" s="48" t="s">
        <v>140</v>
      </c>
      <c r="G84" s="49">
        <v>42552</v>
      </c>
      <c r="H84" s="48">
        <f t="shared" ca="1" si="28"/>
        <v>1</v>
      </c>
      <c r="I84" s="59">
        <v>42738</v>
      </c>
      <c r="J84" s="65">
        <f t="shared" ca="1" si="29"/>
        <v>5</v>
      </c>
      <c r="K84" s="49">
        <f t="shared" si="39"/>
        <v>42917</v>
      </c>
      <c r="L84" s="49">
        <f t="shared" si="40"/>
        <v>46204</v>
      </c>
      <c r="M84" s="49">
        <f t="shared" si="41"/>
        <v>49857</v>
      </c>
      <c r="N84" s="51">
        <f t="shared" ca="1" si="33"/>
        <v>2</v>
      </c>
      <c r="O84" s="67">
        <f t="shared" si="34"/>
        <v>2017</v>
      </c>
      <c r="P84" s="73">
        <f t="shared" ca="1" si="35"/>
        <v>2017</v>
      </c>
      <c r="Q84" s="53">
        <f t="shared" ca="1" si="36"/>
        <v>0</v>
      </c>
      <c r="R84" s="54">
        <f t="shared" ca="1" si="37"/>
        <v>2</v>
      </c>
      <c r="S84" s="55">
        <f t="shared" ca="1" si="38"/>
        <v>2</v>
      </c>
      <c r="T84" s="45"/>
      <c r="U84" s="45"/>
      <c r="V84" s="45"/>
      <c r="W84" s="45"/>
      <c r="X84" s="45"/>
      <c r="Y84" s="73"/>
      <c r="Z84" s="45"/>
      <c r="AA84" s="45"/>
      <c r="AB84" s="45"/>
      <c r="AC84" s="45"/>
      <c r="AD84" s="45"/>
      <c r="AE84" s="56"/>
      <c r="AF84" s="40"/>
      <c r="AG84" s="40"/>
      <c r="AH84" s="75"/>
    </row>
    <row r="85" spans="1:34" ht="18.75" customHeight="1" x14ac:dyDescent="0.15">
      <c r="A85" s="45">
        <f t="shared" si="27"/>
        <v>83</v>
      </c>
      <c r="B85" s="70" t="s">
        <v>176</v>
      </c>
      <c r="C85" s="46" t="s">
        <v>177</v>
      </c>
      <c r="D85" s="3" t="s">
        <v>33</v>
      </c>
      <c r="E85" s="48" t="s">
        <v>34</v>
      </c>
      <c r="F85" s="48" t="s">
        <v>35</v>
      </c>
      <c r="G85" s="49">
        <v>40360</v>
      </c>
      <c r="H85" s="48">
        <f t="shared" ca="1" si="28"/>
        <v>7</v>
      </c>
      <c r="I85" s="59">
        <v>42800</v>
      </c>
      <c r="J85" s="65">
        <f t="shared" ca="1" si="29"/>
        <v>5</v>
      </c>
      <c r="K85" s="49">
        <f t="shared" si="39"/>
        <v>40725</v>
      </c>
      <c r="L85" s="49">
        <f t="shared" si="40"/>
        <v>44013</v>
      </c>
      <c r="M85" s="49">
        <f t="shared" si="41"/>
        <v>47665</v>
      </c>
      <c r="N85" s="51">
        <f t="shared" ca="1" si="33"/>
        <v>4</v>
      </c>
      <c r="O85" s="67">
        <f t="shared" si="34"/>
        <v>2017</v>
      </c>
      <c r="P85" s="73">
        <f t="shared" ca="1" si="35"/>
        <v>2017</v>
      </c>
      <c r="Q85" s="53">
        <f t="shared" ca="1" si="36"/>
        <v>0</v>
      </c>
      <c r="R85" s="54">
        <f t="shared" ca="1" si="37"/>
        <v>4</v>
      </c>
      <c r="S85" s="55">
        <f t="shared" ca="1" si="38"/>
        <v>4</v>
      </c>
      <c r="T85" s="45"/>
      <c r="U85" s="45"/>
      <c r="V85" s="45"/>
      <c r="W85" s="45"/>
      <c r="X85" s="45"/>
      <c r="Y85" s="73"/>
      <c r="Z85" s="45"/>
      <c r="AA85" s="45"/>
      <c r="AB85" s="45"/>
      <c r="AC85" s="45"/>
      <c r="AD85" s="45"/>
      <c r="AE85" s="56"/>
      <c r="AF85" s="40"/>
      <c r="AG85" s="40"/>
      <c r="AH85" s="75"/>
    </row>
    <row r="86" spans="1:34" ht="18.75" customHeight="1" x14ac:dyDescent="0.15">
      <c r="A86" s="45">
        <f t="shared" si="27"/>
        <v>84</v>
      </c>
      <c r="B86" s="70" t="s">
        <v>178</v>
      </c>
      <c r="C86" s="46" t="s">
        <v>179</v>
      </c>
      <c r="D86" s="3" t="s">
        <v>33</v>
      </c>
      <c r="E86" s="48" t="s">
        <v>34</v>
      </c>
      <c r="F86" s="48" t="s">
        <v>180</v>
      </c>
      <c r="G86" s="49">
        <v>41455</v>
      </c>
      <c r="H86" s="48">
        <f t="shared" ca="1" si="28"/>
        <v>4</v>
      </c>
      <c r="I86" s="59">
        <v>42800</v>
      </c>
      <c r="J86" s="65">
        <f t="shared" ca="1" si="29"/>
        <v>5</v>
      </c>
      <c r="K86" s="49">
        <f t="shared" si="39"/>
        <v>41820</v>
      </c>
      <c r="L86" s="49">
        <f t="shared" si="40"/>
        <v>45107</v>
      </c>
      <c r="M86" s="49">
        <f t="shared" si="41"/>
        <v>48760</v>
      </c>
      <c r="N86" s="51">
        <f t="shared" ca="1" si="33"/>
        <v>4</v>
      </c>
      <c r="O86" s="67">
        <f t="shared" si="34"/>
        <v>2017</v>
      </c>
      <c r="P86" s="73">
        <f t="shared" ca="1" si="35"/>
        <v>2017</v>
      </c>
      <c r="Q86" s="53">
        <f t="shared" ca="1" si="36"/>
        <v>0</v>
      </c>
      <c r="R86" s="54">
        <f t="shared" ca="1" si="37"/>
        <v>4</v>
      </c>
      <c r="S86" s="55">
        <f t="shared" ca="1" si="38"/>
        <v>3.5</v>
      </c>
      <c r="T86" s="45"/>
      <c r="U86" s="45"/>
      <c r="V86" s="45"/>
      <c r="W86" s="45"/>
      <c r="X86" s="45"/>
      <c r="Y86" s="73">
        <v>0.5</v>
      </c>
      <c r="Z86" s="45"/>
      <c r="AA86" s="45"/>
      <c r="AB86" s="45"/>
      <c r="AC86" s="45"/>
      <c r="AD86" s="45"/>
      <c r="AE86" s="56"/>
      <c r="AF86" s="40"/>
      <c r="AG86" s="40"/>
      <c r="AH86" s="12" t="s">
        <v>344</v>
      </c>
    </row>
    <row r="87" spans="1:34" ht="18.75" customHeight="1" x14ac:dyDescent="0.15">
      <c r="A87" s="45">
        <f t="shared" si="27"/>
        <v>85</v>
      </c>
      <c r="B87" s="70" t="s">
        <v>181</v>
      </c>
      <c r="C87" s="46" t="s">
        <v>182</v>
      </c>
      <c r="D87" s="3" t="s">
        <v>33</v>
      </c>
      <c r="E87" s="48" t="s">
        <v>34</v>
      </c>
      <c r="F87" s="48" t="s">
        <v>35</v>
      </c>
      <c r="G87" s="49">
        <v>41455</v>
      </c>
      <c r="H87" s="48">
        <f t="shared" ca="1" si="28"/>
        <v>4</v>
      </c>
      <c r="I87" s="59">
        <v>42801</v>
      </c>
      <c r="J87" s="65">
        <f t="shared" ca="1" si="29"/>
        <v>5</v>
      </c>
      <c r="K87" s="49">
        <f t="shared" si="39"/>
        <v>41820</v>
      </c>
      <c r="L87" s="49">
        <f t="shared" si="40"/>
        <v>45107</v>
      </c>
      <c r="M87" s="49">
        <f t="shared" si="41"/>
        <v>48760</v>
      </c>
      <c r="N87" s="51">
        <f t="shared" ca="1" si="33"/>
        <v>4</v>
      </c>
      <c r="O87" s="67">
        <f t="shared" si="34"/>
        <v>2017</v>
      </c>
      <c r="P87" s="73">
        <f t="shared" ca="1" si="35"/>
        <v>2017</v>
      </c>
      <c r="Q87" s="53">
        <f t="shared" ca="1" si="36"/>
        <v>0</v>
      </c>
      <c r="R87" s="54">
        <f t="shared" ca="1" si="37"/>
        <v>4</v>
      </c>
      <c r="S87" s="55">
        <f t="shared" ca="1" si="38"/>
        <v>4</v>
      </c>
      <c r="T87" s="45"/>
      <c r="U87" s="45"/>
      <c r="V87" s="45"/>
      <c r="W87" s="45"/>
      <c r="X87" s="45"/>
      <c r="Y87" s="73"/>
      <c r="Z87" s="45"/>
      <c r="AA87" s="45"/>
      <c r="AB87" s="45"/>
      <c r="AC87" s="45"/>
      <c r="AD87" s="45"/>
      <c r="AE87" s="56"/>
      <c r="AF87" s="40"/>
      <c r="AG87" s="40"/>
      <c r="AH87" s="12"/>
    </row>
    <row r="88" spans="1:34" ht="18.75" customHeight="1" x14ac:dyDescent="0.15">
      <c r="A88" s="45">
        <f t="shared" si="27"/>
        <v>86</v>
      </c>
      <c r="B88" s="70" t="s">
        <v>183</v>
      </c>
      <c r="C88" s="46" t="s">
        <v>184</v>
      </c>
      <c r="D88" s="3" t="s">
        <v>33</v>
      </c>
      <c r="E88" s="48" t="s">
        <v>34</v>
      </c>
      <c r="F88" s="48" t="s">
        <v>140</v>
      </c>
      <c r="G88" s="49">
        <v>41456</v>
      </c>
      <c r="H88" s="48">
        <f t="shared" ca="1" si="28"/>
        <v>4</v>
      </c>
      <c r="I88" s="59">
        <v>42807</v>
      </c>
      <c r="J88" s="65">
        <f t="shared" ca="1" si="29"/>
        <v>5</v>
      </c>
      <c r="K88" s="49">
        <f t="shared" si="39"/>
        <v>41821</v>
      </c>
      <c r="L88" s="49">
        <f t="shared" si="40"/>
        <v>45108</v>
      </c>
      <c r="M88" s="49">
        <f t="shared" si="41"/>
        <v>48761</v>
      </c>
      <c r="N88" s="51">
        <f t="shared" ca="1" si="33"/>
        <v>4</v>
      </c>
      <c r="O88" s="67">
        <f t="shared" si="34"/>
        <v>2017</v>
      </c>
      <c r="P88" s="73">
        <f t="shared" ca="1" si="35"/>
        <v>2017</v>
      </c>
      <c r="Q88" s="53">
        <f t="shared" ca="1" si="36"/>
        <v>0</v>
      </c>
      <c r="R88" s="54">
        <f t="shared" ca="1" si="37"/>
        <v>4</v>
      </c>
      <c r="S88" s="55">
        <f t="shared" ca="1" si="38"/>
        <v>4</v>
      </c>
      <c r="T88" s="45"/>
      <c r="U88" s="45"/>
      <c r="V88" s="45"/>
      <c r="W88" s="45"/>
      <c r="X88" s="45"/>
      <c r="Y88" s="73"/>
      <c r="Z88" s="45"/>
      <c r="AA88" s="45"/>
      <c r="AB88" s="45"/>
      <c r="AC88" s="45"/>
      <c r="AD88" s="45"/>
      <c r="AE88" s="56"/>
      <c r="AF88" s="40"/>
      <c r="AG88" s="40"/>
      <c r="AH88" s="12"/>
    </row>
    <row r="89" spans="1:34" ht="18.75" customHeight="1" x14ac:dyDescent="0.15">
      <c r="A89" s="45">
        <f t="shared" si="27"/>
        <v>87</v>
      </c>
      <c r="B89" s="70" t="s">
        <v>185</v>
      </c>
      <c r="C89" s="46" t="s">
        <v>186</v>
      </c>
      <c r="D89" s="3" t="s">
        <v>33</v>
      </c>
      <c r="E89" s="48" t="s">
        <v>34</v>
      </c>
      <c r="F89" s="48" t="s">
        <v>35</v>
      </c>
      <c r="G89" s="49">
        <v>41284</v>
      </c>
      <c r="H89" s="48">
        <f t="shared" ca="1" si="28"/>
        <v>4.47</v>
      </c>
      <c r="I89" s="59">
        <v>42808</v>
      </c>
      <c r="J89" s="65">
        <f t="shared" ca="1" si="29"/>
        <v>5</v>
      </c>
      <c r="K89" s="49">
        <f t="shared" si="39"/>
        <v>41649</v>
      </c>
      <c r="L89" s="49">
        <f t="shared" si="40"/>
        <v>44936</v>
      </c>
      <c r="M89" s="49">
        <f t="shared" si="41"/>
        <v>48589</v>
      </c>
      <c r="N89" s="51">
        <f t="shared" ca="1" si="33"/>
        <v>4</v>
      </c>
      <c r="O89" s="67">
        <f t="shared" si="34"/>
        <v>2017</v>
      </c>
      <c r="P89" s="73">
        <f t="shared" ca="1" si="35"/>
        <v>2017</v>
      </c>
      <c r="Q89" s="53">
        <f t="shared" ca="1" si="36"/>
        <v>0</v>
      </c>
      <c r="R89" s="54">
        <f t="shared" ca="1" si="37"/>
        <v>4</v>
      </c>
      <c r="S89" s="55">
        <f t="shared" ca="1" si="38"/>
        <v>4</v>
      </c>
      <c r="T89" s="45"/>
      <c r="U89" s="45"/>
      <c r="V89" s="45"/>
      <c r="W89" s="45"/>
      <c r="X89" s="45"/>
      <c r="Y89" s="73"/>
      <c r="Z89" s="45"/>
      <c r="AA89" s="45"/>
      <c r="AB89" s="45"/>
      <c r="AC89" s="45"/>
      <c r="AD89" s="45"/>
      <c r="AE89" s="56"/>
      <c r="AF89" s="40"/>
      <c r="AG89" s="40"/>
      <c r="AH89" s="12"/>
    </row>
    <row r="90" spans="1:34" customFormat="1" ht="14.25" hidden="1" x14ac:dyDescent="0.15">
      <c r="A90" s="1">
        <f t="shared" si="27"/>
        <v>88</v>
      </c>
      <c r="B90" s="20" t="s">
        <v>187</v>
      </c>
      <c r="C90" s="2" t="s">
        <v>188</v>
      </c>
      <c r="D90" s="3" t="s">
        <v>33</v>
      </c>
      <c r="E90" s="3" t="s">
        <v>34</v>
      </c>
      <c r="F90" s="3" t="s">
        <v>69</v>
      </c>
      <c r="G90" s="4">
        <v>41100</v>
      </c>
      <c r="H90" s="3">
        <f t="shared" ca="1" si="28"/>
        <v>4.9800000000000004</v>
      </c>
      <c r="I90" s="11">
        <v>42809</v>
      </c>
      <c r="J90" s="17">
        <f t="shared" ca="1" si="29"/>
        <v>5</v>
      </c>
      <c r="K90" s="4">
        <f t="shared" si="39"/>
        <v>41465</v>
      </c>
      <c r="L90" s="4">
        <f t="shared" si="40"/>
        <v>44752</v>
      </c>
      <c r="M90" s="4">
        <f t="shared" si="41"/>
        <v>48405</v>
      </c>
      <c r="N90" s="5">
        <f t="shared" ca="1" si="33"/>
        <v>4</v>
      </c>
      <c r="O90" s="18">
        <f t="shared" si="34"/>
        <v>2017</v>
      </c>
      <c r="P90" s="7">
        <f t="shared" ca="1" si="35"/>
        <v>2017</v>
      </c>
      <c r="Q90" s="8">
        <f t="shared" ca="1" si="36"/>
        <v>0</v>
      </c>
      <c r="R90" s="9">
        <f t="shared" ca="1" si="37"/>
        <v>4</v>
      </c>
      <c r="S90" s="10">
        <f t="shared" ca="1" si="38"/>
        <v>4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23">
        <v>0</v>
      </c>
      <c r="AF90" s="24"/>
      <c r="AG90" s="24"/>
      <c r="AH90" s="44"/>
    </row>
    <row r="91" spans="1:34" ht="18.75" customHeight="1" x14ac:dyDescent="0.15">
      <c r="A91" s="45">
        <f t="shared" si="27"/>
        <v>89</v>
      </c>
      <c r="B91" s="70" t="s">
        <v>189</v>
      </c>
      <c r="C91" s="46" t="s">
        <v>190</v>
      </c>
      <c r="D91" s="3" t="s">
        <v>33</v>
      </c>
      <c r="E91" s="48" t="s">
        <v>34</v>
      </c>
      <c r="F91" s="48" t="s">
        <v>35</v>
      </c>
      <c r="G91" s="49">
        <v>40004</v>
      </c>
      <c r="H91" s="48">
        <f t="shared" ca="1" si="28"/>
        <v>7.98</v>
      </c>
      <c r="I91" s="59">
        <v>42811</v>
      </c>
      <c r="J91" s="65">
        <f t="shared" ca="1" si="29"/>
        <v>5</v>
      </c>
      <c r="K91" s="49">
        <f t="shared" si="39"/>
        <v>40369</v>
      </c>
      <c r="L91" s="49">
        <f t="shared" si="40"/>
        <v>43656</v>
      </c>
      <c r="M91" s="49">
        <f t="shared" si="41"/>
        <v>47309</v>
      </c>
      <c r="N91" s="51">
        <f t="shared" ca="1" si="33"/>
        <v>3</v>
      </c>
      <c r="O91" s="67">
        <f t="shared" si="34"/>
        <v>2017</v>
      </c>
      <c r="P91" s="73">
        <f t="shared" ca="1" si="35"/>
        <v>2017</v>
      </c>
      <c r="Q91" s="53">
        <f t="shared" ca="1" si="36"/>
        <v>0</v>
      </c>
      <c r="R91" s="54">
        <f t="shared" ca="1" si="37"/>
        <v>3</v>
      </c>
      <c r="S91" s="55">
        <f t="shared" ca="1" si="38"/>
        <v>3</v>
      </c>
      <c r="T91" s="45"/>
      <c r="U91" s="45"/>
      <c r="V91" s="45"/>
      <c r="W91" s="45"/>
      <c r="X91" s="45"/>
      <c r="Y91" s="73"/>
      <c r="Z91" s="45"/>
      <c r="AA91" s="45"/>
      <c r="AB91" s="45"/>
      <c r="AC91" s="45"/>
      <c r="AD91" s="45"/>
      <c r="AE91" s="56"/>
      <c r="AF91" s="40"/>
      <c r="AG91" s="40"/>
      <c r="AH91" s="76"/>
    </row>
    <row r="92" spans="1:34" ht="18.75" customHeight="1" x14ac:dyDescent="0.15">
      <c r="A92" s="45">
        <f t="shared" si="27"/>
        <v>90</v>
      </c>
      <c r="B92" s="70" t="s">
        <v>240</v>
      </c>
      <c r="C92" s="46" t="s">
        <v>241</v>
      </c>
      <c r="D92" s="3" t="s">
        <v>33</v>
      </c>
      <c r="E92" s="48" t="s">
        <v>229</v>
      </c>
      <c r="F92" s="48" t="s">
        <v>35</v>
      </c>
      <c r="G92" s="49">
        <v>41090</v>
      </c>
      <c r="H92" s="48">
        <f t="shared" ca="1" si="28"/>
        <v>5</v>
      </c>
      <c r="I92" s="59">
        <v>42814</v>
      </c>
      <c r="J92" s="65">
        <f t="shared" ca="1" si="29"/>
        <v>5</v>
      </c>
      <c r="K92" s="49">
        <f t="shared" si="39"/>
        <v>41455</v>
      </c>
      <c r="L92" s="49">
        <f t="shared" si="40"/>
        <v>44742</v>
      </c>
      <c r="M92" s="49">
        <f t="shared" si="41"/>
        <v>48395</v>
      </c>
      <c r="N92" s="51">
        <f t="shared" ca="1" si="33"/>
        <v>3</v>
      </c>
      <c r="O92" s="67">
        <f t="shared" si="34"/>
        <v>2017</v>
      </c>
      <c r="P92" s="73">
        <f t="shared" ca="1" si="35"/>
        <v>2017</v>
      </c>
      <c r="Q92" s="53">
        <f t="shared" ca="1" si="36"/>
        <v>0</v>
      </c>
      <c r="R92" s="54">
        <f t="shared" ca="1" si="37"/>
        <v>3</v>
      </c>
      <c r="S92" s="55">
        <f t="shared" ca="1" si="38"/>
        <v>0</v>
      </c>
      <c r="T92" s="45"/>
      <c r="U92" s="45"/>
      <c r="V92" s="45"/>
      <c r="W92" s="45"/>
      <c r="X92" s="45"/>
      <c r="Y92" s="73">
        <v>3</v>
      </c>
      <c r="Z92" s="45"/>
      <c r="AA92" s="45"/>
      <c r="AB92" s="45"/>
      <c r="AC92" s="45"/>
      <c r="AD92" s="45"/>
      <c r="AE92" s="56"/>
      <c r="AF92" s="40"/>
      <c r="AG92" s="40"/>
      <c r="AH92" s="76" t="s">
        <v>345</v>
      </c>
    </row>
    <row r="93" spans="1:34" ht="18.75" customHeight="1" x14ac:dyDescent="0.15">
      <c r="A93" s="45">
        <f t="shared" si="27"/>
        <v>91</v>
      </c>
      <c r="B93" s="70" t="s">
        <v>191</v>
      </c>
      <c r="C93" s="46" t="s">
        <v>192</v>
      </c>
      <c r="D93" s="3" t="s">
        <v>33</v>
      </c>
      <c r="E93" s="48" t="s">
        <v>34</v>
      </c>
      <c r="F93" s="48" t="s">
        <v>35</v>
      </c>
      <c r="G93" s="49">
        <v>41456</v>
      </c>
      <c r="H93" s="48">
        <f t="shared" ca="1" si="28"/>
        <v>4</v>
      </c>
      <c r="I93" s="59">
        <v>42814</v>
      </c>
      <c r="J93" s="65">
        <f t="shared" ca="1" si="29"/>
        <v>5</v>
      </c>
      <c r="K93" s="49">
        <f t="shared" si="39"/>
        <v>41821</v>
      </c>
      <c r="L93" s="49">
        <f t="shared" si="40"/>
        <v>45108</v>
      </c>
      <c r="M93" s="49">
        <f t="shared" si="41"/>
        <v>48761</v>
      </c>
      <c r="N93" s="51">
        <f t="shared" ca="1" si="33"/>
        <v>3</v>
      </c>
      <c r="O93" s="67">
        <f t="shared" si="34"/>
        <v>2017</v>
      </c>
      <c r="P93" s="73">
        <f t="shared" ca="1" si="35"/>
        <v>2017</v>
      </c>
      <c r="Q93" s="53">
        <f t="shared" ca="1" si="36"/>
        <v>0</v>
      </c>
      <c r="R93" s="54">
        <f t="shared" ca="1" si="37"/>
        <v>3</v>
      </c>
      <c r="S93" s="55">
        <f t="shared" ca="1" si="38"/>
        <v>3</v>
      </c>
      <c r="T93" s="45"/>
      <c r="U93" s="45"/>
      <c r="V93" s="45"/>
      <c r="W93" s="45"/>
      <c r="X93" s="45"/>
      <c r="Y93" s="73"/>
      <c r="Z93" s="45"/>
      <c r="AA93" s="45"/>
      <c r="AB93" s="45"/>
      <c r="AC93" s="45"/>
      <c r="AD93" s="45"/>
      <c r="AE93" s="56"/>
      <c r="AF93" s="40"/>
      <c r="AG93" s="40"/>
      <c r="AH93" s="76"/>
    </row>
    <row r="94" spans="1:34" ht="18.75" customHeight="1" x14ac:dyDescent="0.15">
      <c r="A94" s="45">
        <f t="shared" si="27"/>
        <v>92</v>
      </c>
      <c r="B94" s="70" t="s">
        <v>193</v>
      </c>
      <c r="C94" s="46" t="s">
        <v>194</v>
      </c>
      <c r="D94" s="3" t="s">
        <v>33</v>
      </c>
      <c r="E94" s="48" t="s">
        <v>34</v>
      </c>
      <c r="F94" s="48" t="s">
        <v>140</v>
      </c>
      <c r="G94" s="49">
        <v>41465</v>
      </c>
      <c r="H94" s="48">
        <f t="shared" ca="1" si="28"/>
        <v>3.98</v>
      </c>
      <c r="I94" s="59">
        <v>42821</v>
      </c>
      <c r="J94" s="65">
        <f t="shared" ca="1" si="29"/>
        <v>5</v>
      </c>
      <c r="K94" s="49">
        <f t="shared" si="39"/>
        <v>41830</v>
      </c>
      <c r="L94" s="49">
        <f t="shared" si="40"/>
        <v>45117</v>
      </c>
      <c r="M94" s="49">
        <f t="shared" si="41"/>
        <v>48770</v>
      </c>
      <c r="N94" s="51">
        <f t="shared" ca="1" si="33"/>
        <v>3</v>
      </c>
      <c r="O94" s="67">
        <f t="shared" si="34"/>
        <v>2017</v>
      </c>
      <c r="P94" s="73">
        <f t="shared" ca="1" si="35"/>
        <v>2017</v>
      </c>
      <c r="Q94" s="53">
        <f t="shared" ca="1" si="36"/>
        <v>0</v>
      </c>
      <c r="R94" s="54">
        <f t="shared" ca="1" si="37"/>
        <v>3</v>
      </c>
      <c r="S94" s="55">
        <f t="shared" ca="1" si="38"/>
        <v>3</v>
      </c>
      <c r="T94" s="45"/>
      <c r="U94" s="45"/>
      <c r="V94" s="45"/>
      <c r="W94" s="45"/>
      <c r="X94" s="45"/>
      <c r="Y94" s="73"/>
      <c r="Z94" s="45"/>
      <c r="AA94" s="45"/>
      <c r="AB94" s="45"/>
      <c r="AC94" s="45"/>
      <c r="AD94" s="45"/>
      <c r="AE94" s="56"/>
      <c r="AF94" s="40"/>
      <c r="AG94" s="40"/>
      <c r="AH94" s="76"/>
    </row>
    <row r="95" spans="1:34" ht="18.75" customHeight="1" x14ac:dyDescent="0.15">
      <c r="A95" s="45">
        <f t="shared" si="27"/>
        <v>93</v>
      </c>
      <c r="B95" s="70" t="s">
        <v>195</v>
      </c>
      <c r="C95" s="46" t="s">
        <v>196</v>
      </c>
      <c r="D95" s="3" t="s">
        <v>33</v>
      </c>
      <c r="E95" s="48" t="s">
        <v>34</v>
      </c>
      <c r="F95" s="48" t="s">
        <v>35</v>
      </c>
      <c r="G95" s="49">
        <v>41456</v>
      </c>
      <c r="H95" s="48">
        <f t="shared" ca="1" si="28"/>
        <v>4</v>
      </c>
      <c r="I95" s="59">
        <v>42830</v>
      </c>
      <c r="J95" s="65">
        <f t="shared" ca="1" si="29"/>
        <v>5</v>
      </c>
      <c r="K95" s="49">
        <f t="shared" si="39"/>
        <v>41821</v>
      </c>
      <c r="L95" s="49">
        <f t="shared" si="40"/>
        <v>45108</v>
      </c>
      <c r="M95" s="49">
        <f t="shared" si="41"/>
        <v>48761</v>
      </c>
      <c r="N95" s="51">
        <f t="shared" ca="1" si="33"/>
        <v>3</v>
      </c>
      <c r="O95" s="67">
        <f t="shared" si="34"/>
        <v>2017</v>
      </c>
      <c r="P95" s="73">
        <f t="shared" ca="1" si="35"/>
        <v>2017</v>
      </c>
      <c r="Q95" s="53">
        <f t="shared" ca="1" si="36"/>
        <v>0</v>
      </c>
      <c r="R95" s="54">
        <f t="shared" ca="1" si="37"/>
        <v>3</v>
      </c>
      <c r="S95" s="55">
        <f t="shared" ca="1" si="38"/>
        <v>3</v>
      </c>
      <c r="T95" s="45"/>
      <c r="U95" s="45"/>
      <c r="V95" s="45"/>
      <c r="W95" s="45"/>
      <c r="X95" s="45"/>
      <c r="Y95" s="73"/>
      <c r="Z95" s="45"/>
      <c r="AA95" s="45"/>
      <c r="AB95" s="45"/>
      <c r="AC95" s="45"/>
      <c r="AD95" s="45"/>
      <c r="AE95" s="56"/>
      <c r="AF95" s="40"/>
      <c r="AG95" s="40"/>
      <c r="AH95" s="79"/>
    </row>
    <row r="96" spans="1:34" ht="18.75" customHeight="1" x14ac:dyDescent="0.15">
      <c r="A96" s="45">
        <f t="shared" si="27"/>
        <v>94</v>
      </c>
      <c r="B96" s="70" t="s">
        <v>197</v>
      </c>
      <c r="C96" s="46" t="s">
        <v>198</v>
      </c>
      <c r="D96" s="3" t="s">
        <v>33</v>
      </c>
      <c r="E96" s="48" t="s">
        <v>34</v>
      </c>
      <c r="F96" s="48" t="s">
        <v>35</v>
      </c>
      <c r="G96" s="49">
        <v>42546</v>
      </c>
      <c r="H96" s="48">
        <f t="shared" ca="1" si="28"/>
        <v>1.01</v>
      </c>
      <c r="I96" s="59">
        <v>42843</v>
      </c>
      <c r="J96" s="65">
        <f t="shared" ca="1" si="29"/>
        <v>5</v>
      </c>
      <c r="K96" s="49">
        <f t="shared" si="39"/>
        <v>42911</v>
      </c>
      <c r="L96" s="49">
        <f t="shared" si="40"/>
        <v>46198</v>
      </c>
      <c r="M96" s="49">
        <f t="shared" si="41"/>
        <v>49851</v>
      </c>
      <c r="N96" s="51">
        <f t="shared" ca="1" si="33"/>
        <v>2</v>
      </c>
      <c r="O96" s="67">
        <f t="shared" si="34"/>
        <v>2017</v>
      </c>
      <c r="P96" s="73">
        <f t="shared" ca="1" si="35"/>
        <v>2017</v>
      </c>
      <c r="Q96" s="53">
        <f t="shared" ca="1" si="36"/>
        <v>0</v>
      </c>
      <c r="R96" s="54">
        <f t="shared" ca="1" si="37"/>
        <v>2</v>
      </c>
      <c r="S96" s="55">
        <f t="shared" ca="1" si="38"/>
        <v>1</v>
      </c>
      <c r="T96" s="45"/>
      <c r="U96" s="45"/>
      <c r="V96" s="45"/>
      <c r="W96" s="45"/>
      <c r="X96" s="45"/>
      <c r="Y96" s="73">
        <v>1</v>
      </c>
      <c r="Z96" s="45"/>
      <c r="AA96" s="45"/>
      <c r="AB96" s="45"/>
      <c r="AC96" s="45"/>
      <c r="AD96" s="45"/>
      <c r="AE96" s="56"/>
      <c r="AF96" s="40"/>
      <c r="AG96" s="40"/>
      <c r="AH96" s="79" t="s">
        <v>347</v>
      </c>
    </row>
    <row r="97" spans="1:34" ht="18.75" customHeight="1" x14ac:dyDescent="0.15">
      <c r="A97" s="45">
        <f t="shared" si="27"/>
        <v>95</v>
      </c>
      <c r="B97" s="70" t="s">
        <v>199</v>
      </c>
      <c r="C97" s="46" t="s">
        <v>200</v>
      </c>
      <c r="D97" s="3" t="s">
        <v>33</v>
      </c>
      <c r="E97" s="48" t="s">
        <v>34</v>
      </c>
      <c r="F97" s="48" t="s">
        <v>35</v>
      </c>
      <c r="G97" s="49" t="s">
        <v>171</v>
      </c>
      <c r="H97" s="48">
        <f t="shared" ca="1" si="28"/>
        <v>0</v>
      </c>
      <c r="I97" s="59">
        <v>42843</v>
      </c>
      <c r="J97" s="65">
        <f t="shared" ca="1" si="29"/>
        <v>0</v>
      </c>
      <c r="K97" s="49"/>
      <c r="L97" s="49"/>
      <c r="M97" s="49"/>
      <c r="N97" s="51">
        <f t="shared" ca="1" si="33"/>
        <v>0</v>
      </c>
      <c r="O97" s="67">
        <f t="shared" si="34"/>
        <v>2017</v>
      </c>
      <c r="P97" s="73">
        <f t="shared" ca="1" si="35"/>
        <v>2017</v>
      </c>
      <c r="Q97" s="53">
        <f t="shared" ca="1" si="36"/>
        <v>0</v>
      </c>
      <c r="R97" s="54">
        <f t="shared" ca="1" si="37"/>
        <v>0</v>
      </c>
      <c r="S97" s="55">
        <f t="shared" ca="1" si="38"/>
        <v>0</v>
      </c>
      <c r="T97" s="45"/>
      <c r="U97" s="45"/>
      <c r="V97" s="45"/>
      <c r="W97" s="45"/>
      <c r="X97" s="45"/>
      <c r="Y97" s="73"/>
      <c r="Z97" s="45"/>
      <c r="AA97" s="45"/>
      <c r="AB97" s="45"/>
      <c r="AC97" s="45"/>
      <c r="AD97" s="45"/>
      <c r="AE97" s="56"/>
      <c r="AF97" s="40"/>
      <c r="AG97" s="40"/>
      <c r="AH97" s="79"/>
    </row>
    <row r="98" spans="1:34" ht="18.75" customHeight="1" x14ac:dyDescent="0.15">
      <c r="A98" s="45">
        <f t="shared" si="27"/>
        <v>96</v>
      </c>
      <c r="B98" s="70" t="s">
        <v>201</v>
      </c>
      <c r="C98" s="46" t="s">
        <v>202</v>
      </c>
      <c r="D98" s="3" t="s">
        <v>33</v>
      </c>
      <c r="E98" s="48" t="s">
        <v>34</v>
      </c>
      <c r="F98" s="48" t="s">
        <v>35</v>
      </c>
      <c r="G98" s="49">
        <v>41455</v>
      </c>
      <c r="H98" s="48">
        <f t="shared" ca="1" si="28"/>
        <v>4</v>
      </c>
      <c r="I98" s="59">
        <v>42844</v>
      </c>
      <c r="J98" s="65">
        <f t="shared" ca="1" si="29"/>
        <v>5</v>
      </c>
      <c r="K98" s="49">
        <f t="shared" ref="K98:K105" si="42">DATE(VALUE(LEFT(TEXT($G98,"yyyy:mm:dd"),4))+1,VALUE(MID(TEXT($G98,"yyyy:mm:dd"),6,2)),VALUE(MID(TEXT($G98,"yyyy:mm:dd"),9,2)))</f>
        <v>41820</v>
      </c>
      <c r="L98" s="49">
        <f t="shared" ref="L98:L105" si="43">DATE(VALUE(LEFT(TEXT($G98,"yyyy:mm:dd"),4))+10,VALUE(MID(TEXT($G98,"yyyy:mm:dd"),6,2)),VALUE(MID(TEXT($G98,"yyyy:mm:dd"),9,2)))</f>
        <v>45107</v>
      </c>
      <c r="M98" s="49">
        <f t="shared" ref="M98:M105" si="44">DATE(VALUE(LEFT(TEXT($G98,"yyyy:mm:dd"),4))+20,VALUE(MID(TEXT($G98,"yyyy:mm:dd"),6,2)),VALUE(MID(TEXT($G98,"yyyy:mm:dd"),9,2)))</f>
        <v>48760</v>
      </c>
      <c r="N98" s="51">
        <f t="shared" ca="1" si="33"/>
        <v>3</v>
      </c>
      <c r="O98" s="67">
        <f t="shared" si="34"/>
        <v>2017</v>
      </c>
      <c r="P98" s="73">
        <f t="shared" ca="1" si="35"/>
        <v>2017</v>
      </c>
      <c r="Q98" s="53">
        <f t="shared" ca="1" si="36"/>
        <v>0</v>
      </c>
      <c r="R98" s="54">
        <f t="shared" ca="1" si="37"/>
        <v>3</v>
      </c>
      <c r="S98" s="55">
        <f t="shared" ca="1" si="38"/>
        <v>0</v>
      </c>
      <c r="T98" s="45"/>
      <c r="U98" s="45"/>
      <c r="V98" s="45"/>
      <c r="W98" s="45"/>
      <c r="X98" s="45">
        <v>1</v>
      </c>
      <c r="Y98" s="73">
        <v>2</v>
      </c>
      <c r="Z98" s="45"/>
      <c r="AA98" s="45"/>
      <c r="AB98" s="45"/>
      <c r="AC98" s="45"/>
      <c r="AD98" s="45"/>
      <c r="AE98" s="56"/>
      <c r="AF98" s="40"/>
      <c r="AG98" s="58" t="s">
        <v>321</v>
      </c>
      <c r="AH98" s="77" t="s">
        <v>348</v>
      </c>
    </row>
    <row r="99" spans="1:34" ht="18.75" customHeight="1" x14ac:dyDescent="0.15">
      <c r="A99" s="45">
        <f t="shared" si="27"/>
        <v>97</v>
      </c>
      <c r="B99" s="70" t="s">
        <v>203</v>
      </c>
      <c r="C99" s="46" t="s">
        <v>204</v>
      </c>
      <c r="D99" s="3" t="s">
        <v>33</v>
      </c>
      <c r="E99" s="48" t="s">
        <v>34</v>
      </c>
      <c r="F99" s="48" t="s">
        <v>35</v>
      </c>
      <c r="G99" s="49">
        <v>41634</v>
      </c>
      <c r="H99" s="48">
        <f t="shared" ca="1" si="28"/>
        <v>3.51</v>
      </c>
      <c r="I99" s="59">
        <v>42844</v>
      </c>
      <c r="J99" s="65">
        <f t="shared" ca="1" si="29"/>
        <v>5</v>
      </c>
      <c r="K99" s="49">
        <f t="shared" si="42"/>
        <v>41999</v>
      </c>
      <c r="L99" s="49">
        <f t="shared" si="43"/>
        <v>45286</v>
      </c>
      <c r="M99" s="49">
        <f t="shared" si="44"/>
        <v>48939</v>
      </c>
      <c r="N99" s="51">
        <f t="shared" ca="1" si="33"/>
        <v>3</v>
      </c>
      <c r="O99" s="67">
        <f t="shared" si="34"/>
        <v>2017</v>
      </c>
      <c r="P99" s="73">
        <f t="shared" ca="1" si="35"/>
        <v>2017</v>
      </c>
      <c r="Q99" s="53">
        <f t="shared" ca="1" si="36"/>
        <v>0</v>
      </c>
      <c r="R99" s="54">
        <f t="shared" ca="1" si="37"/>
        <v>3</v>
      </c>
      <c r="S99" s="55">
        <f t="shared" ca="1" si="38"/>
        <v>2</v>
      </c>
      <c r="T99" s="45"/>
      <c r="U99" s="45"/>
      <c r="V99" s="45"/>
      <c r="W99" s="45"/>
      <c r="X99" s="45"/>
      <c r="Y99" s="73">
        <v>1</v>
      </c>
      <c r="Z99" s="45"/>
      <c r="AA99" s="45"/>
      <c r="AB99" s="45"/>
      <c r="AC99" s="45"/>
      <c r="AD99" s="45"/>
      <c r="AE99" s="56"/>
      <c r="AF99" s="40"/>
      <c r="AG99" s="40"/>
      <c r="AH99" s="79" t="s">
        <v>350</v>
      </c>
    </row>
    <row r="100" spans="1:34" ht="18.75" customHeight="1" x14ac:dyDescent="0.15">
      <c r="A100" s="45">
        <f t="shared" si="27"/>
        <v>98</v>
      </c>
      <c r="B100" s="70" t="s">
        <v>205</v>
      </c>
      <c r="C100" s="46" t="s">
        <v>206</v>
      </c>
      <c r="D100" s="3" t="s">
        <v>33</v>
      </c>
      <c r="E100" s="48" t="s">
        <v>34</v>
      </c>
      <c r="F100" s="48" t="s">
        <v>35</v>
      </c>
      <c r="G100" s="49">
        <v>41485</v>
      </c>
      <c r="H100" s="48">
        <f t="shared" ca="1" si="28"/>
        <v>3.92</v>
      </c>
      <c r="I100" s="59">
        <v>42844</v>
      </c>
      <c r="J100" s="48">
        <f t="shared" ca="1" si="29"/>
        <v>5</v>
      </c>
      <c r="K100" s="49">
        <f t="shared" si="42"/>
        <v>41850</v>
      </c>
      <c r="L100" s="49">
        <f t="shared" si="43"/>
        <v>45137</v>
      </c>
      <c r="M100" s="49">
        <f t="shared" si="44"/>
        <v>48790</v>
      </c>
      <c r="N100" s="51">
        <f t="shared" ca="1" si="33"/>
        <v>3</v>
      </c>
      <c r="O100" s="52">
        <f t="shared" si="34"/>
        <v>2017</v>
      </c>
      <c r="P100" s="73">
        <f t="shared" ca="1" si="35"/>
        <v>2017</v>
      </c>
      <c r="Q100" s="53">
        <f t="shared" ca="1" si="36"/>
        <v>0</v>
      </c>
      <c r="R100" s="54">
        <f t="shared" ca="1" si="37"/>
        <v>3</v>
      </c>
      <c r="S100" s="55">
        <f t="shared" ca="1" si="38"/>
        <v>3</v>
      </c>
      <c r="T100" s="45"/>
      <c r="U100" s="45"/>
      <c r="V100" s="45"/>
      <c r="W100" s="45"/>
      <c r="X100" s="45"/>
      <c r="Y100" s="73"/>
      <c r="Z100" s="45"/>
      <c r="AA100" s="45"/>
      <c r="AB100" s="45"/>
      <c r="AC100" s="45"/>
      <c r="AD100" s="45"/>
      <c r="AE100" s="56"/>
      <c r="AF100" s="40"/>
      <c r="AG100" s="40"/>
      <c r="AH100" s="79"/>
    </row>
    <row r="101" spans="1:34" ht="18.75" customHeight="1" x14ac:dyDescent="0.15">
      <c r="A101" s="45">
        <f t="shared" si="27"/>
        <v>99</v>
      </c>
      <c r="B101" s="70" t="s">
        <v>207</v>
      </c>
      <c r="C101" s="46" t="s">
        <v>208</v>
      </c>
      <c r="D101" s="3" t="s">
        <v>33</v>
      </c>
      <c r="E101" s="48" t="s">
        <v>34</v>
      </c>
      <c r="F101" s="48" t="s">
        <v>35</v>
      </c>
      <c r="G101" s="49">
        <v>39661</v>
      </c>
      <c r="H101" s="48">
        <f t="shared" ca="1" si="28"/>
        <v>8.92</v>
      </c>
      <c r="I101" s="59">
        <v>42857</v>
      </c>
      <c r="J101" s="48">
        <f t="shared" ca="1" si="29"/>
        <v>5</v>
      </c>
      <c r="K101" s="49">
        <f t="shared" si="42"/>
        <v>40026</v>
      </c>
      <c r="L101" s="49">
        <f t="shared" si="43"/>
        <v>43313</v>
      </c>
      <c r="M101" s="49">
        <f t="shared" si="44"/>
        <v>46966</v>
      </c>
      <c r="N101" s="51">
        <f t="shared" ca="1" si="33"/>
        <v>3</v>
      </c>
      <c r="O101" s="52">
        <f t="shared" si="34"/>
        <v>2017</v>
      </c>
      <c r="P101" s="73">
        <f t="shared" ca="1" si="35"/>
        <v>2017</v>
      </c>
      <c r="Q101" s="53">
        <f t="shared" ca="1" si="36"/>
        <v>0</v>
      </c>
      <c r="R101" s="54">
        <f t="shared" ca="1" si="37"/>
        <v>3</v>
      </c>
      <c r="S101" s="55">
        <f t="shared" ca="1" si="38"/>
        <v>2.5</v>
      </c>
      <c r="T101" s="45"/>
      <c r="U101" s="45"/>
      <c r="V101" s="45"/>
      <c r="W101" s="45"/>
      <c r="X101" s="45">
        <v>0.5</v>
      </c>
      <c r="Y101" s="73"/>
      <c r="Z101" s="45"/>
      <c r="AA101" s="45"/>
      <c r="AB101" s="45"/>
      <c r="AC101" s="45"/>
      <c r="AD101" s="45"/>
      <c r="AE101" s="56"/>
      <c r="AF101" s="40"/>
      <c r="AG101" s="40" t="s">
        <v>385</v>
      </c>
      <c r="AH101" s="79"/>
    </row>
    <row r="102" spans="1:34" ht="18.75" customHeight="1" x14ac:dyDescent="0.15">
      <c r="A102" s="45">
        <f t="shared" ref="A102:A112" si="45">ROW()-2</f>
        <v>100</v>
      </c>
      <c r="B102" s="70" t="s">
        <v>242</v>
      </c>
      <c r="C102" s="46" t="s">
        <v>243</v>
      </c>
      <c r="D102" s="3" t="s">
        <v>33</v>
      </c>
      <c r="E102" s="48" t="s">
        <v>229</v>
      </c>
      <c r="F102" s="48" t="s">
        <v>35</v>
      </c>
      <c r="G102" s="49">
        <v>42185</v>
      </c>
      <c r="H102" s="48">
        <f t="shared" ref="H102:H112" ca="1" si="46">IF(G102="退休",20,IF(ISNUMBER(G102)=FALSE,0,ROUND((TODAY()-G102)/365,2)))</f>
        <v>2</v>
      </c>
      <c r="I102" s="59">
        <v>42857</v>
      </c>
      <c r="J102" s="48">
        <f t="shared" ref="J102:J112" ca="1" si="47">IF(H102&lt;1,0,IF(H102&lt;10,5,IF(H102&lt;20,10,15)))</f>
        <v>5</v>
      </c>
      <c r="K102" s="49">
        <f t="shared" si="42"/>
        <v>42551</v>
      </c>
      <c r="L102" s="49">
        <f t="shared" si="43"/>
        <v>45838</v>
      </c>
      <c r="M102" s="49">
        <f t="shared" si="44"/>
        <v>49490</v>
      </c>
      <c r="N102" s="51">
        <f t="shared" ref="N102:N112" ca="1" si="48">IF(AND(K102="",L102="",M102=""),IF(YEAR(TODAY())=YEAR(I102),ROUNDDOWN((DATE(VALUE(YEAR(I102)),12,31)-I102+1)/(IF(OR(AND(MOD(YEAR(TODAY()),4)=0,MOD(YEAR(TODAY()),100)&lt;&gt;0),MOD(YEAR(TODAY()),400)=0),366,365))*J102,0),J102),IF(H102&gt;=20,IF(YEAR(TODAY())=YEAR(I102),IF(M102&gt;=I102,ROUNDDOWN((DATE(VALUE(YEAR(I102)),12,31)-I102+1)/(IF(OR(AND(MOD(YEAR(TODAY()),4)=0,MOD(YEAR(TODAY()),100)&lt;&gt;0),MOD(YEAR(TODAY()),400)=0),366,365))*10,0),ROUNDDOWN((DATE(VALUE(YEAR(I102)),12,31)-I102+1)/(IF(OR(AND(MOD(YEAR(TODAY()),4)=0,MOD(YEAR(TODAY()),100)&lt;&gt;0),MOD(YEAR(TODAY()),400)=0),366,365))*15,0)),IF(YEAR(M102)=YEAR(TODAY()),10,15)),IF(H102&gt;=10,IF(YEAR(TODAY())=YEAR(I102),IF(L102&gt;=I102,ROUNDDOWN((DATE(VALUE(YEAR(I102)),12,31)-I102+1)/(IF(OR(AND(MOD(YEAR(TODAY()),4)=0,MOD(YEAR(TODAY()),100)&lt;&gt;0),MOD(YEAR(TODAY()),400)=0),366,365))*5,0),ROUNDDOWN((DATE(VALUE(YEAR(I102)),12,31)-I102+1)/(IF(OR(AND(MOD(YEAR(TODAY()),4)=0,MOD(YEAR(TODAY()),100)&lt;&gt;0),MOD(YEAR(TODAY()),400)=0),366,365))*10,0)),IF(YEAR(L102)=YEAR(TODAY()),5,10)),IF(H102&gt;=1,IF(YEAR(TODAY())=YEAR(I102),IF(K102&gt;I102,ROUNDDOWN((DATE(VALUE(YEAR(I102)),12,31)-K102+1)/(IF(OR(AND(MOD(YEAR(TODAY()),4)=0,MOD(YEAR(TODAY()),100)&lt;&gt;0),MOD(YEAR(TODAY()),400)=0),366,365))*5,0),ROUNDDOWN((DATE(VALUE(YEAR(I102)),12,31)-I102+1)/(IF(OR(AND(MOD(YEAR(TODAY()),4)=0,MOD(YEAR(TODAY()),100)&lt;&gt;0),MOD(YEAR(TODAY()),400)=0),366,365))*5,0)),IF(YEAR(K102)=YEAR(TODAY()),ROUNDDOWN((DATE(VALUE(YEAR(K102)),12,31)-K102+1)/(IF(OR(AND(MOD(YEAR(TODAY()),4)=0,MOD(YEAR(TODAY()),100)&lt;&gt;0),MOD(YEAR(TODAY()),400)=0),366,365))*5,0),5)),0))))</f>
        <v>3</v>
      </c>
      <c r="O102" s="52">
        <f t="shared" ref="O102:O112" si="49">YEAR(I102)</f>
        <v>2017</v>
      </c>
      <c r="P102" s="73">
        <f t="shared" ref="P102:P112" ca="1" si="50">YEAR(TODAY())</f>
        <v>2017</v>
      </c>
      <c r="Q102" s="53">
        <f t="shared" ref="Q102:Q112" ca="1" si="51">IF(P102-YEAR(I102)&lt;=1,0,P102-YEAR(I102))</f>
        <v>0</v>
      </c>
      <c r="R102" s="54">
        <f t="shared" ref="R102:R112" ca="1" si="52">N102+Q102</f>
        <v>3</v>
      </c>
      <c r="S102" s="55">
        <f t="shared" ref="S102:S112" ca="1" si="53">R102-T102-U102-V102-W102-X102-Y102-Z102-AA102-AB102-AC102-AD102-AE102</f>
        <v>3</v>
      </c>
      <c r="T102" s="45"/>
      <c r="U102" s="45"/>
      <c r="V102" s="45"/>
      <c r="W102" s="45"/>
      <c r="X102" s="45"/>
      <c r="Y102" s="73"/>
      <c r="Z102" s="45"/>
      <c r="AA102" s="45"/>
      <c r="AB102" s="45"/>
      <c r="AC102" s="45"/>
      <c r="AD102" s="45"/>
      <c r="AE102" s="56"/>
      <c r="AF102" s="40"/>
      <c r="AG102" s="40"/>
      <c r="AH102" s="79"/>
    </row>
    <row r="103" spans="1:34" ht="18.75" customHeight="1" x14ac:dyDescent="0.15">
      <c r="A103" s="45">
        <f t="shared" si="45"/>
        <v>101</v>
      </c>
      <c r="B103" s="70" t="s">
        <v>244</v>
      </c>
      <c r="C103" s="46" t="s">
        <v>245</v>
      </c>
      <c r="D103" s="3" t="s">
        <v>33</v>
      </c>
      <c r="E103" s="48" t="s">
        <v>229</v>
      </c>
      <c r="F103" s="48" t="s">
        <v>35</v>
      </c>
      <c r="G103" s="49">
        <v>39268</v>
      </c>
      <c r="H103" s="48">
        <f t="shared" ca="1" si="46"/>
        <v>9.99</v>
      </c>
      <c r="I103" s="59">
        <v>42857</v>
      </c>
      <c r="J103" s="65">
        <f t="shared" ca="1" si="47"/>
        <v>5</v>
      </c>
      <c r="K103" s="49">
        <f t="shared" si="42"/>
        <v>39634</v>
      </c>
      <c r="L103" s="71">
        <f t="shared" si="43"/>
        <v>42921</v>
      </c>
      <c r="M103" s="66">
        <f t="shared" si="44"/>
        <v>46573</v>
      </c>
      <c r="N103" s="51">
        <f t="shared" ca="1" si="48"/>
        <v>3</v>
      </c>
      <c r="O103" s="67">
        <f t="shared" si="49"/>
        <v>2017</v>
      </c>
      <c r="P103" s="73">
        <f t="shared" ca="1" si="50"/>
        <v>2017</v>
      </c>
      <c r="Q103" s="53">
        <f t="shared" ca="1" si="51"/>
        <v>0</v>
      </c>
      <c r="R103" s="54">
        <f t="shared" ca="1" si="52"/>
        <v>3</v>
      </c>
      <c r="S103" s="55">
        <f t="shared" ca="1" si="53"/>
        <v>3</v>
      </c>
      <c r="T103" s="45"/>
      <c r="U103" s="45"/>
      <c r="V103" s="45"/>
      <c r="W103" s="45"/>
      <c r="X103" s="45"/>
      <c r="Y103" s="73"/>
      <c r="Z103" s="45"/>
      <c r="AA103" s="45"/>
      <c r="AB103" s="45"/>
      <c r="AC103" s="45"/>
      <c r="AD103" s="45"/>
      <c r="AE103" s="56"/>
      <c r="AF103" s="40"/>
      <c r="AG103" s="40"/>
      <c r="AH103" s="79"/>
    </row>
    <row r="104" spans="1:34" ht="18.75" customHeight="1" x14ac:dyDescent="0.15">
      <c r="A104" s="45">
        <f t="shared" si="45"/>
        <v>102</v>
      </c>
      <c r="B104" s="70" t="s">
        <v>209</v>
      </c>
      <c r="C104" s="46" t="s">
        <v>210</v>
      </c>
      <c r="D104" s="3" t="s">
        <v>33</v>
      </c>
      <c r="E104" s="48" t="s">
        <v>34</v>
      </c>
      <c r="F104" s="48" t="s">
        <v>35</v>
      </c>
      <c r="G104" s="49">
        <v>41669</v>
      </c>
      <c r="H104" s="48">
        <f t="shared" ca="1" si="46"/>
        <v>3.42</v>
      </c>
      <c r="I104" s="59">
        <v>42870</v>
      </c>
      <c r="J104" s="65">
        <f t="shared" ca="1" si="47"/>
        <v>5</v>
      </c>
      <c r="K104" s="49">
        <f t="shared" si="42"/>
        <v>42034</v>
      </c>
      <c r="L104" s="49">
        <f t="shared" si="43"/>
        <v>45321</v>
      </c>
      <c r="M104" s="49">
        <f t="shared" si="44"/>
        <v>48974</v>
      </c>
      <c r="N104" s="51">
        <f t="shared" ca="1" si="48"/>
        <v>3</v>
      </c>
      <c r="O104" s="67">
        <f t="shared" si="49"/>
        <v>2017</v>
      </c>
      <c r="P104" s="73">
        <f t="shared" ca="1" si="50"/>
        <v>2017</v>
      </c>
      <c r="Q104" s="53">
        <f t="shared" ca="1" si="51"/>
        <v>0</v>
      </c>
      <c r="R104" s="54">
        <f t="shared" ca="1" si="52"/>
        <v>3</v>
      </c>
      <c r="S104" s="55">
        <f t="shared" ca="1" si="53"/>
        <v>3</v>
      </c>
      <c r="T104" s="45"/>
      <c r="U104" s="45"/>
      <c r="V104" s="45"/>
      <c r="W104" s="45"/>
      <c r="X104" s="45"/>
      <c r="Y104" s="73"/>
      <c r="Z104" s="45"/>
      <c r="AA104" s="45"/>
      <c r="AB104" s="45"/>
      <c r="AC104" s="45"/>
      <c r="AD104" s="45"/>
      <c r="AE104" s="56"/>
      <c r="AF104" s="40"/>
      <c r="AG104" s="40"/>
      <c r="AH104" s="79"/>
    </row>
    <row r="105" spans="1:34" ht="18.75" customHeight="1" x14ac:dyDescent="0.15">
      <c r="A105" s="45">
        <f t="shared" si="45"/>
        <v>103</v>
      </c>
      <c r="B105" s="70" t="s">
        <v>211</v>
      </c>
      <c r="C105" s="46" t="s">
        <v>212</v>
      </c>
      <c r="D105" s="3" t="s">
        <v>33</v>
      </c>
      <c r="E105" s="48" t="s">
        <v>34</v>
      </c>
      <c r="F105" s="48" t="s">
        <v>140</v>
      </c>
      <c r="G105" s="49">
        <v>40717</v>
      </c>
      <c r="H105" s="48">
        <f t="shared" ca="1" si="46"/>
        <v>6.02</v>
      </c>
      <c r="I105" s="59">
        <v>42870</v>
      </c>
      <c r="J105" s="65">
        <f t="shared" ca="1" si="47"/>
        <v>5</v>
      </c>
      <c r="K105" s="49">
        <f t="shared" si="42"/>
        <v>41083</v>
      </c>
      <c r="L105" s="49">
        <f t="shared" si="43"/>
        <v>44370</v>
      </c>
      <c r="M105" s="49">
        <f t="shared" si="44"/>
        <v>48022</v>
      </c>
      <c r="N105" s="51">
        <f t="shared" ca="1" si="48"/>
        <v>3</v>
      </c>
      <c r="O105" s="67">
        <f t="shared" si="49"/>
        <v>2017</v>
      </c>
      <c r="P105" s="73">
        <f t="shared" ca="1" si="50"/>
        <v>2017</v>
      </c>
      <c r="Q105" s="53">
        <f t="shared" ca="1" si="51"/>
        <v>0</v>
      </c>
      <c r="R105" s="54">
        <f t="shared" ca="1" si="52"/>
        <v>3</v>
      </c>
      <c r="S105" s="55">
        <f t="shared" ca="1" si="53"/>
        <v>3</v>
      </c>
      <c r="T105" s="45"/>
      <c r="U105" s="45"/>
      <c r="V105" s="45"/>
      <c r="W105" s="45"/>
      <c r="X105" s="45"/>
      <c r="Y105" s="73"/>
      <c r="Z105" s="45"/>
      <c r="AA105" s="45"/>
      <c r="AB105" s="45"/>
      <c r="AC105" s="45"/>
      <c r="AD105" s="45"/>
      <c r="AE105" s="56"/>
      <c r="AF105" s="40"/>
      <c r="AG105" s="40"/>
      <c r="AH105" s="79"/>
    </row>
    <row r="106" spans="1:34" ht="18.75" customHeight="1" x14ac:dyDescent="0.15">
      <c r="A106" s="45">
        <f t="shared" si="45"/>
        <v>104</v>
      </c>
      <c r="B106" s="70" t="s">
        <v>213</v>
      </c>
      <c r="C106" s="46" t="s">
        <v>214</v>
      </c>
      <c r="D106" s="3" t="s">
        <v>33</v>
      </c>
      <c r="E106" s="48" t="s">
        <v>34</v>
      </c>
      <c r="F106" s="48" t="s">
        <v>35</v>
      </c>
      <c r="G106" s="49" t="s">
        <v>171</v>
      </c>
      <c r="H106" s="48">
        <f t="shared" ca="1" si="46"/>
        <v>0</v>
      </c>
      <c r="I106" s="59">
        <v>42877</v>
      </c>
      <c r="J106" s="65">
        <f t="shared" ca="1" si="47"/>
        <v>0</v>
      </c>
      <c r="K106" s="49"/>
      <c r="L106" s="49"/>
      <c r="M106" s="49"/>
      <c r="N106" s="51">
        <f t="shared" ca="1" si="48"/>
        <v>0</v>
      </c>
      <c r="O106" s="67">
        <f t="shared" si="49"/>
        <v>2017</v>
      </c>
      <c r="P106" s="73">
        <f t="shared" ca="1" si="50"/>
        <v>2017</v>
      </c>
      <c r="Q106" s="53">
        <f t="shared" ca="1" si="51"/>
        <v>0</v>
      </c>
      <c r="R106" s="54">
        <f t="shared" ca="1" si="52"/>
        <v>0</v>
      </c>
      <c r="S106" s="55">
        <f t="shared" ca="1" si="53"/>
        <v>0</v>
      </c>
      <c r="T106" s="45"/>
      <c r="U106" s="45"/>
      <c r="V106" s="45"/>
      <c r="W106" s="45"/>
      <c r="X106" s="45"/>
      <c r="Y106" s="73"/>
      <c r="Z106" s="45"/>
      <c r="AA106" s="45"/>
      <c r="AB106" s="45"/>
      <c r="AC106" s="45"/>
      <c r="AD106" s="45"/>
      <c r="AE106" s="56"/>
      <c r="AF106" s="40"/>
      <c r="AG106" s="40"/>
      <c r="AH106" s="79"/>
    </row>
    <row r="107" spans="1:34" ht="18.75" customHeight="1" x14ac:dyDescent="0.15">
      <c r="A107" s="45">
        <f t="shared" si="45"/>
        <v>105</v>
      </c>
      <c r="B107" s="70" t="s">
        <v>215</v>
      </c>
      <c r="C107" s="46" t="s">
        <v>216</v>
      </c>
      <c r="D107" s="3" t="s">
        <v>33</v>
      </c>
      <c r="E107" s="48" t="s">
        <v>34</v>
      </c>
      <c r="F107" s="48" t="s">
        <v>35</v>
      </c>
      <c r="G107" s="49" t="s">
        <v>171</v>
      </c>
      <c r="H107" s="48">
        <f t="shared" ca="1" si="46"/>
        <v>0</v>
      </c>
      <c r="I107" s="59">
        <v>42898</v>
      </c>
      <c r="J107" s="65">
        <f t="shared" ca="1" si="47"/>
        <v>0</v>
      </c>
      <c r="K107" s="49"/>
      <c r="L107" s="49"/>
      <c r="M107" s="49"/>
      <c r="N107" s="51">
        <f t="shared" ca="1" si="48"/>
        <v>0</v>
      </c>
      <c r="O107" s="67">
        <f t="shared" si="49"/>
        <v>2017</v>
      </c>
      <c r="P107" s="73">
        <f t="shared" ca="1" si="50"/>
        <v>2017</v>
      </c>
      <c r="Q107" s="53">
        <f t="shared" ca="1" si="51"/>
        <v>0</v>
      </c>
      <c r="R107" s="54">
        <f t="shared" ca="1" si="52"/>
        <v>0</v>
      </c>
      <c r="S107" s="55">
        <f t="shared" ca="1" si="53"/>
        <v>0</v>
      </c>
      <c r="T107" s="45"/>
      <c r="U107" s="45"/>
      <c r="V107" s="45"/>
      <c r="W107" s="45"/>
      <c r="X107" s="45"/>
      <c r="Y107" s="73"/>
      <c r="Z107" s="45"/>
      <c r="AA107" s="45"/>
      <c r="AB107" s="45"/>
      <c r="AC107" s="45"/>
      <c r="AD107" s="45"/>
      <c r="AE107" s="56"/>
      <c r="AF107" s="40"/>
      <c r="AG107" s="40"/>
      <c r="AH107" s="79"/>
    </row>
    <row r="108" spans="1:34" ht="18.75" customHeight="1" x14ac:dyDescent="0.15">
      <c r="A108" s="45">
        <f t="shared" si="45"/>
        <v>106</v>
      </c>
      <c r="B108" s="70" t="s">
        <v>217</v>
      </c>
      <c r="C108" s="46" t="s">
        <v>218</v>
      </c>
      <c r="D108" s="3" t="s">
        <v>33</v>
      </c>
      <c r="E108" s="48" t="s">
        <v>34</v>
      </c>
      <c r="F108" s="48" t="s">
        <v>35</v>
      </c>
      <c r="G108" s="49" t="s">
        <v>171</v>
      </c>
      <c r="H108" s="48">
        <f t="shared" ca="1" si="46"/>
        <v>0</v>
      </c>
      <c r="I108" s="59">
        <v>42900</v>
      </c>
      <c r="J108" s="65">
        <f t="shared" ca="1" si="47"/>
        <v>0</v>
      </c>
      <c r="K108" s="49"/>
      <c r="L108" s="49"/>
      <c r="M108" s="49"/>
      <c r="N108" s="51">
        <f t="shared" ca="1" si="48"/>
        <v>0</v>
      </c>
      <c r="O108" s="67">
        <f t="shared" si="49"/>
        <v>2017</v>
      </c>
      <c r="P108" s="73">
        <f t="shared" ca="1" si="50"/>
        <v>2017</v>
      </c>
      <c r="Q108" s="53">
        <f t="shared" ca="1" si="51"/>
        <v>0</v>
      </c>
      <c r="R108" s="54">
        <f t="shared" ca="1" si="52"/>
        <v>0</v>
      </c>
      <c r="S108" s="55">
        <f t="shared" ca="1" si="53"/>
        <v>0</v>
      </c>
      <c r="T108" s="45"/>
      <c r="U108" s="45"/>
      <c r="V108" s="45"/>
      <c r="W108" s="45"/>
      <c r="X108" s="45"/>
      <c r="Y108" s="73"/>
      <c r="Z108" s="45"/>
      <c r="AA108" s="45"/>
      <c r="AB108" s="45"/>
      <c r="AC108" s="45"/>
      <c r="AD108" s="45"/>
      <c r="AE108" s="56"/>
      <c r="AF108" s="40"/>
      <c r="AG108" s="40"/>
      <c r="AH108" s="79"/>
    </row>
    <row r="109" spans="1:34" ht="18.75" customHeight="1" x14ac:dyDescent="0.15">
      <c r="A109" s="45">
        <f t="shared" si="45"/>
        <v>107</v>
      </c>
      <c r="B109" s="70" t="s">
        <v>219</v>
      </c>
      <c r="C109" s="46" t="s">
        <v>220</v>
      </c>
      <c r="D109" s="3" t="s">
        <v>33</v>
      </c>
      <c r="E109" s="48" t="s">
        <v>34</v>
      </c>
      <c r="F109" s="48" t="s">
        <v>35</v>
      </c>
      <c r="G109" s="49">
        <v>39624</v>
      </c>
      <c r="H109" s="48">
        <f t="shared" ca="1" si="46"/>
        <v>9.02</v>
      </c>
      <c r="I109" s="59">
        <v>42905</v>
      </c>
      <c r="J109" s="65">
        <f t="shared" ca="1" si="47"/>
        <v>5</v>
      </c>
      <c r="K109" s="49">
        <f>DATE(VALUE(LEFT(TEXT($G109,"yyyy:mm:dd"),4))+1,VALUE(MID(TEXT($G109,"yyyy:mm:dd"),6,2)),VALUE(MID(TEXT($G109,"yyyy:mm:dd"),9,2)))</f>
        <v>39989</v>
      </c>
      <c r="L109" s="49">
        <f>DATE(VALUE(LEFT(TEXT($G109,"yyyy:mm:dd"),4))+10,VALUE(MID(TEXT($G109,"yyyy:mm:dd"),6,2)),VALUE(MID(TEXT($G109,"yyyy:mm:dd"),9,2)))</f>
        <v>43276</v>
      </c>
      <c r="M109" s="49">
        <f>DATE(VALUE(LEFT(TEXT($G109,"yyyy:mm:dd"),4))+20,VALUE(MID(TEXT($G109,"yyyy:mm:dd"),6,2)),VALUE(MID(TEXT($G109,"yyyy:mm:dd"),9,2)))</f>
        <v>46929</v>
      </c>
      <c r="N109" s="51">
        <f t="shared" ca="1" si="48"/>
        <v>2</v>
      </c>
      <c r="O109" s="67">
        <f t="shared" si="49"/>
        <v>2017</v>
      </c>
      <c r="P109" s="73">
        <f t="shared" ca="1" si="50"/>
        <v>2017</v>
      </c>
      <c r="Q109" s="53">
        <f t="shared" ca="1" si="51"/>
        <v>0</v>
      </c>
      <c r="R109" s="54">
        <f t="shared" ca="1" si="52"/>
        <v>2</v>
      </c>
      <c r="S109" s="55">
        <f t="shared" ca="1" si="53"/>
        <v>2</v>
      </c>
      <c r="T109" s="45"/>
      <c r="U109" s="45"/>
      <c r="V109" s="45"/>
      <c r="W109" s="45"/>
      <c r="X109" s="45"/>
      <c r="Y109" s="73"/>
      <c r="Z109" s="45"/>
      <c r="AA109" s="45"/>
      <c r="AB109" s="45"/>
      <c r="AC109" s="45"/>
      <c r="AD109" s="45"/>
      <c r="AE109" s="56"/>
      <c r="AF109" s="40"/>
      <c r="AG109" s="40"/>
      <c r="AH109" s="79"/>
    </row>
    <row r="110" spans="1:34" ht="18.75" customHeight="1" x14ac:dyDescent="0.15">
      <c r="A110" s="45">
        <f t="shared" si="45"/>
        <v>108</v>
      </c>
      <c r="B110" s="70" t="s">
        <v>221</v>
      </c>
      <c r="C110" s="46" t="s">
        <v>222</v>
      </c>
      <c r="D110" s="3" t="s">
        <v>33</v>
      </c>
      <c r="E110" s="48" t="s">
        <v>34</v>
      </c>
      <c r="F110" s="48" t="s">
        <v>35</v>
      </c>
      <c r="G110" s="49">
        <v>40725</v>
      </c>
      <c r="H110" s="48">
        <f t="shared" ca="1" si="46"/>
        <v>6</v>
      </c>
      <c r="I110" s="59">
        <v>42905</v>
      </c>
      <c r="J110" s="65">
        <f t="shared" ca="1" si="47"/>
        <v>5</v>
      </c>
      <c r="K110" s="49">
        <f>DATE(VALUE(LEFT(TEXT($G110,"yyyy:mm:dd"),4))+1,VALUE(MID(TEXT($G110,"yyyy:mm:dd"),6,2)),VALUE(MID(TEXT($G110,"yyyy:mm:dd"),9,2)))</f>
        <v>41091</v>
      </c>
      <c r="L110" s="49">
        <f>DATE(VALUE(LEFT(TEXT($G110,"yyyy:mm:dd"),4))+10,VALUE(MID(TEXT($G110,"yyyy:mm:dd"),6,2)),VALUE(MID(TEXT($G110,"yyyy:mm:dd"),9,2)))</f>
        <v>44378</v>
      </c>
      <c r="M110" s="49">
        <f>DATE(VALUE(LEFT(TEXT($G110,"yyyy:mm:dd"),4))+20,VALUE(MID(TEXT($G110,"yyyy:mm:dd"),6,2)),VALUE(MID(TEXT($G110,"yyyy:mm:dd"),9,2)))</f>
        <v>48030</v>
      </c>
      <c r="N110" s="51">
        <f t="shared" ca="1" si="48"/>
        <v>2</v>
      </c>
      <c r="O110" s="67">
        <f t="shared" si="49"/>
        <v>2017</v>
      </c>
      <c r="P110" s="73">
        <f t="shared" ca="1" si="50"/>
        <v>2017</v>
      </c>
      <c r="Q110" s="53">
        <f t="shared" ca="1" si="51"/>
        <v>0</v>
      </c>
      <c r="R110" s="54">
        <f t="shared" ca="1" si="52"/>
        <v>2</v>
      </c>
      <c r="S110" s="55">
        <f t="shared" ca="1" si="53"/>
        <v>2</v>
      </c>
      <c r="T110" s="45"/>
      <c r="U110" s="45"/>
      <c r="V110" s="45"/>
      <c r="W110" s="45"/>
      <c r="X110" s="45"/>
      <c r="Y110" s="73"/>
      <c r="Z110" s="45"/>
      <c r="AA110" s="45"/>
      <c r="AB110" s="45"/>
      <c r="AC110" s="45"/>
      <c r="AD110" s="45"/>
      <c r="AE110" s="56"/>
      <c r="AF110" s="40"/>
      <c r="AG110" s="40"/>
      <c r="AH110" s="79"/>
    </row>
    <row r="111" spans="1:34" customFormat="1" ht="13.5" hidden="1" x14ac:dyDescent="0.15">
      <c r="A111" s="1">
        <f t="shared" si="45"/>
        <v>109</v>
      </c>
      <c r="B111" s="20" t="s">
        <v>223</v>
      </c>
      <c r="C111" s="2" t="s">
        <v>224</v>
      </c>
      <c r="D111" s="3" t="s">
        <v>33</v>
      </c>
      <c r="E111" s="3" t="s">
        <v>34</v>
      </c>
      <c r="F111" s="3" t="s">
        <v>69</v>
      </c>
      <c r="G111" s="12"/>
      <c r="H111" s="3">
        <f t="shared" ca="1" si="46"/>
        <v>0</v>
      </c>
      <c r="I111" s="11">
        <v>42908</v>
      </c>
      <c r="J111" s="3">
        <f t="shared" ca="1" si="47"/>
        <v>0</v>
      </c>
      <c r="K111" s="4">
        <f>DATE(VALUE(LEFT(TEXT($G111,"yyyy:mm:dd"),4))+1,VALUE(MID(TEXT($G111,"yyyy:mm:dd"),6,2)),VALUE(MID(TEXT($G111,"yyyy:mm:dd"),9,2)))</f>
        <v>366</v>
      </c>
      <c r="L111" s="4">
        <f>DATE(VALUE(LEFT(TEXT($G111,"yyyy:mm:dd"),4))+10,VALUE(MID(TEXT($G111,"yyyy:mm:dd"),6,2)),VALUE(MID(TEXT($G111,"yyyy:mm:dd"),9,2)))</f>
        <v>3653</v>
      </c>
      <c r="M111" s="4">
        <f>DATE(VALUE(LEFT(TEXT($G111,"yyyy:mm:dd"),4))+20,VALUE(MID(TEXT($G111,"yyyy:mm:dd"),6,2)),VALUE(MID(TEXT($G111,"yyyy:mm:dd"),9,2)))</f>
        <v>7305</v>
      </c>
      <c r="N111" s="5">
        <f t="shared" ca="1" si="48"/>
        <v>0</v>
      </c>
      <c r="O111" s="6">
        <f t="shared" si="49"/>
        <v>2017</v>
      </c>
      <c r="P111" s="7">
        <f t="shared" ca="1" si="50"/>
        <v>2017</v>
      </c>
      <c r="Q111" s="8">
        <f t="shared" ca="1" si="51"/>
        <v>0</v>
      </c>
      <c r="R111" s="9">
        <f t="shared" ca="1" si="52"/>
        <v>0</v>
      </c>
      <c r="S111" s="10">
        <f t="shared" ca="1" si="53"/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23">
        <v>0</v>
      </c>
      <c r="AF111" s="24"/>
      <c r="AG111" s="24"/>
    </row>
    <row r="112" spans="1:34" ht="18.75" customHeight="1" x14ac:dyDescent="0.15">
      <c r="A112" s="45">
        <f t="shared" si="45"/>
        <v>110</v>
      </c>
      <c r="B112" s="70" t="s">
        <v>225</v>
      </c>
      <c r="C112" s="46" t="s">
        <v>226</v>
      </c>
      <c r="D112" s="3" t="s">
        <v>33</v>
      </c>
      <c r="E112" s="48" t="s">
        <v>34</v>
      </c>
      <c r="F112" s="48" t="s">
        <v>35</v>
      </c>
      <c r="G112" s="82">
        <v>41090</v>
      </c>
      <c r="H112" s="48">
        <f t="shared" ca="1" si="46"/>
        <v>5</v>
      </c>
      <c r="I112" s="59">
        <v>42912</v>
      </c>
      <c r="J112" s="48">
        <f t="shared" ca="1" si="47"/>
        <v>5</v>
      </c>
      <c r="K112" s="49">
        <f>DATE(VALUE(LEFT(TEXT($G112,"yyyy:mm:dd"),4))+1,VALUE(MID(TEXT($G112,"yyyy:mm:dd"),6,2)),VALUE(MID(TEXT($G112,"yyyy:mm:dd"),9,2)))</f>
        <v>41455</v>
      </c>
      <c r="L112" s="49">
        <f>DATE(VALUE(LEFT(TEXT($G112,"yyyy:mm:dd"),4))+10,VALUE(MID(TEXT($G112,"yyyy:mm:dd"),6,2)),VALUE(MID(TEXT($G112,"yyyy:mm:dd"),9,2)))</f>
        <v>44742</v>
      </c>
      <c r="M112" s="49">
        <f>DATE(VALUE(LEFT(TEXT($G112,"yyyy:mm:dd"),4))+20,VALUE(MID(TEXT($G112,"yyyy:mm:dd"),6,2)),VALUE(MID(TEXT($G112,"yyyy:mm:dd"),9,2)))</f>
        <v>48395</v>
      </c>
      <c r="N112" s="51">
        <f t="shared" ca="1" si="48"/>
        <v>2</v>
      </c>
      <c r="O112" s="52">
        <f t="shared" si="49"/>
        <v>2017</v>
      </c>
      <c r="P112" s="73">
        <f t="shared" ca="1" si="50"/>
        <v>2017</v>
      </c>
      <c r="Q112" s="53">
        <f t="shared" ca="1" si="51"/>
        <v>0</v>
      </c>
      <c r="R112" s="54">
        <f t="shared" ca="1" si="52"/>
        <v>2</v>
      </c>
      <c r="S112" s="55">
        <f t="shared" ca="1" si="53"/>
        <v>2</v>
      </c>
      <c r="T112" s="45"/>
      <c r="U112" s="45"/>
      <c r="V112" s="45"/>
      <c r="W112" s="45"/>
      <c r="X112" s="45"/>
      <c r="Y112" s="73"/>
      <c r="Z112" s="45"/>
      <c r="AA112" s="45"/>
      <c r="AB112" s="45"/>
      <c r="AC112" s="45"/>
      <c r="AD112" s="45"/>
      <c r="AE112" s="56"/>
      <c r="AF112" s="40"/>
      <c r="AG112" s="40"/>
      <c r="AH112" s="79"/>
    </row>
  </sheetData>
  <autoFilter ref="A1:AH112">
    <filterColumn colId="5">
      <filters blank="1">
        <filter val="福州"/>
        <filter val="哈尔滨"/>
        <filter val="合肥"/>
        <filter val="南昌"/>
        <filter val="青岛"/>
        <filter val="珠海"/>
      </filters>
    </filterColumn>
    <filterColumn colId="10" showButton="0"/>
    <filterColumn colId="11" showButton="0"/>
  </autoFilter>
  <sortState ref="A4:AE117">
    <sortCondition ref="B3:B117"/>
  </sortState>
  <mergeCells count="32">
    <mergeCell ref="AF1:AF2"/>
    <mergeCell ref="AG1:AG2"/>
    <mergeCell ref="AH1:AH2"/>
    <mergeCell ref="N1:N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M1"/>
    <mergeCell ref="Z1:Z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E1:AE2"/>
    <mergeCell ref="Y1:Y2"/>
    <mergeCell ref="AA1:AA2"/>
    <mergeCell ref="AB1:AB2"/>
    <mergeCell ref="AC1:AC2"/>
    <mergeCell ref="AD1:AD2"/>
  </mergeCells>
  <phoneticPr fontId="2" type="noConversion"/>
  <conditionalFormatting sqref="C45">
    <cfRule type="expression" dxfId="24" priority="18" stopIfTrue="1">
      <formula>OR($A45&lt;&gt;"",$C45&lt;&gt;"",#REF!&lt;&gt;"",#REF!&lt;&gt;"",$F45&lt;&gt;"",$G45&lt;&gt;"",#REF!&lt;&gt;"",$H45&lt;&gt;"",$J45&lt;&gt;"",$I45&lt;&gt;"",$O45&lt;&gt;"",#REF!&lt;&gt;"",$P45&lt;&gt;"",$Q45&lt;&gt;"",$R45&lt;&gt;"",$S45&lt;&gt;"",$T45&lt;&gt;"",$U45&lt;&gt;"",$V45&lt;&gt;"",$W45&lt;&gt;"",$X45&lt;&gt;"",$Y45&lt;&gt;"",$Z45&lt;&gt;"",$AC45&lt;&gt;"",$AD45&lt;&gt;"",$AE45&lt;&gt;"",#REF!&lt;&gt;"",#REF!&lt;&gt;"",#REF!&lt;&gt;"",#REF!&lt;&gt;"",#REF!&lt;&gt;"",#REF!&lt;&gt;"",#REF!&lt;&gt;"",#REF!&lt;&gt;"")</formula>
    </cfRule>
  </conditionalFormatting>
  <conditionalFormatting sqref="C46">
    <cfRule type="expression" dxfId="23" priority="11" stopIfTrue="1">
      <formula>OR($A46&lt;&gt;"",$C46&lt;&gt;"",#REF!&lt;&gt;"",#REF!&lt;&gt;"",$F46&lt;&gt;"",$G46&lt;&gt;"",#REF!&lt;&gt;"",$H46&lt;&gt;"",$J46&lt;&gt;"",$I46&lt;&gt;"",$O46&lt;&gt;"",#REF!&lt;&gt;"",$P46&lt;&gt;"",$Q46&lt;&gt;"",$R46&lt;&gt;"",$S46&lt;&gt;"",$T46&lt;&gt;"",$U46&lt;&gt;"",$V46&lt;&gt;"",$W46&lt;&gt;"",$X46&lt;&gt;"",$Y46&lt;&gt;"",$Z46&lt;&gt;"",$AC46&lt;&gt;"",$AD46&lt;&gt;"",$AE46&lt;&gt;"",#REF!&lt;&gt;"",#REF!&lt;&gt;"",#REF!&lt;&gt;"",#REF!&lt;&gt;"",#REF!&lt;&gt;"",#REF!&lt;&gt;"",#REF!&lt;&gt;"",#REF!&lt;&gt;"")</formula>
    </cfRule>
  </conditionalFormatting>
  <conditionalFormatting sqref="C49">
    <cfRule type="expression" dxfId="22" priority="12" stopIfTrue="1">
      <formula>OR($A49&lt;&gt;"",$C49&lt;&gt;"",#REF!&lt;&gt;"",#REF!&lt;&gt;"",$F49&lt;&gt;"",$G49&lt;&gt;"",#REF!&lt;&gt;"",$H49&lt;&gt;"",$J49&lt;&gt;"",$I49&lt;&gt;"",$O49&lt;&gt;"",#REF!&lt;&gt;"",$P49&lt;&gt;"",$Q49&lt;&gt;"",$R49&lt;&gt;"",$S49&lt;&gt;"",$T49&lt;&gt;"",$U49&lt;&gt;"",$V49&lt;&gt;"",$W49&lt;&gt;"",$X49&lt;&gt;"",$Y49&lt;&gt;"",$Z49&lt;&gt;"",$AC49&lt;&gt;"",$AD49&lt;&gt;"",$AE49&lt;&gt;"",#REF!&lt;&gt;"",#REF!&lt;&gt;"",#REF!&lt;&gt;"",#REF!&lt;&gt;"",#REF!&lt;&gt;"",#REF!&lt;&gt;"",#REF!&lt;&gt;"",#REF!&lt;&gt;"")</formula>
    </cfRule>
  </conditionalFormatting>
  <conditionalFormatting sqref="C50">
    <cfRule type="expression" dxfId="21" priority="13" stopIfTrue="1">
      <formula>OR($A50&lt;&gt;"",$C50&lt;&gt;"",#REF!&lt;&gt;"",#REF!&lt;&gt;"",$F50&lt;&gt;"",$G50&lt;&gt;"",#REF!&lt;&gt;"",$H50&lt;&gt;"",$J50&lt;&gt;"",$I50&lt;&gt;"",$O50&lt;&gt;"",#REF!&lt;&gt;"",$P50&lt;&gt;"",$Q50&lt;&gt;"",$R50&lt;&gt;"",$S50&lt;&gt;"",$T50&lt;&gt;"",$U50&lt;&gt;"",$V50&lt;&gt;"",$W50&lt;&gt;"",$X50&lt;&gt;"",$Y50&lt;&gt;"",$Z50&lt;&gt;"",$AC50&lt;&gt;"",$AD50&lt;&gt;"",$AE50&lt;&gt;"",#REF!&lt;&gt;"",#REF!&lt;&gt;"",#REF!&lt;&gt;"",#REF!&lt;&gt;"",#REF!&lt;&gt;"",#REF!&lt;&gt;"",#REF!&lt;&gt;"",#REF!&lt;&gt;"")</formula>
    </cfRule>
  </conditionalFormatting>
  <conditionalFormatting sqref="C51:C52">
    <cfRule type="expression" dxfId="20" priority="4" stopIfTrue="1">
      <formula>OR($A51&lt;&gt;"",$C51&lt;&gt;"",#REF!&lt;&gt;"",#REF!&lt;&gt;"",$F51&lt;&gt;"",$G51&lt;&gt;"",#REF!&lt;&gt;"",$H51&lt;&gt;"",$J51&lt;&gt;"",$I51&lt;&gt;"",$O51&lt;&gt;"",#REF!&lt;&gt;"",$P51&lt;&gt;"",$Q51&lt;&gt;"",$R51&lt;&gt;"",$S51&lt;&gt;"",$T51&lt;&gt;"",$U51&lt;&gt;"",$V51&lt;&gt;"",$W51&lt;&gt;"",$X51&lt;&gt;"",$Y51&lt;&gt;"",$Z51&lt;&gt;"",$AC51&lt;&gt;"",$AD51&lt;&gt;"",$AE51&lt;&gt;"",#REF!&lt;&gt;"",#REF!&lt;&gt;"",#REF!&lt;&gt;"",#REF!&lt;&gt;"",#REF!&lt;&gt;"",#REF!&lt;&gt;"",#REF!&lt;&gt;"",#REF!&lt;&gt;"")</formula>
    </cfRule>
  </conditionalFormatting>
  <conditionalFormatting sqref="C66">
    <cfRule type="expression" dxfId="19" priority="20" stopIfTrue="1">
      <formula>OR($A66&lt;&gt;"",$C66&lt;&gt;"",#REF!&lt;&gt;"",#REF!&lt;&gt;"",$I66&lt;&gt;"",$H66&lt;&gt;"",#REF!&lt;&gt;"",$J66&lt;&gt;"",$K66&lt;&gt;"",$L66&lt;&gt;"",$P66&lt;&gt;"",$Q66&lt;&gt;"",$R66&lt;&gt;"",$S66&lt;&gt;"",$T66&lt;&gt;"",$U66&lt;&gt;"",$V66&lt;&gt;"",$W66&lt;&gt;"",$X66&lt;&gt;"",$Y66&lt;&gt;"",$Z66&lt;&gt;"",$AA66&lt;&gt;"",$AB66&lt;&gt;"",$AE66&lt;&gt;"",#REF!&lt;&gt;"",#REF!&lt;&gt;"",#REF!&lt;&gt;"",#REF!&lt;&gt;"",#REF!&lt;&gt;"",#REF!&lt;&gt;"",#REF!&lt;&gt;"",#REF!&lt;&gt;"",#REF!&lt;&gt;"",#REF!&lt;&gt;"")</formula>
    </cfRule>
  </conditionalFormatting>
  <conditionalFormatting sqref="C67">
    <cfRule type="expression" dxfId="18" priority="21" stopIfTrue="1">
      <formula>OR($A67&lt;&gt;"",$C67&lt;&gt;"",#REF!&lt;&gt;"",#REF!&lt;&gt;"",$I67&lt;&gt;"",$H67&lt;&gt;"",#REF!&lt;&gt;"",$J67&lt;&gt;"",$K67&lt;&gt;"",$L67&lt;&gt;"",$P67&lt;&gt;"",$Q67&lt;&gt;"",$R67&lt;&gt;"",$S67&lt;&gt;"",$T67&lt;&gt;"",$U67&lt;&gt;"",$V67&lt;&gt;"",$W67&lt;&gt;"",$X67&lt;&gt;"",$Y67&lt;&gt;"",$Z67&lt;&gt;"",$AA67&lt;&gt;"",$AB67&lt;&gt;"",$AE67&lt;&gt;"",#REF!&lt;&gt;"",#REF!&lt;&gt;"",#REF!&lt;&gt;"",#REF!&lt;&gt;"",#REF!&lt;&gt;"",#REF!&lt;&gt;"",#REF!&lt;&gt;"",#REF!&lt;&gt;"",#REF!&lt;&gt;"",#REF!&lt;&gt;"")</formula>
    </cfRule>
  </conditionalFormatting>
  <conditionalFormatting sqref="C47:C48">
    <cfRule type="expression" dxfId="17" priority="1" stopIfTrue="1">
      <formula>OR($A47&lt;&gt;"",$C47&lt;&gt;"",$D48&lt;&gt;"",$E48&lt;&gt;"",$F47&lt;&gt;"",$G47&lt;&gt;"",#REF!&lt;&gt;"",$H47&lt;&gt;"",$J47&lt;&gt;"",$I47&lt;&gt;"",$O47&lt;&gt;"",#REF!&lt;&gt;"",$P47&lt;&gt;"",$Q47&lt;&gt;"",$R47&lt;&gt;"",$S47&lt;&gt;"",$T47&lt;&gt;"",$U47&lt;&gt;"",$V47&lt;&gt;"",$W47&lt;&gt;"",$X47&lt;&gt;"",$Y47&lt;&gt;"",$Z47&lt;&gt;"",$AC47&lt;&gt;"",$AD47&lt;&gt;"",$AE47&lt;&gt;"",#REF!&lt;&gt;"",#REF!&lt;&gt;"",#REF!&lt;&gt;"",#REF!&lt;&gt;"",#REF!&lt;&gt;"",#REF!&lt;&gt;"",#REF!&lt;&gt;"",#REF!&lt;&gt;"")</formula>
    </cfRule>
  </conditionalFormatting>
  <conditionalFormatting sqref="C65">
    <cfRule type="expression" dxfId="16" priority="29" stopIfTrue="1">
      <formula>OR($A65&lt;&gt;"",$C65&lt;&gt;"",#REF!&lt;&gt;"",#REF!&lt;&gt;"",$I65&lt;&gt;"",$H65&lt;&gt;"",#REF!&lt;&gt;"",$J65&lt;&gt;"",$K65&lt;&gt;"",$L65&lt;&gt;"",$P65&lt;&gt;"",$Q65&lt;&gt;"",$R65&lt;&gt;"",$S65&lt;&gt;"",$T65&lt;&gt;"",$U65&lt;&gt;"",$V65&lt;&gt;"",$W65&lt;&gt;"",$X65&lt;&gt;"",$Y65&lt;&gt;"",$Z65&lt;&gt;"",$AA65&lt;&gt;"",$AB65&lt;&gt;"",$AE65&lt;&gt;"",#REF!&lt;&gt;"",#REF!&lt;&gt;"",#REF!&lt;&gt;"",#REF!&lt;&gt;"",#REF!&lt;&gt;"",#REF!&lt;&gt;"",#REF!&lt;&gt;"",#REF!&lt;&gt;"",#REF!&lt;&gt;"",#REF!&lt;&gt;"")</formula>
    </cfRule>
  </conditionalFormatting>
  <conditionalFormatting sqref="C44">
    <cfRule type="expression" dxfId="15" priority="31" stopIfTrue="1">
      <formula>OR($A44&lt;&gt;"",$C44&lt;&gt;"",#REF!&lt;&gt;"",#REF!&lt;&gt;"",$F44&lt;&gt;"",$G44&lt;&gt;"",#REF!&lt;&gt;"",$H44&lt;&gt;"",$J44&lt;&gt;"",$I44&lt;&gt;"",$O44&lt;&gt;"",#REF!&lt;&gt;"",$P44&lt;&gt;"",$Q44&lt;&gt;"",$R44&lt;&gt;"",$S44&lt;&gt;"",$T44&lt;&gt;"",$U44&lt;&gt;"",$V44&lt;&gt;"",$W44&lt;&gt;"",$X44&lt;&gt;"",$Y44&lt;&gt;"",$Z44&lt;&gt;"",$AC44&lt;&gt;"",$AD44&lt;&gt;"",$AE44&lt;&gt;"",#REF!&lt;&gt;"",#REF!&lt;&gt;"",#REF!&lt;&gt;"",#REF!&lt;&gt;"",#REF!&lt;&gt;"",#REF!&lt;&gt;"",#REF!&lt;&gt;"",#REF!&lt;&gt;"")</formula>
    </cfRule>
  </conditionalFormatting>
  <conditionalFormatting sqref="C60">
    <cfRule type="expression" dxfId="14" priority="32" stopIfTrue="1">
      <formula>OR($A60&lt;&gt;"",$C60&lt;&gt;"",$D62&lt;&gt;"",$E62&lt;&gt;"",$G60&lt;&gt;"",$H60&lt;&gt;"",$I60&lt;&gt;"",$J60&lt;&gt;"",$K60&lt;&gt;"",$L60&lt;&gt;"",$P60&lt;&gt;"",$Q60&lt;&gt;"",$R60&lt;&gt;"",$S60&lt;&gt;"",$T60&lt;&gt;"",$U60&lt;&gt;"",$V60&lt;&gt;"",$W60&lt;&gt;"",$X60&lt;&gt;"",$Y60&lt;&gt;"",$Z60&lt;&gt;"",$AA60&lt;&gt;"",$AB60&lt;&gt;"",$AE60&lt;&gt;"",#REF!&lt;&gt;"",#REF!&lt;&gt;"",#REF!&lt;&gt;"",#REF!&lt;&gt;"",#REF!&lt;&gt;"",#REF!&lt;&gt;"",#REF!&lt;&gt;"",#REF!&lt;&gt;"",#REF!&lt;&gt;"",#REF!&lt;&gt;"")</formula>
    </cfRule>
  </conditionalFormatting>
  <conditionalFormatting sqref="C61">
    <cfRule type="expression" dxfId="13" priority="33" stopIfTrue="1">
      <formula>OR($A61&lt;&gt;"",$C61&lt;&gt;"",#REF!&lt;&gt;"",#REF!&lt;&gt;"",$G61&lt;&gt;"",$H61&lt;&gt;"",$I61&lt;&gt;"",$J61&lt;&gt;"",$K61&lt;&gt;"",$L61&lt;&gt;"",$P61&lt;&gt;"",$Q61&lt;&gt;"",$R61&lt;&gt;"",$S61&lt;&gt;"",$T61&lt;&gt;"",$U61&lt;&gt;"",$V61&lt;&gt;"",$W61&lt;&gt;"",$X61&lt;&gt;"",$Y61&lt;&gt;"",$Z61&lt;&gt;"",$AA61&lt;&gt;"",$AB61&lt;&gt;"",$AE61&lt;&gt;"",#REF!&lt;&gt;"",#REF!&lt;&gt;"",#REF!&lt;&gt;"",#REF!&lt;&gt;"",#REF!&lt;&gt;"",#REF!&lt;&gt;"",#REF!&lt;&gt;"",#REF!&lt;&gt;"",#REF!&lt;&gt;"",#REF!&lt;&gt;"")</formula>
    </cfRule>
  </conditionalFormatting>
  <conditionalFormatting sqref="C63">
    <cfRule type="expression" dxfId="12" priority="34" stopIfTrue="1">
      <formula>OR($A63&lt;&gt;"",$C63&lt;&gt;"",#REF!&lt;&gt;"",#REF!&lt;&gt;"",$I63&lt;&gt;"",$H63&lt;&gt;"",#REF!&lt;&gt;"",$J63&lt;&gt;"",$K63&lt;&gt;"",$L63&lt;&gt;"",$P63&lt;&gt;"",$Q63&lt;&gt;"",$R63&lt;&gt;"",$S63&lt;&gt;"",$T63&lt;&gt;"",$U63&lt;&gt;"",$V63&lt;&gt;"",$W63&lt;&gt;"",$X63&lt;&gt;"",$Y63&lt;&gt;"",$Z63&lt;&gt;"",$AA63&lt;&gt;"",$AB63&lt;&gt;"",$AE63&lt;&gt;"",#REF!&lt;&gt;"",#REF!&lt;&gt;"",#REF!&lt;&gt;"",#REF!&lt;&gt;"",#REF!&lt;&gt;"",#REF!&lt;&gt;"",#REF!&lt;&gt;"",#REF!&lt;&gt;"",#REF!&lt;&gt;"",#REF!&lt;&gt;"")</formula>
    </cfRule>
  </conditionalFormatting>
  <conditionalFormatting sqref="C69">
    <cfRule type="expression" dxfId="11" priority="35" stopIfTrue="1">
      <formula>OR($A69&lt;&gt;"",$C69&lt;&gt;"",#REF!&lt;&gt;"",#REF!&lt;&gt;"",$G69&lt;&gt;"",$H69&lt;&gt;"",$I69&lt;&gt;"",$J69&lt;&gt;"",$K69&lt;&gt;"",$L69&lt;&gt;"",$P69&lt;&gt;"",$Q69&lt;&gt;"",$R69&lt;&gt;"",$S69&lt;&gt;"",$T69&lt;&gt;"",$U69&lt;&gt;"",$V69&lt;&gt;"",$W69&lt;&gt;"",$X69&lt;&gt;"",$Y69&lt;&gt;"",$Z69&lt;&gt;"",$AA69&lt;&gt;"",$AB69&lt;&gt;"",#REF!&lt;&gt;"",#REF!&lt;&gt;"",#REF!&lt;&gt;"",#REF!&lt;&gt;"",#REF!&lt;&gt;"",#REF!&lt;&gt;"",#REF!&lt;&gt;"",#REF!&lt;&gt;"",#REF!&lt;&gt;"",#REF!&lt;&gt;"",#REF!&lt;&gt;"")</formula>
    </cfRule>
  </conditionalFormatting>
  <conditionalFormatting sqref="C70">
    <cfRule type="expression" dxfId="10" priority="36" stopIfTrue="1">
      <formula>OR($A70&lt;&gt;"",$C70&lt;&gt;"",#REF!&lt;&gt;"",#REF!&lt;&gt;"",$G70&lt;&gt;"",$H70&lt;&gt;"",$I70&lt;&gt;"",$J70&lt;&gt;"",$K70&lt;&gt;"",$L70&lt;&gt;"",$P70&lt;&gt;"",$Q70&lt;&gt;"",$R70&lt;&gt;"",$S70&lt;&gt;"",$T70&lt;&gt;"",$U70&lt;&gt;"",$V70&lt;&gt;"",$W70&lt;&gt;"",$X70&lt;&gt;"",$Y70&lt;&gt;"",$Z70&lt;&gt;"",$AA70&lt;&gt;"",$AB70&lt;&gt;"",#REF!&lt;&gt;"",#REF!&lt;&gt;"",#REF!&lt;&gt;"",#REF!&lt;&gt;"",#REF!&lt;&gt;"",#REF!&lt;&gt;"",#REF!&lt;&gt;"",#REF!&lt;&gt;"",#REF!&lt;&gt;"",#REF!&lt;&gt;"",#REF!&lt;&gt;"")</formula>
    </cfRule>
  </conditionalFormatting>
  <conditionalFormatting sqref="C76">
    <cfRule type="expression" dxfId="9" priority="37" stopIfTrue="1">
      <formula>OR($A76&lt;&gt;"",$C76&lt;&gt;"",#REF!&lt;&gt;"",#REF!&lt;&gt;"",$G76&lt;&gt;"",$H76&lt;&gt;"",$I76&lt;&gt;"",$J76&lt;&gt;"",$K76&lt;&gt;"",$L76&lt;&gt;"",$P76&lt;&gt;"",$Q76&lt;&gt;"",$R76&lt;&gt;"",$S76&lt;&gt;"",$T76&lt;&gt;"",$U76&lt;&gt;"",$V76&lt;&gt;"",$W76&lt;&gt;"",$X76&lt;&gt;"",$Y76&lt;&gt;"",$Z76&lt;&gt;"",$AA76&lt;&gt;"",$AB76&lt;&gt;"",#REF!&lt;&gt;"",#REF!&lt;&gt;"",#REF!&lt;&gt;"",#REF!&lt;&gt;"",#REF!&lt;&gt;"",#REF!&lt;&gt;"",#REF!&lt;&gt;"",#REF!&lt;&gt;"",#REF!&lt;&gt;"",#REF!&lt;&gt;"",#REF!&lt;&gt;"")</formula>
    </cfRule>
  </conditionalFormatting>
  <conditionalFormatting sqref="C80:C81 C89 C93 C95:C96 C99">
    <cfRule type="expression" dxfId="8" priority="38" stopIfTrue="1">
      <formula>OR($A80&lt;&gt;"",$C80&lt;&gt;"",#REF!&lt;&gt;"",#REF!&lt;&gt;"",$G80&lt;&gt;"",$H80&lt;&gt;"",$I80&lt;&gt;"",$J80&lt;&gt;"",$K80&lt;&gt;"",$L80&lt;&gt;"",$P80&lt;&gt;"",$Q80&lt;&gt;"",$R80&lt;&gt;"",$S80&lt;&gt;"",$T80&lt;&gt;"",$U80&lt;&gt;"",$V80&lt;&gt;"",$W80&lt;&gt;"",$X80&lt;&gt;"",$Y80&lt;&gt;"",$Z80&lt;&gt;"",$AA80&lt;&gt;"",$AB80&lt;&gt;"",#REF!&lt;&gt;"",#REF!&lt;&gt;"",#REF!&lt;&gt;"",#REF!&lt;&gt;"",#REF!&lt;&gt;"",#REF!&lt;&gt;"",#REF!&lt;&gt;"",#REF!&lt;&gt;"",#REF!&lt;&gt;"",#REF!&lt;&gt;"",#REF!&lt;&gt;"")</formula>
    </cfRule>
  </conditionalFormatting>
  <conditionalFormatting sqref="C68 C71:C75 C77:C79 C82:C88 C90:C92 C94 C97:C98">
    <cfRule type="expression" dxfId="7" priority="45" stopIfTrue="1">
      <formula>OR($A68&lt;&gt;"",$C68&lt;&gt;"",$D69&lt;&gt;"",$E69&lt;&gt;"",$G68&lt;&gt;"",$H68&lt;&gt;"",$I68&lt;&gt;"",$J68&lt;&gt;"",$K68&lt;&gt;"",$L68&lt;&gt;"",$P68&lt;&gt;"",$Q68&lt;&gt;"",$R68&lt;&gt;"",$S68&lt;&gt;"",$T68&lt;&gt;"",$U68&lt;&gt;"",$V68&lt;&gt;"",$W68&lt;&gt;"",$X68&lt;&gt;"",$Y68&lt;&gt;"",$Z68&lt;&gt;"",$AA68&lt;&gt;"",$AB68&lt;&gt;"",#REF!&lt;&gt;"",#REF!&lt;&gt;"",#REF!&lt;&gt;"",#REF!&lt;&gt;"",#REF!&lt;&gt;"",#REF!&lt;&gt;"",#REF!&lt;&gt;"",#REF!&lt;&gt;"",#REF!&lt;&gt;"",#REF!&lt;&gt;"",#REF!&lt;&gt;"")</formula>
    </cfRule>
  </conditionalFormatting>
  <conditionalFormatting sqref="C62">
    <cfRule type="expression" dxfId="6" priority="52" stopIfTrue="1">
      <formula>OR($A62&lt;&gt;"",$C62&lt;&gt;"",#REF!&lt;&gt;"",#REF!&lt;&gt;"",$I62&lt;&gt;"",$H62&lt;&gt;"",#REF!&lt;&gt;"",$J62&lt;&gt;"",$K62&lt;&gt;"",$L62&lt;&gt;"",$P62&lt;&gt;"",$Q62&lt;&gt;"",$R62&lt;&gt;"",$S62&lt;&gt;"",$T62&lt;&gt;"",$U62&lt;&gt;"",$V62&lt;&gt;"",$W62&lt;&gt;"",$X62&lt;&gt;"",$Y62&lt;&gt;"",$Z62&lt;&gt;"",$AA62&lt;&gt;"",$AB62&lt;&gt;"",$AE62&lt;&gt;"",#REF!&lt;&gt;"",#REF!&lt;&gt;"",#REF!&lt;&gt;"",#REF!&lt;&gt;"",#REF!&lt;&gt;"",#REF!&lt;&gt;"",#REF!&lt;&gt;"",#REF!&lt;&gt;"",#REF!&lt;&gt;"",#REF!&lt;&gt;"")</formula>
    </cfRule>
  </conditionalFormatting>
  <conditionalFormatting sqref="C64">
    <cfRule type="expression" dxfId="5" priority="53" stopIfTrue="1">
      <formula>OR($A64&lt;&gt;"",$C64&lt;&gt;"",#REF!&lt;&gt;"",#REF!&lt;&gt;"",$I64&lt;&gt;"",$H64&lt;&gt;"",#REF!&lt;&gt;"",$J64&lt;&gt;"",$K64&lt;&gt;"",$L64&lt;&gt;"",$P64&lt;&gt;"",$Q64&lt;&gt;"",$R64&lt;&gt;"",$S64&lt;&gt;"",$T64&lt;&gt;"",$U64&lt;&gt;"",$V64&lt;&gt;"",$W64&lt;&gt;"",$X64&lt;&gt;"",$Y64&lt;&gt;"",$Z64&lt;&gt;"",$AA64&lt;&gt;"",$AB64&lt;&gt;"",$AE64&lt;&gt;"",#REF!&lt;&gt;"",#REF!&lt;&gt;"",#REF!&lt;&gt;"",#REF!&lt;&gt;"",#REF!&lt;&gt;"",#REF!&lt;&gt;"",#REF!&lt;&gt;"",#REF!&lt;&gt;"",#REF!&lt;&gt;"",#REF!&lt;&gt;"")</formula>
    </cfRule>
  </conditionalFormatting>
  <conditionalFormatting sqref="C40">
    <cfRule type="expression" dxfId="4" priority="56" stopIfTrue="1">
      <formula>OR($A40&lt;&gt;"",$C40&lt;&gt;"",$D43&lt;&gt;"",$E43&lt;&gt;"",$F40&lt;&gt;"",$G40&lt;&gt;"",#REF!&lt;&gt;"",$H40&lt;&gt;"",$J40&lt;&gt;"",$I40&lt;&gt;"",$O40&lt;&gt;"",#REF!&lt;&gt;"",$P40&lt;&gt;"",$Q40&lt;&gt;"",$R40&lt;&gt;"",$S40&lt;&gt;"",$T40&lt;&gt;"",$U40&lt;&gt;"",$V40&lt;&gt;"",$W40&lt;&gt;"",$X40&lt;&gt;"",$Y40&lt;&gt;"",$Z40&lt;&gt;"",$AC40&lt;&gt;"",$AD40&lt;&gt;"",$AE40&lt;&gt;"",#REF!&lt;&gt;"",#REF!&lt;&gt;"",#REF!&lt;&gt;"",#REF!&lt;&gt;"",#REF!&lt;&gt;"",#REF!&lt;&gt;"",#REF!&lt;&gt;"",#REF!&lt;&gt;"")</formula>
    </cfRule>
  </conditionalFormatting>
  <conditionalFormatting sqref="C43">
    <cfRule type="expression" dxfId="3" priority="59" stopIfTrue="1">
      <formula>OR($A41&lt;&gt;"",$C43&lt;&gt;"",$D44&lt;&gt;"",$E44&lt;&gt;"",$F43&lt;&gt;"",$G43&lt;&gt;"",#REF!&lt;&gt;"",$H43&lt;&gt;"",$J43&lt;&gt;"",$I43&lt;&gt;"",$O43&lt;&gt;"",#REF!&lt;&gt;"",$P43&lt;&gt;"",$Q43&lt;&gt;"",$R43&lt;&gt;"",$S43&lt;&gt;"",$T43&lt;&gt;"",$U43&lt;&gt;"",$V43&lt;&gt;"",$W43&lt;&gt;"",$X43&lt;&gt;"",$Y43&lt;&gt;"",$Z43&lt;&gt;"",$AC43&lt;&gt;"",$AD43&lt;&gt;"",$AE43&lt;&gt;"",#REF!&lt;&gt;"",#REF!&lt;&gt;"",#REF!&lt;&gt;"",#REF!&lt;&gt;"",#REF!&lt;&gt;"",#REF!&lt;&gt;"",#REF!&lt;&gt;"",#REF!&lt;&gt;"")</formula>
    </cfRule>
  </conditionalFormatting>
  <conditionalFormatting sqref="C41">
    <cfRule type="expression" dxfId="2" priority="61" stopIfTrue="1">
      <formula>OR($A42&lt;&gt;"",$C41&lt;&gt;"",$D45&lt;&gt;"",$E45&lt;&gt;"",$F41&lt;&gt;"",$G41&lt;&gt;"",#REF!&lt;&gt;"",$H41&lt;&gt;"",$J41&lt;&gt;"",$I41&lt;&gt;"",$O41&lt;&gt;"",#REF!&lt;&gt;"",$P41&lt;&gt;"",$Q41&lt;&gt;"",$R41&lt;&gt;"",$S41&lt;&gt;"",$T41&lt;&gt;"",$U41&lt;&gt;"",$V41&lt;&gt;"",$W41&lt;&gt;"",$X41&lt;&gt;"",$Y41&lt;&gt;"",$Z41&lt;&gt;"",$AC41&lt;&gt;"",$AD41&lt;&gt;"",$AE41&lt;&gt;"",#REF!&lt;&gt;"",#REF!&lt;&gt;"",#REF!&lt;&gt;"",#REF!&lt;&gt;"",#REF!&lt;&gt;"",#REF!&lt;&gt;"",#REF!&lt;&gt;"",#REF!&lt;&gt;""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5" sqref="H15"/>
    </sheetView>
  </sheetViews>
  <sheetFormatPr defaultRowHeight="18.75" customHeight="1" x14ac:dyDescent="0.15"/>
  <cols>
    <col min="1" max="1" width="9" style="97"/>
    <col min="2" max="3" width="9" style="85"/>
    <col min="4" max="4" width="58" style="85" customWidth="1"/>
    <col min="5" max="5" width="9" style="85"/>
    <col min="6" max="6" width="6.75" style="85" customWidth="1"/>
    <col min="7" max="7" width="9" style="85"/>
    <col min="8" max="8" width="38.75" style="85" customWidth="1"/>
    <col min="9" max="16384" width="9" style="85"/>
  </cols>
  <sheetData>
    <row r="1" spans="1:9" ht="31.5" customHeight="1" x14ac:dyDescent="0.15">
      <c r="A1" s="83" t="s">
        <v>1</v>
      </c>
      <c r="B1" s="80" t="s">
        <v>2</v>
      </c>
      <c r="C1" s="80" t="s">
        <v>5</v>
      </c>
      <c r="D1" s="84" t="s">
        <v>360</v>
      </c>
      <c r="E1" s="84" t="s">
        <v>368</v>
      </c>
      <c r="F1" s="84" t="s">
        <v>369</v>
      </c>
      <c r="G1" s="84" t="s">
        <v>361</v>
      </c>
      <c r="H1" s="84" t="s">
        <v>362</v>
      </c>
      <c r="I1" s="84" t="s">
        <v>363</v>
      </c>
    </row>
    <row r="2" spans="1:9" ht="18.75" customHeight="1" x14ac:dyDescent="0.15">
      <c r="A2" s="86" t="s">
        <v>250</v>
      </c>
      <c r="B2" s="86" t="s">
        <v>251</v>
      </c>
      <c r="C2" s="87" t="s">
        <v>35</v>
      </c>
      <c r="D2" s="88">
        <v>42883</v>
      </c>
      <c r="E2" s="89">
        <v>1</v>
      </c>
      <c r="F2" s="90">
        <f t="shared" ref="F2:F17" si="0">E2-G2</f>
        <v>1</v>
      </c>
      <c r="G2" s="91"/>
      <c r="H2" s="91"/>
      <c r="I2" s="91"/>
    </row>
    <row r="3" spans="1:9" ht="18.75" customHeight="1" x14ac:dyDescent="0.15">
      <c r="A3" s="86" t="s">
        <v>50</v>
      </c>
      <c r="B3" s="12" t="s">
        <v>51</v>
      </c>
      <c r="C3" s="87" t="s">
        <v>35</v>
      </c>
      <c r="D3" s="92" t="s">
        <v>383</v>
      </c>
      <c r="E3" s="89">
        <v>10</v>
      </c>
      <c r="F3" s="90">
        <f t="shared" si="0"/>
        <v>8</v>
      </c>
      <c r="G3" s="91">
        <v>2</v>
      </c>
      <c r="H3" s="91" t="s">
        <v>382</v>
      </c>
      <c r="I3" s="92"/>
    </row>
    <row r="4" spans="1:9" ht="18.75" customHeight="1" x14ac:dyDescent="0.15">
      <c r="A4" s="93" t="s">
        <v>367</v>
      </c>
      <c r="B4" s="92" t="s">
        <v>364</v>
      </c>
      <c r="C4" s="92" t="s">
        <v>365</v>
      </c>
      <c r="D4" s="92" t="s">
        <v>366</v>
      </c>
      <c r="E4" s="94">
        <v>6</v>
      </c>
      <c r="F4" s="90">
        <f t="shared" si="0"/>
        <v>5.25</v>
      </c>
      <c r="G4" s="92">
        <f>6/8</f>
        <v>0.75</v>
      </c>
      <c r="H4" s="92" t="s">
        <v>384</v>
      </c>
      <c r="I4" s="91"/>
    </row>
    <row r="5" spans="1:9" ht="18.75" customHeight="1" x14ac:dyDescent="0.15">
      <c r="A5" s="86" t="s">
        <v>377</v>
      </c>
      <c r="B5" s="12" t="s">
        <v>376</v>
      </c>
      <c r="C5" s="87" t="s">
        <v>35</v>
      </c>
      <c r="D5" s="92" t="s">
        <v>374</v>
      </c>
      <c r="E5" s="89">
        <v>10</v>
      </c>
      <c r="F5" s="90">
        <f t="shared" si="0"/>
        <v>7</v>
      </c>
      <c r="G5" s="91">
        <v>3</v>
      </c>
      <c r="H5" s="91" t="s">
        <v>381</v>
      </c>
      <c r="I5" s="92"/>
    </row>
    <row r="6" spans="1:9" ht="18.75" customHeight="1" x14ac:dyDescent="0.15">
      <c r="A6" s="86" t="s">
        <v>80</v>
      </c>
      <c r="B6" s="12" t="s">
        <v>81</v>
      </c>
      <c r="C6" s="87" t="s">
        <v>35</v>
      </c>
      <c r="D6" s="92" t="s">
        <v>373</v>
      </c>
      <c r="E6" s="89">
        <v>10</v>
      </c>
      <c r="F6" s="90">
        <f t="shared" si="0"/>
        <v>10</v>
      </c>
      <c r="G6" s="91"/>
      <c r="H6" s="91"/>
      <c r="I6" s="92"/>
    </row>
    <row r="7" spans="1:9" ht="18.75" customHeight="1" x14ac:dyDescent="0.15">
      <c r="A7" s="86" t="s">
        <v>90</v>
      </c>
      <c r="B7" s="12" t="s">
        <v>91</v>
      </c>
      <c r="C7" s="87" t="s">
        <v>35</v>
      </c>
      <c r="D7" s="92" t="s">
        <v>373</v>
      </c>
      <c r="E7" s="89">
        <v>10</v>
      </c>
      <c r="F7" s="90">
        <f t="shared" si="0"/>
        <v>10</v>
      </c>
      <c r="G7" s="91"/>
      <c r="H7" s="91"/>
      <c r="I7" s="92"/>
    </row>
    <row r="8" spans="1:9" ht="18.75" customHeight="1" x14ac:dyDescent="0.15">
      <c r="A8" s="86" t="s">
        <v>113</v>
      </c>
      <c r="B8" s="12" t="s">
        <v>114</v>
      </c>
      <c r="C8" s="87" t="s">
        <v>35</v>
      </c>
      <c r="D8" s="92" t="s">
        <v>373</v>
      </c>
      <c r="E8" s="89">
        <v>10</v>
      </c>
      <c r="F8" s="90">
        <f t="shared" si="0"/>
        <v>5</v>
      </c>
      <c r="G8" s="91">
        <v>5</v>
      </c>
      <c r="H8" s="91" t="s">
        <v>370</v>
      </c>
      <c r="I8" s="92"/>
    </row>
    <row r="9" spans="1:9" ht="18.75" customHeight="1" x14ac:dyDescent="0.15">
      <c r="A9" s="86" t="s">
        <v>121</v>
      </c>
      <c r="B9" s="87" t="s">
        <v>122</v>
      </c>
      <c r="C9" s="87" t="s">
        <v>35</v>
      </c>
      <c r="D9" s="92" t="s">
        <v>373</v>
      </c>
      <c r="E9" s="89">
        <v>10</v>
      </c>
      <c r="F9" s="90">
        <f t="shared" si="0"/>
        <v>5</v>
      </c>
      <c r="G9" s="91">
        <v>5</v>
      </c>
      <c r="H9" s="91" t="s">
        <v>372</v>
      </c>
      <c r="I9" s="92"/>
    </row>
    <row r="10" spans="1:9" ht="18.75" customHeight="1" x14ac:dyDescent="0.15">
      <c r="A10" s="86" t="s">
        <v>123</v>
      </c>
      <c r="B10" s="87" t="s">
        <v>124</v>
      </c>
      <c r="C10" s="87" t="s">
        <v>35</v>
      </c>
      <c r="D10" s="92" t="s">
        <v>373</v>
      </c>
      <c r="E10" s="89">
        <v>10</v>
      </c>
      <c r="F10" s="90">
        <f t="shared" si="0"/>
        <v>8</v>
      </c>
      <c r="G10" s="91">
        <v>2</v>
      </c>
      <c r="H10" s="91" t="s">
        <v>371</v>
      </c>
      <c r="I10" s="92"/>
    </row>
    <row r="11" spans="1:9" ht="18.75" customHeight="1" x14ac:dyDescent="0.15">
      <c r="A11" s="86" t="s">
        <v>134</v>
      </c>
      <c r="B11" s="87" t="s">
        <v>135</v>
      </c>
      <c r="C11" s="87" t="s">
        <v>35</v>
      </c>
      <c r="D11" s="92" t="s">
        <v>373</v>
      </c>
      <c r="E11" s="89">
        <v>10</v>
      </c>
      <c r="F11" s="90">
        <f t="shared" si="0"/>
        <v>7</v>
      </c>
      <c r="G11" s="91">
        <v>3</v>
      </c>
      <c r="H11" s="91" t="s">
        <v>381</v>
      </c>
      <c r="I11" s="92"/>
    </row>
    <row r="12" spans="1:9" ht="18.75" customHeight="1" x14ac:dyDescent="0.15">
      <c r="A12" s="86" t="s">
        <v>141</v>
      </c>
      <c r="B12" s="87" t="s">
        <v>142</v>
      </c>
      <c r="C12" s="87" t="s">
        <v>35</v>
      </c>
      <c r="D12" s="92" t="s">
        <v>373</v>
      </c>
      <c r="E12" s="89">
        <v>10</v>
      </c>
      <c r="F12" s="90">
        <f t="shared" si="0"/>
        <v>10</v>
      </c>
      <c r="G12" s="91"/>
      <c r="H12" s="91"/>
      <c r="I12" s="92"/>
    </row>
    <row r="13" spans="1:9" ht="18.75" customHeight="1" x14ac:dyDescent="0.15">
      <c r="A13" s="95" t="s">
        <v>147</v>
      </c>
      <c r="B13" s="87" t="s">
        <v>148</v>
      </c>
      <c r="C13" s="87" t="s">
        <v>35</v>
      </c>
      <c r="D13" s="92" t="s">
        <v>373</v>
      </c>
      <c r="E13" s="89">
        <v>10</v>
      </c>
      <c r="F13" s="90">
        <f t="shared" si="0"/>
        <v>10</v>
      </c>
      <c r="G13" s="91"/>
      <c r="H13" s="91"/>
      <c r="I13" s="92"/>
    </row>
    <row r="14" spans="1:9" ht="18.75" customHeight="1" x14ac:dyDescent="0.15">
      <c r="A14" s="95" t="s">
        <v>149</v>
      </c>
      <c r="B14" s="87" t="s">
        <v>150</v>
      </c>
      <c r="C14" s="87" t="s">
        <v>35</v>
      </c>
      <c r="D14" s="91" t="s">
        <v>375</v>
      </c>
      <c r="E14" s="89">
        <v>6</v>
      </c>
      <c r="F14" s="90">
        <f t="shared" si="0"/>
        <v>6</v>
      </c>
      <c r="G14" s="91"/>
      <c r="H14" s="91"/>
      <c r="I14" s="91"/>
    </row>
    <row r="15" spans="1:9" ht="18.75" customHeight="1" x14ac:dyDescent="0.15">
      <c r="A15" s="95" t="s">
        <v>165</v>
      </c>
      <c r="B15" s="87" t="s">
        <v>166</v>
      </c>
      <c r="C15" s="87" t="s">
        <v>35</v>
      </c>
      <c r="D15" s="92" t="s">
        <v>373</v>
      </c>
      <c r="E15" s="89">
        <v>10</v>
      </c>
      <c r="F15" s="90">
        <f t="shared" si="0"/>
        <v>10</v>
      </c>
      <c r="G15" s="91"/>
      <c r="H15" s="91"/>
      <c r="I15" s="92"/>
    </row>
    <row r="16" spans="1:9" ht="18.75" customHeight="1" x14ac:dyDescent="0.15">
      <c r="A16" s="95" t="s">
        <v>172</v>
      </c>
      <c r="B16" s="87" t="s">
        <v>173</v>
      </c>
      <c r="C16" s="87" t="s">
        <v>35</v>
      </c>
      <c r="D16" s="92" t="s">
        <v>373</v>
      </c>
      <c r="E16" s="89">
        <v>10</v>
      </c>
      <c r="F16" s="90">
        <f t="shared" si="0"/>
        <v>10</v>
      </c>
      <c r="G16" s="91"/>
      <c r="H16" s="91"/>
      <c r="I16" s="92"/>
    </row>
    <row r="17" spans="1:9" ht="18.75" customHeight="1" x14ac:dyDescent="0.15">
      <c r="A17" s="95" t="s">
        <v>378</v>
      </c>
      <c r="B17" s="87" t="s">
        <v>379</v>
      </c>
      <c r="C17" s="87" t="s">
        <v>380</v>
      </c>
      <c r="D17" s="92" t="s">
        <v>373</v>
      </c>
      <c r="E17" s="89">
        <v>10</v>
      </c>
      <c r="F17" s="90">
        <f t="shared" si="0"/>
        <v>10</v>
      </c>
      <c r="G17" s="96"/>
      <c r="H17" s="96"/>
      <c r="I17" s="96"/>
    </row>
  </sheetData>
  <sortState ref="A140:I208">
    <sortCondition ref="A140:A208"/>
  </sortState>
  <phoneticPr fontId="2" type="noConversion"/>
  <conditionalFormatting sqref="B9:B12">
    <cfRule type="expression" dxfId="1" priority="64" stopIfTrue="1">
      <formula>OR(#REF!&lt;&gt;"",$B9&lt;&gt;"",#REF!&lt;&gt;"",#REF!&lt;&gt;"",#REF!&lt;&gt;"",#REF!&lt;&gt;"",#REF!&lt;&gt;"",#REF!&lt;&gt;"",#REF!&lt;&gt;"",#REF!&lt;&gt;"",#REF!&lt;&gt;"",$D9&lt;&gt;"",$G9&lt;&gt;"",#REF!&lt;&gt;"",$J9&lt;&gt;"",$K9&lt;&gt;"",$L9&lt;&gt;"",$M9&lt;&gt;"",$N9&lt;&gt;"",$O9&lt;&gt;"",$P9&lt;&gt;"",$Q9&lt;&gt;"",$R9&lt;&gt;"",#REF!&lt;&gt;"",#REF!&lt;&gt;"",#REF!&lt;&gt;"",#REF!&lt;&gt;"",#REF!&lt;&gt;"",#REF!&lt;&gt;"",#REF!&lt;&gt;"",#REF!&lt;&gt;"",#REF!&lt;&gt;"",#REF!&lt;&gt;"",#REF!&lt;&gt;"")</formula>
    </cfRule>
  </conditionalFormatting>
  <conditionalFormatting sqref="B13:B17">
    <cfRule type="expression" dxfId="0" priority="65" stopIfTrue="1">
      <formula>OR(#REF!&lt;&gt;"",$B13&lt;&gt;"",#REF!&lt;&gt;"",#REF!&lt;&gt;"",#REF!&lt;&gt;"",#REF!&lt;&gt;"",#REF!&lt;&gt;"",#REF!&lt;&gt;"",#REF!&lt;&gt;"",#REF!&lt;&gt;"",#REF!&lt;&gt;"",$D13&lt;&gt;"",$G13&lt;&gt;"",#REF!&lt;&gt;"",$J13&lt;&gt;"",$K13&lt;&gt;"",$L13&lt;&gt;"",$M13&lt;&gt;"",$N13&lt;&gt;"",$O13&lt;&gt;"",$P13&lt;&gt;"",$Q13&lt;&gt;"",$R13&lt;&gt;"",#REF!&lt;&gt;"",#REF!&lt;&gt;"",#REF!&lt;&gt;"",#REF!&lt;&gt;"",#REF!&lt;&gt;"",#REF!&lt;&gt;"",#REF!&lt;&gt;"",#REF!&lt;&gt;"",#REF!&lt;&gt;"",#REF!&lt;&gt;""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2017.6年假剩余情况</vt:lpstr>
      <vt:lpstr>2017.6加班调休剩余情况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2017-06-30T02:20:34Z</dcterms:modified>
</cp:coreProperties>
</file>