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eda\Desktop\Field-UPコンサル事業\理容ノムラ\コロナ型(理容ノムラ)\報告資料\換気計算\"/>
    </mc:Choice>
  </mc:AlternateContent>
  <xr:revisionPtr revIDLastSave="0" documentId="13_ncr:1_{88E3134B-1F73-4C28-9D4C-4E2172A5BBA3}" xr6:coauthVersionLast="47" xr6:coauthVersionMax="47" xr10:uidLastSave="{00000000-0000-0000-0000-000000000000}"/>
  <bookViews>
    <workbookView xWindow="-108" yWindow="-108" windowWidth="22260" windowHeight="13176" activeTab="3" xr2:uid="{00000000-000D-0000-FFFF-FFFF00000000}"/>
  </bookViews>
  <sheets>
    <sheet name="ボイラ室換気計算表紙" sheetId="2" r:id="rId1"/>
    <sheet name="ボイラ室換気計算書" sheetId="1" r:id="rId2"/>
    <sheet name="ガラリ計算書" sheetId="3" r:id="rId3"/>
    <sheet name="換気計算(建築仕様)" sheetId="4" r:id="rId4"/>
    <sheet name="Sheet1" sheetId="5" r:id="rId5"/>
  </sheets>
  <definedNames>
    <definedName name="_xlnm.Print_Area" localSheetId="2">ガラリ計算書!$C$4:$R$54</definedName>
    <definedName name="_xlnm.Print_Area" localSheetId="1">ボイラ室換気計算書!$C$4:$T$77</definedName>
    <definedName name="_xlnm.Print_Area" localSheetId="0">ボイラ室換気計算表紙!$B$4:$U$77</definedName>
    <definedName name="_xlnm.Print_Area" localSheetId="3">'換気計算(建築仕様)'!$A$1:$AC$126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R19" i="2"/>
  <c r="L41" i="2" s="1"/>
  <c r="L42" i="2" s="1"/>
  <c r="D82" i="4"/>
  <c r="D85" i="4" s="1"/>
  <c r="L85" i="4" s="1"/>
  <c r="D71" i="4"/>
  <c r="L75" i="4" s="1"/>
  <c r="G43" i="4" l="1"/>
  <c r="C43" i="4"/>
  <c r="C45" i="4" l="1"/>
  <c r="K49" i="4" s="1"/>
  <c r="N31" i="4"/>
  <c r="D30" i="4" s="1"/>
  <c r="L34" i="4" s="1"/>
  <c r="N21" i="4" l="1"/>
  <c r="D20" i="4" s="1"/>
  <c r="L24" i="4" s="1"/>
  <c r="D11" i="4"/>
  <c r="D10" i="4"/>
  <c r="N37" i="3"/>
  <c r="M50" i="3" s="1"/>
  <c r="I34" i="3"/>
  <c r="P37" i="3" s="1"/>
  <c r="P44" i="3" s="1"/>
  <c r="N28" i="3"/>
  <c r="E50" i="3" s="1"/>
  <c r="I25" i="3"/>
  <c r="P28" i="3" s="1"/>
  <c r="H44" i="3" s="1"/>
  <c r="D13" i="4" l="1"/>
  <c r="L13" i="4" s="1"/>
  <c r="J34" i="2"/>
  <c r="J33" i="2"/>
  <c r="R6" i="2"/>
  <c r="I58" i="1" l="1"/>
  <c r="K23" i="1" l="1"/>
  <c r="I60" i="1" l="1"/>
  <c r="I63" i="1" s="1"/>
  <c r="O65" i="1" s="1"/>
  <c r="I41" i="1"/>
  <c r="I43" i="1" s="1"/>
  <c r="I45" i="1" l="1"/>
  <c r="O47" i="1" s="1"/>
  <c r="H33" i="1"/>
  <c r="H35" i="1" l="1"/>
  <c r="O37" i="1" s="1"/>
  <c r="I51" i="1" s="1"/>
  <c r="O53" i="1" s="1"/>
  <c r="I73" i="1" s="1"/>
  <c r="I74" i="1" s="1"/>
  <c r="O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</author>
  </authors>
  <commentList>
    <comment ref="L4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上田:原則1.2</t>
        </r>
      </text>
    </comment>
    <comment ref="Q43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上田:多くのものはこのラインで
作られている</t>
        </r>
      </text>
    </comment>
    <comment ref="L44" authorId="0" shapeId="0" xr:uid="{00000000-0006-0000-0300-000003000000}">
      <text>
        <r>
          <rPr>
            <b/>
            <sz val="9"/>
            <color indexed="81"/>
            <rFont val="MS P ゴシック"/>
            <family val="3"/>
            <charset val="128"/>
          </rPr>
          <t>上田:原則0.04</t>
        </r>
      </text>
    </comment>
  </commentList>
</comments>
</file>

<file path=xl/sharedStrings.xml><?xml version="1.0" encoding="utf-8"?>
<sst xmlns="http://schemas.openxmlformats.org/spreadsheetml/2006/main" count="745" uniqueCount="399">
  <si>
    <t>計算条件</t>
    <rPh sb="0" eb="2">
      <t>ケイサン</t>
    </rPh>
    <rPh sb="2" eb="4">
      <t>ジョウケン</t>
    </rPh>
    <phoneticPr fontId="1"/>
  </si>
  <si>
    <t>ボイラ定格出力</t>
    <rPh sb="3" eb="5">
      <t>テイカク</t>
    </rPh>
    <rPh sb="5" eb="7">
      <t>シュツリョク</t>
    </rPh>
    <phoneticPr fontId="1"/>
  </si>
  <si>
    <t>燃料消費量</t>
    <rPh sb="0" eb="2">
      <t>ネンリョウ</t>
    </rPh>
    <rPh sb="2" eb="5">
      <t>ショウヒリョウ</t>
    </rPh>
    <phoneticPr fontId="1"/>
  </si>
  <si>
    <t>燃料種類</t>
    <rPh sb="0" eb="2">
      <t>ネンリョウ</t>
    </rPh>
    <rPh sb="2" eb="4">
      <t>シュルイ</t>
    </rPh>
    <phoneticPr fontId="1"/>
  </si>
  <si>
    <t>室内寸法</t>
    <rPh sb="0" eb="1">
      <t>シツ</t>
    </rPh>
    <rPh sb="1" eb="2">
      <t>ナイ</t>
    </rPh>
    <rPh sb="2" eb="4">
      <t>スンポウ</t>
    </rPh>
    <phoneticPr fontId="1"/>
  </si>
  <si>
    <t>縦</t>
    <rPh sb="0" eb="1">
      <t>タテ</t>
    </rPh>
    <phoneticPr fontId="1"/>
  </si>
  <si>
    <t>横</t>
    <rPh sb="0" eb="1">
      <t>ヨコ</t>
    </rPh>
    <phoneticPr fontId="1"/>
  </si>
  <si>
    <t>高さ</t>
    <rPh sb="0" eb="1">
      <t>タカ</t>
    </rPh>
    <phoneticPr fontId="1"/>
  </si>
  <si>
    <t>長さ</t>
    <rPh sb="0" eb="1">
      <t>ナガ</t>
    </rPh>
    <phoneticPr fontId="1"/>
  </si>
  <si>
    <t>煙道</t>
    <rPh sb="0" eb="2">
      <t>エンドウ</t>
    </rPh>
    <phoneticPr fontId="1"/>
  </si>
  <si>
    <t>室内換気回数（仮定）</t>
    <rPh sb="0" eb="1">
      <t>シツ</t>
    </rPh>
    <rPh sb="1" eb="2">
      <t>ナイ</t>
    </rPh>
    <rPh sb="2" eb="4">
      <t>カンキ</t>
    </rPh>
    <rPh sb="4" eb="6">
      <t>カイスウ</t>
    </rPh>
    <rPh sb="7" eb="9">
      <t>カテイ</t>
    </rPh>
    <phoneticPr fontId="1"/>
  </si>
  <si>
    <t>室内許容温度（仮定）</t>
    <rPh sb="0" eb="1">
      <t>シツ</t>
    </rPh>
    <rPh sb="1" eb="2">
      <t>ナイ</t>
    </rPh>
    <rPh sb="2" eb="4">
      <t>キョヨウ</t>
    </rPh>
    <rPh sb="4" eb="6">
      <t>オンド</t>
    </rPh>
    <rPh sb="7" eb="9">
      <t>カテイ</t>
    </rPh>
    <phoneticPr fontId="1"/>
  </si>
  <si>
    <t>外気温度（仮定）</t>
    <rPh sb="0" eb="2">
      <t>ガイキ</t>
    </rPh>
    <rPh sb="2" eb="4">
      <t>オンド</t>
    </rPh>
    <rPh sb="5" eb="7">
      <t>カテイ</t>
    </rPh>
    <phoneticPr fontId="1"/>
  </si>
  <si>
    <t>安全率</t>
    <rPh sb="0" eb="2">
      <t>アンゼン</t>
    </rPh>
    <rPh sb="2" eb="3">
      <t>リツ</t>
    </rPh>
    <phoneticPr fontId="1"/>
  </si>
  <si>
    <t>数値入力</t>
    <rPh sb="0" eb="2">
      <t>スウチ</t>
    </rPh>
    <rPh sb="2" eb="4">
      <t>ニュウリョク</t>
    </rPh>
    <phoneticPr fontId="1"/>
  </si>
  <si>
    <t>[kW]</t>
  </si>
  <si>
    <t>[kW]</t>
    <phoneticPr fontId="1"/>
  </si>
  <si>
    <t>[-]</t>
  </si>
  <si>
    <t>[-]</t>
    <phoneticPr fontId="1"/>
  </si>
  <si>
    <t>[回]</t>
    <rPh sb="1" eb="2">
      <t>カイ</t>
    </rPh>
    <phoneticPr fontId="1"/>
  </si>
  <si>
    <t>[℃]</t>
  </si>
  <si>
    <t>[℃]</t>
    <phoneticPr fontId="1"/>
  </si>
  <si>
    <t>[m]</t>
    <phoneticPr fontId="1"/>
  </si>
  <si>
    <t>[-]</t>
    <phoneticPr fontId="1"/>
  </si>
  <si>
    <t>1)　計算条件</t>
    <rPh sb="3" eb="5">
      <t>ケイサン</t>
    </rPh>
    <rPh sb="5" eb="7">
      <t>ジョウケン</t>
    </rPh>
    <phoneticPr fontId="1"/>
  </si>
  <si>
    <t>理論空気比</t>
    <rPh sb="0" eb="2">
      <t>リロン</t>
    </rPh>
    <rPh sb="2" eb="4">
      <t>クウキ</t>
    </rPh>
    <rPh sb="4" eb="5">
      <t>ヒ</t>
    </rPh>
    <phoneticPr fontId="19"/>
  </si>
  <si>
    <t>理論乾き排ガス量</t>
    <rPh sb="0" eb="2">
      <t>リロン</t>
    </rPh>
    <rPh sb="2" eb="3">
      <t>カワ</t>
    </rPh>
    <rPh sb="4" eb="5">
      <t>ハイ</t>
    </rPh>
    <rPh sb="7" eb="8">
      <t>リョウ</t>
    </rPh>
    <phoneticPr fontId="19"/>
  </si>
  <si>
    <t>理論湿り排ガス量</t>
    <rPh sb="0" eb="2">
      <t>リロン</t>
    </rPh>
    <rPh sb="2" eb="3">
      <t>シメ</t>
    </rPh>
    <rPh sb="4" eb="5">
      <t>ハイ</t>
    </rPh>
    <rPh sb="7" eb="8">
      <t>リョウ</t>
    </rPh>
    <phoneticPr fontId="19"/>
  </si>
  <si>
    <t>13A</t>
    <phoneticPr fontId="19"/>
  </si>
  <si>
    <t>LPG</t>
    <phoneticPr fontId="19"/>
  </si>
  <si>
    <t>A重油</t>
    <rPh sb="1" eb="3">
      <t>ジュウユ</t>
    </rPh>
    <phoneticPr fontId="19"/>
  </si>
  <si>
    <t>灯油</t>
    <rPh sb="0" eb="2">
      <t>トウユ</t>
    </rPh>
    <phoneticPr fontId="19"/>
  </si>
  <si>
    <t>＝</t>
    <phoneticPr fontId="1"/>
  </si>
  <si>
    <r>
      <t>[kg/h]/[Nm</t>
    </r>
    <r>
      <rPr>
        <vertAlign val="superscript"/>
        <sz val="7"/>
        <rFont val="ＭＳ Ｐゴシック"/>
        <family val="3"/>
        <charset val="128"/>
        <scheme val="minor"/>
      </rPr>
      <t>3</t>
    </r>
    <r>
      <rPr>
        <sz val="7"/>
        <rFont val="ＭＳ Ｐゴシック"/>
        <family val="3"/>
        <charset val="128"/>
        <scheme val="minor"/>
      </rPr>
      <t>/h]</t>
    </r>
    <phoneticPr fontId="1"/>
  </si>
  <si>
    <t>記号</t>
    <rPh sb="0" eb="2">
      <t>キゴウ</t>
    </rPh>
    <phoneticPr fontId="1"/>
  </si>
  <si>
    <t>Ｐ</t>
    <phoneticPr fontId="1"/>
  </si>
  <si>
    <t>x</t>
    <phoneticPr fontId="1"/>
  </si>
  <si>
    <t>y</t>
    <phoneticPr fontId="1"/>
  </si>
  <si>
    <t>h</t>
    <phoneticPr fontId="1"/>
  </si>
  <si>
    <t>L</t>
    <phoneticPr fontId="1"/>
  </si>
  <si>
    <t>d</t>
    <phoneticPr fontId="1"/>
  </si>
  <si>
    <t>k</t>
    <phoneticPr fontId="1"/>
  </si>
  <si>
    <t>α</t>
    <phoneticPr fontId="1"/>
  </si>
  <si>
    <t>N</t>
    <phoneticPr fontId="1"/>
  </si>
  <si>
    <t>-</t>
    <phoneticPr fontId="1"/>
  </si>
  <si>
    <t>x　×　y　×　h</t>
    <phoneticPr fontId="1"/>
  </si>
  <si>
    <t>室内体積 V</t>
    <rPh sb="0" eb="1">
      <t>シツ</t>
    </rPh>
    <rPh sb="1" eb="2">
      <t>ナイ</t>
    </rPh>
    <rPh sb="2" eb="4">
      <t>タイセキ</t>
    </rPh>
    <phoneticPr fontId="1"/>
  </si>
  <si>
    <r>
      <t>換気流量 Q</t>
    </r>
    <r>
      <rPr>
        <vertAlign val="subscript"/>
        <sz val="11"/>
        <rFont val="ＭＳ Ｐゴシック"/>
        <family val="3"/>
        <charset val="128"/>
        <scheme val="minor"/>
      </rPr>
      <t>1</t>
    </r>
    <rPh sb="0" eb="2">
      <t>カンキ</t>
    </rPh>
    <rPh sb="2" eb="4">
      <t>リュウリョウ</t>
    </rPh>
    <phoneticPr fontId="1"/>
  </si>
  <si>
    <r>
      <t>t</t>
    </r>
    <r>
      <rPr>
        <b/>
        <vertAlign val="subscript"/>
        <sz val="11"/>
        <rFont val="ＭＳ Ｐゴシック"/>
        <family val="3"/>
        <charset val="128"/>
        <scheme val="minor"/>
      </rPr>
      <t>1</t>
    </r>
    <phoneticPr fontId="1"/>
  </si>
  <si>
    <r>
      <t>t</t>
    </r>
    <r>
      <rPr>
        <b/>
        <vertAlign val="subscript"/>
        <sz val="11"/>
        <rFont val="ＭＳ Ｐゴシック"/>
        <family val="3"/>
        <charset val="128"/>
        <scheme val="minor"/>
      </rPr>
      <t>0</t>
    </r>
    <phoneticPr fontId="1"/>
  </si>
  <si>
    <r>
      <t>缶体放熱　Ｈ</t>
    </r>
    <r>
      <rPr>
        <vertAlign val="subscript"/>
        <sz val="11"/>
        <rFont val="ＭＳ Ｐゴシック"/>
        <family val="3"/>
        <charset val="128"/>
        <scheme val="minor"/>
      </rPr>
      <t>1</t>
    </r>
    <rPh sb="0" eb="1">
      <t>カン</t>
    </rPh>
    <rPh sb="1" eb="2">
      <t>タイ</t>
    </rPh>
    <rPh sb="2" eb="4">
      <t>ホウネツ</t>
    </rPh>
    <phoneticPr fontId="1"/>
  </si>
  <si>
    <t>[kW]</t>
    <phoneticPr fontId="1"/>
  </si>
  <si>
    <t>熱通過率(仮定)</t>
    <rPh sb="0" eb="1">
      <t>ネツ</t>
    </rPh>
    <rPh sb="1" eb="3">
      <t>ツウカ</t>
    </rPh>
    <rPh sb="3" eb="4">
      <t>リツ</t>
    </rPh>
    <rPh sb="5" eb="7">
      <t>カテイ</t>
    </rPh>
    <phoneticPr fontId="1"/>
  </si>
  <si>
    <t>←</t>
    <phoneticPr fontId="1"/>
  </si>
  <si>
    <r>
      <t>煙道放熱　Ｈ</t>
    </r>
    <r>
      <rPr>
        <vertAlign val="subscript"/>
        <sz val="11"/>
        <rFont val="ＭＳ Ｐゴシック"/>
        <family val="3"/>
        <charset val="128"/>
        <scheme val="minor"/>
      </rPr>
      <t>2</t>
    </r>
    <rPh sb="0" eb="2">
      <t>エンドウ</t>
    </rPh>
    <rPh sb="2" eb="4">
      <t>ホウネツ</t>
    </rPh>
    <phoneticPr fontId="1"/>
  </si>
  <si>
    <t>排ガス温度</t>
    <rPh sb="0" eb="1">
      <t>ハイ</t>
    </rPh>
    <rPh sb="3" eb="5">
      <t>オンド</t>
    </rPh>
    <phoneticPr fontId="1"/>
  </si>
  <si>
    <r>
      <t>ｔ</t>
    </r>
    <r>
      <rPr>
        <b/>
        <vertAlign val="subscript"/>
        <sz val="11"/>
        <rFont val="ＭＳ Ｐゴシック"/>
        <family val="3"/>
        <charset val="128"/>
        <scheme val="minor"/>
      </rPr>
      <t>2</t>
    </r>
    <phoneticPr fontId="1"/>
  </si>
  <si>
    <r>
      <t>Ａ ×　ｋ（ｔ</t>
    </r>
    <r>
      <rPr>
        <vertAlign val="subscript"/>
        <sz val="11"/>
        <rFont val="ＭＳ Ｐゴシック"/>
        <family val="3"/>
        <charset val="128"/>
        <scheme val="minor"/>
      </rPr>
      <t>2</t>
    </r>
    <r>
      <rPr>
        <sz val="11"/>
        <rFont val="ＭＳ Ｐゴシック"/>
        <family val="2"/>
        <charset val="128"/>
        <scheme val="minor"/>
      </rPr>
      <t>-ｔ</t>
    </r>
    <r>
      <rPr>
        <vertAlign val="subscript"/>
        <sz val="11"/>
        <rFont val="ＭＳ Ｐゴシック"/>
        <family val="3"/>
        <charset val="128"/>
        <scheme val="minor"/>
      </rPr>
      <t>1</t>
    </r>
    <r>
      <rPr>
        <sz val="11"/>
        <rFont val="ＭＳ Ｐゴシック"/>
        <family val="2"/>
        <charset val="128"/>
        <scheme val="minor"/>
      </rPr>
      <t>）</t>
    </r>
    <phoneticPr fontId="1"/>
  </si>
  <si>
    <r>
      <t>A:煙道表面積[m</t>
    </r>
    <r>
      <rPr>
        <vertAlign val="superscript"/>
        <sz val="8"/>
        <rFont val="ＭＳ Ｐゴシック"/>
        <family val="3"/>
        <charset val="128"/>
        <scheme val="minor"/>
      </rPr>
      <t>2</t>
    </r>
    <r>
      <rPr>
        <sz val="8"/>
        <rFont val="ＭＳ Ｐゴシック"/>
        <family val="3"/>
        <charset val="128"/>
        <scheme val="minor"/>
      </rPr>
      <t>]</t>
    </r>
    <rPh sb="2" eb="4">
      <t>エンドウ</t>
    </rPh>
    <rPh sb="4" eb="5">
      <t>ヒョウ</t>
    </rPh>
    <rPh sb="5" eb="7">
      <t>メンセキ</t>
    </rPh>
    <phoneticPr fontId="1"/>
  </si>
  <si>
    <r>
      <t>Q</t>
    </r>
    <r>
      <rPr>
        <b/>
        <vertAlign val="subscript"/>
        <sz val="11"/>
        <rFont val="ＭＳ Ｐゴシック"/>
        <family val="3"/>
        <charset val="128"/>
        <scheme val="minor"/>
      </rPr>
      <t>1</t>
    </r>
    <r>
      <rPr>
        <b/>
        <sz val="11"/>
        <rFont val="ＭＳ Ｐゴシック"/>
        <family val="3"/>
        <charset val="128"/>
        <scheme val="minor"/>
      </rPr>
      <t xml:space="preserve"> =</t>
    </r>
    <phoneticPr fontId="1"/>
  </si>
  <si>
    <t>空気比</t>
    <rPh sb="0" eb="2">
      <t>クウキ</t>
    </rPh>
    <rPh sb="2" eb="3">
      <t>ヒ</t>
    </rPh>
    <phoneticPr fontId="1"/>
  </si>
  <si>
    <t>G</t>
    <phoneticPr fontId="1"/>
  </si>
  <si>
    <t>m</t>
    <phoneticPr fontId="1"/>
  </si>
  <si>
    <t>実際空気量　vgA</t>
    <rPh sb="0" eb="2">
      <t>ジッサイ</t>
    </rPh>
    <rPh sb="2" eb="4">
      <t>クウキ</t>
    </rPh>
    <rPh sb="4" eb="5">
      <t>リョウ</t>
    </rPh>
    <phoneticPr fontId="1"/>
  </si>
  <si>
    <r>
      <t>理論空気量　vgA</t>
    </r>
    <r>
      <rPr>
        <vertAlign val="subscript"/>
        <sz val="11"/>
        <rFont val="ＭＳ Ｐゴシック"/>
        <family val="3"/>
        <charset val="128"/>
        <scheme val="minor"/>
      </rPr>
      <t>0</t>
    </r>
    <rPh sb="0" eb="2">
      <t>リロン</t>
    </rPh>
    <rPh sb="2" eb="4">
      <t>クウキ</t>
    </rPh>
    <rPh sb="4" eb="5">
      <t>リョウ</t>
    </rPh>
    <phoneticPr fontId="1"/>
  </si>
  <si>
    <r>
      <t>vgA</t>
    </r>
    <r>
      <rPr>
        <vertAlign val="subscript"/>
        <sz val="11"/>
        <rFont val="ＭＳ Ｐゴシック"/>
        <family val="3"/>
        <charset val="128"/>
        <scheme val="minor"/>
      </rPr>
      <t>0</t>
    </r>
    <r>
      <rPr>
        <sz val="11"/>
        <rFont val="ＭＳ Ｐゴシック"/>
        <family val="2"/>
        <charset val="128"/>
        <scheme val="minor"/>
      </rPr>
      <t>　×　m</t>
    </r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</si>
  <si>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/Nm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-f]</t>
    </r>
    <phoneticPr fontId="1"/>
  </si>
  <si>
    <t>燃焼必要空気量</t>
    <rPh sb="0" eb="2">
      <t>ネンショウ</t>
    </rPh>
    <rPh sb="2" eb="4">
      <t>ヒツヨウ</t>
    </rPh>
    <rPh sb="4" eb="6">
      <t>クウキ</t>
    </rPh>
    <rPh sb="6" eb="7">
      <t>リョウ</t>
    </rPh>
    <phoneticPr fontId="1"/>
  </si>
  <si>
    <r>
      <t>Q</t>
    </r>
    <r>
      <rPr>
        <b/>
        <sz val="11"/>
        <rFont val="ＭＳ Ｐゴシック"/>
        <family val="3"/>
        <charset val="128"/>
        <scheme val="minor"/>
      </rPr>
      <t xml:space="preserve"> =</t>
    </r>
    <phoneticPr fontId="1"/>
  </si>
  <si>
    <t>必要換気空気量</t>
    <rPh sb="0" eb="2">
      <t>ヒツヨウ</t>
    </rPh>
    <rPh sb="2" eb="4">
      <t>カンキ</t>
    </rPh>
    <rPh sb="4" eb="6">
      <t>クウキ</t>
    </rPh>
    <rPh sb="6" eb="7">
      <t>リョウ</t>
    </rPh>
    <phoneticPr fontId="1"/>
  </si>
  <si>
    <t>＊燃料によって異なります</t>
    <rPh sb="1" eb="3">
      <t>ネンリョウ</t>
    </rPh>
    <rPh sb="7" eb="8">
      <t>コト</t>
    </rPh>
    <phoneticPr fontId="1"/>
  </si>
  <si>
    <r>
      <t>[kW/m</t>
    </r>
    <r>
      <rPr>
        <vertAlign val="superscript"/>
        <sz val="9"/>
        <rFont val="ＭＳ Ｐゴシック"/>
        <family val="3"/>
        <charset val="128"/>
        <scheme val="minor"/>
      </rPr>
      <t>2</t>
    </r>
    <r>
      <rPr>
        <sz val="9"/>
        <rFont val="ＭＳ Ｐゴシック"/>
        <family val="3"/>
        <charset val="128"/>
        <scheme val="minor"/>
      </rPr>
      <t>・K]</t>
    </r>
    <phoneticPr fontId="1"/>
  </si>
  <si>
    <t>W/m・K</t>
    <phoneticPr fontId="1"/>
  </si>
  <si>
    <t>ロックウール</t>
  </si>
  <si>
    <t>材質</t>
    <rPh sb="0" eb="2">
      <t>ザイシツ</t>
    </rPh>
    <phoneticPr fontId="1"/>
  </si>
  <si>
    <t>厚さ</t>
    <rPh sb="0" eb="1">
      <t>アツ</t>
    </rPh>
    <phoneticPr fontId="1"/>
  </si>
  <si>
    <t>[mm]</t>
    <phoneticPr fontId="1"/>
  </si>
  <si>
    <t>単位</t>
    <rPh sb="0" eb="2">
      <t>タンイ</t>
    </rPh>
    <phoneticPr fontId="1"/>
  </si>
  <si>
    <t>数値</t>
    <rPh sb="0" eb="2">
      <t>スウチ</t>
    </rPh>
    <phoneticPr fontId="1"/>
  </si>
  <si>
    <t>×</t>
    <phoneticPr fontId="1"/>
  </si>
  <si>
    <t>[m]</t>
    <phoneticPr fontId="1"/>
  </si>
  <si>
    <t>角径</t>
    <rPh sb="0" eb="1">
      <t>カク</t>
    </rPh>
    <rPh sb="1" eb="2">
      <t>ケイ</t>
    </rPh>
    <phoneticPr fontId="1"/>
  </si>
  <si>
    <t>円径</t>
    <rPh sb="0" eb="1">
      <t>エン</t>
    </rPh>
    <rPh sb="1" eb="2">
      <t>ケイ</t>
    </rPh>
    <phoneticPr fontId="1"/>
  </si>
  <si>
    <t>グラスウール</t>
    <phoneticPr fontId="1"/>
  </si>
  <si>
    <t>ロックウール</t>
    <phoneticPr fontId="1"/>
  </si>
  <si>
    <t>換気量計算書</t>
    <rPh sb="0" eb="2">
      <t>カンキ</t>
    </rPh>
    <rPh sb="2" eb="3">
      <t>リョウ</t>
    </rPh>
    <rPh sb="3" eb="6">
      <t>ケイサンショ</t>
    </rPh>
    <phoneticPr fontId="1"/>
  </si>
  <si>
    <t>～参考換気回数～</t>
    <rPh sb="1" eb="3">
      <t>サンコウ</t>
    </rPh>
    <rPh sb="3" eb="5">
      <t>カンキ</t>
    </rPh>
    <rPh sb="5" eb="7">
      <t>カイスウ</t>
    </rPh>
    <phoneticPr fontId="1"/>
  </si>
  <si>
    <t>病院ボイラ室</t>
    <rPh sb="0" eb="2">
      <t>ビョウイン</t>
    </rPh>
    <rPh sb="5" eb="6">
      <t>シツ</t>
    </rPh>
    <phoneticPr fontId="1"/>
  </si>
  <si>
    <t>回</t>
    <rPh sb="0" eb="1">
      <t>カイ</t>
    </rPh>
    <phoneticPr fontId="1"/>
  </si>
  <si>
    <t>ホテルボイラ室</t>
    <rPh sb="6" eb="7">
      <t>シツ</t>
    </rPh>
    <phoneticPr fontId="1"/>
  </si>
  <si>
    <t>工場ボイラ室</t>
    <rPh sb="0" eb="2">
      <t>コウジョウ</t>
    </rPh>
    <rPh sb="5" eb="6">
      <t>シツ</t>
    </rPh>
    <phoneticPr fontId="1"/>
  </si>
  <si>
    <t>工場ｺﾝﾌﾟﾚｯｻｰ室</t>
    <rPh sb="0" eb="2">
      <t>コウジョウ</t>
    </rPh>
    <rPh sb="10" eb="11">
      <t>シツ</t>
    </rPh>
    <phoneticPr fontId="1"/>
  </si>
  <si>
    <t>機械工場</t>
    <rPh sb="0" eb="2">
      <t>キカイ</t>
    </rPh>
    <rPh sb="2" eb="4">
      <t>コウジョウ</t>
    </rPh>
    <phoneticPr fontId="1"/>
  </si>
  <si>
    <t>熱処理工場</t>
    <rPh sb="0" eb="3">
      <t>ネツショリ</t>
    </rPh>
    <rPh sb="3" eb="5">
      <t>コウジョウ</t>
    </rPh>
    <phoneticPr fontId="1"/>
  </si>
  <si>
    <t>厨房</t>
    <rPh sb="0" eb="2">
      <t>チュウボウ</t>
    </rPh>
    <phoneticPr fontId="1"/>
  </si>
  <si>
    <t>トイレ</t>
    <phoneticPr fontId="1"/>
  </si>
  <si>
    <t>一般家庭</t>
    <rPh sb="0" eb="2">
      <t>イッパン</t>
    </rPh>
    <rPh sb="2" eb="4">
      <t>カテイ</t>
    </rPh>
    <phoneticPr fontId="1"/>
  </si>
  <si>
    <t>飲食店</t>
    <rPh sb="0" eb="2">
      <t>インショク</t>
    </rPh>
    <rPh sb="2" eb="3">
      <t>テン</t>
    </rPh>
    <phoneticPr fontId="1"/>
  </si>
  <si>
    <t>体育館</t>
    <rPh sb="0" eb="3">
      <t>タイイクカン</t>
    </rPh>
    <phoneticPr fontId="1"/>
  </si>
  <si>
    <r>
      <t>冬季は</t>
    </r>
    <r>
      <rPr>
        <b/>
        <sz val="11"/>
        <color rgb="FFFF0000"/>
        <rFont val="ＭＳ Ｐゴシック"/>
        <family val="3"/>
        <charset val="128"/>
        <scheme val="minor"/>
      </rPr>
      <t>10</t>
    </r>
    <r>
      <rPr>
        <sz val="11"/>
        <rFont val="ＭＳ Ｐゴシック"/>
        <family val="2"/>
        <charset val="128"/>
        <scheme val="minor"/>
      </rPr>
      <t>[℃]</t>
    </r>
    <rPh sb="0" eb="2">
      <t>トウキ</t>
    </rPh>
    <phoneticPr fontId="1"/>
  </si>
  <si>
    <r>
      <t>夏季は</t>
    </r>
    <r>
      <rPr>
        <b/>
        <sz val="11"/>
        <color rgb="FFFF0000"/>
        <rFont val="ＭＳ Ｐゴシック"/>
        <family val="3"/>
        <charset val="128"/>
        <scheme val="minor"/>
      </rPr>
      <t>35</t>
    </r>
    <r>
      <rPr>
        <sz val="11"/>
        <rFont val="ＭＳ Ｐゴシック"/>
        <family val="2"/>
        <charset val="128"/>
        <scheme val="minor"/>
      </rPr>
      <t>[℃]</t>
    </r>
    <rPh sb="0" eb="2">
      <t>カキ</t>
    </rPh>
    <phoneticPr fontId="1"/>
  </si>
  <si>
    <t>～外気温の入力～</t>
    <rPh sb="1" eb="4">
      <t>ガイキオン</t>
    </rPh>
    <rPh sb="5" eb="7">
      <t>ニュウリョク</t>
    </rPh>
    <phoneticPr fontId="1"/>
  </si>
  <si>
    <t>～室内許容温度の入力～</t>
    <rPh sb="1" eb="2">
      <t>シツ</t>
    </rPh>
    <rPh sb="2" eb="3">
      <t>ナイ</t>
    </rPh>
    <rPh sb="3" eb="5">
      <t>キョヨウ</t>
    </rPh>
    <rPh sb="5" eb="7">
      <t>オンド</t>
    </rPh>
    <rPh sb="8" eb="10">
      <t>ニュウリョク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</si>
  <si>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30</t>
    </r>
    <r>
      <rPr>
        <sz val="11"/>
        <rFont val="ＭＳ Ｐゴシック"/>
        <family val="2"/>
        <charset val="128"/>
        <scheme val="minor"/>
      </rPr>
      <t>～</t>
    </r>
    <r>
      <rPr>
        <b/>
        <sz val="11"/>
        <color rgb="FFFF0000"/>
        <rFont val="ＭＳ Ｐゴシック"/>
        <family val="3"/>
        <charset val="128"/>
        <scheme val="minor"/>
      </rPr>
      <t>40</t>
    </r>
    <r>
      <rPr>
        <sz val="11"/>
        <rFont val="ＭＳ Ｐゴシック"/>
        <family val="2"/>
        <charset val="128"/>
        <scheme val="minor"/>
      </rPr>
      <t>[℃]の範囲で入力</t>
    </r>
    <rPh sb="9" eb="11">
      <t>ハンイ</t>
    </rPh>
    <rPh sb="12" eb="14">
      <t>ニュウリョク</t>
    </rPh>
    <phoneticPr fontId="1"/>
  </si>
  <si>
    <t>Ｂ</t>
    <phoneticPr fontId="1"/>
  </si>
  <si>
    <t>ボイラ基数</t>
    <rPh sb="3" eb="5">
      <t>キスウ</t>
    </rPh>
    <phoneticPr fontId="1"/>
  </si>
  <si>
    <t>[基]</t>
    <rPh sb="1" eb="2">
      <t>キ</t>
    </rPh>
    <phoneticPr fontId="1"/>
  </si>
  <si>
    <r>
      <t xml:space="preserve">　1000 × </t>
    </r>
    <r>
      <rPr>
        <sz val="11"/>
        <rFont val="ＭＳ Ｐゴシック"/>
        <family val="2"/>
        <charset val="128"/>
        <scheme val="minor"/>
      </rPr>
      <t>（Ｈ</t>
    </r>
    <r>
      <rPr>
        <vertAlign val="subscript"/>
        <sz val="11"/>
        <rFont val="ＭＳ Ｐゴシック"/>
        <family val="3"/>
        <charset val="128"/>
        <scheme val="minor"/>
      </rPr>
      <t>1</t>
    </r>
    <r>
      <rPr>
        <sz val="11"/>
        <rFont val="ＭＳ Ｐゴシック"/>
        <family val="2"/>
        <charset val="128"/>
        <scheme val="minor"/>
      </rPr>
      <t>　+　Ｈ</t>
    </r>
    <r>
      <rPr>
        <vertAlign val="subscript"/>
        <sz val="11"/>
        <rFont val="ＭＳ Ｐゴシック"/>
        <family val="3"/>
        <charset val="128"/>
        <scheme val="minor"/>
      </rPr>
      <t>2</t>
    </r>
    <r>
      <rPr>
        <sz val="11"/>
        <rFont val="ＭＳ Ｐゴシック"/>
        <family val="3"/>
        <charset val="128"/>
        <scheme val="minor"/>
      </rPr>
      <t>）</t>
    </r>
    <phoneticPr fontId="1"/>
  </si>
  <si>
    <r>
      <rPr>
        <sz val="11"/>
        <rFont val="ＭＳ Ｐゴシック"/>
        <family val="3"/>
        <charset val="128"/>
        <scheme val="minor"/>
      </rPr>
      <t xml:space="preserve">    </t>
    </r>
    <r>
      <rPr>
        <sz val="11"/>
        <rFont val="ＭＳ Ｐゴシック"/>
        <family val="2"/>
        <charset val="128"/>
        <scheme val="minor"/>
      </rPr>
      <t>0.33</t>
    </r>
    <r>
      <rPr>
        <sz val="11"/>
        <rFont val="ＭＳ Ｐゴシック"/>
        <family val="3"/>
        <charset val="128"/>
        <scheme val="minor"/>
      </rPr>
      <t xml:space="preserve"> </t>
    </r>
    <r>
      <rPr>
        <sz val="11"/>
        <rFont val="ＭＳ Ｐゴシック"/>
        <family val="2"/>
        <charset val="128"/>
        <scheme val="minor"/>
      </rPr>
      <t xml:space="preserve"> × （ｔ</t>
    </r>
    <r>
      <rPr>
        <vertAlign val="subscript"/>
        <sz val="11"/>
        <rFont val="ＭＳ Ｐゴシック"/>
        <family val="3"/>
        <charset val="128"/>
        <scheme val="minor"/>
      </rPr>
      <t>1</t>
    </r>
    <r>
      <rPr>
        <sz val="11"/>
        <rFont val="ＭＳ Ｐゴシック"/>
        <family val="2"/>
        <charset val="128"/>
        <scheme val="minor"/>
      </rPr>
      <t>-ｔ</t>
    </r>
    <r>
      <rPr>
        <vertAlign val="subscript"/>
        <sz val="11"/>
        <rFont val="ＭＳ Ｐゴシック"/>
        <family val="3"/>
        <charset val="128"/>
        <scheme val="minor"/>
      </rPr>
      <t>0</t>
    </r>
    <r>
      <rPr>
        <sz val="11"/>
        <rFont val="ＭＳ Ｐゴシック"/>
        <family val="2"/>
        <charset val="128"/>
        <scheme val="minor"/>
      </rPr>
      <t>）</t>
    </r>
    <phoneticPr fontId="1"/>
  </si>
  <si>
    <t>4)　給気量の計算</t>
    <rPh sb="3" eb="5">
      <t>キュウキ</t>
    </rPh>
    <rPh sb="5" eb="6">
      <t>リョウ</t>
    </rPh>
    <rPh sb="7" eb="9">
      <t>ケイサン</t>
    </rPh>
    <phoneticPr fontId="1"/>
  </si>
  <si>
    <r>
      <t>燃焼必要空気量　Ｑ</t>
    </r>
    <r>
      <rPr>
        <vertAlign val="subscript"/>
        <sz val="9"/>
        <rFont val="ＭＳ Ｐゴシック"/>
        <family val="3"/>
        <charset val="128"/>
        <scheme val="minor"/>
      </rPr>
      <t>2</t>
    </r>
    <rPh sb="0" eb="2">
      <t>ネンショウ</t>
    </rPh>
    <rPh sb="2" eb="4">
      <t>ヒツヨウ</t>
    </rPh>
    <rPh sb="4" eb="6">
      <t>クウキ</t>
    </rPh>
    <rPh sb="6" eb="7">
      <t>リョウ</t>
    </rPh>
    <phoneticPr fontId="1"/>
  </si>
  <si>
    <r>
      <t>Q</t>
    </r>
    <r>
      <rPr>
        <b/>
        <vertAlign val="subscript"/>
        <sz val="11"/>
        <rFont val="ＭＳ Ｐゴシック"/>
        <family val="3"/>
        <charset val="128"/>
        <scheme val="minor"/>
      </rPr>
      <t>2</t>
    </r>
    <r>
      <rPr>
        <b/>
        <sz val="11"/>
        <rFont val="ＭＳ Ｐゴシック"/>
        <family val="3"/>
        <charset val="128"/>
        <scheme val="minor"/>
      </rPr>
      <t xml:space="preserve"> =</t>
    </r>
    <phoneticPr fontId="1"/>
  </si>
  <si>
    <r>
      <t>給気量 Q</t>
    </r>
    <r>
      <rPr>
        <vertAlign val="subscript"/>
        <sz val="11"/>
        <rFont val="ＭＳ Ｐゴシック"/>
        <family val="3"/>
        <charset val="128"/>
        <scheme val="minor"/>
      </rPr>
      <t>3</t>
    </r>
    <rPh sb="0" eb="2">
      <t>キュウキ</t>
    </rPh>
    <rPh sb="2" eb="3">
      <t>リョウ</t>
    </rPh>
    <phoneticPr fontId="1"/>
  </si>
  <si>
    <r>
      <t>Q</t>
    </r>
    <r>
      <rPr>
        <b/>
        <vertAlign val="subscript"/>
        <sz val="11"/>
        <rFont val="ＭＳ Ｐゴシック"/>
        <family val="3"/>
        <charset val="128"/>
        <scheme val="minor"/>
      </rPr>
      <t xml:space="preserve">3 </t>
    </r>
    <r>
      <rPr>
        <b/>
        <sz val="11"/>
        <rFont val="ＭＳ Ｐゴシック"/>
        <family val="3"/>
        <charset val="128"/>
        <scheme val="minor"/>
      </rPr>
      <t>=</t>
    </r>
    <phoneticPr fontId="1"/>
  </si>
  <si>
    <t>給気量</t>
    <rPh sb="0" eb="2">
      <t>キュウキ</t>
    </rPh>
    <rPh sb="2" eb="3">
      <t>リョウ</t>
    </rPh>
    <phoneticPr fontId="1"/>
  </si>
  <si>
    <t xml:space="preserve"> 必要換気茎量は、給気量と放熱換気量の計算結果のうち</t>
    <rPh sb="1" eb="3">
      <t>ヒツヨウ</t>
    </rPh>
    <rPh sb="3" eb="5">
      <t>カンキ</t>
    </rPh>
    <rPh sb="5" eb="6">
      <t>クキ</t>
    </rPh>
    <rPh sb="6" eb="7">
      <t>リョウ</t>
    </rPh>
    <rPh sb="9" eb="11">
      <t>キュウキ</t>
    </rPh>
    <rPh sb="11" eb="12">
      <t>リョウ</t>
    </rPh>
    <rPh sb="13" eb="15">
      <t>ホウネツ</t>
    </rPh>
    <rPh sb="15" eb="17">
      <t>カンキ</t>
    </rPh>
    <rPh sb="17" eb="18">
      <t>リョウ</t>
    </rPh>
    <rPh sb="19" eb="21">
      <t>ケイサン</t>
    </rPh>
    <rPh sb="21" eb="23">
      <t>ケッカ</t>
    </rPh>
    <phoneticPr fontId="1"/>
  </si>
  <si>
    <t>必要換気流量 Q</t>
    <rPh sb="0" eb="2">
      <t>ヒツヨウ</t>
    </rPh>
    <rPh sb="2" eb="4">
      <t>カンキ</t>
    </rPh>
    <rPh sb="4" eb="6">
      <t>リュウリョウ</t>
    </rPh>
    <phoneticPr fontId="1"/>
  </si>
  <si>
    <t>×</t>
    <phoneticPr fontId="1"/>
  </si>
  <si>
    <t>α</t>
    <phoneticPr fontId="1"/>
  </si>
  <si>
    <t>＝</t>
    <phoneticPr fontId="1"/>
  </si>
  <si>
    <r>
      <t>Q</t>
    </r>
    <r>
      <rPr>
        <b/>
        <vertAlign val="subscript"/>
        <sz val="11"/>
        <rFont val="ＭＳ Ｐゴシック"/>
        <family val="3"/>
        <charset val="128"/>
        <scheme val="minor"/>
      </rPr>
      <t xml:space="preserve">4 </t>
    </r>
    <r>
      <rPr>
        <b/>
        <sz val="11"/>
        <rFont val="ＭＳ Ｐゴシック"/>
        <family val="3"/>
        <charset val="128"/>
        <scheme val="minor"/>
      </rPr>
      <t>=</t>
    </r>
    <phoneticPr fontId="1"/>
  </si>
  <si>
    <r>
      <t>放熱換気量　Q</t>
    </r>
    <r>
      <rPr>
        <vertAlign val="subscript"/>
        <sz val="11"/>
        <rFont val="ＭＳ Ｐゴシック"/>
        <family val="3"/>
        <charset val="128"/>
        <scheme val="minor"/>
      </rPr>
      <t>4</t>
    </r>
    <rPh sb="0" eb="2">
      <t>ホウネツ</t>
    </rPh>
    <rPh sb="2" eb="5">
      <t>カンキリョウ</t>
    </rPh>
    <phoneticPr fontId="1"/>
  </si>
  <si>
    <t>3)　燃焼必要空気量計算</t>
    <rPh sb="3" eb="5">
      <t>ネンショウ</t>
    </rPh>
    <rPh sb="5" eb="7">
      <t>ヒツヨウ</t>
    </rPh>
    <rPh sb="7" eb="9">
      <t>クウキ</t>
    </rPh>
    <rPh sb="9" eb="10">
      <t>リョウ</t>
    </rPh>
    <rPh sb="10" eb="12">
      <t>ケイサン</t>
    </rPh>
    <phoneticPr fontId="1"/>
  </si>
  <si>
    <t>計算数値の大きなものを採用する。</t>
    <rPh sb="0" eb="2">
      <t>ケイサン</t>
    </rPh>
    <rPh sb="2" eb="4">
      <t>スウチ</t>
    </rPh>
    <rPh sb="5" eb="6">
      <t>オオ</t>
    </rPh>
    <rPh sb="11" eb="13">
      <t>サイヨウ</t>
    </rPh>
    <phoneticPr fontId="1"/>
  </si>
  <si>
    <t>2)　室内換気風量計算</t>
    <rPh sb="3" eb="5">
      <t>シツナイ</t>
    </rPh>
    <rPh sb="5" eb="7">
      <t>カンキ</t>
    </rPh>
    <rPh sb="7" eb="8">
      <t>フウ</t>
    </rPh>
    <rPh sb="8" eb="9">
      <t>リョウ</t>
    </rPh>
    <rPh sb="9" eb="11">
      <t>ケイサン</t>
    </rPh>
    <phoneticPr fontId="1"/>
  </si>
  <si>
    <t>5)　放熱換気風量計算</t>
    <rPh sb="3" eb="5">
      <t>ホウネツ</t>
    </rPh>
    <rPh sb="5" eb="7">
      <t>カンキ</t>
    </rPh>
    <rPh sb="7" eb="8">
      <t>フウ</t>
    </rPh>
    <rPh sb="8" eb="9">
      <t>リョウ</t>
    </rPh>
    <rPh sb="9" eb="11">
      <t>ケイサン</t>
    </rPh>
    <phoneticPr fontId="1"/>
  </si>
  <si>
    <t>放射熱換気風量</t>
    <rPh sb="0" eb="2">
      <t>ホウシャ</t>
    </rPh>
    <rPh sb="2" eb="3">
      <t>ネツ</t>
    </rPh>
    <rPh sb="3" eb="5">
      <t>カンキ</t>
    </rPh>
    <rPh sb="5" eb="6">
      <t>フウ</t>
    </rPh>
    <rPh sb="6" eb="7">
      <t>リョウ</t>
    </rPh>
    <phoneticPr fontId="1"/>
  </si>
  <si>
    <t>室内換気風量</t>
    <rPh sb="0" eb="1">
      <t>シツ</t>
    </rPh>
    <rPh sb="1" eb="2">
      <t>ナイ</t>
    </rPh>
    <rPh sb="2" eb="4">
      <t>カンキ</t>
    </rPh>
    <rPh sb="4" eb="5">
      <t>フウ</t>
    </rPh>
    <rPh sb="5" eb="6">
      <t>リョウ</t>
    </rPh>
    <phoneticPr fontId="1"/>
  </si>
  <si>
    <t>6)　必要換気空気量</t>
    <rPh sb="3" eb="5">
      <t>ヒツヨウ</t>
    </rPh>
    <rPh sb="5" eb="7">
      <t>カンキ</t>
    </rPh>
    <rPh sb="7" eb="9">
      <t>クウキ</t>
    </rPh>
    <rPh sb="9" eb="10">
      <t>リョウ</t>
    </rPh>
    <phoneticPr fontId="1"/>
  </si>
  <si>
    <r>
      <t>Q</t>
    </r>
    <r>
      <rPr>
        <vertAlign val="subscript"/>
        <sz val="11"/>
        <rFont val="ＭＳ Ｐゴシック"/>
        <family val="3"/>
        <charset val="128"/>
        <scheme val="minor"/>
      </rPr>
      <t>1</t>
    </r>
    <r>
      <rPr>
        <sz val="11"/>
        <rFont val="ＭＳ Ｐゴシック"/>
        <family val="2"/>
        <charset val="128"/>
        <scheme val="minor"/>
      </rPr>
      <t>　</t>
    </r>
    <r>
      <rPr>
        <sz val="11"/>
        <rFont val="ＭＳ Ｐゴシック"/>
        <family val="3"/>
        <charset val="128"/>
        <scheme val="minor"/>
      </rPr>
      <t>+</t>
    </r>
    <r>
      <rPr>
        <sz val="11"/>
        <rFont val="ＭＳ Ｐゴシック"/>
        <family val="2"/>
        <charset val="128"/>
        <scheme val="minor"/>
      </rPr>
      <t xml:space="preserve"> Q</t>
    </r>
    <r>
      <rPr>
        <vertAlign val="subscript"/>
        <sz val="11"/>
        <rFont val="ＭＳ Ｐゴシック"/>
        <family val="3"/>
        <charset val="128"/>
        <scheme val="minor"/>
      </rPr>
      <t>2</t>
    </r>
    <phoneticPr fontId="1"/>
  </si>
  <si>
    <t>放熱割合を変える際は数式に注意!!</t>
    <rPh sb="0" eb="2">
      <t>ホウネツ</t>
    </rPh>
    <rPh sb="2" eb="4">
      <t>ワリアイ</t>
    </rPh>
    <rPh sb="5" eb="6">
      <t>カ</t>
    </rPh>
    <rPh sb="8" eb="9">
      <t>サイ</t>
    </rPh>
    <rPh sb="10" eb="12">
      <t>スウシキ</t>
    </rPh>
    <rPh sb="13" eb="15">
      <t>チュウイ</t>
    </rPh>
    <phoneticPr fontId="1"/>
  </si>
  <si>
    <t>特殊工場</t>
    <rPh sb="0" eb="2">
      <t>トクシュ</t>
    </rPh>
    <rPh sb="2" eb="4">
      <t>コウジョウ</t>
    </rPh>
    <phoneticPr fontId="1"/>
  </si>
  <si>
    <t>回</t>
    <rPh sb="0" eb="1">
      <t>カイ</t>
    </rPh>
    <phoneticPr fontId="1"/>
  </si>
  <si>
    <t>Ｐ　×　0.005　×　B</t>
    <phoneticPr fontId="1"/>
  </si>
  <si>
    <t>＊缶体出力の0.5%の損失と仮定</t>
    <rPh sb="1" eb="2">
      <t>カン</t>
    </rPh>
    <rPh sb="2" eb="3">
      <t>タイ</t>
    </rPh>
    <rPh sb="3" eb="5">
      <t>シュツリョク</t>
    </rPh>
    <rPh sb="11" eb="13">
      <t>ソンシツ</t>
    </rPh>
    <rPh sb="14" eb="16">
      <t>カテイ</t>
    </rPh>
    <phoneticPr fontId="1"/>
  </si>
  <si>
    <t>～放熱割合参考値～</t>
    <rPh sb="1" eb="3">
      <t>ホウネツ</t>
    </rPh>
    <rPh sb="3" eb="5">
      <t>ワリアイ</t>
    </rPh>
    <rPh sb="5" eb="7">
      <t>サンコウ</t>
    </rPh>
    <rPh sb="7" eb="8">
      <t>アタイ</t>
    </rPh>
    <phoneticPr fontId="1"/>
  </si>
  <si>
    <t>ボイラ</t>
    <phoneticPr fontId="1"/>
  </si>
  <si>
    <t>冷温水発生器</t>
    <rPh sb="0" eb="2">
      <t>レイオン</t>
    </rPh>
    <rPh sb="2" eb="3">
      <t>スイ</t>
    </rPh>
    <rPh sb="3" eb="6">
      <t>ハッセイキ</t>
    </rPh>
    <phoneticPr fontId="1"/>
  </si>
  <si>
    <t>小規模ボイラ</t>
    <rPh sb="0" eb="3">
      <t>ショウキボ</t>
    </rPh>
    <phoneticPr fontId="1"/>
  </si>
  <si>
    <t>注意</t>
    <rPh sb="0" eb="2">
      <t>チュウイ</t>
    </rPh>
    <phoneticPr fontId="1"/>
  </si>
  <si>
    <t>基本は1％で見るが</t>
    <rPh sb="0" eb="2">
      <t>キホン</t>
    </rPh>
    <rPh sb="6" eb="7">
      <t>ミ</t>
    </rPh>
    <phoneticPr fontId="1"/>
  </si>
  <si>
    <t>値が大きくなりすぎるため、</t>
    <rPh sb="0" eb="1">
      <t>アタイ</t>
    </rPh>
    <rPh sb="2" eb="3">
      <t>オオ</t>
    </rPh>
    <phoneticPr fontId="1"/>
  </si>
  <si>
    <r>
      <t>計算書では</t>
    </r>
    <r>
      <rPr>
        <b/>
        <sz val="11"/>
        <color rgb="FFFF0000"/>
        <rFont val="ＭＳ Ｐゴシック"/>
        <family val="3"/>
        <charset val="128"/>
        <scheme val="minor"/>
      </rPr>
      <t>0.5％</t>
    </r>
    <r>
      <rPr>
        <sz val="11"/>
        <rFont val="ＭＳ Ｐゴシック"/>
        <family val="2"/>
        <charset val="128"/>
        <scheme val="minor"/>
      </rPr>
      <t>として計算している。</t>
    </r>
    <rPh sb="0" eb="3">
      <t>ケイサンショ</t>
    </rPh>
    <rPh sb="12" eb="14">
      <t>ケイサン</t>
    </rPh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</si>
  <si>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]</t>
    </r>
    <phoneticPr fontId="1"/>
  </si>
  <si>
    <t>V　×　N</t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</si>
  <si>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/h]</t>
    </r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</si>
  <si>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/h]</t>
    </r>
    <phoneticPr fontId="1"/>
  </si>
  <si>
    <t>vgA　×　G　×　B</t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</si>
  <si>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2"/>
        <charset val="128"/>
        <scheme val="minor"/>
      </rPr>
      <t>/h]</t>
    </r>
    <phoneticPr fontId="1"/>
  </si>
  <si>
    <r>
      <t>[Nm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2"/>
        <charset val="128"/>
        <scheme val="minor"/>
      </rPr>
      <t>/h]</t>
    </r>
    <phoneticPr fontId="1"/>
  </si>
  <si>
    <t>EA</t>
    <phoneticPr fontId="1"/>
  </si>
  <si>
    <t>放熱換気風量</t>
    <rPh sb="0" eb="2">
      <t>ホウネツ</t>
    </rPh>
    <rPh sb="2" eb="4">
      <t>カンキ</t>
    </rPh>
    <rPh sb="4" eb="6">
      <t>フウリョウ</t>
    </rPh>
    <phoneticPr fontId="1"/>
  </si>
  <si>
    <t>OA　or SA</t>
    <phoneticPr fontId="1"/>
  </si>
  <si>
    <r>
      <t>[ｍ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3"/>
        <charset val="128"/>
        <scheme val="minor"/>
      </rPr>
      <t>/ｈ]</t>
    </r>
    <phoneticPr fontId="1"/>
  </si>
  <si>
    <t>角型ガラリ</t>
    <rPh sb="0" eb="2">
      <t>カクガタ</t>
    </rPh>
    <phoneticPr fontId="1"/>
  </si>
  <si>
    <t>換気方式</t>
    <rPh sb="0" eb="2">
      <t>カンキ</t>
    </rPh>
    <rPh sb="2" eb="4">
      <t>ホウシキ</t>
    </rPh>
    <phoneticPr fontId="1"/>
  </si>
  <si>
    <t>給気方式　：</t>
    <rPh sb="0" eb="2">
      <t>キュウキ</t>
    </rPh>
    <rPh sb="2" eb="4">
      <t>ホウシキ</t>
    </rPh>
    <phoneticPr fontId="1"/>
  </si>
  <si>
    <t>排気方式　：</t>
    <rPh sb="0" eb="2">
      <t>ハイキ</t>
    </rPh>
    <rPh sb="2" eb="4">
      <t>ホウシキ</t>
    </rPh>
    <phoneticPr fontId="1"/>
  </si>
  <si>
    <t>第1種換気法</t>
    <rPh sb="0" eb="1">
      <t>ダイ</t>
    </rPh>
    <rPh sb="2" eb="3">
      <t>シュ</t>
    </rPh>
    <rPh sb="3" eb="5">
      <t>カンキ</t>
    </rPh>
    <rPh sb="5" eb="6">
      <t>ホウ</t>
    </rPh>
    <phoneticPr fontId="1"/>
  </si>
  <si>
    <t>強制給気</t>
    <rPh sb="0" eb="2">
      <t>キョウセイ</t>
    </rPh>
    <rPh sb="2" eb="4">
      <t>キュウキ</t>
    </rPh>
    <phoneticPr fontId="1"/>
  </si>
  <si>
    <t>強制排気</t>
    <rPh sb="0" eb="2">
      <t>キョウセイ</t>
    </rPh>
    <rPh sb="2" eb="4">
      <t>ハイキ</t>
    </rPh>
    <phoneticPr fontId="1"/>
  </si>
  <si>
    <t>第2種換気法</t>
    <rPh sb="0" eb="1">
      <t>ダイ</t>
    </rPh>
    <rPh sb="2" eb="3">
      <t>シュ</t>
    </rPh>
    <rPh sb="3" eb="5">
      <t>カンキ</t>
    </rPh>
    <rPh sb="5" eb="6">
      <t>ホウ</t>
    </rPh>
    <phoneticPr fontId="1"/>
  </si>
  <si>
    <t>自然排気</t>
    <rPh sb="0" eb="2">
      <t>シゼン</t>
    </rPh>
    <rPh sb="2" eb="4">
      <t>ハイキ</t>
    </rPh>
    <phoneticPr fontId="1"/>
  </si>
  <si>
    <t>設計条件一覧</t>
    <rPh sb="0" eb="2">
      <t>セッケイ</t>
    </rPh>
    <rPh sb="2" eb="4">
      <t>ジョウケン</t>
    </rPh>
    <rPh sb="4" eb="6">
      <t>イチラン</t>
    </rPh>
    <phoneticPr fontId="1"/>
  </si>
  <si>
    <t>第3種換気法</t>
    <rPh sb="0" eb="1">
      <t>ダイ</t>
    </rPh>
    <rPh sb="2" eb="3">
      <t>シュ</t>
    </rPh>
    <rPh sb="3" eb="5">
      <t>カンキ</t>
    </rPh>
    <rPh sb="5" eb="6">
      <t>ホウ</t>
    </rPh>
    <phoneticPr fontId="1"/>
  </si>
  <si>
    <t>自然給気</t>
    <rPh sb="0" eb="2">
      <t>シゼン</t>
    </rPh>
    <rPh sb="2" eb="4">
      <t>キュウキ</t>
    </rPh>
    <phoneticPr fontId="1"/>
  </si>
  <si>
    <t>第4種換気法</t>
    <rPh sb="0" eb="1">
      <t>ダイ</t>
    </rPh>
    <rPh sb="2" eb="3">
      <t>シュ</t>
    </rPh>
    <rPh sb="3" eb="5">
      <t>カンキ</t>
    </rPh>
    <rPh sb="5" eb="6">
      <t>ホウ</t>
    </rPh>
    <phoneticPr fontId="1"/>
  </si>
  <si>
    <t>注意事項</t>
    <rPh sb="0" eb="2">
      <t>チュウイ</t>
    </rPh>
    <rPh sb="2" eb="4">
      <t>ジコウ</t>
    </rPh>
    <phoneticPr fontId="1"/>
  </si>
  <si>
    <t>1）</t>
    <phoneticPr fontId="1"/>
  </si>
  <si>
    <t>2）</t>
  </si>
  <si>
    <t>ガラリ計算書</t>
    <rPh sb="3" eb="6">
      <t>ケイサンショ</t>
    </rPh>
    <phoneticPr fontId="1"/>
  </si>
  <si>
    <t>種　　　別</t>
    <rPh sb="0" eb="1">
      <t>シュ</t>
    </rPh>
    <rPh sb="4" eb="5">
      <t>ベツ</t>
    </rPh>
    <phoneticPr fontId="1"/>
  </si>
  <si>
    <t>取付位置</t>
    <rPh sb="0" eb="2">
      <t>トリツケ</t>
    </rPh>
    <rPh sb="2" eb="4">
      <t>イチ</t>
    </rPh>
    <phoneticPr fontId="1"/>
  </si>
  <si>
    <t>流速目安[m/s]</t>
    <rPh sb="0" eb="2">
      <t>リュウソク</t>
    </rPh>
    <rPh sb="2" eb="4">
      <t>メヤス</t>
    </rPh>
    <phoneticPr fontId="1"/>
  </si>
  <si>
    <t>有効開口率</t>
    <rPh sb="0" eb="2">
      <t>ユウコウ</t>
    </rPh>
    <rPh sb="2" eb="4">
      <t>カイコウ</t>
    </rPh>
    <rPh sb="4" eb="5">
      <t>リツ</t>
    </rPh>
    <phoneticPr fontId="1"/>
  </si>
  <si>
    <t>給気量 or 必要換気空気量</t>
    <rPh sb="0" eb="2">
      <t>キュウキ</t>
    </rPh>
    <rPh sb="2" eb="3">
      <t>リョウ</t>
    </rPh>
    <rPh sb="7" eb="9">
      <t>ヒツヨウ</t>
    </rPh>
    <rPh sb="9" eb="11">
      <t>カンキ</t>
    </rPh>
    <rPh sb="11" eb="13">
      <t>クウキ</t>
    </rPh>
    <rPh sb="13" eb="14">
      <t>リョウ</t>
    </rPh>
    <phoneticPr fontId="1"/>
  </si>
  <si>
    <r>
      <rPr>
        <b/>
        <sz val="11"/>
        <rFont val="ＭＳ Ｐゴシック"/>
        <family val="3"/>
        <charset val="128"/>
        <scheme val="minor"/>
      </rPr>
      <t>Q</t>
    </r>
    <r>
      <rPr>
        <b/>
        <vertAlign val="subscript"/>
        <sz val="11"/>
        <rFont val="ＭＳ Ｐゴシック"/>
        <family val="3"/>
        <charset val="128"/>
        <scheme val="minor"/>
      </rPr>
      <t>1</t>
    </r>
    <phoneticPr fontId="1"/>
  </si>
  <si>
    <r>
      <t>[m</t>
    </r>
    <r>
      <rPr>
        <vertAlign val="superscript"/>
        <sz val="9"/>
        <rFont val="ＭＳ Ｐゴシック"/>
        <family val="3"/>
        <charset val="128"/>
        <scheme val="minor"/>
      </rPr>
      <t>3</t>
    </r>
    <r>
      <rPr>
        <sz val="9"/>
        <rFont val="ＭＳ Ｐゴシック"/>
        <family val="2"/>
        <charset val="128"/>
        <scheme val="minor"/>
      </rPr>
      <t>/h]</t>
    </r>
    <phoneticPr fontId="1"/>
  </si>
  <si>
    <t>吸込口(GVS)</t>
    <rPh sb="0" eb="2">
      <t>スイコ</t>
    </rPh>
    <rPh sb="2" eb="3">
      <t>グチ</t>
    </rPh>
    <phoneticPr fontId="1"/>
  </si>
  <si>
    <t>室内</t>
    <rPh sb="0" eb="1">
      <t>シツ</t>
    </rPh>
    <rPh sb="1" eb="2">
      <t>ナイ</t>
    </rPh>
    <phoneticPr fontId="1"/>
  </si>
  <si>
    <r>
      <rPr>
        <b/>
        <sz val="11"/>
        <rFont val="ＭＳ Ｐゴシック"/>
        <family val="3"/>
        <charset val="128"/>
        <scheme val="minor"/>
      </rPr>
      <t>Q</t>
    </r>
    <r>
      <rPr>
        <b/>
        <vertAlign val="subscript"/>
        <sz val="11"/>
        <rFont val="ＭＳ Ｐゴシック"/>
        <family val="3"/>
        <charset val="128"/>
        <scheme val="minor"/>
      </rPr>
      <t>2</t>
    </r>
    <phoneticPr fontId="1"/>
  </si>
  <si>
    <t>[m3/h]</t>
  </si>
  <si>
    <t>廊下</t>
    <rPh sb="0" eb="2">
      <t>ロウカ</t>
    </rPh>
    <phoneticPr fontId="1"/>
  </si>
  <si>
    <t>給気</t>
    <rPh sb="0" eb="2">
      <t>キュウキ</t>
    </rPh>
    <phoneticPr fontId="1"/>
  </si>
  <si>
    <t>流速</t>
    <rPh sb="0" eb="2">
      <t>リュウソク</t>
    </rPh>
    <phoneticPr fontId="1"/>
  </si>
  <si>
    <r>
      <t>v</t>
    </r>
    <r>
      <rPr>
        <b/>
        <vertAlign val="subscript"/>
        <sz val="11"/>
        <rFont val="ＭＳ Ｐゴシック"/>
        <family val="3"/>
        <charset val="128"/>
        <scheme val="minor"/>
      </rPr>
      <t>1</t>
    </r>
    <phoneticPr fontId="1"/>
  </si>
  <si>
    <t>[m/s]</t>
    <phoneticPr fontId="1"/>
  </si>
  <si>
    <t>便所</t>
    <rPh sb="0" eb="2">
      <t>ベンジョ</t>
    </rPh>
    <phoneticPr fontId="1"/>
  </si>
  <si>
    <t>開口率</t>
    <rPh sb="0" eb="2">
      <t>カイコウ</t>
    </rPh>
    <rPh sb="2" eb="3">
      <t>リツ</t>
    </rPh>
    <phoneticPr fontId="1"/>
  </si>
  <si>
    <r>
      <t>α</t>
    </r>
    <r>
      <rPr>
        <b/>
        <vertAlign val="subscript"/>
        <sz val="11"/>
        <rFont val="ＭＳ Ｐゴシック"/>
        <family val="3"/>
        <charset val="128"/>
        <scheme val="minor"/>
      </rPr>
      <t>1</t>
    </r>
    <phoneticPr fontId="1"/>
  </si>
  <si>
    <t>ドアガラリ</t>
    <phoneticPr fontId="1"/>
  </si>
  <si>
    <t>形状</t>
    <rPh sb="0" eb="2">
      <t>ケイジョウ</t>
    </rPh>
    <phoneticPr fontId="1"/>
  </si>
  <si>
    <t>角</t>
    <rPh sb="0" eb="1">
      <t>カク</t>
    </rPh>
    <phoneticPr fontId="1"/>
  </si>
  <si>
    <t>角の場合は1辺長さ入力</t>
    <rPh sb="0" eb="1">
      <t>カク</t>
    </rPh>
    <rPh sb="2" eb="4">
      <t>バアイ</t>
    </rPh>
    <rPh sb="6" eb="7">
      <t>ヘン</t>
    </rPh>
    <rPh sb="7" eb="8">
      <t>ナガ</t>
    </rPh>
    <rPh sb="9" eb="11">
      <t>ニュウリョク</t>
    </rPh>
    <phoneticPr fontId="1"/>
  </si>
  <si>
    <t>ドアのアンダーカット</t>
    <phoneticPr fontId="1"/>
  </si>
  <si>
    <t>[m]</t>
  </si>
  <si>
    <t>外気（給気）ガラリ</t>
    <rPh sb="0" eb="2">
      <t>ガイキ</t>
    </rPh>
    <rPh sb="3" eb="5">
      <t>キュウキ</t>
    </rPh>
    <phoneticPr fontId="1"/>
  </si>
  <si>
    <t>外壁又は屋外</t>
    <rPh sb="0" eb="2">
      <t>ガイヘキ</t>
    </rPh>
    <rPh sb="2" eb="3">
      <t>マタ</t>
    </rPh>
    <rPh sb="4" eb="6">
      <t>オクガイ</t>
    </rPh>
    <phoneticPr fontId="1"/>
  </si>
  <si>
    <t>排気</t>
    <rPh sb="0" eb="2">
      <t>ハイキ</t>
    </rPh>
    <phoneticPr fontId="1"/>
  </si>
  <si>
    <r>
      <t>ｖ</t>
    </r>
    <r>
      <rPr>
        <b/>
        <vertAlign val="subscript"/>
        <sz val="11"/>
        <rFont val="ＭＳ Ｐゴシック"/>
        <family val="3"/>
        <charset val="128"/>
        <scheme val="minor"/>
      </rPr>
      <t>2</t>
    </r>
    <phoneticPr fontId="1"/>
  </si>
  <si>
    <t>排気ガラリ</t>
    <rPh sb="0" eb="2">
      <t>ハイキ</t>
    </rPh>
    <phoneticPr fontId="1"/>
  </si>
  <si>
    <r>
      <t>α</t>
    </r>
    <r>
      <rPr>
        <b/>
        <vertAlign val="subscript"/>
        <sz val="11"/>
        <rFont val="ＭＳ Ｐゴシック"/>
        <family val="3"/>
        <charset val="128"/>
        <scheme val="minor"/>
      </rPr>
      <t>2</t>
    </r>
    <phoneticPr fontId="1"/>
  </si>
  <si>
    <r>
      <t>一般的には、</t>
    </r>
    <r>
      <rPr>
        <b/>
        <sz val="11"/>
        <color rgb="FF0070C0"/>
        <rFont val="ＭＳ Ｐゴシック"/>
        <family val="3"/>
        <charset val="128"/>
        <scheme val="minor"/>
      </rPr>
      <t>0.35</t>
    </r>
    <r>
      <rPr>
        <sz val="11"/>
        <rFont val="ＭＳ Ｐゴシック"/>
        <family val="2"/>
        <charset val="128"/>
        <scheme val="minor"/>
      </rPr>
      <t>の開口率を使用することが多い。</t>
    </r>
    <rPh sb="0" eb="3">
      <t>イッパンテキ</t>
    </rPh>
    <rPh sb="11" eb="13">
      <t>カイコウ</t>
    </rPh>
    <rPh sb="13" eb="14">
      <t>リツ</t>
    </rPh>
    <rPh sb="15" eb="17">
      <t>シヨウ</t>
    </rPh>
    <rPh sb="22" eb="23">
      <t>オオ</t>
    </rPh>
    <phoneticPr fontId="1"/>
  </si>
  <si>
    <t>2)　給気ガラリ計算</t>
    <rPh sb="3" eb="5">
      <t>キュウキ</t>
    </rPh>
    <rPh sb="8" eb="10">
      <t>ケイサン</t>
    </rPh>
    <phoneticPr fontId="1"/>
  </si>
  <si>
    <t>給気ガラリ</t>
    <rPh sb="0" eb="2">
      <t>キュウキ</t>
    </rPh>
    <phoneticPr fontId="1"/>
  </si>
  <si>
    <r>
      <t>Ａ</t>
    </r>
    <r>
      <rPr>
        <vertAlign val="subscript"/>
        <sz val="11"/>
        <rFont val="ＭＳ Ｐゴシック"/>
        <family val="3"/>
        <charset val="128"/>
        <scheme val="minor"/>
      </rPr>
      <t>1</t>
    </r>
    <phoneticPr fontId="1"/>
  </si>
  <si>
    <r>
      <t>　　　Q</t>
    </r>
    <r>
      <rPr>
        <vertAlign val="subscript"/>
        <sz val="11"/>
        <rFont val="ＭＳ Ｐゴシック"/>
        <family val="3"/>
        <charset val="128"/>
        <scheme val="minor"/>
      </rPr>
      <t>1</t>
    </r>
    <phoneticPr fontId="1"/>
  </si>
  <si>
    <t>見かけ面積</t>
    <rPh sb="0" eb="1">
      <t>ミ</t>
    </rPh>
    <rPh sb="3" eb="5">
      <t>メンセキ</t>
    </rPh>
    <phoneticPr fontId="1"/>
  </si>
  <si>
    <r>
      <t>3600 × v</t>
    </r>
    <r>
      <rPr>
        <vertAlign val="subscript"/>
        <sz val="10"/>
        <rFont val="ＭＳ Ｐゴシック"/>
        <family val="3"/>
        <charset val="128"/>
        <scheme val="minor"/>
      </rPr>
      <t>1</t>
    </r>
    <r>
      <rPr>
        <sz val="10"/>
        <rFont val="ＭＳ Ｐゴシック"/>
        <family val="3"/>
        <charset val="128"/>
        <scheme val="minor"/>
      </rPr>
      <t xml:space="preserve"> × α</t>
    </r>
    <r>
      <rPr>
        <vertAlign val="subscript"/>
        <sz val="10"/>
        <rFont val="ＭＳ Ｐゴシック"/>
        <family val="3"/>
        <charset val="128"/>
        <scheme val="minor"/>
      </rPr>
      <t>1</t>
    </r>
    <phoneticPr fontId="1"/>
  </si>
  <si>
    <r>
      <t>[m</t>
    </r>
    <r>
      <rPr>
        <vertAlign val="superscript"/>
        <sz val="11"/>
        <rFont val="ＭＳ Ｐゴシック"/>
        <family val="3"/>
        <charset val="128"/>
        <scheme val="minor"/>
      </rPr>
      <t>2</t>
    </r>
    <r>
      <rPr>
        <sz val="11"/>
        <rFont val="ＭＳ Ｐゴシック"/>
        <family val="3"/>
        <charset val="128"/>
        <scheme val="minor"/>
      </rPr>
      <t>]</t>
    </r>
    <phoneticPr fontId="1"/>
  </si>
  <si>
    <r>
      <t>[m</t>
    </r>
    <r>
      <rPr>
        <sz val="9"/>
        <rFont val="ＭＳ Ｐゴシック"/>
        <family val="3"/>
        <charset val="128"/>
        <scheme val="minor"/>
      </rPr>
      <t>]</t>
    </r>
    <phoneticPr fontId="1"/>
  </si>
  <si>
    <t>3)　排気ガラリ計算</t>
    <rPh sb="3" eb="5">
      <t>ハイキ</t>
    </rPh>
    <rPh sb="8" eb="10">
      <t>ケイサン</t>
    </rPh>
    <phoneticPr fontId="1"/>
  </si>
  <si>
    <r>
      <t>Ａ</t>
    </r>
    <r>
      <rPr>
        <vertAlign val="subscript"/>
        <sz val="11"/>
        <rFont val="ＭＳ Ｐゴシック"/>
        <family val="3"/>
        <charset val="128"/>
        <scheme val="minor"/>
      </rPr>
      <t>2</t>
    </r>
    <phoneticPr fontId="1"/>
  </si>
  <si>
    <r>
      <t>　　　Q</t>
    </r>
    <r>
      <rPr>
        <vertAlign val="subscript"/>
        <sz val="11"/>
        <rFont val="ＭＳ Ｐゴシック"/>
        <family val="3"/>
        <charset val="128"/>
        <scheme val="minor"/>
      </rPr>
      <t>2</t>
    </r>
    <phoneticPr fontId="1"/>
  </si>
  <si>
    <r>
      <t>3600 × v</t>
    </r>
    <r>
      <rPr>
        <vertAlign val="subscript"/>
        <sz val="10"/>
        <rFont val="ＭＳ Ｐゴシック"/>
        <family val="3"/>
        <charset val="128"/>
        <scheme val="minor"/>
      </rPr>
      <t>2</t>
    </r>
    <r>
      <rPr>
        <sz val="10"/>
        <rFont val="ＭＳ Ｐゴシック"/>
        <family val="3"/>
        <charset val="128"/>
        <scheme val="minor"/>
      </rPr>
      <t xml:space="preserve"> × α</t>
    </r>
    <r>
      <rPr>
        <vertAlign val="subscript"/>
        <sz val="10"/>
        <rFont val="ＭＳ Ｐゴシック"/>
        <family val="3"/>
        <charset val="128"/>
        <scheme val="minor"/>
      </rPr>
      <t>2</t>
    </r>
    <phoneticPr fontId="1"/>
  </si>
  <si>
    <t>給気ガラリの大きさ[mm]</t>
    <rPh sb="0" eb="2">
      <t>キュウキ</t>
    </rPh>
    <rPh sb="6" eb="7">
      <t>オオ</t>
    </rPh>
    <phoneticPr fontId="1"/>
  </si>
  <si>
    <t>排気ガラリの大きさ[mm]</t>
    <rPh sb="0" eb="2">
      <t>ハイキ</t>
    </rPh>
    <rPh sb="6" eb="7">
      <t>オオ</t>
    </rPh>
    <phoneticPr fontId="1"/>
  </si>
  <si>
    <t>換気容量計算</t>
    <rPh sb="0" eb="2">
      <t>カンキ</t>
    </rPh>
    <rPh sb="2" eb="4">
      <t>ヨウリョウ</t>
    </rPh>
    <rPh sb="4" eb="6">
      <t>ケイサン</t>
    </rPh>
    <phoneticPr fontId="1"/>
  </si>
  <si>
    <t>●</t>
    <phoneticPr fontId="1"/>
  </si>
  <si>
    <t>1人当たりの占有面積から求める方法</t>
    <rPh sb="0" eb="2">
      <t>ヒトリ</t>
    </rPh>
    <rPh sb="2" eb="3">
      <t>ア</t>
    </rPh>
    <rPh sb="6" eb="8">
      <t>センユウ</t>
    </rPh>
    <rPh sb="8" eb="10">
      <t>メンセキ</t>
    </rPh>
    <rPh sb="12" eb="13">
      <t>モト</t>
    </rPh>
    <rPh sb="15" eb="17">
      <t>ホウホウ</t>
    </rPh>
    <phoneticPr fontId="1"/>
  </si>
  <si>
    <t>Q =</t>
    <phoneticPr fontId="1"/>
  </si>
  <si>
    <t>20A</t>
    <phoneticPr fontId="1"/>
  </si>
  <si>
    <r>
      <t>A：</t>
    </r>
    <r>
      <rPr>
        <sz val="11"/>
        <color theme="1"/>
        <rFont val="ＭＳ Ｐゴシック"/>
        <family val="2"/>
        <charset val="128"/>
        <scheme val="minor"/>
      </rPr>
      <t>居室床面積[m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</t>
    </r>
    <rPh sb="2" eb="4">
      <t>キョシツ</t>
    </rPh>
    <rPh sb="4" eb="7">
      <t>ユカメンセキ</t>
    </rPh>
    <phoneticPr fontId="1"/>
  </si>
  <si>
    <r>
      <t>A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：</t>
    </r>
    <r>
      <rPr>
        <sz val="11"/>
        <color theme="1"/>
        <rFont val="ＭＳ Ｐゴシック"/>
        <family val="2"/>
        <charset val="128"/>
        <scheme val="minor"/>
      </rPr>
      <t>１人当たりの占有面積[m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</t>
    </r>
    <rPh sb="3" eb="5">
      <t>ヒトリ</t>
    </rPh>
    <rPh sb="5" eb="6">
      <t>ア</t>
    </rPh>
    <rPh sb="9" eb="11">
      <t>センユウ</t>
    </rPh>
    <rPh sb="11" eb="13">
      <t>メンセキ</t>
    </rPh>
    <phoneticPr fontId="1"/>
  </si>
  <si>
    <r>
      <t>Q：必要換気量[m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/h]</t>
    </r>
    <rPh sb="2" eb="4">
      <t>ヒツヨウ</t>
    </rPh>
    <rPh sb="4" eb="7">
      <t>カンキリョウ</t>
    </rPh>
    <phoneticPr fontId="1"/>
  </si>
  <si>
    <r>
      <t>[m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/h]</t>
    </r>
    <phoneticPr fontId="1"/>
  </si>
  <si>
    <t>[㎡]</t>
    <phoneticPr fontId="1"/>
  </si>
  <si>
    <t>=</t>
    <phoneticPr fontId="1"/>
  </si>
  <si>
    <t>A=</t>
    <phoneticPr fontId="1"/>
  </si>
  <si>
    <t>N=</t>
    <phoneticPr fontId="1"/>
  </si>
  <si>
    <t>[人]</t>
    <rPh sb="1" eb="2">
      <t>ニン</t>
    </rPh>
    <phoneticPr fontId="1"/>
  </si>
  <si>
    <t>N：人数</t>
    <rPh sb="2" eb="4">
      <t>ニンズウ</t>
    </rPh>
    <phoneticPr fontId="1"/>
  </si>
  <si>
    <t>必要換気の計算</t>
    <rPh sb="0" eb="2">
      <t>ヒツヨウ</t>
    </rPh>
    <rPh sb="2" eb="4">
      <t>カンキ</t>
    </rPh>
    <rPh sb="5" eb="7">
      <t>ケイサン</t>
    </rPh>
    <phoneticPr fontId="1"/>
  </si>
  <si>
    <t>入力セル</t>
    <rPh sb="0" eb="2">
      <t>ニュウリョク</t>
    </rPh>
    <phoneticPr fontId="1"/>
  </si>
  <si>
    <t>床面積から求める方法</t>
    <rPh sb="0" eb="3">
      <t>ユカメンセキ</t>
    </rPh>
    <rPh sb="5" eb="6">
      <t>モト</t>
    </rPh>
    <rPh sb="8" eb="10">
      <t>ホウホウ</t>
    </rPh>
    <phoneticPr fontId="1"/>
  </si>
  <si>
    <t>用途</t>
    <rPh sb="0" eb="2">
      <t>ヨウト</t>
    </rPh>
    <phoneticPr fontId="1"/>
  </si>
  <si>
    <t>事務所(個人)</t>
  </si>
  <si>
    <r>
      <t>V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</si>
  <si>
    <r>
      <t>[m</t>
    </r>
    <r>
      <rPr>
        <vertAlign val="superscript"/>
        <sz val="7"/>
        <color theme="1"/>
        <rFont val="ＭＳ Ｐゴシック"/>
        <family val="3"/>
        <charset val="128"/>
        <scheme val="minor"/>
      </rPr>
      <t>3</t>
    </r>
    <r>
      <rPr>
        <sz val="7"/>
        <color theme="1"/>
        <rFont val="ＭＳ Ｐゴシック"/>
        <family val="3"/>
        <charset val="128"/>
        <scheme val="minor"/>
      </rPr>
      <t>/(㎡・h)]</t>
    </r>
    <phoneticPr fontId="1"/>
  </si>
  <si>
    <r>
      <t>V</t>
    </r>
    <r>
      <rPr>
        <vertAlign val="subscript"/>
        <sz val="11"/>
        <color theme="1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charset val="128"/>
        <scheme val="minor"/>
      </rPr>
      <t>：床面積当たりの換気量[m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/(㎡・h)]</t>
    </r>
    <rPh sb="3" eb="6">
      <t>ユカメンセキ</t>
    </rPh>
    <rPh sb="6" eb="7">
      <t>ア</t>
    </rPh>
    <rPh sb="10" eb="13">
      <t>カンキリョウ</t>
    </rPh>
    <phoneticPr fontId="1"/>
  </si>
  <si>
    <r>
      <t>Q = AV</t>
    </r>
    <r>
      <rPr>
        <b/>
        <vertAlign val="subscript"/>
        <sz val="11"/>
        <color theme="1"/>
        <rFont val="ＭＳ Ｐゴシック"/>
        <family val="3"/>
        <charset val="128"/>
        <scheme val="minor"/>
      </rPr>
      <t>1</t>
    </r>
    <phoneticPr fontId="1"/>
  </si>
  <si>
    <t>収容人員から求める方法</t>
    <rPh sb="0" eb="2">
      <t>シュウヨウ</t>
    </rPh>
    <rPh sb="2" eb="4">
      <t>ジンイン</t>
    </rPh>
    <rPh sb="6" eb="7">
      <t>モト</t>
    </rPh>
    <rPh sb="9" eb="11">
      <t>ホウホウ</t>
    </rPh>
    <phoneticPr fontId="1"/>
  </si>
  <si>
    <t>事務所</t>
  </si>
  <si>
    <r>
      <t>V</t>
    </r>
    <r>
      <rPr>
        <vertAlign val="sub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</si>
  <si>
    <r>
      <t>[m</t>
    </r>
    <r>
      <rPr>
        <vertAlign val="superscript"/>
        <sz val="7"/>
        <color theme="1"/>
        <rFont val="ＭＳ Ｐゴシック"/>
        <family val="3"/>
        <charset val="128"/>
        <scheme val="minor"/>
      </rPr>
      <t>3</t>
    </r>
    <r>
      <rPr>
        <sz val="7"/>
        <color theme="1"/>
        <rFont val="ＭＳ Ｐゴシック"/>
        <family val="3"/>
        <charset val="128"/>
        <scheme val="minor"/>
      </rPr>
      <t>/(人・h)]</t>
    </r>
    <rPh sb="5" eb="6">
      <t>ニン</t>
    </rPh>
    <phoneticPr fontId="1"/>
  </si>
  <si>
    <r>
      <t>Q = NV</t>
    </r>
    <r>
      <rPr>
        <b/>
        <vertAlign val="subscript"/>
        <sz val="11"/>
        <color theme="1"/>
        <rFont val="ＭＳ Ｐゴシック"/>
        <family val="3"/>
        <charset val="128"/>
        <scheme val="minor"/>
      </rPr>
      <t>2</t>
    </r>
    <phoneticPr fontId="1"/>
  </si>
  <si>
    <t>換気に関する法令</t>
    <rPh sb="0" eb="2">
      <t>カンキ</t>
    </rPh>
    <rPh sb="3" eb="4">
      <t>カン</t>
    </rPh>
    <rPh sb="6" eb="8">
      <t>ホウレイ</t>
    </rPh>
    <phoneticPr fontId="1"/>
  </si>
  <si>
    <t>直接外気に向かって開放することの</t>
    <rPh sb="0" eb="2">
      <t>チョクセツ</t>
    </rPh>
    <rPh sb="2" eb="4">
      <t>ガイキ</t>
    </rPh>
    <rPh sb="5" eb="6">
      <t>ム</t>
    </rPh>
    <rPh sb="9" eb="11">
      <t>カイホウ</t>
    </rPh>
    <phoneticPr fontId="1"/>
  </si>
  <si>
    <t>できる開口部の面積を床面積の</t>
    <rPh sb="3" eb="6">
      <t>カイコウブ</t>
    </rPh>
    <rPh sb="7" eb="9">
      <t>メンセキ</t>
    </rPh>
    <rPh sb="10" eb="13">
      <t>ユカメンセキ</t>
    </rPh>
    <phoneticPr fontId="1"/>
  </si>
  <si>
    <t>1/20以上とすること。</t>
    <rPh sb="4" eb="6">
      <t>イジョウ</t>
    </rPh>
    <phoneticPr fontId="1"/>
  </si>
  <si>
    <t>但し、十分な能力を有する換気設備</t>
    <rPh sb="0" eb="1">
      <t>タダ</t>
    </rPh>
    <rPh sb="3" eb="5">
      <t>ジュウブン</t>
    </rPh>
    <rPh sb="6" eb="8">
      <t>ノウリョク</t>
    </rPh>
    <rPh sb="9" eb="10">
      <t>ユウ</t>
    </rPh>
    <rPh sb="12" eb="14">
      <t>カンキ</t>
    </rPh>
    <rPh sb="14" eb="16">
      <t>セツビ</t>
    </rPh>
    <phoneticPr fontId="1"/>
  </si>
  <si>
    <t>を設けている際はこの限りではない。</t>
    <rPh sb="1" eb="2">
      <t>モウ</t>
    </rPh>
    <rPh sb="6" eb="7">
      <t>サイ</t>
    </rPh>
    <rPh sb="10" eb="11">
      <t>カギ</t>
    </rPh>
    <phoneticPr fontId="1"/>
  </si>
  <si>
    <t>・</t>
    <phoneticPr fontId="1"/>
  </si>
  <si>
    <t>屋内作業場の気温が10℃以下である</t>
    <rPh sb="0" eb="2">
      <t>オクナイ</t>
    </rPh>
    <rPh sb="2" eb="4">
      <t>サギョウ</t>
    </rPh>
    <rPh sb="4" eb="5">
      <t>ジョウ</t>
    </rPh>
    <rPh sb="6" eb="8">
      <t>キオン</t>
    </rPh>
    <rPh sb="12" eb="14">
      <t>イカ</t>
    </rPh>
    <phoneticPr fontId="1"/>
  </si>
  <si>
    <t>ときには、換気に際し労働者を1m/s</t>
    <rPh sb="5" eb="7">
      <t>カンキ</t>
    </rPh>
    <rPh sb="8" eb="9">
      <t>サイ</t>
    </rPh>
    <rPh sb="10" eb="13">
      <t>ロウドウシャ</t>
    </rPh>
    <phoneticPr fontId="1"/>
  </si>
  <si>
    <t>以上の気流にさらしてはならない。</t>
    <rPh sb="0" eb="2">
      <t>イジョウ</t>
    </rPh>
    <rPh sb="3" eb="5">
      <t>キリュウ</t>
    </rPh>
    <phoneticPr fontId="1"/>
  </si>
  <si>
    <t>条件</t>
    <rPh sb="0" eb="2">
      <t>ジョウケン</t>
    </rPh>
    <phoneticPr fontId="1"/>
  </si>
  <si>
    <t>近似式</t>
    <rPh sb="0" eb="3">
      <t>キンジシキ</t>
    </rPh>
    <phoneticPr fontId="1"/>
  </si>
  <si>
    <t>43D</t>
    <phoneticPr fontId="1"/>
  </si>
  <si>
    <t>23D</t>
    <phoneticPr fontId="1"/>
  </si>
  <si>
    <t>15D</t>
    <phoneticPr fontId="1"/>
  </si>
  <si>
    <t>10D</t>
    <phoneticPr fontId="1"/>
  </si>
  <si>
    <t>9D</t>
    <phoneticPr fontId="1"/>
  </si>
  <si>
    <t>φ100</t>
    <phoneticPr fontId="1"/>
  </si>
  <si>
    <t>φ150</t>
    <phoneticPr fontId="1"/>
  </si>
  <si>
    <t>φ200</t>
    <phoneticPr fontId="1"/>
  </si>
  <si>
    <t>φ250</t>
    <phoneticPr fontId="1"/>
  </si>
  <si>
    <t>丸ダクト曲管の圧力損失</t>
    <rPh sb="0" eb="1">
      <t>マル</t>
    </rPh>
    <rPh sb="4" eb="5">
      <t>マ</t>
    </rPh>
    <rPh sb="5" eb="6">
      <t>カン</t>
    </rPh>
    <rPh sb="7" eb="9">
      <t>アツリョク</t>
    </rPh>
    <rPh sb="9" eb="11">
      <t>ソンシツ</t>
    </rPh>
    <phoneticPr fontId="1"/>
  </si>
  <si>
    <t>換気ダクトの設計</t>
    <rPh sb="0" eb="2">
      <t>カンキ</t>
    </rPh>
    <rPh sb="6" eb="8">
      <t>セッケイ</t>
    </rPh>
    <phoneticPr fontId="1"/>
  </si>
  <si>
    <t>L：ダクト長さ[m]</t>
    <rPh sb="5" eb="6">
      <t>ナガ</t>
    </rPh>
    <phoneticPr fontId="1"/>
  </si>
  <si>
    <t>n：曲がり個数</t>
    <rPh sb="2" eb="3">
      <t>マ</t>
    </rPh>
    <rPh sb="5" eb="7">
      <t>コスウ</t>
    </rPh>
    <phoneticPr fontId="1"/>
  </si>
  <si>
    <t>計算条件</t>
    <rPh sb="0" eb="2">
      <t>ケイサン</t>
    </rPh>
    <rPh sb="2" eb="4">
      <t>ジョウケン</t>
    </rPh>
    <phoneticPr fontId="1"/>
  </si>
  <si>
    <t>L=</t>
    <phoneticPr fontId="1"/>
  </si>
  <si>
    <t>Q=</t>
    <phoneticPr fontId="1"/>
  </si>
  <si>
    <t>[m]</t>
    <phoneticPr fontId="1"/>
  </si>
  <si>
    <r>
      <t>[m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/h]</t>
    </r>
    <phoneticPr fontId="1"/>
  </si>
  <si>
    <t>ρ=</t>
    <phoneticPr fontId="1"/>
  </si>
  <si>
    <t>λ=</t>
    <phoneticPr fontId="1"/>
  </si>
  <si>
    <t>[-]</t>
    <phoneticPr fontId="1"/>
  </si>
  <si>
    <r>
      <t>[kg/m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]</t>
    </r>
    <phoneticPr fontId="1"/>
  </si>
  <si>
    <t>n=</t>
    <phoneticPr fontId="1"/>
  </si>
  <si>
    <t>[個]</t>
    <rPh sb="1" eb="2">
      <t>コ</t>
    </rPh>
    <phoneticPr fontId="1"/>
  </si>
  <si>
    <r>
      <t>L</t>
    </r>
    <r>
      <rPr>
        <vertAlign val="subscript"/>
        <sz val="11"/>
        <color theme="1"/>
        <rFont val="ＭＳ Ｐゴシック"/>
        <family val="3"/>
        <charset val="128"/>
        <scheme val="minor"/>
      </rPr>
      <t>m</t>
    </r>
    <r>
      <rPr>
        <sz val="11"/>
        <color theme="1"/>
        <rFont val="ＭＳ Ｐゴシック"/>
        <family val="2"/>
        <charset val="128"/>
        <scheme val="minor"/>
      </rPr>
      <t>=</t>
    </r>
    <phoneticPr fontId="1"/>
  </si>
  <si>
    <r>
      <t>L</t>
    </r>
    <r>
      <rPr>
        <vertAlign val="subscript"/>
        <sz val="11"/>
        <color theme="1"/>
        <rFont val="ＭＳ Ｐゴシック"/>
        <family val="3"/>
        <charset val="128"/>
        <scheme val="minor"/>
      </rPr>
      <t>m</t>
    </r>
    <r>
      <rPr>
        <sz val="11"/>
        <color theme="1"/>
        <rFont val="ＭＳ Ｐゴシック"/>
        <family val="2"/>
        <charset val="128"/>
        <scheme val="minor"/>
      </rPr>
      <t>：直管相当長さ[m]</t>
    </r>
    <rPh sb="3" eb="5">
      <t>スグカン</t>
    </rPh>
    <rPh sb="5" eb="7">
      <t>ソウトウ</t>
    </rPh>
    <rPh sb="7" eb="8">
      <t>ナガ</t>
    </rPh>
    <phoneticPr fontId="1"/>
  </si>
  <si>
    <t>Lm：直管相当長さ[m]</t>
    <rPh sb="3" eb="5">
      <t>スグカン</t>
    </rPh>
    <rPh sb="5" eb="7">
      <t>ソウトウ</t>
    </rPh>
    <rPh sb="7" eb="8">
      <t>ナガ</t>
    </rPh>
    <phoneticPr fontId="1"/>
  </si>
  <si>
    <t>[mm]</t>
    <phoneticPr fontId="1"/>
  </si>
  <si>
    <t xml:space="preserve">⊿P = </t>
    <phoneticPr fontId="1"/>
  </si>
  <si>
    <t>⊿P：圧力損失[Pa]</t>
    <rPh sb="3" eb="5">
      <t>アツリョク</t>
    </rPh>
    <rPh sb="5" eb="7">
      <t>ソンシツ</t>
    </rPh>
    <phoneticPr fontId="1"/>
  </si>
  <si>
    <t>v：流速[m/s]</t>
    <rPh sb="2" eb="4">
      <t>リュウソク</t>
    </rPh>
    <phoneticPr fontId="1"/>
  </si>
  <si>
    <t>2d</t>
    <phoneticPr fontId="1"/>
  </si>
  <si>
    <t>d=</t>
    <phoneticPr fontId="1"/>
  </si>
  <si>
    <t>R/d</t>
    <phoneticPr fontId="1"/>
  </si>
  <si>
    <t>d：ダクトの直径[mm]</t>
    <rPh sb="6" eb="8">
      <t>チョッケイ</t>
    </rPh>
    <phoneticPr fontId="1"/>
  </si>
  <si>
    <t>R：曲がり半径[mm]</t>
    <rPh sb="2" eb="3">
      <t>マ</t>
    </rPh>
    <rPh sb="5" eb="7">
      <t>ハンケイ</t>
    </rPh>
    <phoneticPr fontId="1"/>
  </si>
  <si>
    <t>×</t>
    <phoneticPr fontId="1"/>
  </si>
  <si>
    <t>4Q</t>
    <phoneticPr fontId="1"/>
  </si>
  <si>
    <t>=</t>
    <phoneticPr fontId="1"/>
  </si>
  <si>
    <r>
      <t>3600πd</t>
    </r>
    <r>
      <rPr>
        <b/>
        <vertAlign val="superscript"/>
        <sz val="9"/>
        <color theme="1"/>
        <rFont val="ＭＳ Ｐゴシック"/>
        <family val="3"/>
        <charset val="128"/>
        <scheme val="minor"/>
      </rPr>
      <t>2</t>
    </r>
    <phoneticPr fontId="1"/>
  </si>
  <si>
    <r>
      <t>λρ(L+(L</t>
    </r>
    <r>
      <rPr>
        <b/>
        <vertAlign val="subscript"/>
        <sz val="8"/>
        <color theme="1"/>
        <rFont val="ＭＳ Ｐゴシック"/>
        <family val="3"/>
        <charset val="128"/>
        <scheme val="minor"/>
      </rPr>
      <t>m</t>
    </r>
    <r>
      <rPr>
        <b/>
        <sz val="8"/>
        <color theme="1"/>
        <rFont val="ＭＳ Ｐゴシック"/>
        <family val="3"/>
        <charset val="128"/>
        <scheme val="minor"/>
      </rPr>
      <t>・n))</t>
    </r>
    <phoneticPr fontId="1"/>
  </si>
  <si>
    <t>圧損計算結果</t>
    <rPh sb="0" eb="1">
      <t>アツ</t>
    </rPh>
    <rPh sb="1" eb="2">
      <t>ゾン</t>
    </rPh>
    <rPh sb="2" eb="4">
      <t>ケイサン</t>
    </rPh>
    <rPh sb="4" eb="6">
      <t>ケッカ</t>
    </rPh>
    <phoneticPr fontId="1"/>
  </si>
  <si>
    <t>圧損≒静圧を満たす機器を選定する</t>
    <rPh sb="0" eb="1">
      <t>アツ</t>
    </rPh>
    <rPh sb="1" eb="2">
      <t>ソン</t>
    </rPh>
    <rPh sb="3" eb="5">
      <t>セイアツ</t>
    </rPh>
    <rPh sb="6" eb="7">
      <t>ミ</t>
    </rPh>
    <rPh sb="9" eb="11">
      <t>キキ</t>
    </rPh>
    <rPh sb="12" eb="14">
      <t>センテイ</t>
    </rPh>
    <phoneticPr fontId="1"/>
  </si>
  <si>
    <t>この計算は、ダクトが円形で</t>
    <rPh sb="2" eb="4">
      <t>ケイサン</t>
    </rPh>
    <rPh sb="10" eb="12">
      <t>エンケイ</t>
    </rPh>
    <phoneticPr fontId="1"/>
  </si>
  <si>
    <t>＊</t>
    <phoneticPr fontId="1"/>
  </si>
  <si>
    <t>かつ、径が途中で変わっていない</t>
    <rPh sb="3" eb="4">
      <t>ケイ</t>
    </rPh>
    <rPh sb="5" eb="7">
      <t>トチュウ</t>
    </rPh>
    <rPh sb="8" eb="9">
      <t>カ</t>
    </rPh>
    <phoneticPr fontId="1"/>
  </si>
  <si>
    <t>もの以外使用してはならない。</t>
    <rPh sb="2" eb="4">
      <t>イガイ</t>
    </rPh>
    <rPh sb="4" eb="6">
      <t>シヨウ</t>
    </rPh>
    <phoneticPr fontId="1"/>
  </si>
  <si>
    <t>[Pa]</t>
    <phoneticPr fontId="1"/>
  </si>
  <si>
    <t>ここを30～50[Pa]にするように設計する</t>
    <rPh sb="18" eb="20">
      <t>セッケイ</t>
    </rPh>
    <phoneticPr fontId="1"/>
  </si>
  <si>
    <r>
      <t>Q = 1000Hs/0.33(t</t>
    </r>
    <r>
      <rPr>
        <b/>
        <vertAlign val="subscript"/>
        <sz val="11"/>
        <color theme="1"/>
        <rFont val="ＭＳ Ｐゴシック"/>
        <family val="3"/>
        <charset val="128"/>
        <scheme val="minor"/>
      </rPr>
      <t>r</t>
    </r>
    <r>
      <rPr>
        <b/>
        <sz val="11"/>
        <color theme="1"/>
        <rFont val="ＭＳ Ｐゴシック"/>
        <family val="3"/>
        <charset val="128"/>
        <scheme val="minor"/>
      </rPr>
      <t>-t</t>
    </r>
    <r>
      <rPr>
        <b/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b/>
        <sz val="11"/>
        <color theme="1"/>
        <rFont val="ＭＳ Ｐゴシック"/>
        <family val="3"/>
        <charset val="128"/>
        <scheme val="minor"/>
      </rPr>
      <t>)</t>
    </r>
    <phoneticPr fontId="1"/>
  </si>
  <si>
    <t>Hs：発生顕熱(人体発熱)[kW/人]</t>
    <rPh sb="3" eb="5">
      <t>ハッセイ</t>
    </rPh>
    <rPh sb="5" eb="6">
      <t>ケン</t>
    </rPh>
    <rPh sb="6" eb="7">
      <t>ネツ</t>
    </rPh>
    <rPh sb="8" eb="10">
      <t>ジンタイ</t>
    </rPh>
    <rPh sb="10" eb="12">
      <t>ハツネツ</t>
    </rPh>
    <rPh sb="17" eb="18">
      <t>ニン</t>
    </rPh>
    <phoneticPr fontId="1"/>
  </si>
  <si>
    <r>
      <t>t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</si>
  <si>
    <r>
      <t>t</t>
    </r>
    <r>
      <rPr>
        <vertAlign val="subscript"/>
        <sz val="11"/>
        <color theme="1"/>
        <rFont val="ＭＳ Ｐゴシック"/>
        <family val="3"/>
        <charset val="128"/>
        <scheme val="minor"/>
      </rPr>
      <t>r</t>
    </r>
    <r>
      <rPr>
        <sz val="11"/>
        <color theme="1"/>
        <rFont val="ＭＳ Ｐゴシック"/>
        <family val="3"/>
        <charset val="128"/>
        <scheme val="minor"/>
      </rPr>
      <t>=</t>
    </r>
    <phoneticPr fontId="1"/>
  </si>
  <si>
    <r>
      <t>t</t>
    </r>
    <r>
      <rPr>
        <vertAlign val="subscript"/>
        <sz val="11"/>
        <color theme="1"/>
        <rFont val="ＭＳ Ｐゴシック"/>
        <family val="3"/>
        <charset val="128"/>
        <scheme val="minor"/>
      </rPr>
      <t>r</t>
    </r>
    <r>
      <rPr>
        <sz val="11"/>
        <color theme="1"/>
        <rFont val="ＭＳ Ｐゴシック"/>
        <family val="3"/>
        <charset val="128"/>
        <scheme val="minor"/>
      </rPr>
      <t>=室内許容温度[℃]</t>
    </r>
    <rPh sb="3" eb="5">
      <t>シツナイ</t>
    </rPh>
    <rPh sb="5" eb="7">
      <t>キョヨウ</t>
    </rPh>
    <rPh sb="7" eb="9">
      <t>オンド</t>
    </rPh>
    <phoneticPr fontId="1"/>
  </si>
  <si>
    <r>
      <t>t</t>
    </r>
    <r>
      <rPr>
        <vertAlign val="subscript"/>
        <sz val="11"/>
        <color theme="1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3"/>
        <charset val="128"/>
        <scheme val="minor"/>
      </rPr>
      <t>=導入外気温度[℃]</t>
    </r>
    <rPh sb="3" eb="5">
      <t>ドウニュウ</t>
    </rPh>
    <rPh sb="5" eb="7">
      <t>ガイキ</t>
    </rPh>
    <rPh sb="7" eb="9">
      <t>オンド</t>
    </rPh>
    <phoneticPr fontId="1"/>
  </si>
  <si>
    <t>=</t>
    <phoneticPr fontId="1"/>
  </si>
  <si>
    <t>≒2.791[kW/人]とする</t>
    <rPh sb="10" eb="11">
      <t>ニン</t>
    </rPh>
    <phoneticPr fontId="1"/>
  </si>
  <si>
    <t>n：人数</t>
    <rPh sb="2" eb="4">
      <t>ニンズウ</t>
    </rPh>
    <phoneticPr fontId="1"/>
  </si>
  <si>
    <t>喫煙スペースの必要換気量</t>
    <rPh sb="0" eb="2">
      <t>キツエン</t>
    </rPh>
    <rPh sb="7" eb="9">
      <t>ヒツヨウ</t>
    </rPh>
    <rPh sb="9" eb="12">
      <t>カンキリョウ</t>
    </rPh>
    <phoneticPr fontId="1"/>
  </si>
  <si>
    <t>居室の温度・湿度を制御するための必要換気量</t>
    <rPh sb="0" eb="2">
      <t>キョシツ</t>
    </rPh>
    <rPh sb="3" eb="5">
      <t>オンド</t>
    </rPh>
    <rPh sb="6" eb="8">
      <t>シツド</t>
    </rPh>
    <rPh sb="9" eb="11">
      <t>セイギョ</t>
    </rPh>
    <rPh sb="16" eb="18">
      <t>ヒツヨウ</t>
    </rPh>
    <rPh sb="18" eb="20">
      <t>カンキ</t>
    </rPh>
    <rPh sb="20" eb="21">
      <t>リョウ</t>
    </rPh>
    <phoneticPr fontId="1"/>
  </si>
  <si>
    <t>Q = W/S</t>
    <phoneticPr fontId="1"/>
  </si>
  <si>
    <r>
      <t>≒35.3[m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]とする</t>
    </r>
    <phoneticPr fontId="1"/>
  </si>
  <si>
    <t>N：1人の時間当たりのたばこの本数[本/(人・h)]</t>
    <rPh sb="2" eb="4">
      <t>ヒトリ</t>
    </rPh>
    <rPh sb="5" eb="7">
      <t>ジカン</t>
    </rPh>
    <rPh sb="7" eb="8">
      <t>ア</t>
    </rPh>
    <rPh sb="15" eb="17">
      <t>ホンスウ</t>
    </rPh>
    <rPh sb="18" eb="19">
      <t>ホン</t>
    </rPh>
    <rPh sb="21" eb="22">
      <t>ニン</t>
    </rPh>
    <phoneticPr fontId="1"/>
  </si>
  <si>
    <r>
      <t>S：たばこの健康燃焼量[mg/m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3"/>
        <charset val="128"/>
        <scheme val="minor"/>
      </rPr>
      <t>]</t>
    </r>
    <rPh sb="6" eb="8">
      <t>ケンコウ</t>
    </rPh>
    <rPh sb="8" eb="10">
      <t>ネンショウ</t>
    </rPh>
    <rPh sb="10" eb="11">
      <t>リョウ</t>
    </rPh>
    <phoneticPr fontId="1"/>
  </si>
  <si>
    <t>L：たばこの燃焼量[mg/本]</t>
    <rPh sb="6" eb="8">
      <t>ネンショウ</t>
    </rPh>
    <rPh sb="8" eb="9">
      <t>リョウ</t>
    </rPh>
    <rPh sb="13" eb="14">
      <t>ホン</t>
    </rPh>
    <phoneticPr fontId="1"/>
  </si>
  <si>
    <r>
      <t>≒</t>
    </r>
    <r>
      <rPr>
        <sz val="11"/>
        <color theme="1"/>
        <rFont val="ＭＳ Ｐゴシック"/>
        <family val="3"/>
        <charset val="128"/>
        <scheme val="minor"/>
      </rPr>
      <t>12</t>
    </r>
    <r>
      <rPr>
        <sz val="11"/>
        <color theme="1"/>
        <rFont val="ＭＳ Ｐゴシック"/>
        <family val="2"/>
        <charset val="128"/>
        <scheme val="minor"/>
      </rPr>
      <t>[本/(人・h)]とする</t>
    </r>
    <rPh sb="4" eb="5">
      <t>ホン</t>
    </rPh>
    <rPh sb="7" eb="8">
      <t>ニン</t>
    </rPh>
    <phoneticPr fontId="1"/>
  </si>
  <si>
    <t>≒700[mg/本]とする</t>
    <rPh sb="8" eb="9">
      <t>ホン</t>
    </rPh>
    <phoneticPr fontId="1"/>
  </si>
  <si>
    <t>n0：人員密度[人/㎡]</t>
    <rPh sb="3" eb="5">
      <t>ジンイン</t>
    </rPh>
    <rPh sb="5" eb="7">
      <t>ミツド</t>
    </rPh>
    <rPh sb="8" eb="9">
      <t>ニン</t>
    </rPh>
    <phoneticPr fontId="1"/>
  </si>
  <si>
    <t>≒0.6[人/㎡]とする</t>
    <rPh sb="5" eb="6">
      <t>ニン</t>
    </rPh>
    <phoneticPr fontId="1"/>
  </si>
  <si>
    <t>W =</t>
    <phoneticPr fontId="1"/>
  </si>
  <si>
    <t>W = n0ALN</t>
    <phoneticPr fontId="1"/>
  </si>
  <si>
    <t>S =</t>
    <phoneticPr fontId="1"/>
  </si>
  <si>
    <t>Q =</t>
    <phoneticPr fontId="1"/>
  </si>
  <si>
    <t>ボイラ室</t>
    <rPh sb="3" eb="4">
      <t>シツ</t>
    </rPh>
    <phoneticPr fontId="1"/>
  </si>
  <si>
    <t>冷凍機室</t>
    <rPh sb="0" eb="2">
      <t>レイトウ</t>
    </rPh>
    <rPh sb="2" eb="3">
      <t>キ</t>
    </rPh>
    <rPh sb="3" eb="4">
      <t>シツ</t>
    </rPh>
    <phoneticPr fontId="1"/>
  </si>
  <si>
    <t>小規模ボイラ室</t>
    <rPh sb="0" eb="3">
      <t>ショウキボ</t>
    </rPh>
    <rPh sb="6" eb="7">
      <t>シツ</t>
    </rPh>
    <phoneticPr fontId="1"/>
  </si>
  <si>
    <t>小規模冷凍機室</t>
    <rPh sb="0" eb="3">
      <t>ショウキボ</t>
    </rPh>
    <rPh sb="3" eb="6">
      <t>レイトウキ</t>
    </rPh>
    <rPh sb="6" eb="7">
      <t>シツ</t>
    </rPh>
    <phoneticPr fontId="1"/>
  </si>
  <si>
    <t>圧縮式冷凍機室</t>
    <rPh sb="0" eb="2">
      <t>アッシュク</t>
    </rPh>
    <rPh sb="2" eb="3">
      <t>シキ</t>
    </rPh>
    <rPh sb="3" eb="5">
      <t>レイトウ</t>
    </rPh>
    <rPh sb="5" eb="6">
      <t>キ</t>
    </rPh>
    <rPh sb="6" eb="7">
      <t>シツ</t>
    </rPh>
    <phoneticPr fontId="1"/>
  </si>
  <si>
    <t>吸収式冷凍機室</t>
    <rPh sb="0" eb="2">
      <t>キュウシュウ</t>
    </rPh>
    <rPh sb="2" eb="3">
      <t>シキ</t>
    </rPh>
    <rPh sb="3" eb="5">
      <t>レイトウ</t>
    </rPh>
    <rPh sb="5" eb="6">
      <t>キ</t>
    </rPh>
    <rPh sb="6" eb="7">
      <t>シツ</t>
    </rPh>
    <phoneticPr fontId="1"/>
  </si>
  <si>
    <t>空調機室</t>
    <rPh sb="0" eb="2">
      <t>クウチョウ</t>
    </rPh>
    <rPh sb="2" eb="3">
      <t>キ</t>
    </rPh>
    <rPh sb="3" eb="4">
      <t>シツ</t>
    </rPh>
    <phoneticPr fontId="1"/>
  </si>
  <si>
    <t>受水タンク室</t>
    <rPh sb="0" eb="1">
      <t>ウ</t>
    </rPh>
    <rPh sb="1" eb="2">
      <t>スイ</t>
    </rPh>
    <rPh sb="5" eb="6">
      <t>シツ</t>
    </rPh>
    <phoneticPr fontId="1"/>
  </si>
  <si>
    <t>オイルタンク室</t>
    <rPh sb="6" eb="7">
      <t>シツ</t>
    </rPh>
    <phoneticPr fontId="1"/>
  </si>
  <si>
    <t>コージェネ室</t>
    <rPh sb="5" eb="6">
      <t>シツ</t>
    </rPh>
    <phoneticPr fontId="1"/>
  </si>
  <si>
    <t>高圧ガスボンベ室</t>
    <rPh sb="0" eb="2">
      <t>コウアツ</t>
    </rPh>
    <rPh sb="7" eb="8">
      <t>シツ</t>
    </rPh>
    <phoneticPr fontId="1"/>
  </si>
  <si>
    <t>受変電室</t>
    <rPh sb="0" eb="1">
      <t>ジュ</t>
    </rPh>
    <rPh sb="1" eb="3">
      <t>ヘンデン</t>
    </rPh>
    <rPh sb="3" eb="4">
      <t>シツ</t>
    </rPh>
    <phoneticPr fontId="1"/>
  </si>
  <si>
    <t>分電盤室</t>
    <rPh sb="0" eb="1">
      <t>ブン</t>
    </rPh>
    <rPh sb="1" eb="2">
      <t>デン</t>
    </rPh>
    <rPh sb="2" eb="3">
      <t>バン</t>
    </rPh>
    <rPh sb="3" eb="4">
      <t>シツ</t>
    </rPh>
    <phoneticPr fontId="1"/>
  </si>
  <si>
    <t>自家発電気室</t>
    <rPh sb="0" eb="2">
      <t>ジカ</t>
    </rPh>
    <rPh sb="2" eb="4">
      <t>ハツデン</t>
    </rPh>
    <rPh sb="4" eb="5">
      <t>キ</t>
    </rPh>
    <rPh sb="5" eb="6">
      <t>シツ</t>
    </rPh>
    <phoneticPr fontId="1"/>
  </si>
  <si>
    <t>蓄電池室</t>
    <rPh sb="0" eb="3">
      <t>チクデンチ</t>
    </rPh>
    <rPh sb="3" eb="4">
      <t>シツ</t>
    </rPh>
    <phoneticPr fontId="1"/>
  </si>
  <si>
    <t>エレベーター機械室</t>
    <rPh sb="6" eb="9">
      <t>キカイシツ</t>
    </rPh>
    <phoneticPr fontId="1"/>
  </si>
  <si>
    <t>駐車場（無窓）</t>
    <rPh sb="0" eb="3">
      <t>チュウシャジョウ</t>
    </rPh>
    <rPh sb="4" eb="5">
      <t>ム</t>
    </rPh>
    <rPh sb="5" eb="6">
      <t>マド</t>
    </rPh>
    <phoneticPr fontId="1"/>
  </si>
  <si>
    <t>駐車場（有窓）</t>
    <rPh sb="0" eb="3">
      <t>チュウシャジョウ</t>
    </rPh>
    <rPh sb="4" eb="5">
      <t>アリ</t>
    </rPh>
    <rPh sb="5" eb="6">
      <t>マド</t>
    </rPh>
    <phoneticPr fontId="1"/>
  </si>
  <si>
    <t>臭気</t>
    <rPh sb="0" eb="2">
      <t>シュウキ</t>
    </rPh>
    <phoneticPr fontId="1"/>
  </si>
  <si>
    <t>熱</t>
    <rPh sb="0" eb="1">
      <t>ネツ</t>
    </rPh>
    <phoneticPr fontId="1"/>
  </si>
  <si>
    <t>燃焼ガス</t>
    <rPh sb="0" eb="2">
      <t>ネンショウ</t>
    </rPh>
    <phoneticPr fontId="1"/>
  </si>
  <si>
    <t>湿気</t>
    <rPh sb="0" eb="2">
      <t>シッケ</t>
    </rPh>
    <phoneticPr fontId="1"/>
  </si>
  <si>
    <t>有毒ガス</t>
    <rPh sb="0" eb="2">
      <t>ユウドク</t>
    </rPh>
    <phoneticPr fontId="1"/>
  </si>
  <si>
    <t>第一種換気法</t>
    <rPh sb="0" eb="1">
      <t>ダイ</t>
    </rPh>
    <rPh sb="1" eb="3">
      <t>イッシュ</t>
    </rPh>
    <rPh sb="3" eb="5">
      <t>カンキ</t>
    </rPh>
    <rPh sb="5" eb="6">
      <t>ホウ</t>
    </rPh>
    <phoneticPr fontId="1"/>
  </si>
  <si>
    <t>第二種換気法</t>
    <rPh sb="0" eb="1">
      <t>ダイ</t>
    </rPh>
    <rPh sb="1" eb="2">
      <t>ニ</t>
    </rPh>
    <rPh sb="2" eb="3">
      <t>シュ</t>
    </rPh>
    <rPh sb="3" eb="5">
      <t>カンキ</t>
    </rPh>
    <rPh sb="5" eb="6">
      <t>ホウ</t>
    </rPh>
    <phoneticPr fontId="1"/>
  </si>
  <si>
    <t>第三種換気法</t>
    <rPh sb="0" eb="1">
      <t>ダイ</t>
    </rPh>
    <rPh sb="1" eb="2">
      <t>サン</t>
    </rPh>
    <rPh sb="2" eb="3">
      <t>シュ</t>
    </rPh>
    <rPh sb="3" eb="5">
      <t>カンキ</t>
    </rPh>
    <rPh sb="5" eb="6">
      <t>ホウ</t>
    </rPh>
    <phoneticPr fontId="1"/>
  </si>
  <si>
    <t>第四種換気法</t>
    <rPh sb="0" eb="1">
      <t>ダイ</t>
    </rPh>
    <rPh sb="1" eb="2">
      <t>ヨン</t>
    </rPh>
    <rPh sb="2" eb="3">
      <t>シュ</t>
    </rPh>
    <rPh sb="3" eb="5">
      <t>カンキ</t>
    </rPh>
    <rPh sb="5" eb="6">
      <t>ホウ</t>
    </rPh>
    <phoneticPr fontId="1"/>
  </si>
  <si>
    <t>換気方式</t>
    <rPh sb="0" eb="2">
      <t>カンキ</t>
    </rPh>
    <rPh sb="2" eb="4">
      <t>ホウシキ</t>
    </rPh>
    <phoneticPr fontId="1"/>
  </si>
  <si>
    <t>事務所</t>
    <rPh sb="0" eb="2">
      <t>ジム</t>
    </rPh>
    <rPh sb="2" eb="3">
      <t>ショ</t>
    </rPh>
    <phoneticPr fontId="1"/>
  </si>
  <si>
    <t>店舗</t>
    <rPh sb="0" eb="2">
      <t>テンポ</t>
    </rPh>
    <phoneticPr fontId="1"/>
  </si>
  <si>
    <t>換気が必要な要因</t>
    <rPh sb="0" eb="2">
      <t>カンキ</t>
    </rPh>
    <rPh sb="3" eb="5">
      <t>ヒツヨウ</t>
    </rPh>
    <rPh sb="6" eb="8">
      <t>ヨウイン</t>
    </rPh>
    <phoneticPr fontId="1"/>
  </si>
  <si>
    <t>換気回数
[回/h]等</t>
    <rPh sb="0" eb="2">
      <t>カンキ</t>
    </rPh>
    <rPh sb="2" eb="4">
      <t>カイスウ</t>
    </rPh>
    <rPh sb="6" eb="7">
      <t>カイ</t>
    </rPh>
    <rPh sb="10" eb="11">
      <t>ナド</t>
    </rPh>
    <phoneticPr fontId="1"/>
  </si>
  <si>
    <t>換気量</t>
    <rPh sb="0" eb="3">
      <t>カンキリョウ</t>
    </rPh>
    <phoneticPr fontId="1"/>
  </si>
  <si>
    <t>換気方式推奨表</t>
    <rPh sb="0" eb="2">
      <t>カンキ</t>
    </rPh>
    <rPh sb="2" eb="4">
      <t>ホウシキ</t>
    </rPh>
    <rPh sb="4" eb="6">
      <t>スイショウ</t>
    </rPh>
    <rPh sb="6" eb="7">
      <t>ヒョウ</t>
    </rPh>
    <phoneticPr fontId="1"/>
  </si>
  <si>
    <t>○</t>
    <phoneticPr fontId="1"/>
  </si>
  <si>
    <t>△</t>
    <phoneticPr fontId="1"/>
  </si>
  <si>
    <t>室　名</t>
    <rPh sb="0" eb="1">
      <t>シツ</t>
    </rPh>
    <rPh sb="2" eb="3">
      <t>メイ</t>
    </rPh>
    <phoneticPr fontId="1"/>
  </si>
  <si>
    <t>計算式</t>
    <rPh sb="0" eb="2">
      <t>ケイサン</t>
    </rPh>
    <rPh sb="2" eb="3">
      <t>シキ</t>
    </rPh>
    <phoneticPr fontId="1"/>
  </si>
  <si>
    <t>5、計算式</t>
    <rPh sb="2" eb="4">
      <t>ケイサン</t>
    </rPh>
    <rPh sb="4" eb="5">
      <t>シキ</t>
    </rPh>
    <phoneticPr fontId="1"/>
  </si>
  <si>
    <t>5～10</t>
    <phoneticPr fontId="1"/>
  </si>
  <si>
    <t>10～15</t>
    <phoneticPr fontId="1"/>
  </si>
  <si>
    <t>10[回/h],25[m3/(h・㎡)]</t>
    <rPh sb="3" eb="4">
      <t>カイ</t>
    </rPh>
    <phoneticPr fontId="1"/>
  </si>
  <si>
    <t>トイレ</t>
    <phoneticPr fontId="1"/>
  </si>
  <si>
    <t>配膳室</t>
    <rPh sb="0" eb="2">
      <t>ハイゼン</t>
    </rPh>
    <rPh sb="2" eb="3">
      <t>シツ</t>
    </rPh>
    <phoneticPr fontId="1"/>
  </si>
  <si>
    <t>倉庫</t>
    <rPh sb="0" eb="2">
      <t>ソウコ</t>
    </rPh>
    <phoneticPr fontId="1"/>
  </si>
  <si>
    <t>4～6</t>
    <phoneticPr fontId="1"/>
  </si>
  <si>
    <t>6～10</t>
    <phoneticPr fontId="1"/>
  </si>
  <si>
    <t>5～8</t>
    <phoneticPr fontId="1"/>
  </si>
  <si>
    <t>浴室</t>
    <rPh sb="0" eb="2">
      <t>ヨクシツ</t>
    </rPh>
    <phoneticPr fontId="1"/>
  </si>
  <si>
    <t>3～5</t>
    <phoneticPr fontId="1"/>
  </si>
  <si>
    <t>住居</t>
    <rPh sb="0" eb="2">
      <t>ジュウキョ</t>
    </rPh>
    <phoneticPr fontId="1"/>
  </si>
  <si>
    <t>1～3</t>
    <phoneticPr fontId="1"/>
  </si>
  <si>
    <t>厨房</t>
    <rPh sb="0" eb="2">
      <t>チュウボウ</t>
    </rPh>
    <phoneticPr fontId="1"/>
  </si>
  <si>
    <t>s</t>
    <phoneticPr fontId="1"/>
  </si>
  <si>
    <t>第3種換気法</t>
  </si>
  <si>
    <t>換気計算書</t>
    <rPh sb="0" eb="2">
      <t>カンキ</t>
    </rPh>
    <rPh sb="2" eb="5">
      <t>ケイサンショ</t>
    </rPh>
    <phoneticPr fontId="1"/>
  </si>
  <si>
    <t>居室サイズ</t>
    <rPh sb="0" eb="2">
      <t>キョシツ</t>
    </rPh>
    <phoneticPr fontId="1"/>
  </si>
  <si>
    <t>室内高さ</t>
    <rPh sb="0" eb="2">
      <t>シツナイ</t>
    </rPh>
    <rPh sb="2" eb="3">
      <t>タカ</t>
    </rPh>
    <phoneticPr fontId="1"/>
  </si>
  <si>
    <t>［m］</t>
    <phoneticPr fontId="1"/>
  </si>
  <si>
    <t>［㎡］</t>
    <phoneticPr fontId="1"/>
  </si>
  <si>
    <t>[㎥]</t>
    <phoneticPr fontId="1"/>
  </si>
  <si>
    <t>室内空気量</t>
    <rPh sb="0" eb="5">
      <t>シツナイクウキリョウ</t>
    </rPh>
    <phoneticPr fontId="1"/>
  </si>
  <si>
    <t>換気風量</t>
    <rPh sb="0" eb="4">
      <t>カンキフウリョウ</t>
    </rPh>
    <phoneticPr fontId="1"/>
  </si>
  <si>
    <t>[ｍ3/ｈ]</t>
    <phoneticPr fontId="1"/>
  </si>
  <si>
    <t>[回/h]</t>
    <rPh sb="1" eb="2">
      <t>カイ</t>
    </rPh>
    <phoneticPr fontId="1"/>
  </si>
  <si>
    <t>室内に異臭や、整髪香料が蔓延しないように配慮し、設計基準を店舗、事務所の設計基準の</t>
    <rPh sb="0" eb="2">
      <t>シツナイ</t>
    </rPh>
    <rPh sb="3" eb="5">
      <t>イシュウ</t>
    </rPh>
    <rPh sb="7" eb="9">
      <t>セイハツ</t>
    </rPh>
    <rPh sb="9" eb="11">
      <t>コウリョウ</t>
    </rPh>
    <rPh sb="12" eb="14">
      <t>マンエン</t>
    </rPh>
    <rPh sb="20" eb="22">
      <t>ハイリョ</t>
    </rPh>
    <rPh sb="24" eb="28">
      <t>セッケイキジュン</t>
    </rPh>
    <rPh sb="29" eb="31">
      <t>テンポ</t>
    </rPh>
    <rPh sb="32" eb="35">
      <t>ジムショ</t>
    </rPh>
    <rPh sb="36" eb="40">
      <t>セッケイキジュン</t>
    </rPh>
    <phoneticPr fontId="1"/>
  </si>
  <si>
    <t>1.5倍以上の値に設定</t>
    <rPh sb="3" eb="4">
      <t>バイ</t>
    </rPh>
    <rPh sb="4" eb="6">
      <t>イジョウ</t>
    </rPh>
    <rPh sb="7" eb="8">
      <t>アタイ</t>
    </rPh>
    <rPh sb="9" eb="11">
      <t>セッテイ</t>
    </rPh>
    <phoneticPr fontId="1"/>
  </si>
  <si>
    <t>新型コロナウイルス対策として、その他設備の設計基準よりも大きな設計条件とする</t>
    <rPh sb="0" eb="2">
      <t>シンガタ</t>
    </rPh>
    <rPh sb="9" eb="11">
      <t>タイサク</t>
    </rPh>
    <rPh sb="17" eb="20">
      <t>タセツビ</t>
    </rPh>
    <rPh sb="21" eb="25">
      <t>セッケイキジュン</t>
    </rPh>
    <rPh sb="28" eb="29">
      <t>オオ</t>
    </rPh>
    <rPh sb="31" eb="33">
      <t>セッケイ</t>
    </rPh>
    <rPh sb="33" eb="35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</si>
</sst>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0"/>
    <numFmt numFmtId="178" formatCode="0.0_);[Red]\(0.0\)"/>
    <numFmt numFmtId="179" formatCode="0.00_);[Red]\(0.00\)"/>
  </numFmts>
  <fonts count="7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4"/>
      <name val="ＭＳ Ｐゴシック"/>
      <family val="3"/>
      <charset val="128"/>
      <scheme val="minor"/>
    </font>
    <font>
      <sz val="9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vertAlign val="superscript"/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vertAlign val="superscript"/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u/>
      <sz val="18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9"/>
      <color indexed="8"/>
      <name val="ＭＳ 明朝"/>
      <family val="1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indexed="8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7"/>
      <name val="ＭＳ Ｐゴシック"/>
      <family val="3"/>
      <charset val="128"/>
      <scheme val="minor"/>
    </font>
    <font>
      <vertAlign val="superscript"/>
      <sz val="7"/>
      <name val="ＭＳ Ｐゴシック"/>
      <family val="3"/>
      <charset val="128"/>
      <scheme val="minor"/>
    </font>
    <font>
      <vertAlign val="subscript"/>
      <sz val="11"/>
      <name val="ＭＳ Ｐゴシック"/>
      <family val="3"/>
      <charset val="128"/>
      <scheme val="minor"/>
    </font>
    <font>
      <b/>
      <vertAlign val="subscript"/>
      <sz val="1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vertAlign val="subscript"/>
      <sz val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1"/>
      <color theme="8" tint="-0.499984740745262"/>
      <name val="ＭＳ Ｐゴシック"/>
      <family val="3"/>
      <charset val="128"/>
      <scheme val="minor"/>
    </font>
    <font>
      <b/>
      <sz val="9"/>
      <color theme="8" tint="-0.499984740745262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1"/>
      <color theme="3" tint="-0.249977111117893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vertAlign val="subscript"/>
      <sz val="10"/>
      <name val="ＭＳ Ｐゴシック"/>
      <family val="3"/>
      <charset val="128"/>
      <scheme val="minor"/>
    </font>
    <font>
      <vertAlign val="superscript"/>
      <sz val="11"/>
      <name val="ＭＳ Ｐゴシック"/>
      <family val="3"/>
      <charset val="128"/>
      <scheme val="minor"/>
    </font>
    <font>
      <sz val="11"/>
      <color theme="8" tint="-0.499984740745262"/>
      <name val="ＭＳ Ｐゴシック"/>
      <family val="3"/>
      <charset val="128"/>
      <scheme val="minor"/>
    </font>
    <font>
      <b/>
      <u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b/>
      <vertAlign val="subscript"/>
      <sz val="11"/>
      <color theme="1"/>
      <name val="ＭＳ Ｐゴシック"/>
      <family val="3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7"/>
      <color theme="1"/>
      <name val="ＭＳ Ｐゴシック"/>
      <family val="3"/>
      <charset val="128"/>
      <scheme val="minor"/>
    </font>
    <font>
      <vertAlign val="superscript"/>
      <sz val="7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9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vertAlign val="superscript"/>
      <sz val="9"/>
      <color theme="1"/>
      <name val="ＭＳ Ｐゴシック"/>
      <family val="3"/>
      <charset val="128"/>
      <scheme val="minor"/>
    </font>
    <font>
      <b/>
      <vertAlign val="subscript"/>
      <sz val="8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0" fillId="2" borderId="0" xfId="0" applyFont="1" applyFill="1" applyBorder="1">
      <alignment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176" fontId="11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1" fontId="11" fillId="2" borderId="34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4" fillId="2" borderId="39" xfId="0" applyFont="1" applyFill="1" applyBorder="1" applyAlignment="1">
      <alignment horizontal="left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0" fillId="2" borderId="0" xfId="0" applyFont="1" applyFill="1" applyAlignment="1">
      <alignment vertical="center"/>
    </xf>
    <xf numFmtId="0" fontId="2" fillId="2" borderId="3" xfId="0" applyFont="1" applyFill="1" applyBorder="1">
      <alignment vertical="center"/>
    </xf>
    <xf numFmtId="2" fontId="11" fillId="2" borderId="0" xfId="0" applyNumberFormat="1" applyFont="1" applyFill="1">
      <alignment vertical="center"/>
    </xf>
    <xf numFmtId="1" fontId="11" fillId="2" borderId="0" xfId="0" applyNumberFormat="1" applyFont="1" applyFill="1">
      <alignment vertical="center"/>
    </xf>
    <xf numFmtId="0" fontId="29" fillId="2" borderId="0" xfId="0" applyFont="1" applyFill="1" applyBorder="1" applyAlignment="1">
      <alignment vertical="center"/>
    </xf>
    <xf numFmtId="2" fontId="29" fillId="2" borderId="0" xfId="0" applyNumberFormat="1" applyFont="1" applyFill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0" fontId="29" fillId="2" borderId="44" xfId="0" applyFont="1" applyFill="1" applyBorder="1" applyAlignment="1">
      <alignment vertical="center"/>
    </xf>
    <xf numFmtId="0" fontId="29" fillId="2" borderId="22" xfId="0" applyFont="1" applyFill="1" applyBorder="1" applyAlignment="1">
      <alignment vertical="center"/>
    </xf>
    <xf numFmtId="0" fontId="29" fillId="2" borderId="23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2" fillId="3" borderId="8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10" fillId="2" borderId="3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30" fillId="2" borderId="0" xfId="0" applyFont="1" applyFill="1" applyBorder="1" applyAlignment="1">
      <alignment vertical="center"/>
    </xf>
    <xf numFmtId="0" fontId="10" fillId="2" borderId="0" xfId="0" applyFont="1" applyFill="1">
      <alignment vertical="center"/>
    </xf>
    <xf numFmtId="0" fontId="30" fillId="2" borderId="0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11" fillId="2" borderId="0" xfId="0" applyFont="1" applyFill="1" applyBorder="1">
      <alignment vertical="center"/>
    </xf>
    <xf numFmtId="2" fontId="11" fillId="2" borderId="0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176" fontId="11" fillId="2" borderId="0" xfId="0" applyNumberFormat="1" applyFont="1" applyFill="1" applyBorder="1">
      <alignment vertical="center"/>
    </xf>
    <xf numFmtId="1" fontId="11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vertical="center"/>
    </xf>
    <xf numFmtId="2" fontId="10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10" fillId="2" borderId="0" xfId="0" applyFont="1" applyFill="1" applyBorder="1" applyAlignment="1">
      <alignment horizontal="right" vertical="center"/>
    </xf>
    <xf numFmtId="1" fontId="10" fillId="2" borderId="0" xfId="0" applyNumberFormat="1" applyFont="1" applyFill="1" applyBorder="1">
      <alignment vertical="center"/>
    </xf>
    <xf numFmtId="1" fontId="11" fillId="2" borderId="0" xfId="0" applyNumberFormat="1" applyFont="1" applyFill="1" applyBorder="1">
      <alignment vertical="center"/>
    </xf>
    <xf numFmtId="176" fontId="11" fillId="2" borderId="0" xfId="0" applyNumberFormat="1" applyFont="1" applyFill="1" applyAlignment="1">
      <alignment horizontal="right" vertical="center"/>
    </xf>
    <xf numFmtId="0" fontId="12" fillId="2" borderId="0" xfId="0" applyFont="1" applyFill="1">
      <alignment vertical="center"/>
    </xf>
    <xf numFmtId="9" fontId="10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0" fontId="33" fillId="2" borderId="0" xfId="0" applyFont="1" applyFill="1">
      <alignment vertical="center"/>
    </xf>
    <xf numFmtId="1" fontId="11" fillId="2" borderId="35" xfId="0" applyNumberFormat="1" applyFont="1" applyFill="1" applyBorder="1" applyAlignment="1">
      <alignment horizontal="right" vertical="center"/>
    </xf>
    <xf numFmtId="0" fontId="11" fillId="2" borderId="4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4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36" fillId="2" borderId="0" xfId="0" applyFont="1" applyFill="1" applyBorder="1" applyAlignment="1"/>
    <xf numFmtId="0" fontId="37" fillId="2" borderId="0" xfId="0" applyFont="1" applyFill="1" applyBorder="1" applyAlignment="1"/>
    <xf numFmtId="0" fontId="38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>
      <alignment vertical="center"/>
    </xf>
    <xf numFmtId="0" fontId="11" fillId="4" borderId="67" xfId="0" applyFont="1" applyFill="1" applyBorder="1">
      <alignment vertical="center"/>
    </xf>
    <xf numFmtId="0" fontId="10" fillId="2" borderId="68" xfId="0" applyFont="1" applyFill="1" applyBorder="1" applyAlignment="1">
      <alignment horizontal="center" vertical="center"/>
    </xf>
    <xf numFmtId="0" fontId="11" fillId="4" borderId="68" xfId="0" applyFont="1" applyFill="1" applyBorder="1">
      <alignment vertical="center"/>
    </xf>
    <xf numFmtId="0" fontId="6" fillId="2" borderId="6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top"/>
    </xf>
    <xf numFmtId="0" fontId="10" fillId="2" borderId="51" xfId="0" applyFont="1" applyFill="1" applyBorder="1" applyAlignment="1">
      <alignment vertical="center"/>
    </xf>
    <xf numFmtId="0" fontId="10" fillId="2" borderId="77" xfId="0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176" fontId="10" fillId="2" borderId="0" xfId="0" applyNumberFormat="1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76" fontId="1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40" fillId="0" borderId="0" xfId="0" applyFont="1" applyBorder="1" applyAlignment="1"/>
    <xf numFmtId="0" fontId="41" fillId="0" borderId="0" xfId="0" applyFont="1" applyBorder="1" applyAlignment="1"/>
    <xf numFmtId="0" fontId="26" fillId="2" borderId="37" xfId="0" applyFont="1" applyFill="1" applyBorder="1" applyAlignment="1">
      <alignment horizontal="center" vertical="center"/>
    </xf>
    <xf numFmtId="0" fontId="26" fillId="2" borderId="38" xfId="0" applyFont="1" applyFill="1" applyBorder="1" applyAlignment="1">
      <alignment horizontal="center" vertical="center"/>
    </xf>
    <xf numFmtId="0" fontId="29" fillId="2" borderId="85" xfId="0" applyFont="1" applyFill="1" applyBorder="1" applyAlignment="1">
      <alignment vertical="center"/>
    </xf>
    <xf numFmtId="0" fontId="12" fillId="2" borderId="54" xfId="0" applyFont="1" applyFill="1" applyBorder="1" applyAlignment="1">
      <alignment vertical="center"/>
    </xf>
    <xf numFmtId="0" fontId="12" fillId="2" borderId="86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12" fillId="3" borderId="65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29" fillId="3" borderId="68" xfId="0" applyFont="1" applyFill="1" applyBorder="1" applyAlignment="1">
      <alignment vertical="center"/>
    </xf>
    <xf numFmtId="0" fontId="12" fillId="3" borderId="69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44" fillId="2" borderId="0" xfId="0" applyFont="1" applyFill="1" applyBorder="1">
      <alignment vertical="center"/>
    </xf>
    <xf numFmtId="0" fontId="44" fillId="0" borderId="0" xfId="0" applyFont="1" applyBorder="1">
      <alignment vertical="center"/>
    </xf>
    <xf numFmtId="2" fontId="44" fillId="2" borderId="0" xfId="0" applyNumberFormat="1" applyFont="1" applyFill="1" applyBorder="1" applyAlignment="1">
      <alignment vertical="center"/>
    </xf>
    <xf numFmtId="2" fontId="11" fillId="2" borderId="0" xfId="0" applyNumberFormat="1" applyFont="1" applyFill="1" applyBorder="1" applyAlignment="1">
      <alignment vertical="center"/>
    </xf>
    <xf numFmtId="2" fontId="10" fillId="2" borderId="0" xfId="0" applyNumberFormat="1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176" fontId="11" fillId="2" borderId="34" xfId="0" applyNumberFormat="1" applyFont="1" applyFill="1" applyBorder="1" applyAlignment="1">
      <alignment horizontal="right" vertical="center"/>
    </xf>
    <xf numFmtId="176" fontId="11" fillId="2" borderId="35" xfId="0" applyNumberFormat="1" applyFont="1" applyFill="1" applyBorder="1" applyAlignment="1">
      <alignment horizontal="right" vertical="center"/>
    </xf>
    <xf numFmtId="0" fontId="44" fillId="0" borderId="0" xfId="0" applyFont="1">
      <alignment vertical="center"/>
    </xf>
    <xf numFmtId="176" fontId="11" fillId="2" borderId="0" xfId="0" applyNumberFormat="1" applyFont="1" applyFill="1" applyBorder="1" applyAlignment="1">
      <alignment horizontal="right" vertical="center"/>
    </xf>
    <xf numFmtId="1" fontId="11" fillId="2" borderId="0" xfId="0" applyNumberFormat="1" applyFont="1" applyFill="1" applyBorder="1" applyAlignment="1">
      <alignment horizontal="right" vertical="center"/>
    </xf>
    <xf numFmtId="0" fontId="52" fillId="2" borderId="0" xfId="0" applyFont="1" applyFill="1" applyBorder="1">
      <alignment vertical="center"/>
    </xf>
    <xf numFmtId="0" fontId="5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44" fillId="0" borderId="77" xfId="0" applyFont="1" applyBorder="1">
      <alignment vertical="center"/>
    </xf>
    <xf numFmtId="0" fontId="0" fillId="0" borderId="51" xfId="0" applyBorder="1">
      <alignment vertical="center"/>
    </xf>
    <xf numFmtId="0" fontId="58" fillId="0" borderId="69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6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41" xfId="0" applyBorder="1" applyAlignment="1">
      <alignment horizontal="right" vertical="center"/>
    </xf>
    <xf numFmtId="0" fontId="0" fillId="0" borderId="77" xfId="0" applyBorder="1" applyAlignment="1">
      <alignment horizontal="right" vertical="center"/>
    </xf>
    <xf numFmtId="0" fontId="0" fillId="0" borderId="51" xfId="0" applyBorder="1" applyAlignment="1">
      <alignment horizontal="right" vertical="center"/>
    </xf>
    <xf numFmtId="0" fontId="53" fillId="0" borderId="0" xfId="0" applyFont="1" applyAlignment="1">
      <alignment horizontal="left" vertical="center"/>
    </xf>
    <xf numFmtId="0" fontId="5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right" vertical="center"/>
    </xf>
    <xf numFmtId="0" fontId="44" fillId="0" borderId="0" xfId="0" applyFont="1" applyBorder="1" applyAlignment="1">
      <alignment vertical="center"/>
    </xf>
    <xf numFmtId="1" fontId="44" fillId="0" borderId="0" xfId="0" applyNumberFormat="1" applyFont="1" applyBorder="1" applyAlignment="1">
      <alignment vertical="center"/>
    </xf>
    <xf numFmtId="0" fontId="44" fillId="0" borderId="0" xfId="0" applyFont="1" applyBorder="1" applyAlignment="1">
      <alignment horizontal="right" vertical="center"/>
    </xf>
    <xf numFmtId="0" fontId="53" fillId="0" borderId="0" xfId="0" applyFont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4" fillId="0" borderId="67" xfId="0" applyFont="1" applyBorder="1">
      <alignment vertical="center"/>
    </xf>
    <xf numFmtId="0" fontId="44" fillId="0" borderId="94" xfId="0" applyFont="1" applyBorder="1">
      <alignment vertical="center"/>
    </xf>
    <xf numFmtId="0" fontId="44" fillId="0" borderId="41" xfId="0" applyFont="1" applyBorder="1">
      <alignment vertical="center"/>
    </xf>
    <xf numFmtId="0" fontId="45" fillId="0" borderId="0" xfId="0" applyFont="1" applyFill="1" applyBorder="1" applyAlignment="1">
      <alignment vertical="center"/>
    </xf>
    <xf numFmtId="0" fontId="44" fillId="0" borderId="0" xfId="0" applyFont="1" applyFill="1" applyBorder="1">
      <alignment vertical="center"/>
    </xf>
    <xf numFmtId="0" fontId="44" fillId="0" borderId="34" xfId="0" applyFont="1" applyBorder="1">
      <alignment vertical="center"/>
    </xf>
    <xf numFmtId="0" fontId="53" fillId="0" borderId="1" xfId="0" applyFont="1" applyFill="1" applyBorder="1" applyAlignment="1">
      <alignment horizontal="center" vertical="center"/>
    </xf>
    <xf numFmtId="176" fontId="53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176" fontId="53" fillId="6" borderId="1" xfId="0" applyNumberFormat="1" applyFont="1" applyFill="1" applyBorder="1" applyAlignment="1">
      <alignment horizontal="center" vertical="center"/>
    </xf>
    <xf numFmtId="0" fontId="53" fillId="6" borderId="1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vertical="center"/>
    </xf>
    <xf numFmtId="0" fontId="68" fillId="2" borderId="17" xfId="0" applyFont="1" applyFill="1" applyBorder="1" applyAlignment="1">
      <alignment vertical="center"/>
    </xf>
    <xf numFmtId="0" fontId="6" fillId="2" borderId="79" xfId="0" applyFont="1" applyFill="1" applyBorder="1" applyAlignment="1">
      <alignment vertical="center"/>
    </xf>
    <xf numFmtId="0" fontId="69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82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83" xfId="0" applyFont="1" applyFill="1" applyBorder="1" applyAlignment="1">
      <alignment horizontal="left" vertical="center"/>
    </xf>
    <xf numFmtId="176" fontId="12" fillId="0" borderId="78" xfId="0" applyNumberFormat="1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80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right" vertical="center"/>
    </xf>
    <xf numFmtId="0" fontId="11" fillId="4" borderId="100" xfId="0" applyFont="1" applyFill="1" applyBorder="1" applyAlignment="1">
      <alignment horizontal="right" vertical="center"/>
    </xf>
    <xf numFmtId="0" fontId="11" fillId="4" borderId="7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1" fillId="4" borderId="67" xfId="0" applyFont="1" applyFill="1" applyBorder="1" applyAlignment="1">
      <alignment horizontal="right" vertical="center"/>
    </xf>
    <xf numFmtId="0" fontId="11" fillId="4" borderId="68" xfId="0" applyFont="1" applyFill="1" applyBorder="1" applyAlignment="1">
      <alignment horizontal="right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3" fillId="4" borderId="7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74" xfId="0" applyFont="1" applyFill="1" applyBorder="1" applyAlignment="1">
      <alignment horizontal="center" vertical="center"/>
    </xf>
    <xf numFmtId="0" fontId="3" fillId="4" borderId="75" xfId="0" applyFont="1" applyFill="1" applyBorder="1" applyAlignment="1">
      <alignment horizontal="center" vertical="center"/>
    </xf>
    <xf numFmtId="0" fontId="3" fillId="4" borderId="7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65" xfId="0" applyFont="1" applyFill="1" applyBorder="1" applyAlignment="1">
      <alignment horizontal="left" vertical="center"/>
    </xf>
    <xf numFmtId="0" fontId="10" fillId="2" borderId="78" xfId="0" applyFont="1" applyFill="1" applyBorder="1" applyAlignment="1">
      <alignment horizontal="left" vertical="center"/>
    </xf>
    <xf numFmtId="0" fontId="10" fillId="2" borderId="79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5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" fontId="11" fillId="2" borderId="3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0" fillId="0" borderId="21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6" fillId="3" borderId="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/>
    </xf>
    <xf numFmtId="0" fontId="11" fillId="2" borderId="2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6" fillId="3" borderId="24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23" fillId="3" borderId="2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right" vertical="center"/>
    </xf>
    <xf numFmtId="0" fontId="12" fillId="3" borderId="6" xfId="0" applyFont="1" applyFill="1" applyBorder="1" applyAlignment="1">
      <alignment horizontal="right" vertical="center"/>
    </xf>
    <xf numFmtId="0" fontId="12" fillId="3" borderId="27" xfId="0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right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2" fillId="3" borderId="29" xfId="0" applyFont="1" applyFill="1" applyBorder="1" applyAlignment="1">
      <alignment horizontal="right" vertical="center"/>
    </xf>
    <xf numFmtId="0" fontId="12" fillId="3" borderId="3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0" fillId="2" borderId="4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177" fontId="12" fillId="2" borderId="27" xfId="0" applyNumberFormat="1" applyFont="1" applyFill="1" applyBorder="1" applyAlignment="1">
      <alignment horizontal="right" vertical="center"/>
    </xf>
    <xf numFmtId="177" fontId="12" fillId="2" borderId="5" xfId="0" applyNumberFormat="1" applyFont="1" applyFill="1" applyBorder="1" applyAlignment="1">
      <alignment horizontal="right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2" fillId="3" borderId="59" xfId="0" applyFont="1" applyFill="1" applyBorder="1" applyAlignment="1">
      <alignment horizontal="right" vertical="center"/>
    </xf>
    <xf numFmtId="0" fontId="12" fillId="3" borderId="57" xfId="0" applyFont="1" applyFill="1" applyBorder="1" applyAlignment="1">
      <alignment horizontal="right" vertical="center"/>
    </xf>
    <xf numFmtId="0" fontId="6" fillId="3" borderId="60" xfId="0" applyFont="1" applyFill="1" applyBorder="1" applyAlignment="1">
      <alignment horizontal="left" vertical="center"/>
    </xf>
    <xf numFmtId="0" fontId="6" fillId="3" borderId="61" xfId="0" applyFont="1" applyFill="1" applyBorder="1" applyAlignment="1">
      <alignment horizontal="left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76" fontId="43" fillId="0" borderId="1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1" fillId="2" borderId="84" xfId="0" applyFont="1" applyFill="1" applyBorder="1" applyAlignment="1">
      <alignment horizontal="center" vertical="center"/>
    </xf>
    <xf numFmtId="0" fontId="11" fillId="2" borderId="87" xfId="0" applyFont="1" applyFill="1" applyBorder="1" applyAlignment="1">
      <alignment horizontal="center" vertical="center"/>
    </xf>
    <xf numFmtId="0" fontId="12" fillId="3" borderId="88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92" xfId="0" applyFont="1" applyFill="1" applyBorder="1" applyAlignment="1">
      <alignment horizontal="center" vertical="center"/>
    </xf>
    <xf numFmtId="0" fontId="11" fillId="2" borderId="58" xfId="0" applyFont="1" applyFill="1" applyBorder="1" applyAlignment="1">
      <alignment horizontal="center" vertical="center"/>
    </xf>
    <xf numFmtId="0" fontId="12" fillId="3" borderId="93" xfId="0" applyFont="1" applyFill="1" applyBorder="1" applyAlignment="1">
      <alignment horizontal="right" vertical="center"/>
    </xf>
    <xf numFmtId="0" fontId="12" fillId="3" borderId="68" xfId="0" applyFont="1" applyFill="1" applyBorder="1" applyAlignment="1">
      <alignment horizontal="right" vertical="center"/>
    </xf>
    <xf numFmtId="0" fontId="12" fillId="3" borderId="89" xfId="0" applyFont="1" applyFill="1" applyBorder="1" applyAlignment="1">
      <alignment horizontal="right" vertical="center"/>
    </xf>
    <xf numFmtId="0" fontId="12" fillId="3" borderId="90" xfId="0" applyFont="1" applyFill="1" applyBorder="1" applyAlignment="1">
      <alignment horizontal="right" vertical="center"/>
    </xf>
    <xf numFmtId="0" fontId="6" fillId="3" borderId="48" xfId="0" applyFont="1" applyFill="1" applyBorder="1" applyAlignment="1">
      <alignment horizontal="left" vertical="center"/>
    </xf>
    <xf numFmtId="0" fontId="6" fillId="3" borderId="91" xfId="0" applyFont="1" applyFill="1" applyBorder="1" applyAlignment="1">
      <alignment horizontal="left" vertical="center"/>
    </xf>
    <xf numFmtId="1" fontId="11" fillId="2" borderId="0" xfId="0" applyNumberFormat="1" applyFont="1" applyFill="1" applyBorder="1" applyAlignment="1">
      <alignment horizontal="right" vertical="center" textRotation="90"/>
    </xf>
    <xf numFmtId="1" fontId="11" fillId="2" borderId="0" xfId="0" applyNumberFormat="1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67" fillId="0" borderId="1" xfId="0" applyFont="1" applyBorder="1" applyAlignment="1">
      <alignment horizontal="center" vertical="center" textRotation="255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2" fontId="53" fillId="6" borderId="77" xfId="0" applyNumberFormat="1" applyFont="1" applyFill="1" applyBorder="1" applyAlignment="1">
      <alignment horizontal="right" vertical="center"/>
    </xf>
    <xf numFmtId="2" fontId="53" fillId="6" borderId="78" xfId="0" applyNumberFormat="1" applyFont="1" applyFill="1" applyBorder="1" applyAlignment="1">
      <alignment horizontal="right" vertical="center"/>
    </xf>
    <xf numFmtId="0" fontId="0" fillId="0" borderId="7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179" fontId="53" fillId="0" borderId="0" xfId="0" applyNumberFormat="1" applyFont="1" applyAlignment="1">
      <alignment horizontal="center" vertical="center"/>
    </xf>
    <xf numFmtId="178" fontId="53" fillId="0" borderId="0" xfId="0" applyNumberFormat="1" applyFont="1" applyAlignment="1">
      <alignment horizontal="center" vertical="center"/>
    </xf>
    <xf numFmtId="0" fontId="53" fillId="5" borderId="7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176" fontId="53" fillId="0" borderId="0" xfId="0" applyNumberFormat="1" applyFont="1" applyAlignment="1">
      <alignment horizontal="center" vertical="center"/>
    </xf>
    <xf numFmtId="0" fontId="53" fillId="5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5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53" fillId="0" borderId="1" xfId="0" applyNumberFormat="1" applyFont="1" applyBorder="1" applyAlignment="1">
      <alignment horizontal="center" vertical="center"/>
    </xf>
    <xf numFmtId="176" fontId="53" fillId="0" borderId="22" xfId="0" applyNumberFormat="1" applyFont="1" applyBorder="1" applyAlignment="1">
      <alignment horizontal="center" vertical="center"/>
    </xf>
    <xf numFmtId="176" fontId="53" fillId="0" borderId="19" xfId="0" applyNumberFormat="1" applyFont="1" applyBorder="1" applyAlignment="1">
      <alignment horizontal="center" vertical="center"/>
    </xf>
    <xf numFmtId="176" fontId="53" fillId="0" borderId="23" xfId="0" applyNumberFormat="1" applyFont="1" applyBorder="1" applyAlignment="1">
      <alignment horizontal="center" vertical="center"/>
    </xf>
    <xf numFmtId="176" fontId="53" fillId="6" borderId="1" xfId="0" applyNumberFormat="1" applyFont="1" applyFill="1" applyBorder="1" applyAlignment="1">
      <alignment horizontal="center" vertical="center"/>
    </xf>
    <xf numFmtId="176" fontId="53" fillId="6" borderId="22" xfId="0" applyNumberFormat="1" applyFont="1" applyFill="1" applyBorder="1" applyAlignment="1">
      <alignment horizontal="center" vertical="center"/>
    </xf>
    <xf numFmtId="176" fontId="53" fillId="0" borderId="18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3" fillId="6" borderId="1" xfId="0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53" fillId="0" borderId="54" xfId="0" applyNumberFormat="1" applyFont="1" applyBorder="1" applyAlignment="1">
      <alignment horizontal="center" vertical="center"/>
    </xf>
    <xf numFmtId="0" fontId="53" fillId="6" borderId="77" xfId="0" applyFont="1" applyFill="1" applyBorder="1" applyAlignment="1">
      <alignment horizontal="right" vertical="center"/>
    </xf>
    <xf numFmtId="0" fontId="53" fillId="6" borderId="78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53" fillId="0" borderId="3" xfId="0" applyNumberFormat="1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53" fillId="5" borderId="95" xfId="0" applyFont="1" applyFill="1" applyBorder="1" applyAlignment="1">
      <alignment horizontal="center" vertical="center"/>
    </xf>
    <xf numFmtId="0" fontId="53" fillId="5" borderId="96" xfId="0" applyFont="1" applyFill="1" applyBorder="1" applyAlignment="1">
      <alignment horizontal="center" vertical="center"/>
    </xf>
    <xf numFmtId="0" fontId="44" fillId="0" borderId="97" xfId="0" applyFont="1" applyBorder="1" applyAlignment="1">
      <alignment horizontal="center" vertical="center"/>
    </xf>
    <xf numFmtId="0" fontId="44" fillId="0" borderId="98" xfId="0" applyFont="1" applyBorder="1" applyAlignment="1">
      <alignment horizontal="center" vertical="center"/>
    </xf>
    <xf numFmtId="176" fontId="53" fillId="0" borderId="98" xfId="0" applyNumberFormat="1" applyFont="1" applyFill="1" applyBorder="1" applyAlignment="1">
      <alignment horizontal="center" vertical="center"/>
    </xf>
    <xf numFmtId="0" fontId="59" fillId="0" borderId="98" xfId="0" applyFont="1" applyBorder="1" applyAlignment="1">
      <alignment horizontal="left" vertical="center"/>
    </xf>
    <xf numFmtId="0" fontId="59" fillId="0" borderId="99" xfId="0" applyFont="1" applyBorder="1" applyAlignment="1">
      <alignment horizontal="left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44" fillId="0" borderId="77" xfId="0" applyFont="1" applyBorder="1" applyAlignment="1">
      <alignment horizontal="center" vertical="center"/>
    </xf>
    <xf numFmtId="0" fontId="44" fillId="0" borderId="78" xfId="0" applyFon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53" fillId="0" borderId="0" xfId="0" applyNumberFormat="1" applyFont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176" fontId="53" fillId="6" borderId="16" xfId="0" applyNumberFormat="1" applyFont="1" applyFill="1" applyBorder="1" applyAlignment="1">
      <alignment horizontal="center" vertical="center"/>
    </xf>
    <xf numFmtId="176" fontId="53" fillId="0" borderId="16" xfId="0" applyNumberFormat="1" applyFont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53" fillId="5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" fontId="53" fillId="6" borderId="77" xfId="0" applyNumberFormat="1" applyFont="1" applyFill="1" applyBorder="1" applyAlignment="1">
      <alignment horizontal="right" vertical="center"/>
    </xf>
    <xf numFmtId="1" fontId="53" fillId="6" borderId="78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78443</xdr:rowOff>
    </xdr:from>
    <xdr:to>
      <xdr:col>17</xdr:col>
      <xdr:colOff>0</xdr:colOff>
      <xdr:row>25</xdr:row>
      <xdr:rowOff>78442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CE556A5-602F-49C7-BAC1-1DB62DC04948}"/>
            </a:ext>
          </a:extLst>
        </xdr:cNvPr>
        <xdr:cNvGrpSpPr/>
      </xdr:nvGrpSpPr>
      <xdr:grpSpPr>
        <a:xfrm>
          <a:off x="1752600" y="1587203"/>
          <a:ext cx="4792980" cy="2712719"/>
          <a:chOff x="1961029" y="1512795"/>
          <a:chExt cx="5356412" cy="2689411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17EB918-D8C8-4EEB-A943-273F9ACE5956}"/>
              </a:ext>
            </a:extLst>
          </xdr:cNvPr>
          <xdr:cNvSpPr/>
        </xdr:nvSpPr>
        <xdr:spPr>
          <a:xfrm>
            <a:off x="1961029" y="1512795"/>
            <a:ext cx="5356412" cy="33617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1FA8686-171F-42BF-9758-CD0271B8841C}"/>
              </a:ext>
            </a:extLst>
          </xdr:cNvPr>
          <xdr:cNvSpPr/>
        </xdr:nvSpPr>
        <xdr:spPr>
          <a:xfrm flipV="1">
            <a:off x="2353235" y="1848970"/>
            <a:ext cx="4572000" cy="235323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7C8D64F9-E1E1-4F5B-888A-971716A506AE}"/>
              </a:ext>
            </a:extLst>
          </xdr:cNvPr>
          <xdr:cNvSpPr/>
        </xdr:nvSpPr>
        <xdr:spPr>
          <a:xfrm>
            <a:off x="2252385" y="3361765"/>
            <a:ext cx="100853" cy="638735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A13A922-79F1-42C7-8CA4-0C252C9570C6}"/>
              </a:ext>
            </a:extLst>
          </xdr:cNvPr>
          <xdr:cNvSpPr/>
        </xdr:nvSpPr>
        <xdr:spPr>
          <a:xfrm>
            <a:off x="6917888" y="2061882"/>
            <a:ext cx="100853" cy="638735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</xdr:col>
      <xdr:colOff>445439</xdr:colOff>
      <xdr:row>4</xdr:row>
      <xdr:rowOff>137103</xdr:rowOff>
    </xdr:from>
    <xdr:to>
      <xdr:col>26</xdr:col>
      <xdr:colOff>417683</xdr:colOff>
      <xdr:row>10</xdr:row>
      <xdr:rowOff>116590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7226E333-44C9-4676-8ADE-EEC20EFCC13B}"/>
            </a:ext>
          </a:extLst>
        </xdr:cNvPr>
        <xdr:cNvGrpSpPr/>
      </xdr:nvGrpSpPr>
      <xdr:grpSpPr>
        <a:xfrm>
          <a:off x="9444659" y="807663"/>
          <a:ext cx="848544" cy="985327"/>
          <a:chOff x="3289788" y="5232156"/>
          <a:chExt cx="980343" cy="995730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4EDF7CE-60F1-4CA3-8632-3A327AF76319}"/>
              </a:ext>
            </a:extLst>
          </xdr:cNvPr>
          <xdr:cNvSpPr/>
        </xdr:nvSpPr>
        <xdr:spPr>
          <a:xfrm>
            <a:off x="3686175" y="5232156"/>
            <a:ext cx="583956" cy="896814"/>
          </a:xfrm>
          <a:prstGeom prst="rect">
            <a:avLst/>
          </a:prstGeom>
          <a:solidFill>
            <a:srgbClr val="F7A07D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6EE257EB-EAF0-41C5-B9D4-3F0142E39D8D}"/>
              </a:ext>
            </a:extLst>
          </xdr:cNvPr>
          <xdr:cNvSpPr/>
        </xdr:nvSpPr>
        <xdr:spPr>
          <a:xfrm>
            <a:off x="3746988" y="6128240"/>
            <a:ext cx="473319" cy="99646"/>
          </a:xfrm>
          <a:prstGeom prst="rect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弦 9">
            <a:extLst>
              <a:ext uri="{FF2B5EF4-FFF2-40B4-BE49-F238E27FC236}">
                <a16:creationId xmlns:a16="http://schemas.microsoft.com/office/drawing/2014/main" id="{6329FC33-AA51-4DE2-8229-84101E9A4F77}"/>
              </a:ext>
            </a:extLst>
          </xdr:cNvPr>
          <xdr:cNvSpPr/>
        </xdr:nvSpPr>
        <xdr:spPr>
          <a:xfrm>
            <a:off x="3546235" y="5319347"/>
            <a:ext cx="275617" cy="225310"/>
          </a:xfrm>
          <a:prstGeom prst="chord">
            <a:avLst>
              <a:gd name="adj1" fmla="val 5318612"/>
              <a:gd name="adj2" fmla="val 16200000"/>
            </a:avLst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49781E5E-0AA3-49FE-92C0-F41FC44671FA}"/>
              </a:ext>
            </a:extLst>
          </xdr:cNvPr>
          <xdr:cNvGrpSpPr/>
        </xdr:nvGrpSpPr>
        <xdr:grpSpPr>
          <a:xfrm>
            <a:off x="3289788" y="5827294"/>
            <a:ext cx="390662" cy="283705"/>
            <a:chOff x="4742234" y="5496127"/>
            <a:chExt cx="389106" cy="283723"/>
          </a:xfrm>
        </xdr:grpSpPr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7BE10160-01FA-4B4A-9F3D-F16A205AF726}"/>
                </a:ext>
              </a:extLst>
            </xdr:cNvPr>
            <xdr:cNvSpPr/>
          </xdr:nvSpPr>
          <xdr:spPr>
            <a:xfrm rot="5400000">
              <a:off x="4918859" y="5465000"/>
              <a:ext cx="161365" cy="263596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13" name="グループ化 12">
              <a:extLst>
                <a:ext uri="{FF2B5EF4-FFF2-40B4-BE49-F238E27FC236}">
                  <a16:creationId xmlns:a16="http://schemas.microsoft.com/office/drawing/2014/main" id="{DE08A7C8-FC59-464B-BF6E-F9882DEA31B8}"/>
                </a:ext>
              </a:extLst>
            </xdr:cNvPr>
            <xdr:cNvGrpSpPr/>
          </xdr:nvGrpSpPr>
          <xdr:grpSpPr>
            <a:xfrm>
              <a:off x="4742234" y="5496127"/>
              <a:ext cx="287777" cy="283723"/>
              <a:chOff x="4742234" y="5496127"/>
              <a:chExt cx="287777" cy="283723"/>
            </a:xfrm>
          </xdr:grpSpPr>
          <xdr:sp macro="" textlink="">
            <xdr:nvSpPr>
              <xdr:cNvPr id="14" name="円/楕円 27">
                <a:extLst>
                  <a:ext uri="{FF2B5EF4-FFF2-40B4-BE49-F238E27FC236}">
                    <a16:creationId xmlns:a16="http://schemas.microsoft.com/office/drawing/2014/main" id="{D0BADCAC-5BCF-4C89-9F21-53BC7B95AFDC}"/>
                  </a:ext>
                </a:extLst>
              </xdr:cNvPr>
              <xdr:cNvSpPr/>
            </xdr:nvSpPr>
            <xdr:spPr>
              <a:xfrm>
                <a:off x="4742234" y="5496127"/>
                <a:ext cx="287777" cy="283723"/>
              </a:xfrm>
              <a:prstGeom prst="ellipse">
                <a:avLst/>
              </a:prstGeom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" name="円/楕円 28">
                <a:extLst>
                  <a:ext uri="{FF2B5EF4-FFF2-40B4-BE49-F238E27FC236}">
                    <a16:creationId xmlns:a16="http://schemas.microsoft.com/office/drawing/2014/main" id="{A2D08C22-A6E1-4BE4-A5A1-3AFC0ECF578B}"/>
                  </a:ext>
                </a:extLst>
              </xdr:cNvPr>
              <xdr:cNvSpPr/>
            </xdr:nvSpPr>
            <xdr:spPr>
              <a:xfrm>
                <a:off x="4819245" y="5571519"/>
                <a:ext cx="129702" cy="139429"/>
              </a:xfrm>
              <a:prstGeom prst="ellipse">
                <a:avLst/>
              </a:prstGeom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</xdr:grpSp>
    <xdr:clientData/>
  </xdr:twoCellAnchor>
  <xdr:twoCellAnchor>
    <xdr:from>
      <xdr:col>22</xdr:col>
      <xdr:colOff>276432</xdr:colOff>
      <xdr:row>17</xdr:row>
      <xdr:rowOff>120477</xdr:rowOff>
    </xdr:from>
    <xdr:to>
      <xdr:col>24</xdr:col>
      <xdr:colOff>547320</xdr:colOff>
      <xdr:row>23</xdr:row>
      <xdr:rowOff>13192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702154C7-0DCE-472C-A2FF-9D1B68BAB0D0}"/>
            </a:ext>
          </a:extLst>
        </xdr:cNvPr>
        <xdr:cNvGrpSpPr/>
      </xdr:nvGrpSpPr>
      <xdr:grpSpPr>
        <a:xfrm>
          <a:off x="8574612" y="2977977"/>
          <a:ext cx="971928" cy="921415"/>
          <a:chOff x="4938662" y="6655924"/>
          <a:chExt cx="1054405" cy="911358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7EEBE83-902C-4B23-9ABB-9E1F74238385}"/>
              </a:ext>
            </a:extLst>
          </xdr:cNvPr>
          <xdr:cNvSpPr/>
        </xdr:nvSpPr>
        <xdr:spPr>
          <a:xfrm>
            <a:off x="5064477" y="7479359"/>
            <a:ext cx="928590" cy="87923"/>
          </a:xfrm>
          <a:prstGeom prst="rect">
            <a:avLst/>
          </a:prstGeom>
          <a:solidFill>
            <a:schemeClr val="bg1">
              <a:lumMod val="75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496299A-4D70-4022-875F-74D03B6BD137}"/>
              </a:ext>
            </a:extLst>
          </xdr:cNvPr>
          <xdr:cNvSpPr/>
        </xdr:nvSpPr>
        <xdr:spPr>
          <a:xfrm>
            <a:off x="4938662" y="7119920"/>
            <a:ext cx="184429" cy="353996"/>
          </a:xfrm>
          <a:prstGeom prst="rect">
            <a:avLst/>
          </a:prstGeom>
          <a:solidFill>
            <a:srgbClr val="FF0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台形 18">
            <a:extLst>
              <a:ext uri="{FF2B5EF4-FFF2-40B4-BE49-F238E27FC236}">
                <a16:creationId xmlns:a16="http://schemas.microsoft.com/office/drawing/2014/main" id="{A45BF6F8-DF62-4928-AD06-6D40126F2C1B}"/>
              </a:ext>
            </a:extLst>
          </xdr:cNvPr>
          <xdr:cNvSpPr/>
        </xdr:nvSpPr>
        <xdr:spPr>
          <a:xfrm>
            <a:off x="4938950" y="6759141"/>
            <a:ext cx="406621" cy="355983"/>
          </a:xfrm>
          <a:prstGeom prst="trapezoid">
            <a:avLst>
              <a:gd name="adj" fmla="val 26370"/>
            </a:avLst>
          </a:prstGeom>
          <a:solidFill>
            <a:srgbClr val="FF0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1B877E9-7A61-411F-A924-0E9773E55A05}"/>
              </a:ext>
            </a:extLst>
          </xdr:cNvPr>
          <xdr:cNvSpPr/>
        </xdr:nvSpPr>
        <xdr:spPr>
          <a:xfrm>
            <a:off x="5123720" y="6759890"/>
            <a:ext cx="427765" cy="719469"/>
          </a:xfrm>
          <a:prstGeom prst="rect">
            <a:avLst/>
          </a:prstGeom>
          <a:solidFill>
            <a:srgbClr val="FF0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55239F59-D5AF-47CC-A537-D77AA9BD783E}"/>
              </a:ext>
            </a:extLst>
          </xdr:cNvPr>
          <xdr:cNvSpPr/>
        </xdr:nvSpPr>
        <xdr:spPr>
          <a:xfrm>
            <a:off x="5697754" y="6655924"/>
            <a:ext cx="287364" cy="824922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206278</xdr:colOff>
      <xdr:row>17</xdr:row>
      <xdr:rowOff>84562</xdr:rowOff>
    </xdr:from>
    <xdr:to>
      <xdr:col>30</xdr:col>
      <xdr:colOff>19656</xdr:colOff>
      <xdr:row>22</xdr:row>
      <xdr:rowOff>13608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1F55938-A671-4B63-A97A-44719AE97865}"/>
            </a:ext>
          </a:extLst>
        </xdr:cNvPr>
        <xdr:cNvGrpSpPr/>
      </xdr:nvGrpSpPr>
      <xdr:grpSpPr>
        <a:xfrm>
          <a:off x="9761758" y="2942062"/>
          <a:ext cx="1657418" cy="790106"/>
          <a:chOff x="4379444" y="5393027"/>
          <a:chExt cx="1856592" cy="780216"/>
        </a:xfrm>
      </xdr:grpSpPr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F438E28B-D55A-4EE0-A187-3DB3091CE66B}"/>
              </a:ext>
            </a:extLst>
          </xdr:cNvPr>
          <xdr:cNvGrpSpPr/>
        </xdr:nvGrpSpPr>
        <xdr:grpSpPr>
          <a:xfrm>
            <a:off x="4379444" y="5393027"/>
            <a:ext cx="1856592" cy="780216"/>
            <a:chOff x="4742234" y="5164004"/>
            <a:chExt cx="1848732" cy="771691"/>
          </a:xfrm>
        </xdr:grpSpPr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9D4C769E-EE32-42B8-8B09-536A35676949}"/>
                </a:ext>
              </a:extLst>
            </xdr:cNvPr>
            <xdr:cNvSpPr/>
          </xdr:nvSpPr>
          <xdr:spPr>
            <a:xfrm>
              <a:off x="5130864" y="5164004"/>
              <a:ext cx="1460102" cy="611555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" name="正方形/長方形 25">
              <a:extLst>
                <a:ext uri="{FF2B5EF4-FFF2-40B4-BE49-F238E27FC236}">
                  <a16:creationId xmlns:a16="http://schemas.microsoft.com/office/drawing/2014/main" id="{0C459E06-024B-4D8A-ADD6-DFE8572E9EB1}"/>
                </a:ext>
              </a:extLst>
            </xdr:cNvPr>
            <xdr:cNvSpPr/>
          </xdr:nvSpPr>
          <xdr:spPr>
            <a:xfrm>
              <a:off x="5309041" y="5615498"/>
              <a:ext cx="161365" cy="320197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DBFB9828-8911-42BA-8B82-020ECC4F5A7E}"/>
                </a:ext>
              </a:extLst>
            </xdr:cNvPr>
            <xdr:cNvSpPr/>
          </xdr:nvSpPr>
          <xdr:spPr>
            <a:xfrm>
              <a:off x="6257928" y="5612911"/>
              <a:ext cx="161365" cy="320197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28" name="グループ化 27">
              <a:extLst>
                <a:ext uri="{FF2B5EF4-FFF2-40B4-BE49-F238E27FC236}">
                  <a16:creationId xmlns:a16="http://schemas.microsoft.com/office/drawing/2014/main" id="{BE1F81C0-2B52-4B9E-A736-DDF22B17FC95}"/>
                </a:ext>
              </a:extLst>
            </xdr:cNvPr>
            <xdr:cNvGrpSpPr/>
          </xdr:nvGrpSpPr>
          <xdr:grpSpPr>
            <a:xfrm>
              <a:off x="4742234" y="5496127"/>
              <a:ext cx="389106" cy="283723"/>
              <a:chOff x="4742234" y="5496127"/>
              <a:chExt cx="389106" cy="283723"/>
            </a:xfrm>
          </xdr:grpSpPr>
          <xdr:sp macro="" textlink="">
            <xdr:nvSpPr>
              <xdr:cNvPr id="29" name="正方形/長方形 28">
                <a:extLst>
                  <a:ext uri="{FF2B5EF4-FFF2-40B4-BE49-F238E27FC236}">
                    <a16:creationId xmlns:a16="http://schemas.microsoft.com/office/drawing/2014/main" id="{AE5C4752-9912-46B3-A3C7-9994FB11C8E0}"/>
                  </a:ext>
                </a:extLst>
              </xdr:cNvPr>
              <xdr:cNvSpPr/>
            </xdr:nvSpPr>
            <xdr:spPr>
              <a:xfrm rot="5400000">
                <a:off x="4918859" y="5465000"/>
                <a:ext cx="161365" cy="263596"/>
              </a:xfrm>
              <a:prstGeom prst="rect">
                <a:avLst/>
              </a:prstGeom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grpSp>
            <xdr:nvGrpSpPr>
              <xdr:cNvPr id="30" name="グループ化 29">
                <a:extLst>
                  <a:ext uri="{FF2B5EF4-FFF2-40B4-BE49-F238E27FC236}">
                    <a16:creationId xmlns:a16="http://schemas.microsoft.com/office/drawing/2014/main" id="{E375007A-94C6-40F4-8FAA-3BD587A08854}"/>
                  </a:ext>
                </a:extLst>
              </xdr:cNvPr>
              <xdr:cNvGrpSpPr/>
            </xdr:nvGrpSpPr>
            <xdr:grpSpPr>
              <a:xfrm>
                <a:off x="4742234" y="5496127"/>
                <a:ext cx="287777" cy="283723"/>
                <a:chOff x="4742234" y="5496127"/>
                <a:chExt cx="287777" cy="283723"/>
              </a:xfrm>
            </xdr:grpSpPr>
            <xdr:sp macro="" textlink="">
              <xdr:nvSpPr>
                <xdr:cNvPr id="31" name="円/楕円 11">
                  <a:extLst>
                    <a:ext uri="{FF2B5EF4-FFF2-40B4-BE49-F238E27FC236}">
                      <a16:creationId xmlns:a16="http://schemas.microsoft.com/office/drawing/2014/main" id="{FE10FBA6-BB4F-4A4D-8A75-B4E99D37FA7E}"/>
                    </a:ext>
                  </a:extLst>
                </xdr:cNvPr>
                <xdr:cNvSpPr/>
              </xdr:nvSpPr>
              <xdr:spPr>
                <a:xfrm>
                  <a:off x="4742234" y="5496127"/>
                  <a:ext cx="287777" cy="283723"/>
                </a:xfrm>
                <a:prstGeom prst="ellipse">
                  <a:avLst/>
                </a:prstGeom>
                <a:solidFill>
                  <a:schemeClr val="tx2">
                    <a:lumMod val="40000"/>
                    <a:lumOff val="60000"/>
                  </a:schemeClr>
                </a:solidFill>
                <a:ln w="190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32" name="円/楕円 12">
                  <a:extLst>
                    <a:ext uri="{FF2B5EF4-FFF2-40B4-BE49-F238E27FC236}">
                      <a16:creationId xmlns:a16="http://schemas.microsoft.com/office/drawing/2014/main" id="{7EB5BEFE-43F7-4382-94ED-83D555B7002A}"/>
                    </a:ext>
                  </a:extLst>
                </xdr:cNvPr>
                <xdr:cNvSpPr/>
              </xdr:nvSpPr>
              <xdr:spPr>
                <a:xfrm>
                  <a:off x="4819245" y="5571519"/>
                  <a:ext cx="129702" cy="139429"/>
                </a:xfrm>
                <a:prstGeom prst="ellipse">
                  <a:avLst/>
                </a:prstGeom>
                <a:solidFill>
                  <a:schemeClr val="tx2">
                    <a:lumMod val="40000"/>
                    <a:lumOff val="60000"/>
                  </a:schemeClr>
                </a:solidFill>
                <a:ln w="190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</xdr:grpSp>
        </xdr:grpSp>
      </xdr:grpSp>
      <xdr:sp macro="" textlink="">
        <xdr:nvSpPr>
          <xdr:cNvPr id="24" name="弦 23">
            <a:extLst>
              <a:ext uri="{FF2B5EF4-FFF2-40B4-BE49-F238E27FC236}">
                <a16:creationId xmlns:a16="http://schemas.microsoft.com/office/drawing/2014/main" id="{B32E4FDD-9392-49A0-BEDE-83E0F35FE5FD}"/>
              </a:ext>
            </a:extLst>
          </xdr:cNvPr>
          <xdr:cNvSpPr/>
        </xdr:nvSpPr>
        <xdr:spPr>
          <a:xfrm>
            <a:off x="4672689" y="5432879"/>
            <a:ext cx="187087" cy="172686"/>
          </a:xfrm>
          <a:prstGeom prst="chord">
            <a:avLst>
              <a:gd name="adj1" fmla="val 5318612"/>
              <a:gd name="adj2" fmla="val 16200000"/>
            </a:avLst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</xdr:col>
      <xdr:colOff>219820</xdr:colOff>
      <xdr:row>23</xdr:row>
      <xdr:rowOff>74550</xdr:rowOff>
    </xdr:from>
    <xdr:to>
      <xdr:col>31</xdr:col>
      <xdr:colOff>61901</xdr:colOff>
      <xdr:row>28</xdr:row>
      <xdr:rowOff>142260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BD06C774-8C85-4584-A951-823E39B12666}"/>
            </a:ext>
          </a:extLst>
        </xdr:cNvPr>
        <xdr:cNvGrpSpPr/>
      </xdr:nvGrpSpPr>
      <xdr:grpSpPr>
        <a:xfrm>
          <a:off x="10125820" y="3960750"/>
          <a:ext cx="1686121" cy="928770"/>
          <a:chOff x="6009900" y="6711794"/>
          <a:chExt cx="1884352" cy="974266"/>
        </a:xfrm>
      </xdr:grpSpPr>
      <xdr:sp macro="" textlink="">
        <xdr:nvSpPr>
          <xdr:cNvPr id="34" name="二等辺三角形 33">
            <a:extLst>
              <a:ext uri="{FF2B5EF4-FFF2-40B4-BE49-F238E27FC236}">
                <a16:creationId xmlns:a16="http://schemas.microsoft.com/office/drawing/2014/main" id="{7E45077E-2DF8-4069-8630-50A4BF3CC15B}"/>
              </a:ext>
            </a:extLst>
          </xdr:cNvPr>
          <xdr:cNvSpPr/>
        </xdr:nvSpPr>
        <xdr:spPr>
          <a:xfrm rot="10800000">
            <a:off x="7049180" y="6711794"/>
            <a:ext cx="107779" cy="67869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8EB2E651-B489-49F9-885B-E6B4184B4636}"/>
              </a:ext>
            </a:extLst>
          </xdr:cNvPr>
          <xdr:cNvCxnSpPr/>
        </xdr:nvCxnSpPr>
        <xdr:spPr>
          <a:xfrm flipH="1" flipV="1">
            <a:off x="7100889" y="6824665"/>
            <a:ext cx="2380" cy="173829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二等辺三角形 35">
            <a:extLst>
              <a:ext uri="{FF2B5EF4-FFF2-40B4-BE49-F238E27FC236}">
                <a16:creationId xmlns:a16="http://schemas.microsoft.com/office/drawing/2014/main" id="{244F112F-82E5-458E-B043-58131B4595DD}"/>
              </a:ext>
            </a:extLst>
          </xdr:cNvPr>
          <xdr:cNvSpPr/>
        </xdr:nvSpPr>
        <xdr:spPr>
          <a:xfrm>
            <a:off x="7049860" y="6784716"/>
            <a:ext cx="106866" cy="67869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AD48CC41-8258-4690-A2C3-898240D3FBFE}"/>
              </a:ext>
            </a:extLst>
          </xdr:cNvPr>
          <xdr:cNvGrpSpPr/>
        </xdr:nvGrpSpPr>
        <xdr:grpSpPr>
          <a:xfrm>
            <a:off x="6009900" y="6908556"/>
            <a:ext cx="1884352" cy="777504"/>
            <a:chOff x="6030141" y="6945465"/>
            <a:chExt cx="1892686" cy="779886"/>
          </a:xfrm>
        </xdr:grpSpPr>
        <xdr:grpSp>
          <xdr:nvGrpSpPr>
            <xdr:cNvPr id="38" name="グループ化 37">
              <a:extLst>
                <a:ext uri="{FF2B5EF4-FFF2-40B4-BE49-F238E27FC236}">
                  <a16:creationId xmlns:a16="http://schemas.microsoft.com/office/drawing/2014/main" id="{6FB0E653-3C41-4EC5-BCE0-AF8A2D30032A}"/>
                </a:ext>
              </a:extLst>
            </xdr:cNvPr>
            <xdr:cNvGrpSpPr/>
          </xdr:nvGrpSpPr>
          <xdr:grpSpPr>
            <a:xfrm>
              <a:off x="6030141" y="6945465"/>
              <a:ext cx="1892686" cy="779886"/>
              <a:chOff x="4717354" y="5164004"/>
              <a:chExt cx="1873612" cy="771691"/>
            </a:xfrm>
          </xdr:grpSpPr>
          <xdr:sp macro="" textlink="">
            <xdr:nvSpPr>
              <xdr:cNvPr id="40" name="正方形/長方形 39">
                <a:extLst>
                  <a:ext uri="{FF2B5EF4-FFF2-40B4-BE49-F238E27FC236}">
                    <a16:creationId xmlns:a16="http://schemas.microsoft.com/office/drawing/2014/main" id="{9A98BEB9-C3B3-468E-B3D1-34FC62D31B47}"/>
                  </a:ext>
                </a:extLst>
              </xdr:cNvPr>
              <xdr:cNvSpPr/>
            </xdr:nvSpPr>
            <xdr:spPr>
              <a:xfrm>
                <a:off x="5215398" y="5164004"/>
                <a:ext cx="1375568" cy="611555"/>
              </a:xfrm>
              <a:prstGeom prst="rect">
                <a:avLst/>
              </a:prstGeom>
              <a:solidFill>
                <a:schemeClr val="bg2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" name="正方形/長方形 40">
                <a:extLst>
                  <a:ext uri="{FF2B5EF4-FFF2-40B4-BE49-F238E27FC236}">
                    <a16:creationId xmlns:a16="http://schemas.microsoft.com/office/drawing/2014/main" id="{0DB5461F-F563-4D13-BBEA-123381705EFB}"/>
                  </a:ext>
                </a:extLst>
              </xdr:cNvPr>
              <xdr:cNvSpPr/>
            </xdr:nvSpPr>
            <xdr:spPr>
              <a:xfrm>
                <a:off x="5309041" y="5615498"/>
                <a:ext cx="161365" cy="320197"/>
              </a:xfrm>
              <a:prstGeom prst="rect">
                <a:avLst/>
              </a:prstGeom>
              <a:solidFill>
                <a:schemeClr val="bg2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2" name="正方形/長方形 41">
                <a:extLst>
                  <a:ext uri="{FF2B5EF4-FFF2-40B4-BE49-F238E27FC236}">
                    <a16:creationId xmlns:a16="http://schemas.microsoft.com/office/drawing/2014/main" id="{AA9D6347-831E-4E01-A9AE-435AE8BA27DE}"/>
                  </a:ext>
                </a:extLst>
              </xdr:cNvPr>
              <xdr:cNvSpPr/>
            </xdr:nvSpPr>
            <xdr:spPr>
              <a:xfrm>
                <a:off x="6257928" y="5612911"/>
                <a:ext cx="161365" cy="320197"/>
              </a:xfrm>
              <a:prstGeom prst="rect">
                <a:avLst/>
              </a:prstGeom>
              <a:solidFill>
                <a:schemeClr val="bg2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grpSp>
            <xdr:nvGrpSpPr>
              <xdr:cNvPr id="43" name="グループ化 42">
                <a:extLst>
                  <a:ext uri="{FF2B5EF4-FFF2-40B4-BE49-F238E27FC236}">
                    <a16:creationId xmlns:a16="http://schemas.microsoft.com/office/drawing/2014/main" id="{792849E7-D426-4206-8F01-07F19AB8412A}"/>
                  </a:ext>
                </a:extLst>
              </xdr:cNvPr>
              <xdr:cNvGrpSpPr/>
            </xdr:nvGrpSpPr>
            <xdr:grpSpPr>
              <a:xfrm>
                <a:off x="4717354" y="5496127"/>
                <a:ext cx="389106" cy="283723"/>
                <a:chOff x="4717354" y="5496127"/>
                <a:chExt cx="389106" cy="283723"/>
              </a:xfrm>
            </xdr:grpSpPr>
            <xdr:sp macro="" textlink="">
              <xdr:nvSpPr>
                <xdr:cNvPr id="44" name="正方形/長方形 43">
                  <a:extLst>
                    <a:ext uri="{FF2B5EF4-FFF2-40B4-BE49-F238E27FC236}">
                      <a16:creationId xmlns:a16="http://schemas.microsoft.com/office/drawing/2014/main" id="{535C668B-AFF2-4255-9696-FB940AB44529}"/>
                    </a:ext>
                  </a:extLst>
                </xdr:cNvPr>
                <xdr:cNvSpPr/>
              </xdr:nvSpPr>
              <xdr:spPr>
                <a:xfrm rot="5400000">
                  <a:off x="4893979" y="5465000"/>
                  <a:ext cx="161365" cy="263596"/>
                </a:xfrm>
                <a:prstGeom prst="rect">
                  <a:avLst/>
                </a:prstGeom>
                <a:solidFill>
                  <a:schemeClr val="tx2">
                    <a:lumMod val="40000"/>
                    <a:lumOff val="60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grpSp>
              <xdr:nvGrpSpPr>
                <xdr:cNvPr id="45" name="グループ化 44">
                  <a:extLst>
                    <a:ext uri="{FF2B5EF4-FFF2-40B4-BE49-F238E27FC236}">
                      <a16:creationId xmlns:a16="http://schemas.microsoft.com/office/drawing/2014/main" id="{5B708E0B-204B-48A1-B0E6-17A5836027E0}"/>
                    </a:ext>
                  </a:extLst>
                </xdr:cNvPr>
                <xdr:cNvGrpSpPr/>
              </xdr:nvGrpSpPr>
              <xdr:grpSpPr>
                <a:xfrm>
                  <a:off x="4717354" y="5496127"/>
                  <a:ext cx="287777" cy="283723"/>
                  <a:chOff x="4717354" y="5496127"/>
                  <a:chExt cx="287777" cy="283723"/>
                </a:xfrm>
              </xdr:grpSpPr>
              <xdr:sp macro="" textlink="">
                <xdr:nvSpPr>
                  <xdr:cNvPr id="46" name="円/楕円 45">
                    <a:extLst>
                      <a:ext uri="{FF2B5EF4-FFF2-40B4-BE49-F238E27FC236}">
                        <a16:creationId xmlns:a16="http://schemas.microsoft.com/office/drawing/2014/main" id="{40EA4957-709B-4996-9C5C-893FA66C421F}"/>
                      </a:ext>
                    </a:extLst>
                  </xdr:cNvPr>
                  <xdr:cNvSpPr/>
                </xdr:nvSpPr>
                <xdr:spPr>
                  <a:xfrm>
                    <a:off x="4717354" y="5496127"/>
                    <a:ext cx="287777" cy="283723"/>
                  </a:xfrm>
                  <a:prstGeom prst="ellipse">
                    <a:avLst/>
                  </a:prstGeom>
                  <a:solidFill>
                    <a:schemeClr val="tx2">
                      <a:lumMod val="40000"/>
                      <a:lumOff val="60000"/>
                    </a:schemeClr>
                  </a:solidFill>
                  <a:ln w="19050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kumimoji="1" lang="ja-JP" altLang="en-US" sz="1100"/>
                  </a:p>
                </xdr:txBody>
              </xdr:sp>
              <xdr:sp macro="" textlink="">
                <xdr:nvSpPr>
                  <xdr:cNvPr id="47" name="円/楕円 46">
                    <a:extLst>
                      <a:ext uri="{FF2B5EF4-FFF2-40B4-BE49-F238E27FC236}">
                        <a16:creationId xmlns:a16="http://schemas.microsoft.com/office/drawing/2014/main" id="{AE43E86A-A349-4F04-86A9-C4E4C0FDC0E8}"/>
                      </a:ext>
                    </a:extLst>
                  </xdr:cNvPr>
                  <xdr:cNvSpPr/>
                </xdr:nvSpPr>
                <xdr:spPr>
                  <a:xfrm>
                    <a:off x="4794365" y="5571519"/>
                    <a:ext cx="129702" cy="139429"/>
                  </a:xfrm>
                  <a:prstGeom prst="ellipse">
                    <a:avLst/>
                  </a:prstGeom>
                  <a:solidFill>
                    <a:schemeClr val="tx2">
                      <a:lumMod val="40000"/>
                      <a:lumOff val="60000"/>
                    </a:schemeClr>
                  </a:solidFill>
                  <a:ln w="19050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kumimoji="1" lang="ja-JP" altLang="en-US" sz="1100"/>
                  </a:p>
                </xdr:txBody>
              </xdr:sp>
            </xdr:grpSp>
          </xdr:grpSp>
        </xdr:grp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1640625E-8201-4097-898F-F2E8396CB987}"/>
                </a:ext>
              </a:extLst>
            </xdr:cNvPr>
            <xdr:cNvSpPr/>
          </xdr:nvSpPr>
          <xdr:spPr>
            <a:xfrm>
              <a:off x="6366962" y="7028866"/>
              <a:ext cx="162549" cy="582014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23</xdr:col>
      <xdr:colOff>67010</xdr:colOff>
      <xdr:row>25</xdr:row>
      <xdr:rowOff>3343</xdr:rowOff>
    </xdr:from>
    <xdr:to>
      <xdr:col>25</xdr:col>
      <xdr:colOff>312994</xdr:colOff>
      <xdr:row>30</xdr:row>
      <xdr:rowOff>119011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D0FD0D6D-F122-4E9A-B8AA-BCC72B7CE45A}"/>
            </a:ext>
          </a:extLst>
        </xdr:cNvPr>
        <xdr:cNvGrpSpPr/>
      </xdr:nvGrpSpPr>
      <xdr:grpSpPr>
        <a:xfrm>
          <a:off x="8715710" y="4224823"/>
          <a:ext cx="1152764" cy="1007208"/>
          <a:chOff x="3902503" y="6862534"/>
          <a:chExt cx="1250661" cy="1028457"/>
        </a:xfrm>
      </xdr:grpSpPr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91DF557C-E328-4C11-AEF9-030E89036288}"/>
              </a:ext>
            </a:extLst>
          </xdr:cNvPr>
          <xdr:cNvGrpSpPr/>
        </xdr:nvGrpSpPr>
        <xdr:grpSpPr>
          <a:xfrm>
            <a:off x="3902503" y="6862534"/>
            <a:ext cx="1250661" cy="1028457"/>
            <a:chOff x="3892297" y="6766385"/>
            <a:chExt cx="1251512" cy="1018519"/>
          </a:xfrm>
        </xdr:grpSpPr>
        <xdr:sp macro="" textlink="">
          <xdr:nvSpPr>
            <xdr:cNvPr id="51" name="円/楕円 54">
              <a:extLst>
                <a:ext uri="{FF2B5EF4-FFF2-40B4-BE49-F238E27FC236}">
                  <a16:creationId xmlns:a16="http://schemas.microsoft.com/office/drawing/2014/main" id="{95BFBEF6-8B9B-4C39-8931-E9C4A359C375}"/>
                </a:ext>
              </a:extLst>
            </xdr:cNvPr>
            <xdr:cNvSpPr/>
          </xdr:nvSpPr>
          <xdr:spPr>
            <a:xfrm>
              <a:off x="4700107" y="7313756"/>
              <a:ext cx="381912" cy="390292"/>
            </a:xfrm>
            <a:prstGeom prst="ellipse">
              <a:avLst/>
            </a:prstGeom>
            <a:solidFill>
              <a:schemeClr val="tx1">
                <a:lumMod val="65000"/>
                <a:lumOff val="35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52" name="グループ化 51">
              <a:extLst>
                <a:ext uri="{FF2B5EF4-FFF2-40B4-BE49-F238E27FC236}">
                  <a16:creationId xmlns:a16="http://schemas.microsoft.com/office/drawing/2014/main" id="{69CC90CC-35FA-47C6-89F0-B7ADDE48CE64}"/>
                </a:ext>
              </a:extLst>
            </xdr:cNvPr>
            <xdr:cNvGrpSpPr/>
          </xdr:nvGrpSpPr>
          <xdr:grpSpPr>
            <a:xfrm>
              <a:off x="3892297" y="6908831"/>
              <a:ext cx="1251512" cy="876073"/>
              <a:chOff x="3902503" y="6998126"/>
              <a:chExt cx="1250661" cy="883206"/>
            </a:xfrm>
          </xdr:grpSpPr>
          <xdr:sp macro="" textlink="">
            <xdr:nvSpPr>
              <xdr:cNvPr id="57" name="正方形/長方形 56">
                <a:extLst>
                  <a:ext uri="{FF2B5EF4-FFF2-40B4-BE49-F238E27FC236}">
                    <a16:creationId xmlns:a16="http://schemas.microsoft.com/office/drawing/2014/main" id="{C483EFCA-BF31-460F-B6B0-D54E5948A39B}"/>
                  </a:ext>
                </a:extLst>
              </xdr:cNvPr>
              <xdr:cNvSpPr/>
            </xdr:nvSpPr>
            <xdr:spPr>
              <a:xfrm>
                <a:off x="3902503" y="6998126"/>
                <a:ext cx="385384" cy="814205"/>
              </a:xfrm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8" name="正方形/長方形 57">
                <a:extLst>
                  <a:ext uri="{FF2B5EF4-FFF2-40B4-BE49-F238E27FC236}">
                    <a16:creationId xmlns:a16="http://schemas.microsoft.com/office/drawing/2014/main" id="{6FD0C9DE-50EB-421B-9ED6-C22AAEC8D4F9}"/>
                  </a:ext>
                </a:extLst>
              </xdr:cNvPr>
              <xdr:cNvSpPr/>
            </xdr:nvSpPr>
            <xdr:spPr>
              <a:xfrm>
                <a:off x="3904227" y="7809398"/>
                <a:ext cx="1248937" cy="71934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7779F210-137F-4EB2-ACD9-A7A950BC2FAD}"/>
                </a:ext>
              </a:extLst>
            </xdr:cNvPr>
            <xdr:cNvSpPr/>
          </xdr:nvSpPr>
          <xdr:spPr>
            <a:xfrm>
              <a:off x="4565066" y="7128108"/>
              <a:ext cx="291709" cy="584534"/>
            </a:xfrm>
            <a:prstGeom prst="rect">
              <a:avLst/>
            </a:prstGeom>
            <a:solidFill>
              <a:srgbClr val="FF0000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54" name="グループ化 53">
              <a:extLst>
                <a:ext uri="{FF2B5EF4-FFF2-40B4-BE49-F238E27FC236}">
                  <a16:creationId xmlns:a16="http://schemas.microsoft.com/office/drawing/2014/main" id="{24636FF3-ACEF-40F2-9520-46B356E45E44}"/>
                </a:ext>
              </a:extLst>
            </xdr:cNvPr>
            <xdr:cNvGrpSpPr/>
          </xdr:nvGrpSpPr>
          <xdr:grpSpPr>
            <a:xfrm>
              <a:off x="3897683" y="6766385"/>
              <a:ext cx="107779" cy="138410"/>
              <a:chOff x="4993058" y="6926269"/>
              <a:chExt cx="107779" cy="138410"/>
            </a:xfrm>
          </xdr:grpSpPr>
          <xdr:sp macro="" textlink="">
            <xdr:nvSpPr>
              <xdr:cNvPr id="55" name="二等辺三角形 54">
                <a:extLst>
                  <a:ext uri="{FF2B5EF4-FFF2-40B4-BE49-F238E27FC236}">
                    <a16:creationId xmlns:a16="http://schemas.microsoft.com/office/drawing/2014/main" id="{15DF968C-77A7-4798-A34A-FE1EF6D9F426}"/>
                  </a:ext>
                </a:extLst>
              </xdr:cNvPr>
              <xdr:cNvSpPr/>
            </xdr:nvSpPr>
            <xdr:spPr>
              <a:xfrm>
                <a:off x="4993738" y="6996810"/>
                <a:ext cx="106866" cy="67869"/>
              </a:xfrm>
              <a:prstGeom prst="triangle">
                <a:avLst/>
              </a:prstGeom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6" name="二等辺三角形 55">
                <a:extLst>
                  <a:ext uri="{FF2B5EF4-FFF2-40B4-BE49-F238E27FC236}">
                    <a16:creationId xmlns:a16="http://schemas.microsoft.com/office/drawing/2014/main" id="{8D55E7DC-5482-4279-B939-7E31E6791524}"/>
                  </a:ext>
                </a:extLst>
              </xdr:cNvPr>
              <xdr:cNvSpPr/>
            </xdr:nvSpPr>
            <xdr:spPr>
              <a:xfrm rot="10800000">
                <a:off x="4993058" y="6926269"/>
                <a:ext cx="107779" cy="67869"/>
              </a:xfrm>
              <a:prstGeom prst="triangle">
                <a:avLst/>
              </a:prstGeom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47CC3E2D-7BFB-4C64-A415-78E3B7E113DE}"/>
              </a:ext>
            </a:extLst>
          </xdr:cNvPr>
          <xdr:cNvSpPr/>
        </xdr:nvSpPr>
        <xdr:spPr>
          <a:xfrm>
            <a:off x="4283341" y="7224062"/>
            <a:ext cx="290186" cy="588518"/>
          </a:xfrm>
          <a:prstGeom prst="rect">
            <a:avLst/>
          </a:prstGeom>
          <a:solidFill>
            <a:srgbClr val="FF0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145255</xdr:colOff>
      <xdr:row>10</xdr:row>
      <xdr:rowOff>47625</xdr:rowOff>
    </xdr:from>
    <xdr:to>
      <xdr:col>30</xdr:col>
      <xdr:colOff>158858</xdr:colOff>
      <xdr:row>16</xdr:row>
      <xdr:rowOff>34285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05D122F-A7D1-424C-B2FA-1B2CFBA86710}"/>
            </a:ext>
          </a:extLst>
        </xdr:cNvPr>
        <xdr:cNvGrpSpPr/>
      </xdr:nvGrpSpPr>
      <xdr:grpSpPr>
        <a:xfrm>
          <a:off x="10439875" y="1724025"/>
          <a:ext cx="1118503" cy="1000120"/>
          <a:chOff x="1571624" y="7096125"/>
          <a:chExt cx="1250662" cy="1028457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E15B459D-68AC-4296-A1F9-8F105BF81C03}"/>
              </a:ext>
            </a:extLst>
          </xdr:cNvPr>
          <xdr:cNvGrpSpPr/>
        </xdr:nvGrpSpPr>
        <xdr:grpSpPr>
          <a:xfrm>
            <a:off x="1571624" y="7096125"/>
            <a:ext cx="1250662" cy="1028457"/>
            <a:chOff x="3892296" y="6766385"/>
            <a:chExt cx="1251513" cy="1018519"/>
          </a:xfrm>
        </xdr:grpSpPr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8B18C198-547E-451E-B51D-25ACE36BA851}"/>
                </a:ext>
              </a:extLst>
            </xdr:cNvPr>
            <xdr:cNvGrpSpPr/>
          </xdr:nvGrpSpPr>
          <xdr:grpSpPr>
            <a:xfrm>
              <a:off x="3892296" y="6908831"/>
              <a:ext cx="1251513" cy="876073"/>
              <a:chOff x="3902502" y="6998126"/>
              <a:chExt cx="1250662" cy="883206"/>
            </a:xfrm>
          </xdr:grpSpPr>
          <xdr:sp macro="" textlink="">
            <xdr:nvSpPr>
              <xdr:cNvPr id="67" name="正方形/長方形 66">
                <a:extLst>
                  <a:ext uri="{FF2B5EF4-FFF2-40B4-BE49-F238E27FC236}">
                    <a16:creationId xmlns:a16="http://schemas.microsoft.com/office/drawing/2014/main" id="{A6BD01AC-7C40-429C-81BD-D1EA61E4BF8C}"/>
                  </a:ext>
                </a:extLst>
              </xdr:cNvPr>
              <xdr:cNvSpPr/>
            </xdr:nvSpPr>
            <xdr:spPr>
              <a:xfrm>
                <a:off x="3902502" y="6998126"/>
                <a:ext cx="476251" cy="814205"/>
              </a:xfrm>
              <a:prstGeom prst="rec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8" name="正方形/長方形 67">
                <a:extLst>
                  <a:ext uri="{FF2B5EF4-FFF2-40B4-BE49-F238E27FC236}">
                    <a16:creationId xmlns:a16="http://schemas.microsoft.com/office/drawing/2014/main" id="{17F0280E-9568-4639-831A-BB71AE5D12BD}"/>
                  </a:ext>
                </a:extLst>
              </xdr:cNvPr>
              <xdr:cNvSpPr/>
            </xdr:nvSpPr>
            <xdr:spPr>
              <a:xfrm>
                <a:off x="3904227" y="7809398"/>
                <a:ext cx="1248937" cy="71934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grpSp>
          <xdr:nvGrpSpPr>
            <xdr:cNvPr id="64" name="グループ化 63">
              <a:extLst>
                <a:ext uri="{FF2B5EF4-FFF2-40B4-BE49-F238E27FC236}">
                  <a16:creationId xmlns:a16="http://schemas.microsoft.com/office/drawing/2014/main" id="{2EFB0B10-33D1-486B-966D-76B11360D028}"/>
                </a:ext>
              </a:extLst>
            </xdr:cNvPr>
            <xdr:cNvGrpSpPr/>
          </xdr:nvGrpSpPr>
          <xdr:grpSpPr>
            <a:xfrm>
              <a:off x="3897683" y="6766385"/>
              <a:ext cx="107779" cy="138410"/>
              <a:chOff x="4993058" y="6926269"/>
              <a:chExt cx="107779" cy="138410"/>
            </a:xfrm>
          </xdr:grpSpPr>
          <xdr:sp macro="" textlink="">
            <xdr:nvSpPr>
              <xdr:cNvPr id="65" name="二等辺三角形 64">
                <a:extLst>
                  <a:ext uri="{FF2B5EF4-FFF2-40B4-BE49-F238E27FC236}">
                    <a16:creationId xmlns:a16="http://schemas.microsoft.com/office/drawing/2014/main" id="{D16D4DB7-6605-4DC0-A7DD-D302787577D4}"/>
                  </a:ext>
                </a:extLst>
              </xdr:cNvPr>
              <xdr:cNvSpPr/>
            </xdr:nvSpPr>
            <xdr:spPr>
              <a:xfrm>
                <a:off x="4993738" y="6996810"/>
                <a:ext cx="106866" cy="67869"/>
              </a:xfrm>
              <a:prstGeom prst="triangle">
                <a:avLst/>
              </a:prstGeom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6" name="二等辺三角形 65">
                <a:extLst>
                  <a:ext uri="{FF2B5EF4-FFF2-40B4-BE49-F238E27FC236}">
                    <a16:creationId xmlns:a16="http://schemas.microsoft.com/office/drawing/2014/main" id="{7F931679-5D4B-46A8-AD16-16D219FCE2C2}"/>
                  </a:ext>
                </a:extLst>
              </xdr:cNvPr>
              <xdr:cNvSpPr/>
            </xdr:nvSpPr>
            <xdr:spPr>
              <a:xfrm rot="10800000">
                <a:off x="4993058" y="6926269"/>
                <a:ext cx="107779" cy="67869"/>
              </a:xfrm>
              <a:prstGeom prst="triangle">
                <a:avLst/>
              </a:prstGeom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F412F51D-40B1-4134-A6AD-AA37644208BC}"/>
              </a:ext>
            </a:extLst>
          </xdr:cNvPr>
          <xdr:cNvSpPr/>
        </xdr:nvSpPr>
        <xdr:spPr>
          <a:xfrm>
            <a:off x="2030014" y="7239000"/>
            <a:ext cx="333377" cy="815509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1A7D274B-FFDB-44BD-9D8C-E0858652677C}"/>
              </a:ext>
            </a:extLst>
          </xdr:cNvPr>
          <xdr:cNvSpPr/>
        </xdr:nvSpPr>
        <xdr:spPr>
          <a:xfrm>
            <a:off x="2361007" y="7236619"/>
            <a:ext cx="333377" cy="815509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38100</xdr:colOff>
      <xdr:row>14</xdr:row>
      <xdr:rowOff>85725</xdr:rowOff>
    </xdr:from>
    <xdr:to>
      <xdr:col>8</xdr:col>
      <xdr:colOff>457200</xdr:colOff>
      <xdr:row>21</xdr:row>
      <xdr:rowOff>66675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849CC87-5C8B-4694-A754-5021200EFB9C}"/>
            </a:ext>
          </a:extLst>
        </xdr:cNvPr>
        <xdr:cNvCxnSpPr/>
      </xdr:nvCxnSpPr>
      <xdr:spPr>
        <a:xfrm flipV="1">
          <a:off x="2790825" y="2486025"/>
          <a:ext cx="914400" cy="1209675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14</xdr:row>
      <xdr:rowOff>104775</xdr:rowOff>
    </xdr:from>
    <xdr:to>
      <xdr:col>14</xdr:col>
      <xdr:colOff>246529</xdr:colOff>
      <xdr:row>14</xdr:row>
      <xdr:rowOff>104775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C6B0BCC0-6EA0-4A78-82C9-A394AF42BB03}"/>
            </a:ext>
          </a:extLst>
        </xdr:cNvPr>
        <xdr:cNvCxnSpPr/>
      </xdr:nvCxnSpPr>
      <xdr:spPr>
        <a:xfrm>
          <a:off x="3762375" y="2505075"/>
          <a:ext cx="2503954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14</xdr:row>
      <xdr:rowOff>114300</xdr:rowOff>
    </xdr:from>
    <xdr:to>
      <xdr:col>18</xdr:col>
      <xdr:colOff>28575</xdr:colOff>
      <xdr:row>14</xdr:row>
      <xdr:rowOff>114300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99A5E635-76D1-4789-86DC-9B0C4E4DD7BA}"/>
            </a:ext>
          </a:extLst>
        </xdr:cNvPr>
        <xdr:cNvCxnSpPr/>
      </xdr:nvCxnSpPr>
      <xdr:spPr>
        <a:xfrm>
          <a:off x="7067550" y="2514600"/>
          <a:ext cx="64770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22</xdr:row>
      <xdr:rowOff>85725</xdr:rowOff>
    </xdr:from>
    <xdr:to>
      <xdr:col>5</xdr:col>
      <xdr:colOff>219075</xdr:colOff>
      <xdr:row>22</xdr:row>
      <xdr:rowOff>85725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A949613D-44AE-4F1C-90C4-F1E30F586555}"/>
            </a:ext>
          </a:extLst>
        </xdr:cNvPr>
        <xdr:cNvCxnSpPr/>
      </xdr:nvCxnSpPr>
      <xdr:spPr>
        <a:xfrm>
          <a:off x="1571625" y="3895725"/>
          <a:ext cx="6000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13</xdr:row>
      <xdr:rowOff>0</xdr:rowOff>
    </xdr:from>
    <xdr:to>
      <xdr:col>13</xdr:col>
      <xdr:colOff>228600</xdr:colOff>
      <xdr:row>15</xdr:row>
      <xdr:rowOff>19050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EFED5FCE-774D-4735-818D-5BCBEDDBDFD8}"/>
            </a:ext>
          </a:extLst>
        </xdr:cNvPr>
        <xdr:cNvSpPr txBox="1"/>
      </xdr:nvSpPr>
      <xdr:spPr>
        <a:xfrm>
          <a:off x="4391025" y="2228850"/>
          <a:ext cx="1466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室内熱排除</a:t>
          </a:r>
        </a:p>
      </xdr:txBody>
    </xdr:sp>
    <xdr:clientData/>
  </xdr:twoCellAnchor>
  <xdr:twoCellAnchor>
    <xdr:from>
      <xdr:col>23</xdr:col>
      <xdr:colOff>247650</xdr:colOff>
      <xdr:row>6</xdr:row>
      <xdr:rowOff>38100</xdr:rowOff>
    </xdr:from>
    <xdr:to>
      <xdr:col>24</xdr:col>
      <xdr:colOff>210380</xdr:colOff>
      <xdr:row>9</xdr:row>
      <xdr:rowOff>43577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4EBB7F6B-CCA3-463C-A7EB-9EDBF678EEDA}"/>
            </a:ext>
          </a:extLst>
        </xdr:cNvPr>
        <xdr:cNvSpPr/>
      </xdr:nvSpPr>
      <xdr:spPr>
        <a:xfrm>
          <a:off x="9886950" y="1066800"/>
          <a:ext cx="353255" cy="51982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30788</xdr:colOff>
      <xdr:row>7</xdr:row>
      <xdr:rowOff>6424</xdr:rowOff>
    </xdr:from>
    <xdr:to>
      <xdr:col>23</xdr:col>
      <xdr:colOff>16500</xdr:colOff>
      <xdr:row>9</xdr:row>
      <xdr:rowOff>57151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31CE38FF-3B11-49BF-ADA4-D1C76475940E}"/>
            </a:ext>
          </a:extLst>
        </xdr:cNvPr>
        <xdr:cNvGrpSpPr/>
      </xdr:nvGrpSpPr>
      <xdr:grpSpPr>
        <a:xfrm>
          <a:off x="8328968" y="1179904"/>
          <a:ext cx="336232" cy="386007"/>
          <a:chOff x="2393158" y="3744516"/>
          <a:chExt cx="384571" cy="404812"/>
        </a:xfrm>
      </xdr:grpSpPr>
      <xdr:sp macro="" textlink="">
        <xdr:nvSpPr>
          <xdr:cNvPr id="78" name="円/楕円 105">
            <a:extLst>
              <a:ext uri="{FF2B5EF4-FFF2-40B4-BE49-F238E27FC236}">
                <a16:creationId xmlns:a16="http://schemas.microsoft.com/office/drawing/2014/main" id="{2038A723-248F-4BB2-A3CB-046026286EFC}"/>
              </a:ext>
            </a:extLst>
          </xdr:cNvPr>
          <xdr:cNvSpPr/>
        </xdr:nvSpPr>
        <xdr:spPr>
          <a:xfrm>
            <a:off x="2395539" y="3744516"/>
            <a:ext cx="382190" cy="404812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円/楕円 106">
            <a:extLst>
              <a:ext uri="{FF2B5EF4-FFF2-40B4-BE49-F238E27FC236}">
                <a16:creationId xmlns:a16="http://schemas.microsoft.com/office/drawing/2014/main" id="{0BCEC19C-6C17-45E7-BD17-535C746AEB43}"/>
              </a:ext>
            </a:extLst>
          </xdr:cNvPr>
          <xdr:cNvSpPr/>
        </xdr:nvSpPr>
        <xdr:spPr>
          <a:xfrm>
            <a:off x="2393158" y="3882628"/>
            <a:ext cx="196452" cy="135731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円/楕円 107">
            <a:extLst>
              <a:ext uri="{FF2B5EF4-FFF2-40B4-BE49-F238E27FC236}">
                <a16:creationId xmlns:a16="http://schemas.microsoft.com/office/drawing/2014/main" id="{63CF4AE7-B42F-47B8-B15F-44B47045BDF8}"/>
              </a:ext>
            </a:extLst>
          </xdr:cNvPr>
          <xdr:cNvSpPr/>
        </xdr:nvSpPr>
        <xdr:spPr>
          <a:xfrm>
            <a:off x="2581276" y="3880250"/>
            <a:ext cx="196452" cy="135731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129417</xdr:colOff>
      <xdr:row>48</xdr:row>
      <xdr:rowOff>114300</xdr:rowOff>
    </xdr:from>
    <xdr:to>
      <xdr:col>20</xdr:col>
      <xdr:colOff>129541</xdr:colOff>
      <xdr:row>76</xdr:row>
      <xdr:rowOff>140029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382A8A13-A6E5-4608-8BE0-DEDAC5CF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937" y="8389620"/>
          <a:ext cx="7246744" cy="4780609"/>
        </a:xfrm>
        <a:prstGeom prst="rect">
          <a:avLst/>
        </a:prstGeom>
      </xdr:spPr>
    </xdr:pic>
    <xdr:clientData/>
  </xdr:twoCellAnchor>
  <xdr:twoCellAnchor editAs="oneCell">
    <xdr:from>
      <xdr:col>9</xdr:col>
      <xdr:colOff>192068</xdr:colOff>
      <xdr:row>15</xdr:row>
      <xdr:rowOff>76200</xdr:rowOff>
    </xdr:from>
    <xdr:to>
      <xdr:col>13</xdr:col>
      <xdr:colOff>129539</xdr:colOff>
      <xdr:row>25</xdr:row>
      <xdr:rowOff>15240</xdr:rowOff>
    </xdr:to>
    <xdr:pic>
      <xdr:nvPicPr>
        <xdr:cNvPr id="82" name="図 81" descr="理容師と男性客のイラスト | コピペできる無料イラスト素材展">
          <a:extLst>
            <a:ext uri="{FF2B5EF4-FFF2-40B4-BE49-F238E27FC236}">
              <a16:creationId xmlns:a16="http://schemas.microsoft.com/office/drawing/2014/main" id="{FE03CB0B-B895-4A05-BBAC-FCE7013B1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948" y="2590800"/>
          <a:ext cx="1377651" cy="164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312605</xdr:colOff>
      <xdr:row>40</xdr:row>
      <xdr:rowOff>165506</xdr:rowOff>
    </xdr:from>
    <xdr:to>
      <xdr:col>8</xdr:col>
      <xdr:colOff>42054</xdr:colOff>
      <xdr:row>50</xdr:row>
      <xdr:rowOff>124562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FB3BB0-D16E-4BF2-A5E6-37841068CC24}"/>
            </a:ext>
          </a:extLst>
        </xdr:cNvPr>
        <xdr:cNvGrpSpPr/>
      </xdr:nvGrpSpPr>
      <xdr:grpSpPr>
        <a:xfrm>
          <a:off x="1366153" y="7308428"/>
          <a:ext cx="1551623" cy="1655334"/>
          <a:chOff x="4554389" y="8973510"/>
          <a:chExt cx="2421993" cy="22474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D92BFFE-68D2-4FF2-AE05-6D481B9C21E8}"/>
              </a:ext>
            </a:extLst>
          </xdr:cNvPr>
          <xdr:cNvSpPr/>
        </xdr:nvSpPr>
        <xdr:spPr>
          <a:xfrm>
            <a:off x="4554389" y="8973510"/>
            <a:ext cx="1872184" cy="1869781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426485B2-0A0E-47DC-813E-6C2FBE8930FD}"/>
              </a:ext>
            </a:extLst>
          </xdr:cNvPr>
          <xdr:cNvCxnSpPr/>
        </xdr:nvCxnSpPr>
        <xdr:spPr>
          <a:xfrm>
            <a:off x="6453187" y="8987518"/>
            <a:ext cx="51962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2311647E-8280-4230-B902-20A441275506}"/>
              </a:ext>
            </a:extLst>
          </xdr:cNvPr>
          <xdr:cNvCxnSpPr/>
        </xdr:nvCxnSpPr>
        <xdr:spPr>
          <a:xfrm>
            <a:off x="6456759" y="10843360"/>
            <a:ext cx="51962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62DAE12B-7746-416D-9564-642DA9130E7B}"/>
              </a:ext>
            </a:extLst>
          </xdr:cNvPr>
          <xdr:cNvCxnSpPr/>
        </xdr:nvCxnSpPr>
        <xdr:spPr>
          <a:xfrm>
            <a:off x="4557543" y="10863602"/>
            <a:ext cx="0" cy="35378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E8D9199F-3B9F-4AAB-A437-A0E3C560F7E0}"/>
              </a:ext>
            </a:extLst>
          </xdr:cNvPr>
          <xdr:cNvCxnSpPr/>
        </xdr:nvCxnSpPr>
        <xdr:spPr>
          <a:xfrm>
            <a:off x="6426994" y="10867174"/>
            <a:ext cx="0" cy="35378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651E2307-14AC-4B41-B7EB-F0E88969F693}"/>
              </a:ext>
            </a:extLst>
          </xdr:cNvPr>
          <xdr:cNvCxnSpPr/>
        </xdr:nvCxnSpPr>
        <xdr:spPr>
          <a:xfrm flipH="1">
            <a:off x="4557801" y="11145436"/>
            <a:ext cx="1881928" cy="0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BECC3D3D-8AC7-42F1-9302-487EC3689FE3}"/>
              </a:ext>
            </a:extLst>
          </xdr:cNvPr>
          <xdr:cNvCxnSpPr/>
        </xdr:nvCxnSpPr>
        <xdr:spPr>
          <a:xfrm flipV="1">
            <a:off x="6917161" y="8989590"/>
            <a:ext cx="1" cy="1835188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261454</xdr:colOff>
      <xdr:row>40</xdr:row>
      <xdr:rowOff>156714</xdr:rowOff>
    </xdr:from>
    <xdr:to>
      <xdr:col>16</xdr:col>
      <xdr:colOff>71817</xdr:colOff>
      <xdr:row>50</xdr:row>
      <xdr:rowOff>115770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37305EC-6910-411B-8B5E-3A379BBCEF88}"/>
            </a:ext>
          </a:extLst>
        </xdr:cNvPr>
        <xdr:cNvGrpSpPr/>
      </xdr:nvGrpSpPr>
      <xdr:grpSpPr>
        <a:xfrm>
          <a:off x="4382880" y="7299636"/>
          <a:ext cx="1566276" cy="1655334"/>
          <a:chOff x="4554389" y="8973510"/>
          <a:chExt cx="2421993" cy="2247449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7968B55A-3CB0-48D9-9DE7-51B74A9932D4}"/>
              </a:ext>
            </a:extLst>
          </xdr:cNvPr>
          <xdr:cNvSpPr/>
        </xdr:nvSpPr>
        <xdr:spPr>
          <a:xfrm>
            <a:off x="4554389" y="8973510"/>
            <a:ext cx="1872184" cy="1869781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71ADB5DD-266E-45EB-A36C-62506401E63F}"/>
              </a:ext>
            </a:extLst>
          </xdr:cNvPr>
          <xdr:cNvCxnSpPr/>
        </xdr:nvCxnSpPr>
        <xdr:spPr>
          <a:xfrm>
            <a:off x="6453187" y="8987518"/>
            <a:ext cx="51962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35756E8D-1DFA-49E7-B393-48DA205FA792}"/>
              </a:ext>
            </a:extLst>
          </xdr:cNvPr>
          <xdr:cNvCxnSpPr/>
        </xdr:nvCxnSpPr>
        <xdr:spPr>
          <a:xfrm>
            <a:off x="6456759" y="10843360"/>
            <a:ext cx="51962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DD09803C-B8D4-4CAC-947E-25E220B573AD}"/>
              </a:ext>
            </a:extLst>
          </xdr:cNvPr>
          <xdr:cNvCxnSpPr/>
        </xdr:nvCxnSpPr>
        <xdr:spPr>
          <a:xfrm>
            <a:off x="4557543" y="10863602"/>
            <a:ext cx="0" cy="35378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9B8377EA-E8FA-4D3F-857E-14BBF8E31C3F}"/>
              </a:ext>
            </a:extLst>
          </xdr:cNvPr>
          <xdr:cNvCxnSpPr/>
        </xdr:nvCxnSpPr>
        <xdr:spPr>
          <a:xfrm>
            <a:off x="6426994" y="10867174"/>
            <a:ext cx="0" cy="35378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D12713EE-6815-4F31-9921-BE79ED8CD163}"/>
              </a:ext>
            </a:extLst>
          </xdr:cNvPr>
          <xdr:cNvCxnSpPr/>
        </xdr:nvCxnSpPr>
        <xdr:spPr>
          <a:xfrm flipH="1">
            <a:off x="4557801" y="11145436"/>
            <a:ext cx="1881928" cy="0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矢印コネクタ 16">
            <a:extLst>
              <a:ext uri="{FF2B5EF4-FFF2-40B4-BE49-F238E27FC236}">
                <a16:creationId xmlns:a16="http://schemas.microsoft.com/office/drawing/2014/main" id="{FF9A8BDA-A11B-4433-94BA-1968574CC33B}"/>
              </a:ext>
            </a:extLst>
          </xdr:cNvPr>
          <xdr:cNvCxnSpPr/>
        </xdr:nvCxnSpPr>
        <xdr:spPr>
          <a:xfrm flipV="1">
            <a:off x="6917161" y="8989590"/>
            <a:ext cx="1" cy="1835188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256442</xdr:colOff>
      <xdr:row>38</xdr:row>
      <xdr:rowOff>0</xdr:rowOff>
    </xdr:from>
    <xdr:to>
      <xdr:col>9</xdr:col>
      <xdr:colOff>256442</xdr:colOff>
      <xdr:row>53</xdr:row>
      <xdr:rowOff>43962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BE084E19-76FD-4C79-BF16-B682E1339878}"/>
            </a:ext>
          </a:extLst>
        </xdr:cNvPr>
        <xdr:cNvCxnSpPr/>
      </xdr:nvCxnSpPr>
      <xdr:spPr>
        <a:xfrm>
          <a:off x="4018817" y="7000875"/>
          <a:ext cx="0" cy="2644287"/>
        </a:xfrm>
        <a:prstGeom prst="line">
          <a:avLst/>
        </a:prstGeom>
        <a:ln w="25400"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236483</xdr:colOff>
      <xdr:row>38</xdr:row>
      <xdr:rowOff>197069</xdr:rowOff>
    </xdr:from>
    <xdr:to>
      <xdr:col>6</xdr:col>
      <xdr:colOff>59120</xdr:colOff>
      <xdr:row>41</xdr:row>
      <xdr:rowOff>26277</xdr:rowOff>
    </xdr:to>
    <xdr:sp macro="" textlink="">
      <xdr:nvSpPr>
        <xdr:cNvPr id="11" name="左大かっこ 10">
          <a:extLst>
            <a:ext uri="{FF2B5EF4-FFF2-40B4-BE49-F238E27FC236}">
              <a16:creationId xmlns:a16="http://schemas.microsoft.com/office/drawing/2014/main" id="{9B3A6399-D429-4F29-8B48-C862FEFE42B7}"/>
            </a:ext>
          </a:extLst>
        </xdr:cNvPr>
        <xdr:cNvSpPr/>
      </xdr:nvSpPr>
      <xdr:spPr>
        <a:xfrm>
          <a:off x="1583121" y="7324397"/>
          <a:ext cx="91965" cy="459828"/>
        </a:xfrm>
        <a:prstGeom prst="leftBracket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224659</xdr:colOff>
      <xdr:row>38</xdr:row>
      <xdr:rowOff>198383</xdr:rowOff>
    </xdr:from>
    <xdr:to>
      <xdr:col>8</xdr:col>
      <xdr:colOff>47296</xdr:colOff>
      <xdr:row>41</xdr:row>
      <xdr:rowOff>27591</xdr:rowOff>
    </xdr:to>
    <xdr:sp macro="" textlink="">
      <xdr:nvSpPr>
        <xdr:cNvPr id="12" name="左大かっこ 11">
          <a:extLst>
            <a:ext uri="{FF2B5EF4-FFF2-40B4-BE49-F238E27FC236}">
              <a16:creationId xmlns:a16="http://schemas.microsoft.com/office/drawing/2014/main" id="{9F2B1B57-5E5E-4F86-BAE2-77118D5F01BF}"/>
            </a:ext>
          </a:extLst>
        </xdr:cNvPr>
        <xdr:cNvSpPr/>
      </xdr:nvSpPr>
      <xdr:spPr>
        <a:xfrm rot="10800000">
          <a:off x="2109952" y="7325711"/>
          <a:ext cx="91965" cy="459828"/>
        </a:xfrm>
        <a:prstGeom prst="leftBracket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M89"/>
  <sheetViews>
    <sheetView view="pageBreakPreview" topLeftCell="A5" zoomScaleNormal="100" zoomScaleSheetLayoutView="100" workbookViewId="0">
      <selection activeCell="R13" sqref="R13:T13"/>
    </sheetView>
  </sheetViews>
  <sheetFormatPr defaultColWidth="5.109375" defaultRowHeight="13.2"/>
  <cols>
    <col min="7" max="7" width="5.33203125" customWidth="1"/>
    <col min="8" max="8" width="6.44140625" bestFit="1" customWidth="1"/>
    <col min="9" max="9" width="10.21875" bestFit="1" customWidth="1"/>
    <col min="10" max="10" width="5.6640625" customWidth="1"/>
    <col min="11" max="11" width="5.109375" customWidth="1"/>
    <col min="15" max="15" width="6.44140625" bestFit="1" customWidth="1"/>
    <col min="25" max="25" width="8.109375" bestFit="1" customWidth="1"/>
    <col min="27" max="27" width="5.6640625" bestFit="1" customWidth="1"/>
    <col min="28" max="28" width="5.88671875" customWidth="1"/>
  </cols>
  <sheetData>
    <row r="3" spans="2:39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9">
      <c r="B4" s="7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9">
      <c r="B5" s="73"/>
      <c r="C5" s="1"/>
      <c r="D5" s="1"/>
      <c r="E5" s="1"/>
      <c r="F5" s="213" t="s">
        <v>386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9" ht="13.5" customHeight="1">
      <c r="B6" s="73"/>
      <c r="C6" s="1"/>
      <c r="D6" s="4"/>
      <c r="E6" s="5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1"/>
      <c r="R6" s="214">
        <f ca="1">TODAY()</f>
        <v>44397</v>
      </c>
      <c r="S6" s="214"/>
      <c r="T6" s="214"/>
      <c r="U6" s="214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9" ht="13.5" customHeight="1">
      <c r="B7" s="73"/>
      <c r="C7" s="1"/>
      <c r="D7" s="7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2:39" ht="13.5" customHeight="1">
      <c r="B8" s="73"/>
      <c r="C8" s="1"/>
      <c r="D8" s="59"/>
      <c r="E8" s="74"/>
      <c r="F8" s="74"/>
      <c r="G8" s="74"/>
      <c r="H8" s="8"/>
      <c r="I8" s="8"/>
      <c r="J8" s="8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2:39">
      <c r="B9" s="73"/>
      <c r="C9" s="1"/>
      <c r="D9" s="17"/>
      <c r="E9" s="17"/>
      <c r="F9" s="17"/>
      <c r="G9" s="17"/>
      <c r="H9" s="17"/>
      <c r="I9" s="17"/>
      <c r="J9" s="75"/>
      <c r="K9" s="17"/>
      <c r="L9" s="17"/>
      <c r="M9" s="17"/>
      <c r="N9" s="17"/>
      <c r="O9" s="8"/>
      <c r="P9" s="8"/>
      <c r="Q9" s="8"/>
      <c r="R9" s="1"/>
      <c r="S9" s="1"/>
      <c r="T9" s="1"/>
      <c r="U9" s="1"/>
      <c r="V9" s="10"/>
      <c r="W9" s="10"/>
      <c r="X9" s="76"/>
      <c r="Y9" s="76"/>
      <c r="Z9" s="76"/>
      <c r="AA9" s="76"/>
      <c r="AB9" s="77"/>
      <c r="AC9" s="77"/>
      <c r="AD9" s="77"/>
      <c r="AE9" s="77"/>
      <c r="AF9" s="78"/>
      <c r="AG9" s="78"/>
      <c r="AH9" s="78"/>
      <c r="AI9" s="78"/>
      <c r="AJ9" s="78"/>
      <c r="AK9" s="78"/>
      <c r="AL9" s="78"/>
      <c r="AM9" s="78"/>
    </row>
    <row r="10" spans="2:39">
      <c r="B10" s="73"/>
      <c r="C10" s="1"/>
      <c r="D10" s="17"/>
      <c r="E10" s="17"/>
      <c r="F10" s="17"/>
      <c r="G10" s="17"/>
      <c r="H10" s="17"/>
      <c r="I10" s="17"/>
      <c r="J10" s="75"/>
      <c r="K10" s="17"/>
      <c r="L10" s="17"/>
      <c r="M10" s="9"/>
      <c r="N10" s="9"/>
      <c r="O10" s="8"/>
      <c r="P10" s="8"/>
      <c r="Q10" s="8"/>
      <c r="R10" s="1"/>
      <c r="T10" s="1"/>
      <c r="U10" s="1"/>
      <c r="V10" s="10"/>
      <c r="W10" s="50"/>
      <c r="X10" s="79"/>
      <c r="Y10" s="79"/>
      <c r="Z10" s="79"/>
      <c r="AA10" s="79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</row>
    <row r="11" spans="2:39">
      <c r="B11" s="73"/>
      <c r="C11" s="1"/>
      <c r="D11" s="17"/>
      <c r="E11" s="17"/>
      <c r="F11" s="17"/>
      <c r="G11" s="17"/>
      <c r="H11" s="17"/>
      <c r="I11" s="17"/>
      <c r="J11" s="75"/>
      <c r="K11" s="17"/>
      <c r="L11" s="17"/>
      <c r="M11" s="80"/>
      <c r="N11" s="80"/>
      <c r="O11" s="8"/>
      <c r="P11" s="8"/>
      <c r="Q11" s="8"/>
      <c r="R11" s="1"/>
      <c r="S11" s="1"/>
      <c r="T11" s="1"/>
      <c r="U11" s="1"/>
      <c r="V11" s="10"/>
      <c r="W11" s="17"/>
      <c r="X11" s="79"/>
      <c r="Y11" s="79"/>
      <c r="Z11" s="79"/>
      <c r="AA11" s="79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</row>
    <row r="12" spans="2:39">
      <c r="B12" s="73"/>
      <c r="C12" s="1"/>
      <c r="D12" s="17"/>
      <c r="E12" s="17"/>
      <c r="F12" s="17"/>
      <c r="G12" s="17"/>
      <c r="H12" s="17"/>
      <c r="I12" s="17"/>
      <c r="J12" s="75"/>
      <c r="K12" s="17"/>
      <c r="L12" s="17"/>
      <c r="M12" s="9"/>
      <c r="N12" s="9"/>
      <c r="O12" s="8"/>
      <c r="P12" s="8"/>
      <c r="Q12" s="8"/>
      <c r="R12" s="1"/>
      <c r="S12" s="1"/>
      <c r="T12" s="1"/>
      <c r="U12" s="1"/>
      <c r="V12" s="10"/>
      <c r="W12" s="17"/>
      <c r="X12" s="79"/>
      <c r="Y12" s="79"/>
      <c r="Z12" s="79"/>
      <c r="AA12" s="79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</row>
    <row r="13" spans="2:39">
      <c r="B13" s="73"/>
      <c r="C13" s="1"/>
      <c r="D13" s="17"/>
      <c r="E13" s="17"/>
      <c r="F13" s="17"/>
      <c r="G13" s="17"/>
      <c r="H13" s="17"/>
      <c r="I13" s="17"/>
      <c r="J13" s="75"/>
      <c r="K13" s="17"/>
      <c r="L13" s="17"/>
      <c r="M13" s="9"/>
      <c r="N13" s="9"/>
      <c r="O13" s="8"/>
      <c r="P13" s="8"/>
      <c r="Q13" s="8"/>
      <c r="R13" s="215"/>
      <c r="S13" s="215"/>
      <c r="T13" s="215"/>
      <c r="U13" s="1"/>
      <c r="V13" s="10"/>
      <c r="W13" s="17"/>
      <c r="X13" s="79"/>
      <c r="Y13" s="79"/>
      <c r="Z13" s="79"/>
      <c r="AA13" s="79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</row>
    <row r="14" spans="2:39">
      <c r="B14" s="73"/>
      <c r="C14" s="1"/>
      <c r="D14" s="17"/>
      <c r="E14" s="17"/>
      <c r="F14" s="17"/>
      <c r="G14" s="17"/>
      <c r="H14" s="17"/>
      <c r="I14" s="17"/>
      <c r="J14" s="75"/>
      <c r="K14" s="17"/>
      <c r="L14" s="17"/>
      <c r="M14" s="9"/>
      <c r="N14" s="9"/>
      <c r="O14" s="8"/>
      <c r="P14" s="8"/>
      <c r="Q14" s="8"/>
      <c r="R14" s="215"/>
      <c r="S14" s="215"/>
      <c r="T14" s="215"/>
      <c r="U14" s="1"/>
      <c r="V14" s="10"/>
      <c r="W14" s="17"/>
      <c r="X14" s="79"/>
      <c r="Y14" s="79"/>
      <c r="Z14" s="79"/>
      <c r="AA14" s="79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</row>
    <row r="15" spans="2:39">
      <c r="B15" s="73"/>
      <c r="C15" s="1"/>
      <c r="D15" s="17"/>
      <c r="E15" s="17"/>
      <c r="F15" s="17"/>
      <c r="G15" s="17"/>
      <c r="H15" s="17"/>
      <c r="I15" s="17"/>
      <c r="J15" s="75"/>
      <c r="K15" s="17"/>
      <c r="L15" s="17"/>
      <c r="M15" s="9"/>
      <c r="N15" s="9"/>
      <c r="O15" s="8"/>
      <c r="P15" s="8"/>
      <c r="Q15" s="8"/>
      <c r="R15" s="216"/>
      <c r="S15" s="216"/>
      <c r="T15" s="217"/>
      <c r="U15" s="1"/>
      <c r="V15" s="10"/>
      <c r="W15" s="17"/>
      <c r="X15" s="17"/>
      <c r="Y15" s="17"/>
      <c r="Z15" s="17"/>
      <c r="AA15" s="17"/>
      <c r="AB15" s="31"/>
      <c r="AC15" s="9"/>
      <c r="AD15" s="9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2:39" ht="13.8" thickBot="1">
      <c r="B16" s="73"/>
      <c r="C16" s="1"/>
      <c r="D16" s="17"/>
      <c r="E16" s="17"/>
      <c r="F16" s="17"/>
      <c r="G16" s="17"/>
      <c r="H16" s="17"/>
      <c r="I16" s="17"/>
      <c r="J16" s="75"/>
      <c r="K16" s="17"/>
      <c r="L16" s="17"/>
      <c r="M16" s="9"/>
      <c r="N16" s="9"/>
      <c r="O16" s="8"/>
      <c r="P16" s="8"/>
      <c r="Q16" s="8"/>
      <c r="R16" s="216"/>
      <c r="S16" s="216"/>
      <c r="T16" s="217"/>
      <c r="U16" s="1"/>
      <c r="V16" s="10"/>
      <c r="W16" s="17"/>
      <c r="X16" s="17"/>
      <c r="Y16" s="17"/>
      <c r="Z16" s="17"/>
      <c r="AA16" s="17"/>
      <c r="AB16" s="31"/>
      <c r="AC16" s="9"/>
      <c r="AD16" s="9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2:39">
      <c r="B17" s="73"/>
      <c r="C17" s="1"/>
      <c r="D17" s="17"/>
      <c r="E17" s="17"/>
      <c r="F17" s="17"/>
      <c r="G17" s="17"/>
      <c r="H17" s="17"/>
      <c r="I17" s="17"/>
      <c r="J17" s="17"/>
      <c r="K17" s="17"/>
      <c r="L17" s="75"/>
      <c r="M17" s="17"/>
      <c r="N17" s="9"/>
      <c r="O17" s="8"/>
      <c r="P17" s="8"/>
      <c r="Q17" s="8"/>
      <c r="R17" s="204" t="s">
        <v>150</v>
      </c>
      <c r="S17" s="205"/>
      <c r="T17" s="206"/>
      <c r="U17" s="1"/>
      <c r="V17" s="10"/>
      <c r="W17" s="17"/>
      <c r="X17" s="17"/>
      <c r="Y17" s="17"/>
      <c r="Z17" s="17"/>
      <c r="AA17" s="17"/>
      <c r="AB17" s="31"/>
      <c r="AC17" s="9"/>
      <c r="AD17" s="9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2:39" ht="13.8" thickBot="1">
      <c r="B18" s="73"/>
      <c r="C18" s="1"/>
      <c r="D18" s="17"/>
      <c r="E18" s="17"/>
      <c r="F18" s="17"/>
      <c r="G18" s="17"/>
      <c r="H18" s="17"/>
      <c r="I18" s="17"/>
      <c r="J18" s="17"/>
      <c r="K18" s="17"/>
      <c r="L18" s="17"/>
      <c r="M18" s="9"/>
      <c r="N18" s="9"/>
      <c r="O18" s="8"/>
      <c r="P18" s="8"/>
      <c r="Q18" s="8"/>
      <c r="R18" s="207" t="s">
        <v>151</v>
      </c>
      <c r="S18" s="208"/>
      <c r="T18" s="209"/>
      <c r="U18" s="1"/>
      <c r="V18" s="10"/>
      <c r="W18" s="17"/>
      <c r="X18" s="10"/>
      <c r="Y18" s="10"/>
      <c r="Z18" s="10"/>
      <c r="AA18" s="10"/>
      <c r="AB18" s="10"/>
      <c r="AC18" s="9"/>
      <c r="AD18" s="9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2:39">
      <c r="B19" s="73"/>
      <c r="C19" s="210" t="s">
        <v>152</v>
      </c>
      <c r="D19" s="211"/>
      <c r="E19" s="212"/>
      <c r="F19" s="17"/>
      <c r="G19" s="17"/>
      <c r="H19" s="17"/>
      <c r="I19" s="17"/>
      <c r="J19" s="75"/>
      <c r="K19" s="17"/>
      <c r="L19" s="17"/>
      <c r="M19" s="9"/>
      <c r="N19" s="9"/>
      <c r="O19" s="8"/>
      <c r="P19" s="8"/>
      <c r="Q19" s="8"/>
      <c r="R19" s="185">
        <f>487*2</f>
        <v>974</v>
      </c>
      <c r="S19" s="186"/>
      <c r="T19" s="189" t="s">
        <v>153</v>
      </c>
      <c r="U19" s="1"/>
      <c r="V19" s="10"/>
      <c r="W19" s="17"/>
      <c r="X19" s="17"/>
      <c r="Y19" s="17"/>
      <c r="Z19" s="17"/>
      <c r="AA19" s="17"/>
      <c r="AB19" s="31"/>
      <c r="AC19" s="31"/>
      <c r="AD19" s="31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2:39" ht="13.8" thickBot="1">
      <c r="B20" s="73"/>
      <c r="C20" s="207" t="s">
        <v>69</v>
      </c>
      <c r="D20" s="208"/>
      <c r="E20" s="209"/>
      <c r="F20" s="17"/>
      <c r="G20" s="17"/>
      <c r="H20" s="31"/>
      <c r="I20" s="31"/>
      <c r="J20" s="75"/>
      <c r="K20" s="17"/>
      <c r="L20" s="17"/>
      <c r="M20" s="9"/>
      <c r="N20" s="9"/>
      <c r="O20" s="8"/>
      <c r="P20" s="8"/>
      <c r="Q20" s="8"/>
      <c r="R20" s="187"/>
      <c r="S20" s="188"/>
      <c r="T20" s="190"/>
      <c r="U20" s="1"/>
      <c r="V20" s="10"/>
      <c r="W20" s="17"/>
      <c r="X20" s="17"/>
      <c r="Y20" s="17"/>
      <c r="Z20" s="17"/>
      <c r="AA20" s="32"/>
      <c r="AB20" s="31"/>
      <c r="AC20" s="31"/>
      <c r="AD20" s="31"/>
      <c r="AE20" s="17"/>
      <c r="AF20" s="17"/>
      <c r="AG20" s="17"/>
      <c r="AH20" s="32"/>
      <c r="AI20" s="10"/>
      <c r="AJ20" s="10"/>
      <c r="AK20" s="10"/>
      <c r="AL20" s="10"/>
      <c r="AM20" s="10"/>
    </row>
    <row r="21" spans="2:39">
      <c r="B21" s="73"/>
      <c r="C21" s="185">
        <v>974</v>
      </c>
      <c r="D21" s="186"/>
      <c r="E21" s="189" t="s">
        <v>153</v>
      </c>
      <c r="F21" s="17"/>
      <c r="G21" s="17"/>
      <c r="H21" s="31"/>
      <c r="I21" s="31"/>
      <c r="J21" s="17"/>
      <c r="K21" s="17"/>
      <c r="L21" s="17"/>
      <c r="M21" s="17"/>
      <c r="N21" s="17"/>
      <c r="O21" s="8"/>
      <c r="P21" s="8"/>
      <c r="Q21" s="8"/>
      <c r="R21" s="1"/>
      <c r="S21" s="1"/>
      <c r="T21" s="1"/>
      <c r="U21" s="1"/>
      <c r="V21" s="10"/>
      <c r="W21" s="17"/>
      <c r="X21" s="17"/>
      <c r="Y21" s="17"/>
      <c r="Z21" s="17"/>
      <c r="AA21" s="32"/>
      <c r="AB21" s="31"/>
      <c r="AC21" s="31"/>
      <c r="AD21" s="31"/>
      <c r="AE21" s="17"/>
      <c r="AF21" s="17"/>
      <c r="AG21" s="17"/>
      <c r="AH21" s="32"/>
      <c r="AI21" s="10"/>
      <c r="AJ21" s="10"/>
      <c r="AK21" s="10"/>
      <c r="AL21" s="10"/>
      <c r="AM21" s="10"/>
    </row>
    <row r="22" spans="2:39" ht="13.8" thickBot="1">
      <c r="B22" s="73"/>
      <c r="C22" s="187"/>
      <c r="D22" s="188"/>
      <c r="E22" s="190"/>
      <c r="F22" s="17"/>
      <c r="G22" s="17"/>
      <c r="H22" s="31"/>
      <c r="I22" s="31"/>
      <c r="J22" s="17"/>
      <c r="K22" s="17"/>
      <c r="L22" s="17"/>
      <c r="M22" s="9"/>
      <c r="N22" s="9"/>
      <c r="O22" s="8"/>
      <c r="P22" s="8"/>
      <c r="Q22" s="8"/>
      <c r="R22" s="50"/>
      <c r="S22" s="50"/>
      <c r="T22" s="50"/>
      <c r="U22" s="1"/>
      <c r="V22" s="10"/>
      <c r="W22" s="17"/>
      <c r="X22" s="17"/>
      <c r="Y22" s="17"/>
      <c r="Z22" s="17"/>
      <c r="AA22" s="32"/>
      <c r="AB22" s="31"/>
      <c r="AC22" s="31"/>
      <c r="AD22" s="31"/>
      <c r="AE22" s="17"/>
      <c r="AF22" s="17"/>
      <c r="AG22" s="17"/>
      <c r="AH22" s="32"/>
      <c r="AI22" s="17"/>
      <c r="AJ22" s="31"/>
      <c r="AK22" s="10"/>
      <c r="AL22" s="10"/>
      <c r="AM22" s="10"/>
    </row>
    <row r="23" spans="2:39">
      <c r="B23" s="73"/>
      <c r="C23" s="1"/>
      <c r="D23" s="17"/>
      <c r="E23" s="17"/>
      <c r="F23" s="17"/>
      <c r="G23" s="17"/>
      <c r="H23" s="81"/>
      <c r="I23" s="81"/>
      <c r="J23" s="17"/>
      <c r="K23" s="17"/>
      <c r="L23" s="17"/>
      <c r="M23" s="9"/>
      <c r="N23" s="9"/>
      <c r="O23" s="75"/>
      <c r="P23" s="82"/>
      <c r="Q23" s="8"/>
      <c r="R23" s="10"/>
      <c r="S23" s="7"/>
      <c r="T23" s="9"/>
      <c r="U23" s="1"/>
      <c r="V23" s="10"/>
      <c r="W23" s="17"/>
      <c r="X23" s="17"/>
      <c r="Y23" s="17"/>
      <c r="Z23" s="17"/>
      <c r="AA23" s="32"/>
      <c r="AB23" s="31"/>
      <c r="AC23" s="31"/>
      <c r="AD23" s="31"/>
      <c r="AE23" s="17"/>
      <c r="AF23" s="17"/>
      <c r="AG23" s="17"/>
      <c r="AH23" s="32"/>
      <c r="AI23" s="17"/>
      <c r="AJ23" s="31"/>
      <c r="AK23" s="10"/>
      <c r="AL23" s="10"/>
      <c r="AM23" s="10"/>
    </row>
    <row r="24" spans="2:39">
      <c r="B24" s="73"/>
      <c r="C24" s="50"/>
      <c r="D24" s="50"/>
      <c r="E24" s="50"/>
      <c r="F24" s="17"/>
      <c r="G24" s="17"/>
      <c r="H24" s="17"/>
      <c r="I24" s="17"/>
      <c r="J24" s="75"/>
      <c r="K24" s="17"/>
      <c r="L24" s="17"/>
      <c r="M24" s="9"/>
      <c r="N24" s="9"/>
      <c r="O24" s="8"/>
      <c r="P24" s="82"/>
      <c r="Q24" s="8"/>
      <c r="R24" s="1"/>
      <c r="S24" s="1"/>
      <c r="T24" s="1"/>
      <c r="U24" s="1"/>
      <c r="V24" s="10"/>
      <c r="W24" s="17"/>
      <c r="X24" s="9"/>
      <c r="Y24" s="9"/>
      <c r="Z24" s="17"/>
      <c r="AA24" s="32"/>
      <c r="AB24" s="32"/>
      <c r="AC24" s="31"/>
      <c r="AD24" s="9"/>
      <c r="AE24" s="9"/>
      <c r="AF24" s="9"/>
      <c r="AG24" s="17"/>
      <c r="AH24" s="32"/>
      <c r="AI24" s="17"/>
      <c r="AJ24" s="31"/>
      <c r="AK24" s="10"/>
      <c r="AL24" s="10"/>
      <c r="AM24" s="10"/>
    </row>
    <row r="25" spans="2:39">
      <c r="B25" s="73"/>
      <c r="C25" s="10"/>
      <c r="D25" s="7"/>
      <c r="E25" s="9"/>
      <c r="F25" s="17"/>
      <c r="G25" s="17"/>
      <c r="H25" s="17"/>
      <c r="I25" s="17"/>
      <c r="J25" s="75"/>
      <c r="K25" s="17"/>
      <c r="L25" s="17"/>
      <c r="M25" s="9"/>
      <c r="N25" s="9"/>
      <c r="O25" s="8"/>
      <c r="P25" s="8"/>
      <c r="Q25" s="8"/>
      <c r="R25" s="1"/>
      <c r="S25" s="1"/>
      <c r="T25" s="1"/>
      <c r="U25" s="1"/>
      <c r="V25" s="10"/>
      <c r="W25" s="17"/>
      <c r="X25" s="17"/>
      <c r="Y25" s="17"/>
      <c r="Z25" s="17"/>
      <c r="AA25" s="32"/>
      <c r="AB25" s="32"/>
      <c r="AC25" s="31"/>
      <c r="AD25" s="9"/>
      <c r="AE25" s="17"/>
      <c r="AF25" s="17"/>
      <c r="AG25" s="17"/>
      <c r="AH25" s="32"/>
      <c r="AI25" s="10"/>
      <c r="AJ25" s="10"/>
      <c r="AK25" s="10"/>
      <c r="AL25" s="10"/>
      <c r="AM25" s="10"/>
    </row>
    <row r="26" spans="2:39" ht="13.8" thickBot="1">
      <c r="B26" s="73"/>
      <c r="C26" s="1"/>
      <c r="D26" s="17"/>
      <c r="E26" s="17"/>
      <c r="F26" s="17"/>
      <c r="G26" s="17"/>
      <c r="H26" s="17"/>
      <c r="I26" s="17"/>
      <c r="J26" s="75"/>
      <c r="K26" s="17"/>
      <c r="L26" s="17"/>
      <c r="M26" s="9"/>
      <c r="N26" s="9"/>
      <c r="O26" s="8"/>
      <c r="P26" s="8"/>
      <c r="Q26" s="8"/>
      <c r="R26" s="1"/>
      <c r="S26" s="1"/>
      <c r="T26" s="1"/>
      <c r="U26" s="1"/>
      <c r="V26" s="8"/>
      <c r="W26" s="17"/>
      <c r="X26" s="17"/>
      <c r="Y26" s="17"/>
      <c r="Z26" s="17"/>
      <c r="AA26" s="32"/>
      <c r="AB26" s="32"/>
      <c r="AC26" s="31"/>
      <c r="AD26" s="9"/>
      <c r="AE26" s="17"/>
      <c r="AF26" s="17"/>
      <c r="AG26" s="17"/>
      <c r="AH26" s="32"/>
      <c r="AI26" s="10"/>
      <c r="AJ26" s="10"/>
      <c r="AK26" s="10"/>
      <c r="AL26" s="10"/>
      <c r="AM26" s="10"/>
    </row>
    <row r="27" spans="2:39" ht="13.8" thickBot="1">
      <c r="B27" s="73"/>
      <c r="C27" s="1"/>
      <c r="D27" s="17"/>
      <c r="E27" s="17"/>
      <c r="F27" s="17"/>
      <c r="G27" s="17"/>
      <c r="H27" s="17"/>
      <c r="I27" s="17"/>
      <c r="J27" s="75"/>
      <c r="K27" s="17"/>
      <c r="L27" s="17"/>
      <c r="M27" s="9"/>
      <c r="N27" s="9"/>
      <c r="O27" s="8"/>
      <c r="P27" s="8"/>
      <c r="Q27" s="191" t="s">
        <v>154</v>
      </c>
      <c r="R27" s="192"/>
      <c r="S27" s="192"/>
      <c r="T27" s="193"/>
      <c r="U27" s="1"/>
      <c r="V27" s="10"/>
      <c r="W27" s="17"/>
      <c r="X27" s="17"/>
      <c r="Y27" s="17"/>
      <c r="Z27" s="17"/>
      <c r="AA27" s="32"/>
      <c r="AB27" s="17"/>
      <c r="AC27" s="9"/>
      <c r="AD27" s="9"/>
      <c r="AE27" s="17"/>
      <c r="AF27" s="17"/>
      <c r="AG27" s="17"/>
      <c r="AH27" s="32"/>
      <c r="AI27" s="10"/>
      <c r="AJ27" s="10"/>
      <c r="AK27" s="10"/>
      <c r="AL27" s="10"/>
      <c r="AM27" s="10"/>
    </row>
    <row r="28" spans="2:39" ht="13.8" thickBot="1">
      <c r="B28" s="73"/>
      <c r="C28" s="191" t="s">
        <v>154</v>
      </c>
      <c r="D28" s="192"/>
      <c r="E28" s="192"/>
      <c r="F28" s="193"/>
      <c r="G28" s="17"/>
      <c r="H28" s="17"/>
      <c r="I28" s="17"/>
      <c r="J28" s="75"/>
      <c r="K28" s="17"/>
      <c r="L28" s="17"/>
      <c r="M28" s="9"/>
      <c r="N28" s="9"/>
      <c r="O28" s="8"/>
      <c r="P28" s="8"/>
      <c r="Q28" s="83">
        <v>0</v>
      </c>
      <c r="R28" s="84" t="s">
        <v>79</v>
      </c>
      <c r="S28" s="85">
        <v>0</v>
      </c>
      <c r="T28" s="86" t="s">
        <v>76</v>
      </c>
      <c r="U28" s="1"/>
      <c r="V28" s="10"/>
      <c r="W28" s="17"/>
      <c r="X28" s="17"/>
      <c r="Y28" s="17"/>
      <c r="Z28" s="17"/>
      <c r="AA28" s="32"/>
      <c r="AB28" s="17"/>
      <c r="AC28" s="9"/>
      <c r="AD28" s="9"/>
      <c r="AE28" s="75"/>
      <c r="AF28" s="75"/>
      <c r="AG28" s="17"/>
      <c r="AH28" s="32"/>
      <c r="AI28" s="10"/>
      <c r="AJ28" s="10"/>
      <c r="AK28" s="10"/>
      <c r="AL28" s="10"/>
      <c r="AM28" s="10"/>
    </row>
    <row r="29" spans="2:39" ht="13.8" thickBot="1">
      <c r="B29" s="73"/>
      <c r="C29" s="83">
        <v>0</v>
      </c>
      <c r="D29" s="84" t="s">
        <v>79</v>
      </c>
      <c r="E29" s="85">
        <v>0</v>
      </c>
      <c r="F29" s="86" t="s">
        <v>76</v>
      </c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0"/>
      <c r="W29" s="17"/>
      <c r="X29" s="17"/>
      <c r="Y29" s="17"/>
      <c r="Z29" s="17"/>
      <c r="AA29" s="32"/>
      <c r="AB29" s="17"/>
      <c r="AC29" s="9"/>
      <c r="AD29" s="9"/>
      <c r="AE29" s="17"/>
      <c r="AF29" s="17"/>
      <c r="AG29" s="17"/>
      <c r="AH29" s="32"/>
      <c r="AI29" s="10"/>
      <c r="AJ29" s="10"/>
      <c r="AK29" s="10"/>
      <c r="AL29" s="10"/>
      <c r="AM29" s="10"/>
    </row>
    <row r="30" spans="2:39" ht="15" thickBot="1">
      <c r="B30" s="73"/>
      <c r="C30" s="1"/>
      <c r="D30" s="59"/>
      <c r="E30" s="8"/>
      <c r="F30" s="8"/>
      <c r="G30" s="8"/>
      <c r="H30" s="173" t="s">
        <v>155</v>
      </c>
      <c r="I30" s="173"/>
      <c r="J30" s="8"/>
      <c r="K30" s="8"/>
      <c r="L30" s="8"/>
      <c r="M30" s="8"/>
      <c r="N30" s="8"/>
      <c r="O30" s="8"/>
      <c r="P30" s="8"/>
      <c r="Q30" s="8"/>
      <c r="R30" s="8"/>
      <c r="S30" s="1"/>
      <c r="T30" s="1"/>
      <c r="U30" s="1"/>
      <c r="V30" s="10"/>
      <c r="W30" s="10"/>
      <c r="X30" s="17"/>
      <c r="Y30" s="17"/>
      <c r="Z30" s="17"/>
      <c r="AA30" s="32"/>
      <c r="AB30" s="10"/>
      <c r="AC30" s="10"/>
      <c r="AD30" s="10"/>
      <c r="AE30" s="17"/>
      <c r="AF30" s="17"/>
      <c r="AG30" s="17"/>
      <c r="AH30" s="32"/>
      <c r="AI30" s="10"/>
      <c r="AJ30" s="10"/>
      <c r="AK30" s="10"/>
      <c r="AL30" s="10"/>
      <c r="AM30" s="10"/>
    </row>
    <row r="31" spans="2:39">
      <c r="B31" s="73"/>
      <c r="C31" s="1"/>
      <c r="D31" s="8"/>
      <c r="E31" s="8"/>
      <c r="F31" s="8"/>
      <c r="G31" s="8"/>
      <c r="H31" s="8"/>
      <c r="I31" s="194" t="s">
        <v>385</v>
      </c>
      <c r="J31" s="195"/>
      <c r="K31" s="195"/>
      <c r="L31" s="195"/>
      <c r="M31" s="196"/>
      <c r="N31" s="8"/>
      <c r="O31" s="8"/>
      <c r="P31" s="8"/>
      <c r="Q31" s="8"/>
      <c r="R31" s="8"/>
      <c r="S31" s="1"/>
      <c r="T31" s="1"/>
      <c r="U31" s="1"/>
      <c r="V31" s="10"/>
      <c r="W31" s="10"/>
      <c r="X31" s="17"/>
      <c r="Y31" s="17"/>
      <c r="Z31" s="17"/>
      <c r="AA31" s="32"/>
      <c r="AB31" s="10"/>
      <c r="AC31" s="10"/>
      <c r="AD31" s="10"/>
      <c r="AE31" s="17"/>
      <c r="AF31" s="17"/>
      <c r="AG31" s="17"/>
      <c r="AH31" s="32"/>
      <c r="AI31" s="10"/>
      <c r="AJ31" s="10"/>
      <c r="AK31" s="10"/>
      <c r="AL31" s="10"/>
      <c r="AM31" s="10"/>
    </row>
    <row r="32" spans="2:39" ht="13.8" thickBot="1">
      <c r="B32" s="73"/>
      <c r="C32" s="1"/>
      <c r="D32" s="8"/>
      <c r="E32" s="8"/>
      <c r="F32" s="8"/>
      <c r="G32" s="8"/>
      <c r="H32" s="88"/>
      <c r="I32" s="197"/>
      <c r="J32" s="198"/>
      <c r="K32" s="198"/>
      <c r="L32" s="198"/>
      <c r="M32" s="199"/>
      <c r="N32" s="8"/>
      <c r="O32" s="8"/>
      <c r="P32" s="8"/>
      <c r="Q32" s="8"/>
      <c r="R32" s="8"/>
      <c r="S32" s="1"/>
      <c r="T32" s="1"/>
      <c r="U32" s="1"/>
      <c r="V32" s="8"/>
      <c r="W32" s="8"/>
      <c r="X32" s="17"/>
      <c r="Y32" s="17"/>
      <c r="Z32" s="17"/>
      <c r="AA32" s="32"/>
      <c r="AB32" s="10"/>
      <c r="AC32" s="10"/>
      <c r="AD32" s="10"/>
      <c r="AE32" s="17"/>
      <c r="AF32" s="17"/>
      <c r="AG32" s="17"/>
      <c r="AH32" s="32"/>
      <c r="AI32" s="10"/>
      <c r="AJ32" s="10"/>
      <c r="AK32" s="10"/>
      <c r="AL32" s="10"/>
      <c r="AM32" s="10"/>
    </row>
    <row r="33" spans="2:39" ht="13.8" thickTop="1">
      <c r="B33" s="73"/>
      <c r="C33" s="1"/>
      <c r="D33" s="17"/>
      <c r="E33" s="17"/>
      <c r="F33" s="17"/>
      <c r="G33" s="7"/>
      <c r="H33" s="7"/>
      <c r="I33" s="89" t="s">
        <v>156</v>
      </c>
      <c r="J33" s="200" t="str">
        <f>VLOOKUP(I31,X34:AC37,3)</f>
        <v>自然給気</v>
      </c>
      <c r="K33" s="200"/>
      <c r="L33" s="200"/>
      <c r="M33" s="201"/>
      <c r="N33" s="8"/>
      <c r="O33" s="8"/>
      <c r="P33" s="8"/>
      <c r="Q33" s="8"/>
      <c r="R33" s="8"/>
      <c r="S33" s="8"/>
      <c r="T33" s="1"/>
      <c r="U33" s="1"/>
      <c r="V33" s="8"/>
      <c r="W33" s="8"/>
      <c r="X33" s="17"/>
      <c r="Y33" s="17"/>
      <c r="Z33" s="17"/>
      <c r="AA33" s="32"/>
      <c r="AB33" s="8"/>
      <c r="AC33" s="8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2:39" ht="13.8" thickBot="1">
      <c r="B34" s="73"/>
      <c r="C34" s="1"/>
      <c r="D34" s="17"/>
      <c r="E34" s="17"/>
      <c r="F34" s="17"/>
      <c r="G34" s="7"/>
      <c r="H34" s="7"/>
      <c r="I34" s="90" t="s">
        <v>157</v>
      </c>
      <c r="J34" s="202" t="str">
        <f>VLOOKUP(I31,X34:AC37,5)</f>
        <v>強制排気</v>
      </c>
      <c r="K34" s="202"/>
      <c r="L34" s="202"/>
      <c r="M34" s="203"/>
      <c r="N34" s="8"/>
      <c r="O34" s="8"/>
      <c r="P34" s="8"/>
      <c r="Q34" s="8"/>
      <c r="R34" s="8"/>
      <c r="S34" s="8"/>
      <c r="T34" s="1"/>
      <c r="U34" s="1"/>
      <c r="V34" s="8"/>
      <c r="W34" s="8"/>
      <c r="X34" s="184" t="s">
        <v>158</v>
      </c>
      <c r="Y34" s="184"/>
      <c r="Z34" s="184" t="s">
        <v>159</v>
      </c>
      <c r="AA34" s="184"/>
      <c r="AB34" s="184" t="s">
        <v>160</v>
      </c>
      <c r="AC34" s="184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>
      <c r="B35" s="73"/>
      <c r="C35" s="1"/>
      <c r="D35" s="17"/>
      <c r="E35" s="17"/>
      <c r="F35" s="17"/>
      <c r="G35" s="7"/>
      <c r="H35" s="7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1"/>
      <c r="U35" s="1"/>
      <c r="V35" s="8"/>
      <c r="W35" s="8"/>
      <c r="X35" s="184" t="s">
        <v>161</v>
      </c>
      <c r="Y35" s="184"/>
      <c r="Z35" s="184" t="s">
        <v>159</v>
      </c>
      <c r="AA35" s="184"/>
      <c r="AB35" s="184" t="s">
        <v>162</v>
      </c>
      <c r="AC35" s="184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ht="16.2">
      <c r="B36" s="73"/>
      <c r="C36" s="1"/>
      <c r="D36" s="17"/>
      <c r="E36" s="17"/>
      <c r="F36" s="17"/>
      <c r="G36" s="7"/>
      <c r="H36" s="7"/>
      <c r="I36" s="168" t="s">
        <v>163</v>
      </c>
      <c r="J36" s="168"/>
      <c r="K36" s="168"/>
      <c r="L36" s="168"/>
      <c r="M36" s="168"/>
      <c r="N36" s="168"/>
      <c r="O36" s="8"/>
      <c r="P36" s="8"/>
      <c r="Q36" s="8"/>
      <c r="R36" s="8"/>
      <c r="S36" s="8"/>
      <c r="T36" s="1"/>
      <c r="U36" s="1"/>
      <c r="V36" s="8"/>
      <c r="W36" s="17"/>
      <c r="X36" s="184" t="s">
        <v>164</v>
      </c>
      <c r="Y36" s="184"/>
      <c r="Z36" s="184" t="s">
        <v>165</v>
      </c>
      <c r="AA36" s="184"/>
      <c r="AB36" s="184" t="s">
        <v>160</v>
      </c>
      <c r="AC36" s="184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ht="13.8" thickBot="1">
      <c r="B37" s="73"/>
      <c r="C37" s="1"/>
      <c r="D37" s="17"/>
      <c r="E37" s="17"/>
      <c r="F37" s="17"/>
      <c r="G37" s="7"/>
      <c r="H37" s="7"/>
      <c r="I37" s="7"/>
      <c r="J37" s="8"/>
      <c r="K37" s="8"/>
      <c r="L37" s="8"/>
      <c r="M37" s="8"/>
      <c r="N37" s="17"/>
      <c r="O37" s="17"/>
      <c r="P37" s="17"/>
      <c r="Q37" s="17"/>
      <c r="R37" s="17"/>
      <c r="S37" s="17"/>
      <c r="T37" s="1"/>
      <c r="U37" s="1"/>
      <c r="V37" s="8"/>
      <c r="W37" s="18"/>
      <c r="X37" s="184" t="s">
        <v>166</v>
      </c>
      <c r="Y37" s="184"/>
      <c r="Z37" s="184" t="s">
        <v>165</v>
      </c>
      <c r="AA37" s="184"/>
      <c r="AB37" s="184" t="s">
        <v>162</v>
      </c>
      <c r="AC37" s="184"/>
      <c r="AD37" s="1"/>
      <c r="AE37" s="1"/>
      <c r="AF37" s="1"/>
    </row>
    <row r="38" spans="2:39">
      <c r="B38" s="73"/>
      <c r="C38" s="1"/>
      <c r="D38" s="17"/>
      <c r="E38" s="17"/>
      <c r="F38" s="17"/>
      <c r="G38" s="17"/>
      <c r="H38" s="17"/>
      <c r="I38" s="178" t="s">
        <v>387</v>
      </c>
      <c r="J38" s="179"/>
      <c r="K38" s="180"/>
      <c r="L38" s="182">
        <v>18.600000000000001</v>
      </c>
      <c r="M38" s="183"/>
      <c r="N38" s="164" t="s">
        <v>390</v>
      </c>
      <c r="O38" s="18"/>
      <c r="P38" s="18"/>
      <c r="Q38" s="19"/>
      <c r="R38" s="18"/>
      <c r="S38" s="19"/>
      <c r="T38" s="1"/>
      <c r="U38" s="1"/>
      <c r="V38" s="8"/>
      <c r="W38" s="8"/>
      <c r="X38" s="17"/>
      <c r="Y38" s="17"/>
      <c r="Z38" s="17"/>
      <c r="AA38" s="32"/>
      <c r="AB38" s="45"/>
      <c r="AC38" s="45"/>
      <c r="AD38" s="1"/>
      <c r="AE38" s="1"/>
      <c r="AF38" s="1"/>
    </row>
    <row r="39" spans="2:39">
      <c r="B39" s="73"/>
      <c r="C39" s="1"/>
      <c r="D39" s="17"/>
      <c r="E39" s="17"/>
      <c r="F39" s="17"/>
      <c r="G39" s="17"/>
      <c r="H39" s="17"/>
      <c r="I39" s="169" t="s">
        <v>388</v>
      </c>
      <c r="J39" s="170"/>
      <c r="K39" s="171"/>
      <c r="L39" s="181">
        <v>2.8</v>
      </c>
      <c r="M39" s="181"/>
      <c r="N39" s="91" t="s">
        <v>389</v>
      </c>
      <c r="O39" s="8"/>
      <c r="P39" s="8"/>
      <c r="Q39" s="8"/>
      <c r="R39" s="8"/>
      <c r="S39" s="8"/>
      <c r="T39" s="1"/>
      <c r="U39" s="1"/>
      <c r="V39" s="8"/>
      <c r="W39" s="8"/>
      <c r="X39" s="17"/>
      <c r="Y39" s="17"/>
      <c r="Z39" s="17"/>
      <c r="AA39" s="32"/>
      <c r="AB39" s="45"/>
      <c r="AC39" s="45"/>
      <c r="AD39" s="1"/>
      <c r="AE39" s="1"/>
      <c r="AF39" s="1"/>
    </row>
    <row r="40" spans="2:39" ht="14.4">
      <c r="B40" s="73"/>
      <c r="C40" s="1"/>
      <c r="D40" s="17"/>
      <c r="E40" s="17"/>
      <c r="F40" s="17"/>
      <c r="G40" s="17"/>
      <c r="H40" s="17"/>
      <c r="I40" s="169" t="s">
        <v>392</v>
      </c>
      <c r="J40" s="170"/>
      <c r="K40" s="171"/>
      <c r="L40" s="172">
        <f>L38*L39</f>
        <v>52.08</v>
      </c>
      <c r="M40" s="172"/>
      <c r="N40" s="91" t="s">
        <v>391</v>
      </c>
      <c r="O40" s="8"/>
      <c r="P40" s="8"/>
      <c r="Q40" s="8"/>
      <c r="R40" s="8"/>
      <c r="S40" s="1"/>
      <c r="T40" s="1"/>
      <c r="U40" s="1"/>
      <c r="V40" s="1"/>
      <c r="W40" s="8"/>
      <c r="X40" s="6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2:39">
      <c r="B41" s="73"/>
      <c r="C41" s="1"/>
      <c r="D41" s="17"/>
      <c r="E41" s="17"/>
      <c r="F41" s="17"/>
      <c r="G41" s="8"/>
      <c r="H41" s="8"/>
      <c r="I41" s="169" t="s">
        <v>393</v>
      </c>
      <c r="J41" s="170"/>
      <c r="K41" s="171"/>
      <c r="L41" s="172">
        <f>R19</f>
        <v>974</v>
      </c>
      <c r="M41" s="172"/>
      <c r="N41" s="165" t="s">
        <v>394</v>
      </c>
      <c r="O41" s="8"/>
      <c r="P41" s="8"/>
      <c r="Q41" s="8"/>
      <c r="R41" s="8"/>
      <c r="S41" s="1"/>
      <c r="T41" s="1"/>
      <c r="U41" s="1"/>
      <c r="V41" s="1"/>
      <c r="W41" s="8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9" ht="13.8" thickBot="1">
      <c r="B42" s="73"/>
      <c r="C42" s="1"/>
      <c r="D42" s="173"/>
      <c r="E42" s="173"/>
      <c r="F42" s="173"/>
      <c r="G42" s="8"/>
      <c r="H42" s="8"/>
      <c r="I42" s="174"/>
      <c r="J42" s="175"/>
      <c r="K42" s="176"/>
      <c r="L42" s="177">
        <f>L41/L40</f>
        <v>18.701996927803378</v>
      </c>
      <c r="M42" s="177"/>
      <c r="N42" s="166" t="s">
        <v>395</v>
      </c>
      <c r="O42" s="8"/>
      <c r="P42" s="8"/>
      <c r="Q42" s="8"/>
      <c r="R42" s="8"/>
      <c r="S42" s="1"/>
      <c r="T42" s="1"/>
      <c r="U42" s="1"/>
      <c r="V42" s="1"/>
      <c r="W42" s="8"/>
      <c r="X42" s="10"/>
      <c r="Y42" s="50"/>
      <c r="Z42" s="10"/>
      <c r="AA42" s="10"/>
      <c r="AB42" s="10"/>
      <c r="AC42" s="53"/>
      <c r="AD42" s="51"/>
      <c r="AE42" s="10"/>
      <c r="AF42" s="10"/>
      <c r="AG42" s="10"/>
      <c r="AH42" s="10"/>
      <c r="AI42" s="10"/>
      <c r="AJ42" s="10"/>
      <c r="AK42" s="10"/>
    </row>
    <row r="43" spans="2:39" ht="13.5" customHeight="1">
      <c r="B43" s="73"/>
      <c r="C43" s="1"/>
      <c r="D43" s="17"/>
      <c r="E43" s="17"/>
      <c r="F43" s="17"/>
      <c r="G43" s="8"/>
      <c r="H43" s="8"/>
      <c r="I43" s="92"/>
      <c r="J43" s="61"/>
      <c r="K43" s="5"/>
      <c r="L43" s="5"/>
      <c r="M43" s="5"/>
      <c r="N43" s="5"/>
      <c r="O43" s="5"/>
      <c r="P43" s="5"/>
      <c r="Q43" s="8"/>
      <c r="R43" s="8"/>
      <c r="S43" s="1"/>
      <c r="T43" s="1"/>
      <c r="U43" s="1"/>
      <c r="V43" s="1"/>
      <c r="W43" s="8"/>
      <c r="X43" s="10"/>
      <c r="Y43" s="50"/>
      <c r="Z43" s="50"/>
      <c r="AA43" s="50"/>
      <c r="AB43" s="50"/>
      <c r="AC43" s="8"/>
      <c r="AD43" s="10"/>
      <c r="AE43" s="10"/>
      <c r="AF43" s="10"/>
      <c r="AG43" s="49"/>
      <c r="AH43" s="52"/>
      <c r="AI43" s="10"/>
      <c r="AJ43" s="10"/>
      <c r="AK43" s="10"/>
    </row>
    <row r="44" spans="2:39" ht="16.2">
      <c r="B44" s="73"/>
      <c r="C44" s="1"/>
      <c r="D44" s="17"/>
      <c r="E44" s="17"/>
      <c r="F44" s="17"/>
      <c r="G44" s="8"/>
      <c r="H44" s="8"/>
      <c r="I44" s="168" t="s">
        <v>167</v>
      </c>
      <c r="J44" s="168"/>
      <c r="K44" s="168"/>
      <c r="L44" s="168"/>
      <c r="M44" s="168"/>
      <c r="N44" s="168"/>
      <c r="O44" s="17"/>
      <c r="P44" s="17"/>
      <c r="Q44" s="17"/>
      <c r="R44" s="8"/>
      <c r="S44" s="1"/>
      <c r="T44" s="1"/>
      <c r="U44" s="1"/>
      <c r="V44" s="1"/>
      <c r="W44" s="8"/>
      <c r="X44" s="10"/>
      <c r="Y44" s="50"/>
      <c r="Z44" s="50"/>
      <c r="AA44" s="50"/>
      <c r="AB44" s="50"/>
      <c r="AC44" s="8"/>
      <c r="AD44" s="10"/>
      <c r="AE44" s="10"/>
      <c r="AF44" s="10"/>
      <c r="AG44" s="10"/>
      <c r="AH44" s="10"/>
      <c r="AI44" s="10"/>
      <c r="AJ44" s="10"/>
      <c r="AK44" s="10"/>
    </row>
    <row r="45" spans="2:39">
      <c r="B45" s="73"/>
      <c r="C45" s="1"/>
      <c r="D45" s="8"/>
      <c r="E45" s="8"/>
      <c r="F45" s="8"/>
      <c r="G45" s="8"/>
      <c r="H45" s="8"/>
      <c r="I45" s="8"/>
      <c r="J45" s="8"/>
      <c r="K45" s="8"/>
      <c r="L45" s="8"/>
      <c r="M45" s="8"/>
      <c r="N45" s="18"/>
      <c r="O45" s="18"/>
      <c r="P45" s="18"/>
      <c r="Q45" s="19"/>
      <c r="R45" s="8"/>
      <c r="S45" s="1"/>
      <c r="T45" s="1"/>
      <c r="U45" s="1"/>
      <c r="V45" s="1"/>
      <c r="W45" s="8"/>
      <c r="X45" s="10"/>
      <c r="Y45" s="17"/>
      <c r="Z45" s="17"/>
      <c r="AA45" s="17"/>
      <c r="AB45" s="55"/>
      <c r="AC45" s="56"/>
      <c r="AD45" s="51"/>
      <c r="AE45" s="53"/>
      <c r="AF45" s="51"/>
      <c r="AG45" s="10"/>
      <c r="AH45" s="10"/>
      <c r="AI45" s="10"/>
      <c r="AJ45" s="10"/>
      <c r="AK45" s="10"/>
    </row>
    <row r="46" spans="2:39">
      <c r="B46" s="73"/>
      <c r="C46" s="1"/>
      <c r="D46" s="8"/>
      <c r="E46" s="75" t="s">
        <v>168</v>
      </c>
      <c r="F46" s="8" t="s">
        <v>396</v>
      </c>
      <c r="G46" s="8"/>
      <c r="H46" s="8"/>
      <c r="I46" s="8"/>
      <c r="J46" s="8"/>
      <c r="K46" s="8"/>
      <c r="L46" s="8"/>
      <c r="M46" s="8"/>
      <c r="N46" s="17"/>
      <c r="O46" s="17"/>
      <c r="P46" s="17"/>
      <c r="Q46" s="17"/>
      <c r="R46" s="8"/>
      <c r="S46" s="1"/>
      <c r="T46" s="1"/>
      <c r="U46" s="1"/>
      <c r="V46" s="1"/>
      <c r="W46" s="8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7"/>
      <c r="AI46" s="7"/>
      <c r="AJ46" s="7"/>
      <c r="AK46" s="7"/>
    </row>
    <row r="47" spans="2:39" ht="14.4">
      <c r="B47" s="73"/>
      <c r="C47" s="1"/>
      <c r="D47" s="59"/>
      <c r="E47" s="75"/>
      <c r="F47" s="167" t="s">
        <v>397</v>
      </c>
      <c r="G47" s="8"/>
      <c r="H47" s="8"/>
      <c r="I47" s="8"/>
      <c r="J47" s="8"/>
      <c r="K47" s="8"/>
      <c r="L47" s="8"/>
      <c r="M47" s="8"/>
      <c r="N47" s="18"/>
      <c r="O47" s="18"/>
      <c r="P47" s="18"/>
      <c r="Q47" s="19"/>
      <c r="R47" s="8"/>
      <c r="S47" s="1"/>
      <c r="T47" s="1"/>
      <c r="U47" s="1"/>
      <c r="V47" s="1"/>
      <c r="W47" s="8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57"/>
      <c r="AI47" s="57"/>
      <c r="AJ47" s="57"/>
      <c r="AK47" s="58"/>
    </row>
    <row r="48" spans="2:39">
      <c r="B48" s="73"/>
      <c r="C48" s="1"/>
      <c r="D48" s="8"/>
      <c r="E48" s="159" t="s">
        <v>169</v>
      </c>
      <c r="F48" s="8" t="s">
        <v>398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1"/>
      <c r="T48" s="1"/>
      <c r="U48" s="1"/>
      <c r="V48" s="1"/>
      <c r="W48" s="8"/>
      <c r="X48" s="8"/>
      <c r="Y48" s="8"/>
      <c r="Z48" s="17"/>
      <c r="AA48" s="32"/>
      <c r="AB48" s="8"/>
      <c r="AC48" s="8"/>
      <c r="AD48" s="10"/>
      <c r="AE48" s="10"/>
      <c r="AF48" s="10"/>
      <c r="AG48" s="38"/>
      <c r="AH48" s="38"/>
      <c r="AI48" s="38"/>
      <c r="AJ48" s="38"/>
      <c r="AK48" s="38"/>
    </row>
    <row r="49" spans="2:37" ht="14.4">
      <c r="B49" s="73"/>
      <c r="C49" s="1"/>
      <c r="D49" s="59"/>
      <c r="E49" s="159"/>
      <c r="F49" s="8"/>
      <c r="G49" s="8"/>
      <c r="H49" s="8"/>
      <c r="I49" s="63"/>
      <c r="J49" s="61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  <c r="W49" s="8"/>
      <c r="X49" s="8"/>
      <c r="Y49" s="8"/>
      <c r="Z49" s="17"/>
      <c r="AA49" s="32"/>
      <c r="AB49" s="8"/>
      <c r="AC49" s="8"/>
      <c r="AD49" s="10"/>
      <c r="AE49" s="10"/>
      <c r="AF49" s="10"/>
      <c r="AG49" s="38"/>
      <c r="AH49" s="38"/>
      <c r="AI49" s="38"/>
      <c r="AJ49" s="38"/>
      <c r="AK49" s="38"/>
    </row>
    <row r="50" spans="2:37" ht="14.4">
      <c r="B50" s="73"/>
      <c r="C50" s="1"/>
      <c r="D50" s="59"/>
      <c r="E50" s="159"/>
      <c r="F50" s="8"/>
      <c r="G50" s="8"/>
      <c r="H50" s="8"/>
      <c r="I50" s="8"/>
      <c r="J50" s="8"/>
      <c r="K50" s="8"/>
      <c r="L50" s="8"/>
      <c r="M50" s="8"/>
      <c r="N50" s="17"/>
      <c r="O50" s="17"/>
      <c r="P50" s="17"/>
      <c r="Q50" s="17"/>
      <c r="R50" s="8"/>
      <c r="S50" s="1"/>
      <c r="T50" s="1"/>
      <c r="U50" s="1"/>
      <c r="V50" s="1"/>
      <c r="W50" s="45"/>
      <c r="X50" s="45"/>
      <c r="Y50" s="45"/>
      <c r="Z50" s="17"/>
      <c r="AA50" s="32"/>
      <c r="AB50" s="45"/>
      <c r="AC50" s="45"/>
      <c r="AD50" s="1"/>
      <c r="AE50" s="1"/>
      <c r="AF50" s="1"/>
    </row>
    <row r="51" spans="2:37">
      <c r="B51" s="73"/>
      <c r="C51" s="1"/>
      <c r="D51" s="8"/>
      <c r="E51" s="159"/>
      <c r="F51" s="8"/>
      <c r="G51" s="8"/>
      <c r="H51" s="8"/>
      <c r="I51" s="60"/>
      <c r="J51" s="61"/>
      <c r="K51" s="8"/>
      <c r="L51" s="8"/>
      <c r="M51" s="62"/>
      <c r="N51" s="18"/>
      <c r="O51" s="18"/>
      <c r="P51" s="18"/>
      <c r="Q51" s="19"/>
      <c r="R51" s="8"/>
      <c r="S51" s="1"/>
      <c r="T51" s="1"/>
      <c r="U51" s="1"/>
      <c r="V51" s="1"/>
      <c r="W51" s="45"/>
      <c r="X51" s="45"/>
      <c r="Y51" s="45"/>
      <c r="Z51" s="45"/>
      <c r="AA51" s="45"/>
      <c r="AB51" s="45"/>
      <c r="AC51" s="45"/>
      <c r="AD51" s="1"/>
      <c r="AE51" s="1"/>
      <c r="AF51" s="1"/>
    </row>
    <row r="52" spans="2:37">
      <c r="B52" s="73"/>
      <c r="C52" s="1"/>
      <c r="D52" s="8"/>
      <c r="E52" s="7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1"/>
      <c r="T52" s="1"/>
      <c r="U52" s="1"/>
      <c r="V52" s="1"/>
      <c r="W52" s="45"/>
      <c r="X52" s="45"/>
      <c r="Y52" s="45"/>
      <c r="Z52" s="45"/>
      <c r="AA52" s="45"/>
      <c r="AB52" s="45"/>
      <c r="AC52" s="45"/>
      <c r="AD52" s="1"/>
      <c r="AE52" s="1"/>
      <c r="AF52" s="1"/>
    </row>
    <row r="53" spans="2:37">
      <c r="B53" s="73"/>
      <c r="C53" s="1"/>
      <c r="D53" s="8"/>
      <c r="E53" s="15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"/>
      <c r="T53" s="1"/>
      <c r="U53" s="1"/>
      <c r="V53" s="1"/>
      <c r="W53" s="45"/>
      <c r="X53" s="45"/>
      <c r="Y53" s="45"/>
      <c r="Z53" s="45"/>
      <c r="AA53" s="45"/>
      <c r="AB53" s="45"/>
      <c r="AC53" s="45"/>
      <c r="AD53" s="1"/>
      <c r="AE53" s="1"/>
      <c r="AF53" s="1"/>
    </row>
    <row r="54" spans="2:37">
      <c r="B54" s="73"/>
      <c r="C54" s="1"/>
      <c r="D54" s="8"/>
      <c r="E54" s="15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1"/>
      <c r="T54" s="1"/>
      <c r="U54" s="1"/>
      <c r="V54" s="1"/>
      <c r="W54" s="45"/>
      <c r="X54" s="45"/>
      <c r="Y54" s="45"/>
      <c r="Z54" s="45"/>
      <c r="AA54" s="45"/>
      <c r="AB54" s="45"/>
      <c r="AC54" s="45"/>
      <c r="AD54" s="1"/>
      <c r="AE54" s="1"/>
      <c r="AF54" s="1"/>
    </row>
    <row r="55" spans="2:37">
      <c r="B55" s="73"/>
      <c r="C55" s="1"/>
      <c r="D55" s="8"/>
      <c r="E55" s="15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"/>
      <c r="T55" s="1"/>
      <c r="U55" s="1"/>
      <c r="V55" s="1"/>
      <c r="W55" s="45"/>
      <c r="X55" s="45"/>
      <c r="Y55" s="45"/>
      <c r="Z55" s="45"/>
      <c r="AA55" s="45"/>
      <c r="AB55" s="45"/>
      <c r="AC55" s="45"/>
      <c r="AD55" s="1"/>
      <c r="AE55" s="1"/>
      <c r="AF55" s="1"/>
    </row>
    <row r="56" spans="2:37">
      <c r="B56" s="73"/>
      <c r="C56" s="1"/>
      <c r="D56" s="8"/>
      <c r="E56" s="15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1"/>
      <c r="T56" s="1"/>
      <c r="U56" s="1"/>
      <c r="V56" s="1"/>
      <c r="W56" s="45"/>
      <c r="X56" s="45"/>
      <c r="Y56" s="45"/>
      <c r="Z56" s="45"/>
      <c r="AA56" s="45"/>
      <c r="AB56" s="45"/>
      <c r="AC56" s="45"/>
      <c r="AD56" s="1"/>
      <c r="AE56" s="1"/>
      <c r="AF56" s="1"/>
    </row>
    <row r="57" spans="2:37">
      <c r="B57" s="73"/>
      <c r="C57" s="1"/>
      <c r="D57" s="8"/>
      <c r="E57" s="15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"/>
      <c r="T57" s="1"/>
      <c r="U57" s="1"/>
      <c r="V57" s="1"/>
      <c r="W57" s="45"/>
      <c r="X57" s="45"/>
      <c r="Y57" s="45"/>
      <c r="Z57" s="45"/>
      <c r="AA57" s="45"/>
      <c r="AB57" s="45"/>
      <c r="AC57" s="45"/>
      <c r="AD57" s="1"/>
      <c r="AE57" s="1"/>
      <c r="AF57" s="1"/>
    </row>
    <row r="58" spans="2:37">
      <c r="B58" s="73"/>
      <c r="C58" s="1"/>
      <c r="D58" s="8"/>
      <c r="E58" s="15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1"/>
      <c r="T58" s="1"/>
      <c r="U58" s="1"/>
      <c r="V58" s="1"/>
      <c r="W58" s="45"/>
      <c r="X58" s="45"/>
      <c r="Y58" s="45"/>
      <c r="Z58" s="45"/>
      <c r="AA58" s="45"/>
      <c r="AB58" s="45"/>
      <c r="AC58" s="45"/>
      <c r="AD58" s="1"/>
      <c r="AE58" s="1"/>
      <c r="AF58" s="1"/>
    </row>
    <row r="59" spans="2:37">
      <c r="B59" s="73"/>
      <c r="C59" s="1"/>
      <c r="D59" s="8"/>
      <c r="E59" s="15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"/>
      <c r="T59" s="1"/>
      <c r="U59" s="1"/>
      <c r="V59" s="1"/>
      <c r="W59" s="45"/>
      <c r="X59" s="45"/>
      <c r="Y59" s="45"/>
      <c r="Z59" s="45"/>
      <c r="AA59" s="45"/>
      <c r="AB59" s="45"/>
      <c r="AC59" s="45"/>
      <c r="AD59" s="1"/>
      <c r="AE59" s="1"/>
      <c r="AF59" s="1"/>
    </row>
    <row r="60" spans="2:37">
      <c r="B60" s="73"/>
      <c r="C60" s="1"/>
      <c r="D60" s="8"/>
      <c r="E60" s="15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"/>
      <c r="T60" s="1"/>
      <c r="U60" s="1"/>
      <c r="V60" s="1"/>
      <c r="W60" s="45"/>
      <c r="X60" s="45"/>
      <c r="Y60" s="45"/>
      <c r="Z60" s="45"/>
      <c r="AA60" s="45"/>
      <c r="AB60" s="45"/>
      <c r="AC60" s="45"/>
      <c r="AD60" s="1"/>
      <c r="AE60" s="1"/>
      <c r="AF60" s="1"/>
    </row>
    <row r="61" spans="2:37">
      <c r="B61" s="73"/>
      <c r="C61" s="1"/>
      <c r="D61" s="8"/>
      <c r="E61" s="15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"/>
      <c r="T61" s="1"/>
      <c r="U61" s="1"/>
      <c r="V61" s="1"/>
      <c r="W61" s="45"/>
      <c r="X61" s="45"/>
      <c r="Y61" s="45"/>
      <c r="Z61" s="45"/>
      <c r="AA61" s="45"/>
      <c r="AB61" s="45"/>
      <c r="AC61" s="45"/>
      <c r="AD61" s="1"/>
      <c r="AE61" s="1"/>
      <c r="AF61" s="1"/>
    </row>
    <row r="62" spans="2:37">
      <c r="B62" s="73"/>
      <c r="C62" s="1"/>
      <c r="D62" s="8"/>
      <c r="E62" s="15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1"/>
      <c r="T62" s="1"/>
      <c r="U62" s="1"/>
      <c r="V62" s="1"/>
      <c r="W62" s="45"/>
      <c r="X62" s="45"/>
      <c r="Y62" s="45"/>
      <c r="Z62" s="45"/>
      <c r="AA62" s="45"/>
      <c r="AB62" s="45"/>
      <c r="AC62" s="45"/>
      <c r="AD62" s="1"/>
      <c r="AE62" s="1"/>
      <c r="AF62" s="1"/>
    </row>
    <row r="63" spans="2:37" ht="14.4">
      <c r="B63" s="73"/>
      <c r="C63" s="1"/>
      <c r="D63" s="59"/>
      <c r="E63" s="7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"/>
      <c r="T63" s="1"/>
      <c r="U63" s="1"/>
      <c r="V63" s="1"/>
      <c r="W63" s="45"/>
      <c r="X63" s="45"/>
      <c r="Y63" s="45"/>
      <c r="Z63" s="45"/>
      <c r="AA63" s="45"/>
      <c r="AB63" s="45"/>
      <c r="AC63" s="45"/>
      <c r="AD63" s="1"/>
      <c r="AE63" s="1"/>
      <c r="AF63" s="1"/>
    </row>
    <row r="64" spans="2:37">
      <c r="B64" s="73"/>
      <c r="C64" s="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1"/>
      <c r="T64" s="1"/>
      <c r="U64" s="1"/>
      <c r="V64" s="1"/>
      <c r="W64" s="45"/>
      <c r="X64" s="45"/>
      <c r="Y64" s="45"/>
      <c r="Z64" s="45"/>
      <c r="AA64" s="45"/>
      <c r="AB64" s="45"/>
      <c r="AC64" s="45"/>
      <c r="AD64" s="1"/>
      <c r="AE64" s="1"/>
      <c r="AF64" s="1"/>
    </row>
    <row r="65" spans="2:32">
      <c r="B65" s="73"/>
      <c r="C65" s="1"/>
      <c r="D65" s="62"/>
      <c r="E65" s="17"/>
      <c r="F65" s="8"/>
      <c r="G65" s="8"/>
      <c r="H65" s="8"/>
      <c r="I65" s="8"/>
      <c r="J65" s="8"/>
      <c r="K65" s="8"/>
      <c r="L65" s="61"/>
      <c r="M65" s="62"/>
      <c r="N65" s="82"/>
      <c r="O65" s="8"/>
      <c r="P65" s="8"/>
      <c r="Q65" s="8"/>
      <c r="R65" s="8"/>
      <c r="S65" s="1"/>
      <c r="T65" s="1"/>
      <c r="U65" s="1"/>
      <c r="V65" s="1"/>
      <c r="W65" s="45"/>
      <c r="X65" s="45"/>
      <c r="Y65" s="45"/>
      <c r="Z65" s="45"/>
      <c r="AA65" s="45"/>
      <c r="AB65" s="45"/>
      <c r="AC65" s="45"/>
      <c r="AD65" s="1"/>
      <c r="AE65" s="1"/>
      <c r="AF65" s="1"/>
    </row>
    <row r="66" spans="2:32">
      <c r="B66" s="73"/>
      <c r="C66" s="1"/>
      <c r="D66" s="8"/>
      <c r="E66" s="17"/>
      <c r="F66" s="8"/>
      <c r="G66" s="8"/>
      <c r="H66" s="8"/>
      <c r="I66" s="8"/>
      <c r="J66" s="61"/>
      <c r="K66" s="8"/>
      <c r="L66" s="8"/>
      <c r="M66" s="8"/>
      <c r="N66" s="8"/>
      <c r="O66" s="8"/>
      <c r="P66" s="8"/>
      <c r="Q66" s="8"/>
      <c r="R66" s="8"/>
      <c r="S66" s="1"/>
      <c r="T66" s="1"/>
      <c r="U66" s="1"/>
      <c r="V66" s="1"/>
      <c r="W66" s="45"/>
      <c r="X66" s="45"/>
      <c r="Y66" s="45"/>
      <c r="Z66" s="45"/>
      <c r="AA66" s="45"/>
      <c r="AB66" s="45"/>
      <c r="AC66" s="45"/>
      <c r="AD66" s="1"/>
      <c r="AE66" s="1"/>
      <c r="AF66" s="1"/>
    </row>
    <row r="67" spans="2:32">
      <c r="B67" s="73"/>
      <c r="C67" s="1"/>
      <c r="D67" s="8"/>
      <c r="E67" s="8"/>
      <c r="F67" s="8"/>
      <c r="G67" s="8"/>
      <c r="H67" s="8"/>
      <c r="I67" s="8"/>
      <c r="J67" s="8"/>
      <c r="K67" s="8"/>
      <c r="L67" s="8"/>
      <c r="M67" s="62"/>
      <c r="N67" s="82"/>
      <c r="O67" s="8"/>
      <c r="P67" s="8"/>
      <c r="Q67" s="8"/>
      <c r="R67" s="8"/>
      <c r="S67" s="1"/>
      <c r="T67" s="1"/>
      <c r="U67" s="1"/>
      <c r="V67" s="1"/>
      <c r="W67" s="45"/>
      <c r="X67" s="45"/>
      <c r="Y67" s="45"/>
      <c r="Z67" s="45"/>
      <c r="AA67" s="45"/>
      <c r="AB67" s="45"/>
      <c r="AC67" s="45"/>
      <c r="AD67" s="1"/>
      <c r="AE67" s="1"/>
      <c r="AF67" s="1"/>
    </row>
    <row r="68" spans="2:32">
      <c r="B68" s="73"/>
      <c r="C68" s="1"/>
      <c r="D68" s="8"/>
      <c r="E68" s="8"/>
      <c r="F68" s="8"/>
      <c r="G68" s="8"/>
      <c r="H68" s="8"/>
      <c r="I68" s="60"/>
      <c r="J68" s="61"/>
      <c r="K68" s="8"/>
      <c r="L68" s="8"/>
      <c r="M68" s="8"/>
      <c r="N68" s="8"/>
      <c r="O68" s="8"/>
      <c r="P68" s="8"/>
      <c r="Q68" s="8"/>
      <c r="R68" s="8"/>
      <c r="S68" s="1"/>
      <c r="T68" s="1"/>
      <c r="U68" s="1"/>
      <c r="V68" s="1"/>
      <c r="W68" s="45"/>
      <c r="X68" s="45"/>
      <c r="Y68" s="45"/>
      <c r="Z68" s="45"/>
      <c r="AA68" s="45"/>
      <c r="AB68" s="45"/>
      <c r="AC68" s="45"/>
      <c r="AD68" s="1"/>
      <c r="AE68" s="1"/>
      <c r="AF68" s="1"/>
    </row>
    <row r="69" spans="2:32">
      <c r="B69" s="73"/>
      <c r="C69" s="1"/>
      <c r="D69" s="8"/>
      <c r="E69" s="17"/>
      <c r="F69" s="17"/>
      <c r="G69" s="17"/>
      <c r="H69" s="17"/>
      <c r="I69" s="8"/>
      <c r="J69" s="8"/>
      <c r="K69" s="8"/>
      <c r="L69" s="8"/>
      <c r="M69" s="62"/>
      <c r="N69" s="82"/>
      <c r="O69" s="8"/>
      <c r="P69" s="8"/>
      <c r="Q69" s="8"/>
      <c r="R69" s="8"/>
      <c r="S69" s="1"/>
      <c r="T69" s="1"/>
      <c r="U69" s="1"/>
      <c r="V69" s="1"/>
      <c r="W69" s="45"/>
      <c r="X69" s="45"/>
      <c r="Y69" s="45"/>
      <c r="Z69" s="45"/>
      <c r="AA69" s="45"/>
      <c r="AB69" s="45"/>
      <c r="AC69" s="45"/>
      <c r="AD69" s="1"/>
      <c r="AE69" s="1"/>
      <c r="AF69" s="1"/>
    </row>
    <row r="70" spans="2:32">
      <c r="B70" s="73"/>
      <c r="C70" s="1"/>
      <c r="D70" s="8"/>
      <c r="E70" s="17"/>
      <c r="F70" s="17"/>
      <c r="G70" s="17"/>
      <c r="H70" s="17"/>
      <c r="I70" s="8"/>
      <c r="J70" s="8"/>
      <c r="K70" s="8"/>
      <c r="L70" s="8"/>
      <c r="M70" s="8"/>
      <c r="N70" s="8"/>
      <c r="O70" s="8"/>
      <c r="P70" s="8"/>
      <c r="Q70" s="8"/>
      <c r="R70" s="8"/>
      <c r="S70" s="1"/>
      <c r="T70" s="1"/>
      <c r="U70" s="1"/>
      <c r="V70" s="1"/>
      <c r="W70" s="45"/>
      <c r="X70" s="45"/>
      <c r="Y70" s="45"/>
      <c r="Z70" s="45"/>
      <c r="AA70" s="45"/>
      <c r="AB70" s="45"/>
      <c r="AC70" s="45"/>
      <c r="AD70" s="1"/>
      <c r="AE70" s="1"/>
      <c r="AF70" s="1"/>
    </row>
    <row r="71" spans="2:32">
      <c r="B71" s="73"/>
      <c r="C71" s="1"/>
      <c r="D71" s="8"/>
      <c r="E71" s="17"/>
      <c r="F71" s="17"/>
      <c r="G71" s="17"/>
      <c r="H71" s="93"/>
      <c r="I71" s="92"/>
      <c r="J71" s="61"/>
      <c r="K71" s="8"/>
      <c r="L71" s="61"/>
      <c r="M71" s="8"/>
      <c r="N71" s="8"/>
      <c r="O71" s="8"/>
      <c r="P71" s="8"/>
      <c r="Q71" s="8"/>
      <c r="R71" s="8"/>
      <c r="S71" s="1"/>
      <c r="T71" s="1"/>
      <c r="U71" s="1"/>
      <c r="V71" s="1"/>
      <c r="W71" s="45"/>
      <c r="X71" s="45"/>
      <c r="Y71" s="45"/>
      <c r="Z71" s="45"/>
      <c r="AA71" s="45"/>
      <c r="AB71" s="45"/>
      <c r="AC71" s="45"/>
      <c r="AD71" s="1"/>
      <c r="AE71" s="1"/>
      <c r="AF71" s="1"/>
    </row>
    <row r="72" spans="2:32">
      <c r="B72" s="73"/>
      <c r="C72" s="1"/>
      <c r="D72" s="8"/>
      <c r="E72" s="8"/>
      <c r="F72" s="8"/>
      <c r="G72" s="8"/>
      <c r="H72" s="8"/>
      <c r="I72" s="8"/>
      <c r="J72" s="8"/>
      <c r="K72" s="8"/>
      <c r="L72" s="8"/>
      <c r="M72" s="8"/>
      <c r="N72" s="17"/>
      <c r="O72" s="17"/>
      <c r="P72" s="17"/>
      <c r="Q72" s="17"/>
      <c r="R72" s="8"/>
      <c r="S72" s="1"/>
      <c r="T72" s="1"/>
      <c r="U72" s="1"/>
      <c r="V72" s="1"/>
      <c r="W72" s="45"/>
      <c r="X72" s="45"/>
      <c r="Y72" s="45"/>
      <c r="Z72" s="45"/>
      <c r="AA72" s="45"/>
      <c r="AB72" s="45"/>
      <c r="AC72" s="45"/>
      <c r="AD72" s="1"/>
      <c r="AE72" s="1"/>
      <c r="AF72" s="1"/>
    </row>
    <row r="73" spans="2:32" ht="14.4">
      <c r="B73" s="73"/>
      <c r="C73" s="1"/>
      <c r="D73" s="5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"/>
      <c r="T73" s="1"/>
      <c r="U73" s="1"/>
      <c r="V73" s="1"/>
      <c r="W73" s="45"/>
      <c r="X73" s="45"/>
      <c r="Y73" s="45"/>
      <c r="Z73" s="45"/>
      <c r="AA73" s="45"/>
      <c r="AB73" s="45"/>
      <c r="AC73" s="45"/>
      <c r="AD73" s="1"/>
      <c r="AE73" s="1"/>
      <c r="AF73" s="1"/>
    </row>
    <row r="74" spans="2:32">
      <c r="B74" s="73"/>
      <c r="C74" s="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1"/>
      <c r="T74" s="1"/>
      <c r="U74" s="1"/>
      <c r="V74" s="1"/>
      <c r="W74" s="45"/>
      <c r="X74" s="45"/>
      <c r="Y74" s="45"/>
      <c r="Z74" s="45"/>
      <c r="AA74" s="45"/>
      <c r="AB74" s="45"/>
      <c r="AC74" s="45"/>
      <c r="AD74" s="1"/>
      <c r="AE74" s="1"/>
      <c r="AF74" s="1"/>
    </row>
    <row r="75" spans="2:32">
      <c r="B75" s="73"/>
      <c r="C75" s="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1"/>
      <c r="T75" s="1"/>
      <c r="U75" s="1"/>
      <c r="V75" s="1"/>
      <c r="W75" s="45"/>
      <c r="X75" s="45"/>
      <c r="Y75" s="45"/>
      <c r="Z75" s="45"/>
      <c r="AA75" s="45"/>
      <c r="AB75" s="45"/>
      <c r="AC75" s="45"/>
      <c r="AD75" s="1"/>
      <c r="AE75" s="1"/>
      <c r="AF75" s="1"/>
    </row>
    <row r="76" spans="2:32">
      <c r="B76" s="73"/>
      <c r="C76" s="1"/>
      <c r="D76" s="8"/>
      <c r="E76" s="8"/>
      <c r="F76" s="8"/>
      <c r="G76" s="8"/>
      <c r="H76" s="8"/>
      <c r="I76" s="63"/>
      <c r="J76" s="61"/>
      <c r="K76" s="8"/>
      <c r="L76" s="8"/>
      <c r="M76" s="8"/>
      <c r="N76" s="8"/>
      <c r="O76" s="8"/>
      <c r="P76" s="8"/>
      <c r="Q76" s="8"/>
      <c r="R76" s="8"/>
      <c r="S76" s="1"/>
      <c r="T76" s="1"/>
      <c r="U76" s="1"/>
      <c r="V76" s="1"/>
      <c r="W76" s="45"/>
      <c r="X76" s="45"/>
      <c r="Y76" s="45"/>
      <c r="Z76" s="45"/>
      <c r="AA76" s="45"/>
      <c r="AB76" s="45"/>
      <c r="AC76" s="45"/>
      <c r="AD76" s="1"/>
      <c r="AE76" s="1"/>
      <c r="AF76" s="1"/>
    </row>
    <row r="77" spans="2:32">
      <c r="B77" s="73"/>
      <c r="C77" s="1"/>
      <c r="D77" s="8"/>
      <c r="E77" s="8"/>
      <c r="F77" s="8"/>
      <c r="G77" s="8"/>
      <c r="H77" s="8"/>
      <c r="I77" s="8"/>
      <c r="J77" s="8"/>
      <c r="K77" s="8"/>
      <c r="L77" s="8"/>
      <c r="M77" s="8"/>
      <c r="N77" s="17"/>
      <c r="O77" s="17"/>
      <c r="P77" s="17"/>
      <c r="Q77" s="17"/>
      <c r="R77" s="8"/>
      <c r="S77" s="1"/>
      <c r="T77" s="1"/>
      <c r="U77" s="1"/>
      <c r="V77" s="1"/>
      <c r="W77" s="45"/>
      <c r="X77" s="45"/>
      <c r="Y77" s="45"/>
      <c r="Z77" s="45"/>
      <c r="AA77" s="45"/>
      <c r="AB77" s="45"/>
      <c r="AC77" s="45"/>
      <c r="AD77" s="1"/>
      <c r="AE77" s="1"/>
      <c r="AF77" s="1"/>
    </row>
    <row r="78" spans="2:32">
      <c r="B78" s="73"/>
      <c r="C78" s="1"/>
      <c r="D78" s="8"/>
      <c r="E78" s="8"/>
      <c r="F78" s="8"/>
      <c r="G78" s="8"/>
      <c r="H78" s="93"/>
      <c r="I78" s="63"/>
      <c r="J78" s="75"/>
      <c r="K78" s="8"/>
      <c r="L78" s="8"/>
      <c r="M78" s="8"/>
      <c r="N78" s="18"/>
      <c r="O78" s="18"/>
      <c r="P78" s="18"/>
      <c r="Q78" s="19"/>
      <c r="R78" s="8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>
      <c r="B79" s="73"/>
      <c r="C79" s="1"/>
      <c r="D79" s="8"/>
      <c r="E79" s="8"/>
      <c r="F79" s="8"/>
      <c r="G79" s="8"/>
      <c r="H79" s="8"/>
      <c r="I79" s="94"/>
      <c r="J79" s="61"/>
      <c r="K79" s="8"/>
      <c r="L79" s="8"/>
      <c r="M79" s="8"/>
      <c r="N79" s="8"/>
      <c r="O79" s="8"/>
      <c r="P79" s="8"/>
      <c r="Q79" s="8"/>
      <c r="R79" s="8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>
      <c r="B80" s="73"/>
      <c r="C80" s="1"/>
      <c r="D80" s="8"/>
      <c r="E80" s="8"/>
      <c r="F80" s="8"/>
      <c r="G80" s="8"/>
      <c r="H80" s="8"/>
      <c r="I80" s="8"/>
      <c r="J80" s="8"/>
      <c r="K80" s="8"/>
      <c r="L80" s="8"/>
      <c r="M80" s="8"/>
      <c r="N80" s="17"/>
      <c r="O80" s="17"/>
      <c r="P80" s="17"/>
      <c r="Q80" s="17"/>
      <c r="R80" s="8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>
      <c r="B81" s="73"/>
      <c r="C81" s="1"/>
      <c r="D81" s="8"/>
      <c r="E81" s="8"/>
      <c r="F81" s="8"/>
      <c r="G81" s="8"/>
      <c r="H81" s="8"/>
      <c r="I81" s="8"/>
      <c r="J81" s="8"/>
      <c r="K81" s="8"/>
      <c r="L81" s="8"/>
      <c r="M81" s="8"/>
      <c r="N81" s="18"/>
      <c r="O81" s="18"/>
      <c r="P81" s="18"/>
      <c r="Q81" s="19"/>
      <c r="R81" s="8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>
      <c r="B82" s="7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</sheetData>
  <mergeCells count="45">
    <mergeCell ref="F5:P6"/>
    <mergeCell ref="R6:U6"/>
    <mergeCell ref="R13:T13"/>
    <mergeCell ref="R14:T14"/>
    <mergeCell ref="R15:S16"/>
    <mergeCell ref="T15:T16"/>
    <mergeCell ref="R17:T17"/>
    <mergeCell ref="R18:T18"/>
    <mergeCell ref="C19:E19"/>
    <mergeCell ref="R19:S20"/>
    <mergeCell ref="T19:T20"/>
    <mergeCell ref="C20:E20"/>
    <mergeCell ref="X35:Y35"/>
    <mergeCell ref="Z35:AA35"/>
    <mergeCell ref="AB35:AC35"/>
    <mergeCell ref="C21:D22"/>
    <mergeCell ref="E21:E22"/>
    <mergeCell ref="Q27:T27"/>
    <mergeCell ref="C28:F28"/>
    <mergeCell ref="H30:I30"/>
    <mergeCell ref="I31:M32"/>
    <mergeCell ref="J33:M33"/>
    <mergeCell ref="J34:M34"/>
    <mergeCell ref="X34:Y34"/>
    <mergeCell ref="Z34:AA34"/>
    <mergeCell ref="AB34:AC34"/>
    <mergeCell ref="I36:N36"/>
    <mergeCell ref="X36:Y36"/>
    <mergeCell ref="Z36:AA36"/>
    <mergeCell ref="AB36:AC36"/>
    <mergeCell ref="X37:Y37"/>
    <mergeCell ref="Z37:AA37"/>
    <mergeCell ref="AB37:AC37"/>
    <mergeCell ref="I38:K38"/>
    <mergeCell ref="I39:K39"/>
    <mergeCell ref="L39:M39"/>
    <mergeCell ref="I40:K40"/>
    <mergeCell ref="L38:M38"/>
    <mergeCell ref="L40:M40"/>
    <mergeCell ref="I44:N44"/>
    <mergeCell ref="I41:K41"/>
    <mergeCell ref="L41:M41"/>
    <mergeCell ref="D42:F42"/>
    <mergeCell ref="I42:K42"/>
    <mergeCell ref="L42:M42"/>
  </mergeCells>
  <phoneticPr fontId="1"/>
  <dataValidations disablePrompts="1" count="3">
    <dataValidation type="list" allowBlank="1" showInputMessage="1" showErrorMessage="1" sqref="I31:M32" xr:uid="{00000000-0002-0000-0000-000000000000}">
      <formula1>"第1種換気法,第2種換気法,第3種換気法,第4種換気法"</formula1>
    </dataValidation>
    <dataValidation type="list" allowBlank="1" showInputMessage="1" showErrorMessage="1" sqref="K21:N21" xr:uid="{00000000-0002-0000-0000-000001000000}">
      <formula1>"グラスウール,ロックウール"</formula1>
    </dataValidation>
    <dataValidation type="list" allowBlank="1" showInputMessage="1" showErrorMessage="1" sqref="K12:L12" xr:uid="{00000000-0002-0000-0000-000002000000}">
      <formula1>"13A,LPG,A重油,灯油"</formula1>
    </dataValidation>
  </dataValidations>
  <pageMargins left="0.39370078740157483" right="0" top="0" bottom="0" header="0.31496062992125984" footer="0.31496062992125984"/>
  <pageSetup paperSize="9" scale="90" orientation="portrait" r:id="rId1"/>
  <rowBreaks count="1" manualBreakCount="1">
    <brk id="82" min="2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C3:AM84"/>
  <sheetViews>
    <sheetView view="pageBreakPreview" topLeftCell="A53" zoomScaleNormal="100" zoomScaleSheetLayoutView="100" workbookViewId="0">
      <selection activeCell="J16" sqref="J16"/>
    </sheetView>
  </sheetViews>
  <sheetFormatPr defaultColWidth="5.109375" defaultRowHeight="13.2"/>
  <cols>
    <col min="7" max="7" width="5.33203125" customWidth="1"/>
    <col min="8" max="8" width="7" bestFit="1" customWidth="1"/>
    <col min="9" max="9" width="10.109375" bestFit="1" customWidth="1"/>
    <col min="10" max="10" width="5.6640625" customWidth="1"/>
    <col min="11" max="11" width="5.109375" customWidth="1"/>
    <col min="17" max="17" width="6.44140625" customWidth="1"/>
    <col min="25" max="25" width="8.109375" bestFit="1" customWidth="1"/>
    <col min="27" max="27" width="5.6640625" bestFit="1" customWidth="1"/>
    <col min="28" max="28" width="5.88671875" customWidth="1"/>
    <col min="30" max="30" width="5.88671875" bestFit="1" customWidth="1"/>
  </cols>
  <sheetData>
    <row r="3" spans="3:39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3:39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3:39">
      <c r="C5" s="1"/>
      <c r="D5" s="1"/>
      <c r="E5" s="1"/>
      <c r="F5" s="213" t="s">
        <v>85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3:39" ht="13.5" customHeight="1">
      <c r="C6" s="1"/>
      <c r="D6" s="4"/>
      <c r="E6" s="5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3:39" ht="13.5" customHeight="1">
      <c r="C7" s="1"/>
      <c r="D7" s="7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3:39" ht="13.5" customHeight="1" thickBot="1">
      <c r="C8" s="1"/>
      <c r="D8" s="6" t="s">
        <v>24</v>
      </c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3:39" ht="13.8" thickBot="1">
      <c r="C9" s="1"/>
      <c r="D9" s="7"/>
      <c r="E9" s="7"/>
      <c r="F9" s="254" t="s">
        <v>0</v>
      </c>
      <c r="G9" s="235"/>
      <c r="H9" s="235"/>
      <c r="I9" s="255"/>
      <c r="J9" s="20" t="s">
        <v>34</v>
      </c>
      <c r="K9" s="234" t="s">
        <v>14</v>
      </c>
      <c r="L9" s="235"/>
      <c r="M9" s="235"/>
      <c r="N9" s="236"/>
      <c r="O9" s="1"/>
      <c r="P9" s="1"/>
      <c r="Q9" s="1"/>
      <c r="R9" s="1"/>
      <c r="S9" s="1"/>
      <c r="T9" s="1"/>
      <c r="U9" s="1"/>
      <c r="V9" s="10"/>
      <c r="W9" s="10"/>
      <c r="X9" s="247"/>
      <c r="Y9" s="248"/>
      <c r="Z9" s="248"/>
      <c r="AA9" s="248"/>
      <c r="AB9" s="249" t="s">
        <v>25</v>
      </c>
      <c r="AC9" s="249"/>
      <c r="AD9" s="249"/>
      <c r="AE9" s="249"/>
      <c r="AF9" s="223" t="s">
        <v>26</v>
      </c>
      <c r="AG9" s="223"/>
      <c r="AH9" s="223"/>
      <c r="AI9" s="223"/>
      <c r="AJ9" s="223" t="s">
        <v>27</v>
      </c>
      <c r="AK9" s="223"/>
      <c r="AL9" s="223"/>
      <c r="AM9" s="224"/>
    </row>
    <row r="10" spans="3:39" ht="13.8" thickTop="1">
      <c r="C10" s="1"/>
      <c r="D10" s="7"/>
      <c r="E10" s="7"/>
      <c r="F10" s="256" t="s">
        <v>1</v>
      </c>
      <c r="G10" s="257"/>
      <c r="H10" s="257"/>
      <c r="I10" s="258"/>
      <c r="J10" s="21" t="s">
        <v>35</v>
      </c>
      <c r="K10" s="250"/>
      <c r="L10" s="251"/>
      <c r="M10" s="237" t="s">
        <v>16</v>
      </c>
      <c r="N10" s="238"/>
      <c r="O10" s="1"/>
      <c r="P10" s="1"/>
      <c r="Q10" s="1"/>
      <c r="R10" s="1"/>
      <c r="S10" s="1"/>
      <c r="T10" s="1"/>
      <c r="U10" s="1"/>
      <c r="V10" s="10"/>
      <c r="W10" s="11"/>
      <c r="X10" s="225" t="s">
        <v>28</v>
      </c>
      <c r="Y10" s="226"/>
      <c r="Z10" s="226"/>
      <c r="AA10" s="226"/>
      <c r="AB10" s="227">
        <v>10.704499999999999</v>
      </c>
      <c r="AC10" s="227"/>
      <c r="AD10" s="227"/>
      <c r="AE10" s="227"/>
      <c r="AF10" s="227">
        <v>9.6218699999999995</v>
      </c>
      <c r="AG10" s="227"/>
      <c r="AH10" s="227"/>
      <c r="AI10" s="227"/>
      <c r="AJ10" s="227">
        <v>11.78717</v>
      </c>
      <c r="AK10" s="227"/>
      <c r="AL10" s="227"/>
      <c r="AM10" s="228"/>
    </row>
    <row r="11" spans="3:39">
      <c r="C11" s="1"/>
      <c r="D11" s="7"/>
      <c r="E11" s="7"/>
      <c r="F11" s="259" t="s">
        <v>2</v>
      </c>
      <c r="G11" s="252"/>
      <c r="H11" s="252"/>
      <c r="I11" s="253"/>
      <c r="J11" s="22" t="s">
        <v>61</v>
      </c>
      <c r="K11" s="245"/>
      <c r="L11" s="246"/>
      <c r="M11" s="239" t="s">
        <v>33</v>
      </c>
      <c r="N11" s="240"/>
      <c r="O11" s="1"/>
      <c r="P11" s="1"/>
      <c r="Q11" s="1"/>
      <c r="R11" s="1"/>
      <c r="S11" s="1"/>
      <c r="T11" s="1"/>
      <c r="U11" s="1"/>
      <c r="V11" s="10"/>
      <c r="W11" s="7"/>
      <c r="X11" s="225" t="s">
        <v>29</v>
      </c>
      <c r="Y11" s="226"/>
      <c r="Z11" s="226"/>
      <c r="AA11" s="226"/>
      <c r="AB11" s="227">
        <v>24.523800000000001</v>
      </c>
      <c r="AC11" s="227"/>
      <c r="AD11" s="227"/>
      <c r="AE11" s="227"/>
      <c r="AF11" s="227">
        <v>22.473800000000001</v>
      </c>
      <c r="AG11" s="227"/>
      <c r="AH11" s="227"/>
      <c r="AI11" s="227"/>
      <c r="AJ11" s="227">
        <v>26.573799999999999</v>
      </c>
      <c r="AK11" s="227"/>
      <c r="AL11" s="227"/>
      <c r="AM11" s="228"/>
    </row>
    <row r="12" spans="3:39">
      <c r="C12" s="1"/>
      <c r="D12" s="7"/>
      <c r="E12" s="7"/>
      <c r="F12" s="259" t="s">
        <v>3</v>
      </c>
      <c r="G12" s="252"/>
      <c r="H12" s="252"/>
      <c r="I12" s="253"/>
      <c r="J12" s="22" t="s">
        <v>44</v>
      </c>
      <c r="K12" s="245"/>
      <c r="L12" s="246"/>
      <c r="M12" s="241" t="s">
        <v>23</v>
      </c>
      <c r="N12" s="242"/>
      <c r="O12" s="1"/>
      <c r="P12" s="1"/>
      <c r="Q12" s="1"/>
      <c r="R12" s="1"/>
      <c r="S12" s="1"/>
      <c r="T12" s="1"/>
      <c r="U12" s="1"/>
      <c r="V12" s="10"/>
      <c r="W12" s="7"/>
      <c r="X12" s="225" t="s">
        <v>30</v>
      </c>
      <c r="Y12" s="226"/>
      <c r="Z12" s="226"/>
      <c r="AA12" s="226"/>
      <c r="AB12" s="227">
        <v>11.014760000000001</v>
      </c>
      <c r="AC12" s="227"/>
      <c r="AD12" s="227"/>
      <c r="AE12" s="227"/>
      <c r="AF12" s="227">
        <v>12.73086</v>
      </c>
      <c r="AG12" s="227"/>
      <c r="AH12" s="227"/>
      <c r="AI12" s="227"/>
      <c r="AJ12" s="227">
        <v>14.141861</v>
      </c>
      <c r="AK12" s="227"/>
      <c r="AL12" s="227"/>
      <c r="AM12" s="228"/>
    </row>
    <row r="13" spans="3:39" ht="13.8" thickBot="1">
      <c r="C13" s="1"/>
      <c r="D13" s="7"/>
      <c r="E13" s="7"/>
      <c r="F13" s="260" t="s">
        <v>60</v>
      </c>
      <c r="G13" s="261"/>
      <c r="H13" s="261"/>
      <c r="I13" s="262"/>
      <c r="J13" s="22" t="s">
        <v>62</v>
      </c>
      <c r="K13" s="243"/>
      <c r="L13" s="244"/>
      <c r="M13" s="229" t="s">
        <v>17</v>
      </c>
      <c r="N13" s="230"/>
      <c r="O13" s="1"/>
      <c r="P13" s="1"/>
      <c r="Q13" s="1"/>
      <c r="R13" s="1"/>
      <c r="S13" s="1"/>
      <c r="T13" s="1"/>
      <c r="U13" s="1"/>
      <c r="V13" s="10"/>
      <c r="W13" s="7"/>
      <c r="X13" s="231" t="s">
        <v>31</v>
      </c>
      <c r="Y13" s="232"/>
      <c r="Z13" s="232"/>
      <c r="AA13" s="232"/>
      <c r="AB13" s="233">
        <v>10.797700000000001</v>
      </c>
      <c r="AC13" s="233"/>
      <c r="AD13" s="233"/>
      <c r="AE13" s="233"/>
      <c r="AF13" s="233">
        <v>10.1929777</v>
      </c>
      <c r="AG13" s="233"/>
      <c r="AH13" s="233"/>
      <c r="AI13" s="233"/>
      <c r="AJ13" s="233">
        <v>11.4025777</v>
      </c>
      <c r="AK13" s="233"/>
      <c r="AL13" s="233"/>
      <c r="AM13" s="273"/>
    </row>
    <row r="14" spans="3:39" ht="13.8" thickBot="1">
      <c r="C14" s="1"/>
      <c r="D14" s="7"/>
      <c r="E14" s="7"/>
      <c r="F14" s="259" t="s">
        <v>4</v>
      </c>
      <c r="G14" s="252"/>
      <c r="H14" s="252" t="s">
        <v>5</v>
      </c>
      <c r="I14" s="253"/>
      <c r="J14" s="22" t="s">
        <v>36</v>
      </c>
      <c r="K14" s="245"/>
      <c r="L14" s="246"/>
      <c r="M14" s="241" t="s">
        <v>22</v>
      </c>
      <c r="N14" s="242"/>
      <c r="O14" s="1"/>
      <c r="P14" s="1"/>
      <c r="Q14" s="1"/>
      <c r="R14" s="1"/>
      <c r="S14" s="1"/>
      <c r="T14" s="1"/>
      <c r="U14" s="1"/>
      <c r="V14" s="10"/>
      <c r="W14" s="7"/>
      <c r="X14" s="263"/>
      <c r="Y14" s="263"/>
      <c r="Z14" s="263"/>
      <c r="AA14" s="263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</row>
    <row r="15" spans="3:39">
      <c r="C15" s="1"/>
      <c r="D15" s="7"/>
      <c r="E15" s="7"/>
      <c r="F15" s="259"/>
      <c r="G15" s="252"/>
      <c r="H15" s="252" t="s">
        <v>6</v>
      </c>
      <c r="I15" s="253"/>
      <c r="J15" s="22" t="s">
        <v>37</v>
      </c>
      <c r="K15" s="245"/>
      <c r="L15" s="246"/>
      <c r="M15" s="241" t="s">
        <v>22</v>
      </c>
      <c r="N15" s="242"/>
      <c r="O15" s="1"/>
      <c r="P15" s="1"/>
      <c r="Q15" s="1"/>
      <c r="R15" s="1"/>
      <c r="S15" s="1"/>
      <c r="T15" s="1"/>
      <c r="U15" s="1"/>
      <c r="V15" s="10"/>
      <c r="W15" s="7"/>
      <c r="X15" s="296"/>
      <c r="Y15" s="297"/>
      <c r="Z15" s="298" t="s">
        <v>78</v>
      </c>
      <c r="AA15" s="299"/>
      <c r="AB15" s="34" t="s">
        <v>77</v>
      </c>
      <c r="AC15" s="9"/>
      <c r="AD15" s="9"/>
      <c r="AE15" s="10"/>
      <c r="AF15" s="10"/>
    </row>
    <row r="16" spans="3:39">
      <c r="C16" s="1"/>
      <c r="D16" s="7"/>
      <c r="E16" s="7"/>
      <c r="F16" s="259"/>
      <c r="G16" s="252"/>
      <c r="H16" s="252" t="s">
        <v>7</v>
      </c>
      <c r="I16" s="253"/>
      <c r="J16" s="22" t="s">
        <v>38</v>
      </c>
      <c r="K16" s="245"/>
      <c r="L16" s="246"/>
      <c r="M16" s="241" t="s">
        <v>22</v>
      </c>
      <c r="N16" s="242"/>
      <c r="O16" s="1"/>
      <c r="P16" s="1"/>
      <c r="Q16" s="1"/>
      <c r="R16" s="1"/>
      <c r="S16" s="1"/>
      <c r="T16" s="1"/>
      <c r="U16" s="1"/>
      <c r="V16" s="10"/>
      <c r="W16" s="7"/>
      <c r="X16" s="265" t="s">
        <v>83</v>
      </c>
      <c r="Y16" s="266"/>
      <c r="Z16" s="269">
        <v>3.5000000000000003E-2</v>
      </c>
      <c r="AA16" s="270"/>
      <c r="AB16" s="35" t="s">
        <v>72</v>
      </c>
      <c r="AC16" s="9"/>
      <c r="AD16" s="9"/>
      <c r="AE16" s="10"/>
      <c r="AF16" s="10"/>
    </row>
    <row r="17" spans="3:38" ht="13.8" thickBot="1">
      <c r="C17" s="1"/>
      <c r="D17" s="7"/>
      <c r="E17" s="7"/>
      <c r="F17" s="300" t="s">
        <v>9</v>
      </c>
      <c r="G17" s="301"/>
      <c r="H17" s="253" t="s">
        <v>81</v>
      </c>
      <c r="I17" s="262"/>
      <c r="J17" s="285" t="s">
        <v>40</v>
      </c>
      <c r="K17" s="39">
        <v>0</v>
      </c>
      <c r="L17" s="33" t="s">
        <v>79</v>
      </c>
      <c r="M17" s="40">
        <v>0</v>
      </c>
      <c r="N17" s="41" t="s">
        <v>80</v>
      </c>
      <c r="O17" s="1"/>
      <c r="P17" s="1"/>
      <c r="Q17" s="1"/>
      <c r="R17" s="1"/>
      <c r="S17" s="1"/>
      <c r="T17" s="1"/>
      <c r="U17" s="1"/>
      <c r="V17" s="10"/>
      <c r="W17" s="7"/>
      <c r="X17" s="267" t="s">
        <v>84</v>
      </c>
      <c r="Y17" s="268"/>
      <c r="Z17" s="271">
        <v>3.7999999999999999E-2</v>
      </c>
      <c r="AA17" s="272"/>
      <c r="AB17" s="36" t="s">
        <v>72</v>
      </c>
      <c r="AC17" s="9"/>
      <c r="AD17" s="9"/>
      <c r="AE17" s="10"/>
      <c r="AF17" s="10"/>
    </row>
    <row r="18" spans="3:38">
      <c r="C18" s="1"/>
      <c r="D18" s="7"/>
      <c r="E18" s="7"/>
      <c r="F18" s="302"/>
      <c r="G18" s="303"/>
      <c r="H18" s="252" t="s">
        <v>82</v>
      </c>
      <c r="I18" s="253"/>
      <c r="J18" s="287"/>
      <c r="K18" s="245"/>
      <c r="L18" s="246"/>
      <c r="M18" s="241" t="s">
        <v>22</v>
      </c>
      <c r="N18" s="242"/>
      <c r="O18" s="1"/>
      <c r="P18" s="1"/>
      <c r="Q18" s="1"/>
      <c r="R18" s="1"/>
      <c r="S18" s="1"/>
      <c r="T18" s="1"/>
      <c r="U18" s="1"/>
      <c r="V18" s="10"/>
      <c r="W18" s="7"/>
      <c r="AC18" s="9"/>
      <c r="AD18" s="9"/>
      <c r="AE18" s="10"/>
      <c r="AF18" s="10"/>
    </row>
    <row r="19" spans="3:38">
      <c r="C19" s="1"/>
      <c r="D19" s="7"/>
      <c r="E19" s="7"/>
      <c r="F19" s="302"/>
      <c r="G19" s="303"/>
      <c r="H19" s="252" t="s">
        <v>8</v>
      </c>
      <c r="I19" s="253"/>
      <c r="J19" s="22" t="s">
        <v>39</v>
      </c>
      <c r="K19" s="245"/>
      <c r="L19" s="246"/>
      <c r="M19" s="241" t="s">
        <v>22</v>
      </c>
      <c r="N19" s="242"/>
      <c r="O19" s="1"/>
      <c r="P19" s="1"/>
      <c r="Q19" s="1"/>
      <c r="R19" s="1"/>
      <c r="S19" s="1"/>
      <c r="T19" s="1"/>
      <c r="U19" s="1"/>
      <c r="V19" s="10"/>
      <c r="W19" s="7"/>
      <c r="X19" s="17"/>
      <c r="Y19" s="17"/>
      <c r="Z19" s="37"/>
      <c r="AA19" s="37"/>
      <c r="AB19" s="31"/>
      <c r="AC19" s="31"/>
      <c r="AD19" s="31"/>
      <c r="AE19" s="10"/>
      <c r="AF19" s="10"/>
    </row>
    <row r="20" spans="3:38" ht="15.6">
      <c r="C20" s="1"/>
      <c r="D20" s="7"/>
      <c r="E20" s="7"/>
      <c r="F20" s="302"/>
      <c r="G20" s="303"/>
      <c r="H20" s="281" t="s">
        <v>55</v>
      </c>
      <c r="I20" s="282"/>
      <c r="J20" s="22" t="s">
        <v>56</v>
      </c>
      <c r="K20" s="243"/>
      <c r="L20" s="244"/>
      <c r="M20" s="229" t="s">
        <v>20</v>
      </c>
      <c r="N20" s="230"/>
      <c r="O20" s="1"/>
      <c r="P20" s="1"/>
      <c r="Q20" s="1"/>
      <c r="R20" s="1"/>
      <c r="S20" s="1"/>
      <c r="T20" s="1"/>
      <c r="U20" s="1"/>
      <c r="V20" s="10"/>
      <c r="W20" s="7"/>
      <c r="X20" s="17"/>
      <c r="Y20" s="17"/>
      <c r="Z20" s="17"/>
      <c r="AA20" s="32"/>
      <c r="AB20" s="31"/>
      <c r="AC20" s="31"/>
      <c r="AD20" s="31"/>
      <c r="AE20" s="44" t="s">
        <v>86</v>
      </c>
      <c r="AF20" s="7"/>
      <c r="AG20" s="7"/>
      <c r="AH20" s="32"/>
      <c r="AI20" s="38"/>
      <c r="AJ20" s="38"/>
      <c r="AK20" s="38"/>
      <c r="AL20" s="38"/>
    </row>
    <row r="21" spans="3:38">
      <c r="C21" s="1"/>
      <c r="D21" s="7"/>
      <c r="E21" s="7"/>
      <c r="F21" s="302"/>
      <c r="G21" s="303"/>
      <c r="H21" s="281" t="s">
        <v>74</v>
      </c>
      <c r="I21" s="282"/>
      <c r="J21" s="285" t="s">
        <v>41</v>
      </c>
      <c r="K21" s="278" t="s">
        <v>73</v>
      </c>
      <c r="L21" s="279"/>
      <c r="M21" s="279"/>
      <c r="N21" s="280"/>
      <c r="O21" s="1"/>
      <c r="P21" s="1"/>
      <c r="Q21" s="1"/>
      <c r="R21" s="1"/>
      <c r="S21" s="1"/>
      <c r="T21" s="1"/>
      <c r="U21" s="1"/>
      <c r="V21" s="10" t="s">
        <v>101</v>
      </c>
      <c r="W21" s="7"/>
      <c r="X21" s="17"/>
      <c r="Y21" s="17"/>
      <c r="Z21" s="17"/>
      <c r="AA21" s="32"/>
      <c r="AB21" s="31"/>
      <c r="AC21" s="31"/>
      <c r="AD21" s="31"/>
      <c r="AE21" s="288" t="s">
        <v>87</v>
      </c>
      <c r="AF21" s="288"/>
      <c r="AG21" s="37">
        <v>20</v>
      </c>
      <c r="AH21" s="32" t="s">
        <v>88</v>
      </c>
      <c r="AI21" s="38"/>
      <c r="AJ21" s="38"/>
      <c r="AK21" s="38"/>
      <c r="AL21" s="38"/>
    </row>
    <row r="22" spans="3:38">
      <c r="C22" s="1"/>
      <c r="D22" s="7"/>
      <c r="E22" s="7"/>
      <c r="F22" s="302"/>
      <c r="G22" s="303"/>
      <c r="H22" s="281" t="s">
        <v>75</v>
      </c>
      <c r="I22" s="282"/>
      <c r="J22" s="286"/>
      <c r="K22" s="243">
        <v>65</v>
      </c>
      <c r="L22" s="244"/>
      <c r="M22" s="229" t="s">
        <v>76</v>
      </c>
      <c r="N22" s="230"/>
      <c r="O22" s="1"/>
      <c r="P22" s="1"/>
      <c r="Q22" s="1"/>
      <c r="R22" s="1"/>
      <c r="S22" s="1"/>
      <c r="T22" s="1"/>
      <c r="U22" s="1"/>
      <c r="V22" s="10" t="s">
        <v>100</v>
      </c>
      <c r="W22" s="7"/>
      <c r="X22" s="17"/>
      <c r="Y22" s="17"/>
      <c r="Z22" s="17"/>
      <c r="AA22" s="32"/>
      <c r="AB22" s="31"/>
      <c r="AC22" s="31"/>
      <c r="AD22" s="31"/>
      <c r="AE22" s="288" t="s">
        <v>89</v>
      </c>
      <c r="AF22" s="288"/>
      <c r="AG22" s="37">
        <v>20</v>
      </c>
      <c r="AH22" s="32" t="s">
        <v>88</v>
      </c>
      <c r="AI22" s="17"/>
      <c r="AJ22" s="31"/>
      <c r="AK22" s="38"/>
      <c r="AL22" s="38"/>
    </row>
    <row r="23" spans="3:38">
      <c r="C23" s="1"/>
      <c r="D23" s="7"/>
      <c r="E23" s="7"/>
      <c r="F23" s="304"/>
      <c r="G23" s="305"/>
      <c r="H23" s="274" t="s">
        <v>52</v>
      </c>
      <c r="I23" s="275"/>
      <c r="J23" s="287"/>
      <c r="K23" s="283">
        <f>VLOOKUP(K21,X15:AB17,3)/(K22/1000)/1000</f>
        <v>5.8461538461538449E-4</v>
      </c>
      <c r="L23" s="284"/>
      <c r="M23" s="276" t="s">
        <v>71</v>
      </c>
      <c r="N23" s="277"/>
      <c r="O23" s="2"/>
      <c r="P23" s="26"/>
      <c r="Q23" s="1"/>
      <c r="R23" s="1"/>
      <c r="S23" s="1"/>
      <c r="T23" s="1"/>
      <c r="U23" s="1"/>
      <c r="V23" s="10" t="s">
        <v>99</v>
      </c>
      <c r="W23" s="7"/>
      <c r="X23" s="17"/>
      <c r="Y23" s="17"/>
      <c r="Z23" s="17"/>
      <c r="AA23" s="32"/>
      <c r="AB23" s="31"/>
      <c r="AC23" s="31"/>
      <c r="AD23" s="31"/>
      <c r="AE23" s="288" t="s">
        <v>90</v>
      </c>
      <c r="AF23" s="288"/>
      <c r="AG23" s="37">
        <v>40</v>
      </c>
      <c r="AH23" s="32" t="s">
        <v>88</v>
      </c>
      <c r="AI23" s="37"/>
      <c r="AJ23" s="31"/>
      <c r="AK23" s="38"/>
      <c r="AL23" s="38"/>
    </row>
    <row r="24" spans="3:38">
      <c r="C24" s="1"/>
      <c r="D24" s="7"/>
      <c r="E24" s="7"/>
      <c r="F24" s="259" t="s">
        <v>10</v>
      </c>
      <c r="G24" s="252"/>
      <c r="H24" s="252"/>
      <c r="I24" s="253"/>
      <c r="J24" s="22" t="s">
        <v>43</v>
      </c>
      <c r="K24" s="245"/>
      <c r="L24" s="246"/>
      <c r="M24" s="241" t="s">
        <v>19</v>
      </c>
      <c r="N24" s="242"/>
      <c r="O24" s="1"/>
      <c r="P24" s="26"/>
      <c r="Q24" s="1"/>
      <c r="R24" s="1"/>
      <c r="S24" s="1"/>
      <c r="T24" s="1"/>
      <c r="U24" s="1"/>
      <c r="V24" s="10"/>
      <c r="W24" s="7"/>
      <c r="X24" s="9"/>
      <c r="Y24" s="9"/>
      <c r="Z24" s="17"/>
      <c r="AA24" s="32"/>
      <c r="AB24" s="32"/>
      <c r="AC24" s="31"/>
      <c r="AD24" s="9"/>
      <c r="AE24" s="306" t="s">
        <v>91</v>
      </c>
      <c r="AF24" s="306"/>
      <c r="AG24" s="37">
        <v>30</v>
      </c>
      <c r="AH24" s="32" t="s">
        <v>88</v>
      </c>
      <c r="AI24" s="37"/>
      <c r="AJ24" s="31"/>
      <c r="AK24" s="38"/>
      <c r="AL24" s="38"/>
    </row>
    <row r="25" spans="3:38" ht="15.6">
      <c r="C25" s="1"/>
      <c r="D25" s="7"/>
      <c r="E25" s="7"/>
      <c r="F25" s="259" t="s">
        <v>11</v>
      </c>
      <c r="G25" s="252"/>
      <c r="H25" s="252"/>
      <c r="I25" s="253"/>
      <c r="J25" s="22" t="s">
        <v>48</v>
      </c>
      <c r="K25" s="245">
        <v>40</v>
      </c>
      <c r="L25" s="246"/>
      <c r="M25" s="241" t="s">
        <v>21</v>
      </c>
      <c r="N25" s="242"/>
      <c r="O25" s="1"/>
      <c r="P25" s="1"/>
      <c r="Q25" s="1"/>
      <c r="R25" s="1"/>
      <c r="S25" s="1"/>
      <c r="T25" s="1"/>
      <c r="U25" s="1"/>
      <c r="V25" s="10" t="s">
        <v>102</v>
      </c>
      <c r="W25" s="7"/>
      <c r="X25" s="17"/>
      <c r="Y25" s="17"/>
      <c r="Z25" s="17"/>
      <c r="AA25" s="32"/>
      <c r="AB25" s="32"/>
      <c r="AC25" s="31"/>
      <c r="AD25" s="9"/>
      <c r="AE25" s="288" t="s">
        <v>92</v>
      </c>
      <c r="AF25" s="288"/>
      <c r="AG25" s="37">
        <v>10</v>
      </c>
      <c r="AH25" s="32" t="s">
        <v>88</v>
      </c>
      <c r="AI25" s="38"/>
      <c r="AJ25" s="38"/>
      <c r="AK25" s="38"/>
      <c r="AL25" s="38"/>
    </row>
    <row r="26" spans="3:38" ht="15.6">
      <c r="C26" s="1"/>
      <c r="D26" s="7"/>
      <c r="E26" s="7"/>
      <c r="F26" s="259" t="s">
        <v>12</v>
      </c>
      <c r="G26" s="252"/>
      <c r="H26" s="252"/>
      <c r="I26" s="253"/>
      <c r="J26" s="22" t="s">
        <v>49</v>
      </c>
      <c r="K26" s="245"/>
      <c r="L26" s="246"/>
      <c r="M26" s="241" t="s">
        <v>21</v>
      </c>
      <c r="N26" s="242"/>
      <c r="O26" s="1"/>
      <c r="P26" s="1"/>
      <c r="Q26" s="1"/>
      <c r="R26" s="1"/>
      <c r="S26" s="1"/>
      <c r="T26" s="1"/>
      <c r="U26" s="1"/>
      <c r="V26" s="8" t="s">
        <v>103</v>
      </c>
      <c r="W26" s="7"/>
      <c r="X26" s="17"/>
      <c r="Y26" s="17"/>
      <c r="Z26" s="17"/>
      <c r="AA26" s="32"/>
      <c r="AB26" s="32"/>
      <c r="AC26" s="31"/>
      <c r="AD26" s="9"/>
      <c r="AE26" s="288" t="s">
        <v>93</v>
      </c>
      <c r="AF26" s="288"/>
      <c r="AG26" s="37">
        <v>30</v>
      </c>
      <c r="AH26" s="32" t="s">
        <v>88</v>
      </c>
      <c r="AI26" s="38"/>
      <c r="AJ26" s="38"/>
      <c r="AK26" s="38"/>
      <c r="AL26" s="38"/>
    </row>
    <row r="27" spans="3:38">
      <c r="C27" s="1"/>
      <c r="D27" s="7"/>
      <c r="E27" s="7"/>
      <c r="F27" s="259" t="s">
        <v>13</v>
      </c>
      <c r="G27" s="252"/>
      <c r="H27" s="252"/>
      <c r="I27" s="253"/>
      <c r="J27" s="22" t="s">
        <v>42</v>
      </c>
      <c r="K27" s="245">
        <v>1</v>
      </c>
      <c r="L27" s="246"/>
      <c r="M27" s="241" t="s">
        <v>18</v>
      </c>
      <c r="N27" s="242"/>
      <c r="O27" s="1"/>
      <c r="P27" s="1"/>
      <c r="Q27" s="1"/>
      <c r="R27" s="1"/>
      <c r="S27" s="1"/>
      <c r="T27" s="1"/>
      <c r="U27" s="1"/>
      <c r="V27" s="10"/>
      <c r="W27" s="7"/>
      <c r="X27" s="17"/>
      <c r="Y27" s="17"/>
      <c r="Z27" s="17"/>
      <c r="AA27" s="32"/>
      <c r="AB27" s="7"/>
      <c r="AC27" s="9"/>
      <c r="AD27" s="9"/>
      <c r="AE27" s="288" t="s">
        <v>131</v>
      </c>
      <c r="AF27" s="288"/>
      <c r="AG27" s="37">
        <v>60</v>
      </c>
      <c r="AH27" s="32" t="s">
        <v>132</v>
      </c>
    </row>
    <row r="28" spans="3:38" ht="13.8" thickBot="1">
      <c r="C28" s="1"/>
      <c r="D28" s="7"/>
      <c r="E28" s="7"/>
      <c r="F28" s="289" t="s">
        <v>105</v>
      </c>
      <c r="G28" s="290"/>
      <c r="H28" s="290"/>
      <c r="I28" s="291"/>
      <c r="J28" s="47" t="s">
        <v>104</v>
      </c>
      <c r="K28" s="292"/>
      <c r="L28" s="293"/>
      <c r="M28" s="294" t="s">
        <v>106</v>
      </c>
      <c r="N28" s="295"/>
      <c r="O28" s="1"/>
      <c r="P28" s="1"/>
      <c r="Q28" s="1"/>
      <c r="R28" s="1"/>
      <c r="S28" s="1"/>
      <c r="T28" s="1"/>
      <c r="U28" s="1"/>
      <c r="V28" s="10"/>
      <c r="W28" s="7"/>
      <c r="X28" s="17"/>
      <c r="Y28" s="17"/>
      <c r="Z28" s="17"/>
      <c r="AA28" s="32"/>
      <c r="AB28" s="7"/>
      <c r="AC28" s="9"/>
      <c r="AD28" s="9"/>
      <c r="AE28" s="46"/>
      <c r="AF28" s="46"/>
      <c r="AG28" s="37"/>
      <c r="AH28" s="32"/>
    </row>
    <row r="29" spans="3:38">
      <c r="C29" s="1"/>
      <c r="D29" s="8"/>
      <c r="E29" s="8"/>
      <c r="F29" s="8"/>
      <c r="G29" s="8"/>
      <c r="H29" s="8"/>
      <c r="I29" s="8"/>
      <c r="J29" s="8"/>
      <c r="K29" s="8"/>
      <c r="L29" s="8"/>
      <c r="M29" s="1"/>
      <c r="N29" s="1"/>
      <c r="O29" s="1"/>
      <c r="P29" s="1"/>
      <c r="Q29" s="1"/>
      <c r="R29" s="1"/>
      <c r="S29" s="1"/>
      <c r="T29" s="1"/>
      <c r="U29" s="1"/>
      <c r="V29" s="10"/>
      <c r="W29" s="7"/>
      <c r="X29" s="17"/>
      <c r="Y29" s="17"/>
      <c r="Z29" s="17"/>
      <c r="AA29" s="32"/>
      <c r="AB29" s="7"/>
      <c r="AC29" s="9"/>
      <c r="AD29" s="9"/>
      <c r="AE29" s="288" t="s">
        <v>94</v>
      </c>
      <c r="AF29" s="288"/>
      <c r="AG29" s="37">
        <v>60</v>
      </c>
      <c r="AH29" s="32" t="s">
        <v>88</v>
      </c>
    </row>
    <row r="30" spans="3:38" ht="14.4">
      <c r="C30" s="1"/>
      <c r="D30" s="6" t="s">
        <v>124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0"/>
      <c r="W30" s="10"/>
      <c r="X30" s="17"/>
      <c r="Y30" s="17"/>
      <c r="Z30" s="17"/>
      <c r="AA30" s="32"/>
      <c r="AB30" s="10"/>
      <c r="AC30" s="10"/>
      <c r="AD30" s="10"/>
      <c r="AE30" s="288" t="s">
        <v>95</v>
      </c>
      <c r="AF30" s="288"/>
      <c r="AG30" s="37">
        <v>30</v>
      </c>
      <c r="AH30" s="32" t="s">
        <v>88</v>
      </c>
    </row>
    <row r="31" spans="3:38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0"/>
      <c r="W31" s="10"/>
      <c r="X31" s="17"/>
      <c r="Y31" s="17"/>
      <c r="Z31" s="17"/>
      <c r="AA31" s="32"/>
      <c r="AB31" s="10"/>
      <c r="AC31" s="10"/>
      <c r="AD31" s="10"/>
      <c r="AE31" s="288" t="s">
        <v>96</v>
      </c>
      <c r="AF31" s="288"/>
      <c r="AG31" s="37">
        <v>6</v>
      </c>
      <c r="AH31" s="32" t="s">
        <v>88</v>
      </c>
    </row>
    <row r="32" spans="3:38">
      <c r="C32" s="1"/>
      <c r="D32" s="1"/>
      <c r="E32" s="1" t="s">
        <v>46</v>
      </c>
      <c r="F32" s="1"/>
      <c r="G32" s="1" t="s">
        <v>32</v>
      </c>
      <c r="H32" s="23" t="s">
        <v>45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8"/>
      <c r="W32" s="8"/>
      <c r="X32" s="17"/>
      <c r="Y32" s="17"/>
      <c r="Z32" s="17"/>
      <c r="AA32" s="32"/>
      <c r="AB32" s="10"/>
      <c r="AC32" s="10"/>
      <c r="AD32" s="10"/>
      <c r="AE32" s="288" t="s">
        <v>97</v>
      </c>
      <c r="AF32" s="288"/>
      <c r="AG32" s="37">
        <v>6</v>
      </c>
      <c r="AH32" s="32" t="s">
        <v>88</v>
      </c>
    </row>
    <row r="33" spans="3:37">
      <c r="C33" s="1"/>
      <c r="D33" s="1"/>
      <c r="E33" s="1"/>
      <c r="F33" s="12"/>
      <c r="G33" s="1" t="s">
        <v>32</v>
      </c>
      <c r="H33" s="30">
        <f>K14*K15*K16</f>
        <v>0</v>
      </c>
      <c r="I33" s="15" t="s">
        <v>143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8"/>
      <c r="W33" s="8"/>
      <c r="X33" s="17"/>
      <c r="Y33" s="17"/>
      <c r="Z33" s="17"/>
      <c r="AA33" s="32"/>
      <c r="AB33" s="10"/>
      <c r="AC33" s="10"/>
      <c r="AD33" s="10"/>
      <c r="AE33" s="288" t="s">
        <v>98</v>
      </c>
      <c r="AF33" s="288"/>
      <c r="AG33" s="37">
        <v>8</v>
      </c>
      <c r="AH33" s="32" t="s">
        <v>88</v>
      </c>
    </row>
    <row r="34" spans="3:37" ht="15.6">
      <c r="C34" s="1"/>
      <c r="D34" s="1"/>
      <c r="E34" s="1" t="s">
        <v>47</v>
      </c>
      <c r="F34" s="1"/>
      <c r="G34" s="1" t="s">
        <v>32</v>
      </c>
      <c r="H34" s="1" t="s">
        <v>144</v>
      </c>
      <c r="I34" s="1"/>
      <c r="J34" s="1"/>
      <c r="K34" s="1"/>
      <c r="L34" s="1"/>
      <c r="M34" s="1"/>
      <c r="N34" s="1"/>
      <c r="O34" s="1"/>
      <c r="P34" s="8"/>
      <c r="Q34" s="8"/>
      <c r="R34" s="8"/>
      <c r="S34" s="8"/>
      <c r="T34" s="1"/>
      <c r="U34" s="1"/>
      <c r="V34" s="8"/>
      <c r="W34" s="8"/>
      <c r="X34" s="17"/>
      <c r="Y34" s="17"/>
      <c r="Z34" s="17"/>
      <c r="AA34" s="32"/>
      <c r="AB34" s="8"/>
      <c r="AC34" s="8"/>
      <c r="AD34" s="10"/>
      <c r="AE34" s="1"/>
      <c r="AF34" s="1"/>
    </row>
    <row r="35" spans="3:37" ht="13.8" thickBot="1">
      <c r="C35" s="1"/>
      <c r="D35" s="1"/>
      <c r="E35" s="1"/>
      <c r="F35" s="1"/>
      <c r="G35" s="1" t="s">
        <v>32</v>
      </c>
      <c r="H35" s="30">
        <f>H33*K24</f>
        <v>0</v>
      </c>
      <c r="I35" s="15" t="s">
        <v>145</v>
      </c>
      <c r="J35" s="15"/>
      <c r="K35" s="1"/>
      <c r="L35" s="1"/>
      <c r="M35" s="1"/>
      <c r="N35" s="1"/>
      <c r="O35" s="1"/>
      <c r="P35" s="8"/>
      <c r="Q35" s="8"/>
      <c r="R35" s="8"/>
      <c r="S35" s="8"/>
      <c r="T35" s="1"/>
      <c r="U35" s="1"/>
      <c r="V35" s="8"/>
      <c r="W35" s="17"/>
      <c r="X35" s="17"/>
      <c r="Y35" s="17"/>
      <c r="Z35" s="17"/>
      <c r="AA35" s="32"/>
      <c r="AB35" s="8"/>
      <c r="AC35" s="8"/>
      <c r="AD35" s="10"/>
      <c r="AE35" s="1"/>
      <c r="AF35" s="1"/>
    </row>
    <row r="36" spans="3:37" ht="13.8" thickBo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18" t="s">
        <v>127</v>
      </c>
      <c r="O36" s="219"/>
      <c r="P36" s="219"/>
      <c r="Q36" s="220"/>
      <c r="R36" s="17"/>
      <c r="S36" s="17"/>
      <c r="T36" s="1"/>
      <c r="U36" s="1"/>
      <c r="V36" s="8"/>
      <c r="W36" s="18"/>
      <c r="X36" s="17"/>
      <c r="Y36" s="17"/>
      <c r="Z36" s="17"/>
      <c r="AA36" s="32"/>
      <c r="AB36" s="45"/>
      <c r="AC36" s="45"/>
      <c r="AD36" s="1"/>
      <c r="AE36" s="1"/>
      <c r="AF36" s="1"/>
    </row>
    <row r="37" spans="3:37" ht="16.8" thickTop="1" thickBo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6" t="s">
        <v>59</v>
      </c>
      <c r="O37" s="221">
        <f>H35</f>
        <v>0</v>
      </c>
      <c r="P37" s="221"/>
      <c r="Q37" s="24" t="s">
        <v>146</v>
      </c>
      <c r="R37" s="18"/>
      <c r="S37" s="19"/>
      <c r="T37" s="1"/>
      <c r="U37" s="1"/>
      <c r="V37" s="8"/>
      <c r="W37" s="8"/>
      <c r="X37" s="17"/>
      <c r="Y37" s="17"/>
      <c r="Z37" s="17"/>
      <c r="AA37" s="32"/>
      <c r="AB37" s="45"/>
      <c r="AC37" s="45"/>
      <c r="AD37" s="1"/>
      <c r="AE37" s="1"/>
      <c r="AF37" s="1"/>
    </row>
    <row r="38" spans="3:37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8"/>
      <c r="Q38" s="8"/>
      <c r="R38" s="8"/>
      <c r="S38" s="8"/>
      <c r="T38" s="1"/>
      <c r="U38" s="1"/>
      <c r="V38" s="8"/>
      <c r="W38" s="8"/>
      <c r="X38" s="17"/>
      <c r="Y38" s="17"/>
      <c r="Z38" s="17"/>
      <c r="AA38" s="32"/>
      <c r="AB38" s="45"/>
      <c r="AC38" s="45"/>
      <c r="AD38" s="1"/>
      <c r="AE38" s="1"/>
      <c r="AF38" s="1"/>
    </row>
    <row r="39" spans="3:37" ht="14.4">
      <c r="C39" s="1"/>
      <c r="D39" s="6" t="s">
        <v>122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8"/>
      <c r="X39" s="6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3:37" ht="14.4">
      <c r="C40" s="1"/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8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3:37" ht="15.6">
      <c r="C41" s="1"/>
      <c r="D41" s="1"/>
      <c r="E41" s="1" t="s">
        <v>64</v>
      </c>
      <c r="F41" s="1"/>
      <c r="G41" s="1"/>
      <c r="H41" s="1" t="s">
        <v>32</v>
      </c>
      <c r="I41" s="29" t="e">
        <f>VLOOKUP(K12,X10:AM13:AM13,5)</f>
        <v>#N/A</v>
      </c>
      <c r="J41" s="25" t="s">
        <v>66</v>
      </c>
      <c r="K41" s="1"/>
      <c r="L41" s="1"/>
      <c r="M41" s="12" t="s">
        <v>53</v>
      </c>
      <c r="N41" s="26" t="s">
        <v>70</v>
      </c>
      <c r="O41" s="1"/>
      <c r="P41" s="1"/>
      <c r="Q41" s="1"/>
      <c r="R41" s="1"/>
      <c r="S41" s="1"/>
      <c r="T41" s="1"/>
      <c r="U41" s="1"/>
      <c r="V41" s="1"/>
      <c r="W41" s="8"/>
      <c r="X41" s="49"/>
      <c r="Y41" s="50"/>
      <c r="Z41" s="10"/>
      <c r="AA41" s="10"/>
      <c r="AB41" s="10"/>
      <c r="AC41" s="10"/>
      <c r="AD41" s="10"/>
      <c r="AE41" s="10"/>
      <c r="AF41" s="51"/>
      <c r="AG41" s="49"/>
      <c r="AH41" s="52"/>
      <c r="AI41" s="10"/>
      <c r="AJ41" s="10"/>
      <c r="AK41" s="10"/>
    </row>
    <row r="42" spans="3:37" ht="15.6">
      <c r="C42" s="1"/>
      <c r="D42" s="1"/>
      <c r="E42" s="1" t="s">
        <v>63</v>
      </c>
      <c r="F42" s="1"/>
      <c r="G42" s="1"/>
      <c r="H42" s="1" t="s">
        <v>32</v>
      </c>
      <c r="I42" s="1" t="s">
        <v>65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8"/>
      <c r="X42" s="10"/>
      <c r="Y42" s="50"/>
      <c r="Z42" s="10"/>
      <c r="AA42" s="10"/>
      <c r="AB42" s="10"/>
      <c r="AC42" s="53"/>
      <c r="AD42" s="51"/>
      <c r="AE42" s="10"/>
      <c r="AF42" s="10"/>
      <c r="AG42" s="10"/>
      <c r="AH42" s="10"/>
      <c r="AI42" s="10"/>
      <c r="AJ42" s="10"/>
      <c r="AK42" s="10"/>
    </row>
    <row r="43" spans="3:37" ht="16.5" customHeight="1">
      <c r="C43" s="1"/>
      <c r="D43" s="1"/>
      <c r="E43" s="1"/>
      <c r="F43" s="1"/>
      <c r="G43" s="1"/>
      <c r="H43" s="1" t="s">
        <v>32</v>
      </c>
      <c r="I43" s="13" t="e">
        <f>I41*K13</f>
        <v>#N/A</v>
      </c>
      <c r="J43" s="25" t="s">
        <v>66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8"/>
      <c r="X43" s="10"/>
      <c r="Y43" s="10"/>
      <c r="Z43" s="10"/>
      <c r="AA43" s="10"/>
      <c r="AB43" s="10"/>
      <c r="AC43" s="10"/>
      <c r="AD43" s="10"/>
      <c r="AE43" s="10"/>
      <c r="AF43" s="10"/>
      <c r="AG43" s="49"/>
      <c r="AH43" s="52"/>
      <c r="AI43" s="10"/>
      <c r="AJ43" s="10"/>
      <c r="AK43" s="10"/>
    </row>
    <row r="44" spans="3:37">
      <c r="C44" s="1"/>
      <c r="D44" s="1"/>
      <c r="E44" s="25" t="s">
        <v>110</v>
      </c>
      <c r="F44" s="1"/>
      <c r="G44" s="1"/>
      <c r="H44" s="1" t="s">
        <v>32</v>
      </c>
      <c r="I44" s="1" t="s">
        <v>147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8"/>
      <c r="X44" s="10"/>
      <c r="Y44" s="10"/>
      <c r="Z44" s="10"/>
      <c r="AA44" s="10"/>
      <c r="AB44" s="10"/>
      <c r="AC44" s="54"/>
      <c r="AD44" s="51"/>
      <c r="AE44" s="10"/>
      <c r="AF44" s="10"/>
      <c r="AG44" s="10"/>
      <c r="AH44" s="10"/>
      <c r="AI44" s="10"/>
      <c r="AJ44" s="10"/>
      <c r="AK44" s="10"/>
    </row>
    <row r="45" spans="3:37" ht="13.5" customHeight="1" thickBot="1">
      <c r="C45" s="1"/>
      <c r="D45" s="1"/>
      <c r="E45" s="1"/>
      <c r="F45" s="1"/>
      <c r="G45" s="1"/>
      <c r="H45" s="1" t="s">
        <v>32</v>
      </c>
      <c r="I45" s="13" t="e">
        <f>I43*K28*K11</f>
        <v>#N/A</v>
      </c>
      <c r="J45" s="25" t="s">
        <v>148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8"/>
      <c r="X45" s="10"/>
      <c r="Y45" s="50"/>
      <c r="Z45" s="50"/>
      <c r="AA45" s="50"/>
      <c r="AB45" s="50"/>
      <c r="AC45" s="8"/>
      <c r="AD45" s="10"/>
      <c r="AE45" s="10"/>
      <c r="AF45" s="10"/>
      <c r="AG45" s="49"/>
      <c r="AH45" s="52"/>
      <c r="AI45" s="10"/>
      <c r="AJ45" s="10"/>
      <c r="AK45" s="10"/>
    </row>
    <row r="46" spans="3:37" ht="13.8" thickBo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18" t="s">
        <v>67</v>
      </c>
      <c r="O46" s="219"/>
      <c r="P46" s="219"/>
      <c r="Q46" s="220"/>
      <c r="R46" s="1"/>
      <c r="S46" s="1"/>
      <c r="T46" s="1"/>
      <c r="U46" s="1"/>
      <c r="V46" s="1"/>
      <c r="W46" s="8"/>
      <c r="X46" s="10"/>
      <c r="Y46" s="50"/>
      <c r="Z46" s="50"/>
      <c r="AA46" s="50"/>
      <c r="AB46" s="50"/>
      <c r="AC46" s="8"/>
      <c r="AD46" s="10"/>
      <c r="AE46" s="10"/>
      <c r="AF46" s="10"/>
      <c r="AG46" s="10"/>
      <c r="AH46" s="10"/>
      <c r="AI46" s="10"/>
      <c r="AJ46" s="10"/>
      <c r="AK46" s="10"/>
    </row>
    <row r="47" spans="3:37" ht="16.8" thickTop="1" thickBo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6" t="s">
        <v>111</v>
      </c>
      <c r="O47" s="221" t="e">
        <f>I45</f>
        <v>#N/A</v>
      </c>
      <c r="P47" s="221"/>
      <c r="Q47" s="24" t="s">
        <v>145</v>
      </c>
      <c r="R47" s="1"/>
      <c r="S47" s="1"/>
      <c r="T47" s="1"/>
      <c r="U47" s="1"/>
      <c r="V47" s="1"/>
      <c r="W47" s="8"/>
      <c r="X47" s="10"/>
      <c r="Y47" s="17"/>
      <c r="Z47" s="17"/>
      <c r="AA47" s="17"/>
      <c r="AB47" s="55"/>
      <c r="AC47" s="56"/>
      <c r="AD47" s="51"/>
      <c r="AE47" s="53"/>
      <c r="AF47" s="51"/>
      <c r="AG47" s="10"/>
      <c r="AH47" s="10"/>
      <c r="AI47" s="10"/>
      <c r="AJ47" s="10"/>
      <c r="AK47" s="10"/>
    </row>
    <row r="48" spans="3:37">
      <c r="C48" s="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7"/>
      <c r="O48" s="7"/>
      <c r="P48" s="7"/>
      <c r="Q48" s="7"/>
      <c r="R48" s="1"/>
      <c r="S48" s="1"/>
      <c r="T48" s="1"/>
      <c r="U48" s="1"/>
      <c r="V48" s="1"/>
      <c r="W48" s="8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7"/>
      <c r="AI48" s="7"/>
      <c r="AJ48" s="7"/>
      <c r="AK48" s="7"/>
    </row>
    <row r="49" spans="3:37" ht="14.4">
      <c r="C49" s="1"/>
      <c r="D49" s="6" t="s">
        <v>109</v>
      </c>
      <c r="E49" s="10"/>
      <c r="F49" s="10"/>
      <c r="G49" s="10"/>
      <c r="H49" s="10"/>
      <c r="I49" s="10"/>
      <c r="J49" s="10"/>
      <c r="K49" s="10"/>
      <c r="L49" s="10"/>
      <c r="M49" s="10"/>
      <c r="N49" s="57"/>
      <c r="O49" s="57"/>
      <c r="P49" s="57"/>
      <c r="Q49" s="58"/>
      <c r="R49" s="1"/>
      <c r="S49" s="1"/>
      <c r="T49" s="1"/>
      <c r="U49" s="1"/>
      <c r="V49" s="1"/>
      <c r="W49" s="8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57"/>
      <c r="AI49" s="57"/>
      <c r="AJ49" s="57"/>
      <c r="AK49" s="58"/>
    </row>
    <row r="50" spans="3:37" ht="15.6">
      <c r="C50" s="1"/>
      <c r="D50" s="1"/>
      <c r="E50" s="1" t="s">
        <v>112</v>
      </c>
      <c r="F50" s="1"/>
      <c r="G50" s="1"/>
      <c r="H50" s="1" t="s">
        <v>32</v>
      </c>
      <c r="I50" s="1" t="s">
        <v>129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8"/>
      <c r="X50" s="8"/>
      <c r="Y50" s="8"/>
      <c r="Z50" s="17"/>
      <c r="AA50" s="32"/>
      <c r="AB50" s="8"/>
      <c r="AC50" s="8"/>
      <c r="AD50" s="10"/>
      <c r="AE50" s="10"/>
      <c r="AF50" s="10"/>
      <c r="AG50" s="38"/>
      <c r="AH50" s="38"/>
      <c r="AI50" s="38"/>
      <c r="AJ50" s="38"/>
      <c r="AK50" s="38"/>
    </row>
    <row r="51" spans="3:37" ht="15" thickBot="1">
      <c r="C51" s="1"/>
      <c r="D51" s="59"/>
      <c r="E51" s="8"/>
      <c r="F51" s="8"/>
      <c r="G51" s="8"/>
      <c r="H51" s="1" t="s">
        <v>32</v>
      </c>
      <c r="I51" s="64" t="e">
        <f>O37+O47</f>
        <v>#N/A</v>
      </c>
      <c r="J51" s="25" t="s">
        <v>148</v>
      </c>
      <c r="K51" s="8"/>
      <c r="L51" s="8"/>
      <c r="M51" s="8"/>
      <c r="N51" s="8"/>
      <c r="O51" s="8"/>
      <c r="P51" s="8"/>
      <c r="Q51" s="8"/>
      <c r="R51" s="1"/>
      <c r="S51" s="1"/>
      <c r="T51" s="1"/>
      <c r="U51" s="1"/>
      <c r="V51" s="1"/>
      <c r="W51" s="8"/>
      <c r="X51" s="8"/>
      <c r="Y51" s="8"/>
      <c r="Z51" s="17"/>
      <c r="AA51" s="32"/>
      <c r="AB51" s="8"/>
      <c r="AC51" s="8"/>
      <c r="AD51" s="10"/>
      <c r="AE51" s="10"/>
      <c r="AF51" s="10"/>
      <c r="AG51" s="38"/>
      <c r="AH51" s="38"/>
      <c r="AI51" s="38"/>
      <c r="AJ51" s="38"/>
      <c r="AK51" s="38"/>
    </row>
    <row r="52" spans="3:37" ht="15" thickBot="1">
      <c r="C52" s="1"/>
      <c r="D52" s="59"/>
      <c r="E52" s="8"/>
      <c r="F52" s="8"/>
      <c r="G52" s="8"/>
      <c r="H52" s="8"/>
      <c r="I52" s="8"/>
      <c r="J52" s="8"/>
      <c r="K52" s="8"/>
      <c r="L52" s="8"/>
      <c r="M52" s="8"/>
      <c r="N52" s="218" t="s">
        <v>114</v>
      </c>
      <c r="O52" s="219"/>
      <c r="P52" s="219"/>
      <c r="Q52" s="220"/>
      <c r="R52" s="1"/>
      <c r="S52" s="1"/>
      <c r="T52" s="1"/>
      <c r="U52" s="1"/>
      <c r="V52" s="1"/>
      <c r="W52" s="45"/>
      <c r="X52" s="45"/>
      <c r="Y52" s="45"/>
      <c r="Z52" s="17"/>
      <c r="AA52" s="32"/>
      <c r="AB52" s="45"/>
      <c r="AC52" s="45"/>
      <c r="AD52" s="1"/>
      <c r="AE52" s="1"/>
      <c r="AF52" s="1"/>
    </row>
    <row r="53" spans="3:37" ht="16.8" thickTop="1" thickBot="1">
      <c r="C53" s="1"/>
      <c r="D53" s="8"/>
      <c r="E53" s="8"/>
      <c r="F53" s="8"/>
      <c r="G53" s="8"/>
      <c r="H53" s="8"/>
      <c r="I53" s="60"/>
      <c r="J53" s="61"/>
      <c r="K53" s="8"/>
      <c r="L53" s="8"/>
      <c r="M53" s="62"/>
      <c r="N53" s="16" t="s">
        <v>113</v>
      </c>
      <c r="O53" s="221" t="e">
        <f>I51</f>
        <v>#N/A</v>
      </c>
      <c r="P53" s="221"/>
      <c r="Q53" s="24" t="s">
        <v>146</v>
      </c>
      <c r="R53" s="1"/>
      <c r="S53" s="1"/>
      <c r="T53" s="1"/>
      <c r="U53" s="1"/>
      <c r="V53" s="1"/>
      <c r="W53" s="45"/>
      <c r="X53" s="45"/>
      <c r="Y53" s="45"/>
      <c r="Z53" s="45"/>
      <c r="AA53" s="45"/>
      <c r="AB53" s="45"/>
      <c r="AC53" s="45"/>
      <c r="AD53" s="1"/>
      <c r="AE53" s="1"/>
      <c r="AF53" s="1"/>
    </row>
    <row r="54" spans="3:37">
      <c r="C54" s="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"/>
      <c r="S54" s="1"/>
      <c r="T54" s="1"/>
      <c r="U54" s="1"/>
      <c r="V54" s="1"/>
      <c r="W54" s="45"/>
      <c r="X54" s="45"/>
      <c r="Y54" s="45"/>
      <c r="Z54" s="45"/>
      <c r="AA54" s="45"/>
      <c r="AB54" s="45"/>
      <c r="AC54" s="45"/>
      <c r="AD54" s="1"/>
      <c r="AE54" s="1"/>
      <c r="AF54" s="1"/>
    </row>
    <row r="55" spans="3:37" ht="14.4">
      <c r="C55" s="1"/>
      <c r="D55" s="6" t="s">
        <v>125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5"/>
      <c r="X55" s="45"/>
      <c r="Y55" s="45"/>
      <c r="Z55" s="45"/>
      <c r="AA55" s="45"/>
      <c r="AB55" s="45"/>
      <c r="AC55" s="45"/>
      <c r="AD55" s="1"/>
      <c r="AE55" s="1"/>
      <c r="AF55" s="1"/>
    </row>
    <row r="56" spans="3:37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5"/>
      <c r="X56" s="45"/>
      <c r="Y56" s="45"/>
      <c r="Z56" s="45"/>
      <c r="AA56" s="45"/>
      <c r="AB56" s="45"/>
      <c r="AC56" s="45"/>
      <c r="AD56" s="1"/>
      <c r="AE56" s="1"/>
      <c r="AF56" s="1"/>
    </row>
    <row r="57" spans="3:37" ht="15.6">
      <c r="C57" s="1"/>
      <c r="D57" s="12"/>
      <c r="E57" s="3" t="s">
        <v>50</v>
      </c>
      <c r="F57" s="1"/>
      <c r="G57" s="1"/>
      <c r="H57" s="1" t="s">
        <v>32</v>
      </c>
      <c r="I57" s="1" t="s">
        <v>133</v>
      </c>
      <c r="J57" s="1"/>
      <c r="K57" s="1"/>
      <c r="L57" s="25"/>
      <c r="M57" s="12" t="s">
        <v>53</v>
      </c>
      <c r="N57" s="26" t="s">
        <v>134</v>
      </c>
      <c r="O57" s="1"/>
      <c r="P57" s="1"/>
      <c r="Q57" s="1"/>
      <c r="R57" s="1"/>
      <c r="S57" s="1"/>
      <c r="T57" s="1"/>
      <c r="U57" s="1"/>
      <c r="V57" s="66" t="s">
        <v>130</v>
      </c>
      <c r="W57" s="45"/>
      <c r="X57" s="45"/>
      <c r="Y57" s="45"/>
      <c r="Z57" s="45"/>
      <c r="AA57" s="45"/>
      <c r="AB57" s="45"/>
      <c r="AC57" s="45"/>
      <c r="AD57" s="1"/>
      <c r="AE57" s="1"/>
      <c r="AF57" s="1"/>
    </row>
    <row r="58" spans="3:37">
      <c r="C58" s="1"/>
      <c r="D58" s="1"/>
      <c r="E58" s="3"/>
      <c r="F58" s="1"/>
      <c r="G58" s="1"/>
      <c r="H58" s="1" t="s">
        <v>32</v>
      </c>
      <c r="I58" s="14">
        <f>K10*0.005*K28</f>
        <v>0</v>
      </c>
      <c r="J58" s="25" t="s">
        <v>51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5"/>
      <c r="X58" s="45"/>
      <c r="Y58" s="45"/>
      <c r="Z58" s="45"/>
      <c r="AA58" s="45"/>
      <c r="AB58" s="45" t="s">
        <v>135</v>
      </c>
      <c r="AC58" s="45"/>
      <c r="AD58" s="1"/>
      <c r="AE58" s="1"/>
      <c r="AF58" s="1"/>
    </row>
    <row r="59" spans="3:37" ht="15.6">
      <c r="C59" s="1"/>
      <c r="D59" s="1"/>
      <c r="E59" s="1" t="s">
        <v>54</v>
      </c>
      <c r="F59" s="1"/>
      <c r="G59" s="1"/>
      <c r="H59" s="1" t="s">
        <v>32</v>
      </c>
      <c r="I59" s="1" t="s">
        <v>57</v>
      </c>
      <c r="J59" s="1"/>
      <c r="K59" s="1"/>
      <c r="L59" s="1"/>
      <c r="M59" s="12" t="s">
        <v>53</v>
      </c>
      <c r="N59" s="26" t="s">
        <v>58</v>
      </c>
      <c r="O59" s="1"/>
      <c r="P59" s="1"/>
      <c r="Q59" s="1"/>
      <c r="R59" s="1"/>
      <c r="S59" s="1"/>
      <c r="T59" s="1"/>
      <c r="U59" s="1"/>
      <c r="V59" s="1" t="s">
        <v>139</v>
      </c>
      <c r="W59" s="45"/>
      <c r="X59" s="45"/>
      <c r="Y59" s="45"/>
      <c r="Z59" s="45"/>
      <c r="AA59" s="45"/>
      <c r="AB59" s="45"/>
      <c r="AC59" s="45"/>
      <c r="AD59" s="1"/>
      <c r="AE59" s="1"/>
      <c r="AF59" s="1"/>
    </row>
    <row r="60" spans="3:37">
      <c r="C60" s="1"/>
      <c r="D60" s="1"/>
      <c r="E60" s="1"/>
      <c r="F60" s="1"/>
      <c r="G60" s="1"/>
      <c r="H60" s="1" t="s">
        <v>32</v>
      </c>
      <c r="I60" s="29">
        <f>((K18*3.1415926535*K19)+((K17+M17)*2)*K19)*K23*(K20-K25)</f>
        <v>0</v>
      </c>
      <c r="J60" s="25" t="s">
        <v>15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140</v>
      </c>
      <c r="W60" s="45"/>
      <c r="X60" s="45"/>
      <c r="Y60" s="45"/>
      <c r="Z60" s="45"/>
      <c r="AA60" s="45"/>
      <c r="AB60" s="70" t="s">
        <v>136</v>
      </c>
      <c r="AC60" s="67"/>
      <c r="AD60" s="68">
        <v>0.01</v>
      </c>
      <c r="AE60" s="1"/>
      <c r="AF60" s="1"/>
    </row>
    <row r="61" spans="3:37" ht="15.6">
      <c r="C61" s="1"/>
      <c r="D61" s="1"/>
      <c r="E61" s="222" t="s">
        <v>121</v>
      </c>
      <c r="F61" s="222"/>
      <c r="G61" s="222"/>
      <c r="H61" s="222" t="s">
        <v>32</v>
      </c>
      <c r="I61" s="42" t="s">
        <v>107</v>
      </c>
      <c r="J61" s="28"/>
      <c r="K61" s="1"/>
      <c r="L61" s="1"/>
      <c r="M61" s="12"/>
      <c r="N61" s="26"/>
      <c r="O61" s="1"/>
      <c r="P61" s="1"/>
      <c r="Q61" s="1"/>
      <c r="R61" s="1"/>
      <c r="S61" s="1"/>
      <c r="T61" s="1"/>
      <c r="U61" s="1"/>
      <c r="V61" s="1" t="s">
        <v>141</v>
      </c>
      <c r="W61" s="45"/>
      <c r="X61" s="45"/>
      <c r="Y61" s="45"/>
      <c r="Z61" s="45"/>
      <c r="AA61" s="45"/>
      <c r="AB61" s="70" t="s">
        <v>137</v>
      </c>
      <c r="AC61" s="45"/>
      <c r="AD61" s="69">
        <v>5.0000000000000001E-3</v>
      </c>
      <c r="AE61" s="1"/>
      <c r="AF61" s="1"/>
    </row>
    <row r="62" spans="3:37" ht="15.6">
      <c r="C62" s="1"/>
      <c r="D62" s="1"/>
      <c r="E62" s="222"/>
      <c r="F62" s="222"/>
      <c r="G62" s="222"/>
      <c r="H62" s="222"/>
      <c r="I62" s="45" t="s">
        <v>108</v>
      </c>
      <c r="J62" s="1"/>
      <c r="K62" s="43"/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142</v>
      </c>
      <c r="W62" s="45"/>
      <c r="X62" s="45"/>
      <c r="Y62" s="45"/>
      <c r="Z62" s="45"/>
      <c r="AA62" s="45"/>
      <c r="AB62" s="70" t="s">
        <v>138</v>
      </c>
      <c r="AC62" s="45"/>
      <c r="AD62" s="68">
        <v>0.02</v>
      </c>
      <c r="AE62" s="1"/>
      <c r="AF62" s="1"/>
    </row>
    <row r="63" spans="3:37" ht="13.8" thickBot="1">
      <c r="C63" s="1"/>
      <c r="D63" s="1"/>
      <c r="E63" s="27"/>
      <c r="F63" s="27"/>
      <c r="G63" s="27"/>
      <c r="H63" s="48" t="s">
        <v>32</v>
      </c>
      <c r="I63" s="13">
        <f>(1000*(I58+I60))/(0.33*(K25-K26))</f>
        <v>0</v>
      </c>
      <c r="J63" s="25" t="s">
        <v>149</v>
      </c>
      <c r="K63" s="14"/>
      <c r="L63" s="25"/>
      <c r="M63" s="1"/>
      <c r="N63" s="1"/>
      <c r="O63" s="1"/>
      <c r="P63" s="1"/>
      <c r="Q63" s="1"/>
      <c r="R63" s="10"/>
      <c r="S63" s="1"/>
      <c r="T63" s="1"/>
      <c r="U63" s="1"/>
      <c r="V63" s="1"/>
      <c r="W63" s="45"/>
      <c r="X63" s="45"/>
      <c r="Y63" s="45"/>
      <c r="Z63" s="45"/>
      <c r="AA63" s="45"/>
      <c r="AB63" s="45"/>
      <c r="AC63" s="45"/>
      <c r="AD63" s="1"/>
      <c r="AE63" s="1"/>
      <c r="AF63" s="1"/>
    </row>
    <row r="64" spans="3:37" ht="13.8" thickBo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18" t="s">
        <v>126</v>
      </c>
      <c r="O64" s="219"/>
      <c r="P64" s="219"/>
      <c r="Q64" s="220"/>
      <c r="R64" s="10"/>
      <c r="S64" s="1"/>
      <c r="T64" s="1"/>
      <c r="U64" s="1"/>
      <c r="V64" s="1"/>
      <c r="W64" s="45"/>
      <c r="X64" s="45"/>
      <c r="Y64" s="45"/>
      <c r="Z64" s="45"/>
      <c r="AA64" s="45"/>
      <c r="AB64" s="45"/>
      <c r="AC64" s="45"/>
      <c r="AD64" s="1"/>
      <c r="AE64" s="1"/>
      <c r="AF64" s="1"/>
    </row>
    <row r="65" spans="3:32" ht="16.8" thickTop="1" thickBo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6" t="s">
        <v>120</v>
      </c>
      <c r="O65" s="221">
        <f>I63</f>
        <v>0</v>
      </c>
      <c r="P65" s="221"/>
      <c r="Q65" s="24" t="s">
        <v>146</v>
      </c>
      <c r="R65" s="10"/>
      <c r="S65" s="1"/>
      <c r="T65" s="1"/>
      <c r="U65" s="1"/>
      <c r="V65" s="1"/>
      <c r="W65" s="45"/>
      <c r="X65" s="45"/>
      <c r="Y65" s="45"/>
      <c r="Z65" s="45"/>
      <c r="AA65" s="45"/>
      <c r="AB65" s="45"/>
      <c r="AC65" s="45"/>
      <c r="AD65" s="1"/>
      <c r="AE65" s="1"/>
      <c r="AF65" s="1"/>
    </row>
    <row r="66" spans="3:32">
      <c r="C66" s="1"/>
      <c r="D66" s="45"/>
      <c r="E66" s="45"/>
      <c r="F66" s="45"/>
      <c r="G66" s="45"/>
      <c r="H66" s="45"/>
      <c r="I66" s="45"/>
      <c r="J66" s="45"/>
      <c r="K66" s="45"/>
      <c r="L66" s="8"/>
      <c r="M66" s="8"/>
      <c r="N66" s="18"/>
      <c r="O66" s="18"/>
      <c r="P66" s="18"/>
      <c r="Q66" s="19"/>
      <c r="R66" s="10"/>
      <c r="S66" s="1"/>
      <c r="T66" s="1"/>
      <c r="U66" s="1"/>
      <c r="V66" s="1"/>
      <c r="W66" s="45"/>
      <c r="X66" s="45"/>
      <c r="Y66" s="45"/>
      <c r="Z66" s="45"/>
      <c r="AA66" s="45"/>
      <c r="AB66" s="45"/>
      <c r="AC66" s="45"/>
      <c r="AD66" s="1"/>
      <c r="AE66" s="1"/>
      <c r="AF66" s="1"/>
    </row>
    <row r="67" spans="3:32">
      <c r="C67" s="1"/>
      <c r="D67" s="1"/>
      <c r="E67" s="1"/>
      <c r="F67" s="1"/>
      <c r="G67" s="1"/>
      <c r="H67" s="1"/>
      <c r="I67" s="1"/>
      <c r="J67" s="1"/>
      <c r="K67" s="1"/>
      <c r="L67" s="10"/>
      <c r="M67" s="10"/>
      <c r="N67" s="10"/>
      <c r="O67" s="10"/>
      <c r="P67" s="10"/>
      <c r="Q67" s="10"/>
      <c r="R67" s="10"/>
      <c r="S67" s="1"/>
      <c r="T67" s="1"/>
      <c r="U67" s="1"/>
      <c r="V67" s="1"/>
      <c r="W67" s="45"/>
      <c r="X67" s="45"/>
      <c r="Y67" s="45"/>
      <c r="Z67" s="45"/>
      <c r="AA67" s="45"/>
      <c r="AB67" s="45"/>
      <c r="AC67" s="45"/>
      <c r="AD67" s="1"/>
      <c r="AE67" s="1"/>
      <c r="AF67" s="1"/>
    </row>
    <row r="68" spans="3:32" ht="14.4">
      <c r="C68" s="1"/>
      <c r="D68" s="6" t="s">
        <v>128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5"/>
      <c r="X68" s="45"/>
      <c r="Y68" s="45"/>
      <c r="Z68" s="45"/>
      <c r="AA68" s="45"/>
      <c r="AB68" s="45"/>
      <c r="AC68" s="45"/>
      <c r="AD68" s="1"/>
      <c r="AE68" s="1"/>
      <c r="AF68" s="1"/>
    </row>
    <row r="69" spans="3:3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5"/>
      <c r="X69" s="45"/>
      <c r="Y69" s="45"/>
      <c r="Z69" s="45"/>
      <c r="AA69" s="45"/>
      <c r="AB69" s="45"/>
      <c r="AC69" s="45"/>
      <c r="AD69" s="1"/>
      <c r="AE69" s="1"/>
      <c r="AF69" s="1"/>
    </row>
    <row r="70" spans="3:32">
      <c r="C70" s="1"/>
      <c r="D70" s="1"/>
      <c r="E70" s="8" t="s">
        <v>115</v>
      </c>
      <c r="F70" s="8"/>
      <c r="G70" s="8"/>
      <c r="H70" s="8"/>
      <c r="I70" s="8"/>
      <c r="J70" s="8"/>
      <c r="K70" s="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5"/>
      <c r="X70" s="45"/>
      <c r="Y70" s="45"/>
      <c r="Z70" s="45"/>
      <c r="AA70" s="45"/>
      <c r="AB70" s="45"/>
      <c r="AC70" s="45"/>
      <c r="AD70" s="1"/>
      <c r="AE70" s="1"/>
      <c r="AF70" s="1"/>
    </row>
    <row r="71" spans="3:32">
      <c r="C71" s="1"/>
      <c r="D71" s="1"/>
      <c r="E71" s="8" t="s">
        <v>123</v>
      </c>
      <c r="F71" s="8"/>
      <c r="G71" s="8"/>
      <c r="H71" s="8"/>
      <c r="I71" s="63"/>
      <c r="J71" s="61"/>
      <c r="K71" s="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5"/>
      <c r="X71" s="45"/>
      <c r="Y71" s="45"/>
      <c r="Z71" s="45"/>
      <c r="AA71" s="45"/>
      <c r="AB71" s="45"/>
      <c r="AC71" s="45"/>
      <c r="AD71" s="1"/>
      <c r="AE71" s="1"/>
      <c r="AF71" s="1"/>
    </row>
    <row r="72" spans="3:3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7"/>
      <c r="O72" s="17"/>
      <c r="P72" s="17"/>
      <c r="Q72" s="17"/>
      <c r="R72" s="1"/>
      <c r="S72" s="1"/>
      <c r="T72" s="1"/>
      <c r="U72" s="1"/>
      <c r="V72" s="1"/>
      <c r="W72" s="45"/>
      <c r="X72" s="45"/>
      <c r="Y72" s="45"/>
      <c r="Z72" s="45"/>
      <c r="AA72" s="45"/>
      <c r="AB72" s="45"/>
      <c r="AC72" s="45"/>
      <c r="AD72" s="1"/>
      <c r="AE72" s="1"/>
      <c r="AF72" s="1"/>
    </row>
    <row r="73" spans="3:32">
      <c r="C73" s="1"/>
      <c r="D73" s="1"/>
      <c r="E73" s="1" t="s">
        <v>116</v>
      </c>
      <c r="F73" s="1"/>
      <c r="G73" s="1"/>
      <c r="H73" s="48" t="s">
        <v>32</v>
      </c>
      <c r="I73" s="30" t="e">
        <f>MAX(O53,O65)</f>
        <v>#N/A</v>
      </c>
      <c r="J73" s="2" t="s">
        <v>117</v>
      </c>
      <c r="K73" s="1" t="s">
        <v>118</v>
      </c>
      <c r="L73" s="1"/>
      <c r="M73" s="1"/>
      <c r="N73" s="18"/>
      <c r="O73" s="18"/>
      <c r="P73" s="18"/>
      <c r="Q73" s="1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3:32" ht="13.8" thickBot="1">
      <c r="C74" s="1"/>
      <c r="D74" s="1"/>
      <c r="E74" s="1"/>
      <c r="F74" s="1"/>
      <c r="G74" s="1"/>
      <c r="H74" s="1" t="s">
        <v>119</v>
      </c>
      <c r="I74" s="65" t="e">
        <f>I73*K27</f>
        <v>#N/A</v>
      </c>
      <c r="J74" s="25" t="s">
        <v>148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3:32" ht="13.8" thickBo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18" t="s">
        <v>69</v>
      </c>
      <c r="O75" s="219"/>
      <c r="P75" s="219"/>
      <c r="Q75" s="220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3:32" ht="14.4" thickTop="1" thickBo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6" t="s">
        <v>68</v>
      </c>
      <c r="O76" s="221" t="e">
        <f>I74</f>
        <v>#N/A</v>
      </c>
      <c r="P76" s="221"/>
      <c r="Q76" s="24" t="s">
        <v>146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3:3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3:3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3:3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3:3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3:3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3:3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3:3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3:3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</sheetData>
  <mergeCells count="115">
    <mergeCell ref="AE22:AF22"/>
    <mergeCell ref="AE23:AF23"/>
    <mergeCell ref="AE24:AF24"/>
    <mergeCell ref="AE25:AF25"/>
    <mergeCell ref="K24:L24"/>
    <mergeCell ref="AE26:AF26"/>
    <mergeCell ref="AE27:AF27"/>
    <mergeCell ref="N36:Q36"/>
    <mergeCell ref="AE29:AF29"/>
    <mergeCell ref="AE30:AF30"/>
    <mergeCell ref="O37:P37"/>
    <mergeCell ref="F27:I27"/>
    <mergeCell ref="M27:N27"/>
    <mergeCell ref="J21:J23"/>
    <mergeCell ref="H16:I16"/>
    <mergeCell ref="H15:I15"/>
    <mergeCell ref="AE31:AF31"/>
    <mergeCell ref="AE32:AF32"/>
    <mergeCell ref="AE33:AF33"/>
    <mergeCell ref="F28:I28"/>
    <mergeCell ref="K28:L28"/>
    <mergeCell ref="M28:N28"/>
    <mergeCell ref="K27:L27"/>
    <mergeCell ref="X15:Y15"/>
    <mergeCell ref="Z15:AA15"/>
    <mergeCell ref="F17:G23"/>
    <mergeCell ref="H17:I17"/>
    <mergeCell ref="J17:J18"/>
    <mergeCell ref="H21:I21"/>
    <mergeCell ref="H22:I22"/>
    <mergeCell ref="AE21:AF21"/>
    <mergeCell ref="M18:N18"/>
    <mergeCell ref="M19:N19"/>
    <mergeCell ref="H19:I19"/>
    <mergeCell ref="H23:I23"/>
    <mergeCell ref="H18:I18"/>
    <mergeCell ref="F25:I25"/>
    <mergeCell ref="F26:I26"/>
    <mergeCell ref="M26:N26"/>
    <mergeCell ref="K20:L20"/>
    <mergeCell ref="F24:I24"/>
    <mergeCell ref="M24:N24"/>
    <mergeCell ref="M23:N23"/>
    <mergeCell ref="M25:N25"/>
    <mergeCell ref="K21:N21"/>
    <mergeCell ref="M22:N22"/>
    <mergeCell ref="K22:L22"/>
    <mergeCell ref="H20:I20"/>
    <mergeCell ref="M20:N20"/>
    <mergeCell ref="K23:L23"/>
    <mergeCell ref="K25:L25"/>
    <mergeCell ref="K26:L26"/>
    <mergeCell ref="X14:AA14"/>
    <mergeCell ref="AB14:AE14"/>
    <mergeCell ref="AF14:AI14"/>
    <mergeCell ref="AJ14:AM14"/>
    <mergeCell ref="X16:Y16"/>
    <mergeCell ref="X17:Y17"/>
    <mergeCell ref="Z16:AA16"/>
    <mergeCell ref="Z17:AA17"/>
    <mergeCell ref="AF13:AI13"/>
    <mergeCell ref="AJ13:AM13"/>
    <mergeCell ref="F5:P6"/>
    <mergeCell ref="K15:L15"/>
    <mergeCell ref="K16:L16"/>
    <mergeCell ref="K18:L18"/>
    <mergeCell ref="K19:L19"/>
    <mergeCell ref="X9:AA9"/>
    <mergeCell ref="AB9:AE9"/>
    <mergeCell ref="AF9:AI9"/>
    <mergeCell ref="K10:L10"/>
    <mergeCell ref="K11:L11"/>
    <mergeCell ref="K12:L12"/>
    <mergeCell ref="K14:L14"/>
    <mergeCell ref="H14:I14"/>
    <mergeCell ref="F9:I9"/>
    <mergeCell ref="F10:I10"/>
    <mergeCell ref="F11:I11"/>
    <mergeCell ref="F14:G16"/>
    <mergeCell ref="M14:N14"/>
    <mergeCell ref="M15:N15"/>
    <mergeCell ref="M16:N16"/>
    <mergeCell ref="F12:I12"/>
    <mergeCell ref="F13:I13"/>
    <mergeCell ref="AB12:AE12"/>
    <mergeCell ref="AF12:AI12"/>
    <mergeCell ref="AJ9:AM9"/>
    <mergeCell ref="X10:AA10"/>
    <mergeCell ref="AB10:AE10"/>
    <mergeCell ref="AF10:AI10"/>
    <mergeCell ref="AJ10:AM10"/>
    <mergeCell ref="M13:N13"/>
    <mergeCell ref="X13:AA13"/>
    <mergeCell ref="AB13:AE13"/>
    <mergeCell ref="X11:AA11"/>
    <mergeCell ref="AB11:AE11"/>
    <mergeCell ref="AF11:AI11"/>
    <mergeCell ref="AJ11:AM11"/>
    <mergeCell ref="X12:AA12"/>
    <mergeCell ref="K9:N9"/>
    <mergeCell ref="M10:N10"/>
    <mergeCell ref="M11:N11"/>
    <mergeCell ref="M12:N12"/>
    <mergeCell ref="K13:L13"/>
    <mergeCell ref="AJ12:AM12"/>
    <mergeCell ref="N75:Q75"/>
    <mergeCell ref="O76:P76"/>
    <mergeCell ref="N46:Q46"/>
    <mergeCell ref="O47:P47"/>
    <mergeCell ref="N52:Q52"/>
    <mergeCell ref="O53:P53"/>
    <mergeCell ref="E61:G62"/>
    <mergeCell ref="H61:H62"/>
    <mergeCell ref="N64:Q64"/>
    <mergeCell ref="O65:P65"/>
  </mergeCells>
  <phoneticPr fontId="1"/>
  <dataValidations count="2">
    <dataValidation type="list" allowBlank="1" showInputMessage="1" showErrorMessage="1" sqref="K12:L12" xr:uid="{00000000-0002-0000-0100-000000000000}">
      <formula1>"13A,LPG,A重油,灯油"</formula1>
    </dataValidation>
    <dataValidation type="list" allowBlank="1" showInputMessage="1" showErrorMessage="1" sqref="K21:N21" xr:uid="{00000000-0002-0000-0100-000001000000}">
      <formula1>"グラスウール,ロックウール"</formula1>
    </dataValidation>
  </dataValidations>
  <pageMargins left="1.1811023622047245" right="0" top="0" bottom="0" header="0.31496062992125984" footer="0.31496062992125984"/>
  <pageSetup paperSize="9" scale="82" orientation="portrait" r:id="rId1"/>
  <rowBreaks count="1" manualBreakCount="1">
    <brk id="77" min="2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M74"/>
  <sheetViews>
    <sheetView view="pageBreakPreview" zoomScale="115" zoomScaleNormal="100" zoomScaleSheetLayoutView="115" workbookViewId="0">
      <selection activeCell="K16" sqref="K16:L16"/>
    </sheetView>
  </sheetViews>
  <sheetFormatPr defaultColWidth="5.109375" defaultRowHeight="13.2"/>
  <cols>
    <col min="7" max="7" width="5.33203125" customWidth="1"/>
    <col min="8" max="8" width="5.88671875" bestFit="1" customWidth="1"/>
    <col min="9" max="9" width="7.33203125" bestFit="1" customWidth="1"/>
    <col min="10" max="10" width="5.6640625" customWidth="1"/>
    <col min="11" max="11" width="5.109375" customWidth="1"/>
    <col min="25" max="25" width="8.109375" bestFit="1" customWidth="1"/>
    <col min="27" max="27" width="5.6640625" bestFit="1" customWidth="1"/>
    <col min="28" max="28" width="5.88671875" customWidth="1"/>
  </cols>
  <sheetData>
    <row r="3" spans="3:39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3:39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3:39">
      <c r="C5" s="1"/>
      <c r="D5" s="1"/>
      <c r="E5" s="1"/>
      <c r="F5" s="213" t="s">
        <v>170</v>
      </c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3:39" ht="13.5" customHeight="1">
      <c r="C6" s="1"/>
      <c r="D6" s="4"/>
      <c r="E6" s="5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3:39" ht="13.5" customHeight="1">
      <c r="C7" s="1"/>
      <c r="D7" s="7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6"/>
      <c r="AH7" s="96"/>
      <c r="AI7" s="96"/>
      <c r="AJ7" s="96"/>
      <c r="AK7" s="96"/>
      <c r="AL7" s="96"/>
      <c r="AM7" s="96"/>
    </row>
    <row r="8" spans="3:39" ht="13.5" customHeight="1" thickBot="1">
      <c r="C8" s="1"/>
      <c r="D8" s="6" t="s">
        <v>24</v>
      </c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6"/>
      <c r="AH8" s="96"/>
      <c r="AI8" s="96"/>
      <c r="AJ8" s="96"/>
      <c r="AK8" s="96"/>
      <c r="AL8" s="96"/>
      <c r="AM8" s="96"/>
    </row>
    <row r="9" spans="3:39" ht="13.8" thickBot="1">
      <c r="C9" s="1"/>
      <c r="D9" s="7"/>
      <c r="E9" s="7"/>
      <c r="F9" s="254" t="s">
        <v>0</v>
      </c>
      <c r="G9" s="235"/>
      <c r="H9" s="235"/>
      <c r="I9" s="255"/>
      <c r="J9" s="20" t="s">
        <v>34</v>
      </c>
      <c r="K9" s="234" t="s">
        <v>14</v>
      </c>
      <c r="L9" s="235"/>
      <c r="M9" s="235"/>
      <c r="N9" s="236"/>
      <c r="O9" s="1"/>
      <c r="P9" s="1"/>
      <c r="Q9" s="1"/>
      <c r="R9" s="1"/>
      <c r="S9" s="1"/>
      <c r="T9" s="1"/>
      <c r="U9" s="307" t="s">
        <v>171</v>
      </c>
      <c r="V9" s="307"/>
      <c r="W9" s="307"/>
      <c r="X9" s="307"/>
      <c r="Y9" s="308" t="s">
        <v>172</v>
      </c>
      <c r="Z9" s="308"/>
      <c r="AA9" s="308" t="s">
        <v>173</v>
      </c>
      <c r="AB9" s="308"/>
      <c r="AC9" s="308" t="s">
        <v>174</v>
      </c>
      <c r="AD9" s="308"/>
      <c r="AE9" s="97"/>
      <c r="AF9" s="98"/>
      <c r="AG9" s="98"/>
      <c r="AH9" s="98"/>
      <c r="AI9" s="98"/>
      <c r="AJ9" s="98"/>
      <c r="AK9" s="98"/>
      <c r="AL9" s="98"/>
      <c r="AM9" s="98"/>
    </row>
    <row r="10" spans="3:39" ht="16.2" thickTop="1">
      <c r="C10" s="1"/>
      <c r="D10" s="7"/>
      <c r="E10" s="7"/>
      <c r="F10" s="309" t="s">
        <v>175</v>
      </c>
      <c r="G10" s="310"/>
      <c r="H10" s="310"/>
      <c r="I10" s="311"/>
      <c r="J10" s="99" t="s">
        <v>176</v>
      </c>
      <c r="K10" s="250"/>
      <c r="L10" s="251"/>
      <c r="M10" s="237" t="s">
        <v>177</v>
      </c>
      <c r="N10" s="238"/>
      <c r="O10" s="1"/>
      <c r="P10" s="1"/>
      <c r="Q10" s="1"/>
      <c r="R10" s="1"/>
      <c r="S10" s="1"/>
      <c r="T10" s="1"/>
      <c r="U10" s="307" t="s">
        <v>178</v>
      </c>
      <c r="V10" s="307"/>
      <c r="W10" s="307"/>
      <c r="X10" s="307"/>
      <c r="Y10" s="312" t="s">
        <v>179</v>
      </c>
      <c r="Z10" s="312"/>
      <c r="AA10" s="313">
        <v>2</v>
      </c>
      <c r="AB10" s="313"/>
      <c r="AC10" s="314">
        <v>0.7</v>
      </c>
      <c r="AD10" s="314"/>
      <c r="AE10" s="97"/>
      <c r="AF10" s="97"/>
      <c r="AG10" s="97"/>
      <c r="AH10" s="97"/>
      <c r="AI10" s="97"/>
      <c r="AJ10" s="97"/>
      <c r="AK10" s="97"/>
      <c r="AL10" s="97"/>
      <c r="AM10" s="97"/>
    </row>
    <row r="11" spans="3:39" ht="15.6">
      <c r="C11" s="1"/>
      <c r="D11" s="7"/>
      <c r="E11" s="7"/>
      <c r="F11" s="259" t="s">
        <v>151</v>
      </c>
      <c r="G11" s="252"/>
      <c r="H11" s="252"/>
      <c r="I11" s="253"/>
      <c r="J11" s="100" t="s">
        <v>180</v>
      </c>
      <c r="K11" s="245"/>
      <c r="L11" s="246"/>
      <c r="M11" s="241" t="s">
        <v>181</v>
      </c>
      <c r="N11" s="242"/>
      <c r="O11" s="1"/>
      <c r="P11" s="1"/>
      <c r="Q11" s="1"/>
      <c r="R11" s="1"/>
      <c r="S11" s="1"/>
      <c r="T11" s="1"/>
      <c r="U11" s="307"/>
      <c r="V11" s="307"/>
      <c r="W11" s="307"/>
      <c r="X11" s="307"/>
      <c r="Y11" s="312" t="s">
        <v>182</v>
      </c>
      <c r="Z11" s="312"/>
      <c r="AA11" s="313">
        <v>3</v>
      </c>
      <c r="AB11" s="313"/>
      <c r="AC11" s="314">
        <v>0.7</v>
      </c>
      <c r="AD11" s="314"/>
      <c r="AE11" s="97"/>
      <c r="AF11" s="97"/>
      <c r="AG11" s="97"/>
      <c r="AH11" s="97"/>
      <c r="AI11" s="97"/>
      <c r="AJ11" s="97"/>
      <c r="AK11" s="97"/>
      <c r="AL11" s="97"/>
      <c r="AM11" s="97"/>
    </row>
    <row r="12" spans="3:39" ht="15.6">
      <c r="C12" s="1"/>
      <c r="D12" s="7"/>
      <c r="E12" s="7"/>
      <c r="F12" s="300" t="s">
        <v>183</v>
      </c>
      <c r="G12" s="301"/>
      <c r="H12" s="261" t="s">
        <v>184</v>
      </c>
      <c r="I12" s="262"/>
      <c r="J12" s="22" t="s">
        <v>185</v>
      </c>
      <c r="K12" s="245">
        <v>3</v>
      </c>
      <c r="L12" s="246"/>
      <c r="M12" s="241" t="s">
        <v>186</v>
      </c>
      <c r="N12" s="242"/>
      <c r="O12" s="1"/>
      <c r="P12" s="1"/>
      <c r="Q12" s="1"/>
      <c r="R12" s="1"/>
      <c r="S12" s="1"/>
      <c r="T12" s="1"/>
      <c r="U12" s="307"/>
      <c r="V12" s="307"/>
      <c r="W12" s="307"/>
      <c r="X12" s="307"/>
      <c r="Y12" s="312" t="s">
        <v>187</v>
      </c>
      <c r="Z12" s="312"/>
      <c r="AA12" s="313">
        <v>3</v>
      </c>
      <c r="AB12" s="313"/>
      <c r="AC12" s="314">
        <v>0.7</v>
      </c>
      <c r="AD12" s="314"/>
      <c r="AE12" s="97"/>
      <c r="AF12" s="97"/>
      <c r="AG12" s="97"/>
      <c r="AH12" s="97"/>
      <c r="AI12" s="97"/>
      <c r="AJ12" s="97"/>
      <c r="AK12" s="97"/>
      <c r="AL12" s="97"/>
      <c r="AM12" s="97"/>
    </row>
    <row r="13" spans="3:39" ht="15.6">
      <c r="C13" s="1"/>
      <c r="D13" s="7"/>
      <c r="E13" s="7"/>
      <c r="F13" s="302"/>
      <c r="G13" s="303"/>
      <c r="H13" s="261" t="s">
        <v>188</v>
      </c>
      <c r="I13" s="262"/>
      <c r="J13" s="22" t="s">
        <v>189</v>
      </c>
      <c r="K13" s="243">
        <v>0.35</v>
      </c>
      <c r="L13" s="244"/>
      <c r="M13" s="229" t="s">
        <v>17</v>
      </c>
      <c r="N13" s="230"/>
      <c r="O13" s="1"/>
      <c r="P13" s="1"/>
      <c r="Q13" s="1"/>
      <c r="R13" s="1"/>
      <c r="S13" s="1"/>
      <c r="T13" s="1"/>
      <c r="U13" s="307" t="s">
        <v>190</v>
      </c>
      <c r="V13" s="307"/>
      <c r="W13" s="307"/>
      <c r="X13" s="307"/>
      <c r="Y13" s="312" t="s">
        <v>179</v>
      </c>
      <c r="Z13" s="312"/>
      <c r="AA13" s="313">
        <v>2</v>
      </c>
      <c r="AB13" s="313"/>
      <c r="AC13" s="314">
        <v>0.35</v>
      </c>
      <c r="AD13" s="314"/>
      <c r="AE13" s="97"/>
      <c r="AF13" s="97"/>
      <c r="AG13" s="97"/>
      <c r="AH13" s="97"/>
      <c r="AI13" s="97"/>
      <c r="AJ13" s="97"/>
      <c r="AK13" s="97"/>
      <c r="AL13" s="97"/>
      <c r="AM13" s="97"/>
    </row>
    <row r="14" spans="3:39">
      <c r="C14" s="1"/>
      <c r="D14" s="7"/>
      <c r="E14" s="7"/>
      <c r="F14" s="302"/>
      <c r="G14" s="303"/>
      <c r="H14" s="252" t="s">
        <v>191</v>
      </c>
      <c r="I14" s="315" t="s">
        <v>192</v>
      </c>
      <c r="J14" s="285" t="s">
        <v>44</v>
      </c>
      <c r="K14" s="101" t="s">
        <v>193</v>
      </c>
      <c r="L14" s="102"/>
      <c r="M14" s="102"/>
      <c r="N14" s="103"/>
      <c r="O14" s="1"/>
      <c r="P14" s="1"/>
      <c r="Q14" s="1"/>
      <c r="R14" s="1"/>
      <c r="S14" s="1"/>
      <c r="T14" s="1"/>
      <c r="U14" s="307" t="s">
        <v>194</v>
      </c>
      <c r="V14" s="307"/>
      <c r="W14" s="307"/>
      <c r="X14" s="307"/>
      <c r="Y14" s="312" t="s">
        <v>179</v>
      </c>
      <c r="Z14" s="312"/>
      <c r="AA14" s="313">
        <v>1.5</v>
      </c>
      <c r="AB14" s="313"/>
      <c r="AC14" s="313">
        <v>1</v>
      </c>
      <c r="AD14" s="313"/>
      <c r="AE14" s="97"/>
      <c r="AF14" s="97"/>
      <c r="AG14" s="97"/>
      <c r="AH14" s="97"/>
      <c r="AI14" s="97"/>
      <c r="AJ14" s="97"/>
      <c r="AK14" s="97"/>
      <c r="AL14" s="97"/>
      <c r="AM14" s="97"/>
    </row>
    <row r="15" spans="3:39">
      <c r="C15" s="1"/>
      <c r="D15" s="7"/>
      <c r="E15" s="7"/>
      <c r="F15" s="304"/>
      <c r="G15" s="305"/>
      <c r="H15" s="252"/>
      <c r="I15" s="316"/>
      <c r="J15" s="287"/>
      <c r="K15" s="317">
        <v>1</v>
      </c>
      <c r="L15" s="318"/>
      <c r="M15" s="104" t="s">
        <v>195</v>
      </c>
      <c r="N15" s="105"/>
      <c r="O15" s="1"/>
      <c r="P15" s="1"/>
      <c r="Q15" s="1"/>
      <c r="R15" s="1"/>
      <c r="S15" s="1"/>
      <c r="T15" s="1"/>
      <c r="U15" s="307" t="s">
        <v>196</v>
      </c>
      <c r="V15" s="307"/>
      <c r="W15" s="307"/>
      <c r="X15" s="307"/>
      <c r="Y15" s="312" t="s">
        <v>197</v>
      </c>
      <c r="Z15" s="312"/>
      <c r="AA15" s="313">
        <v>3</v>
      </c>
      <c r="AB15" s="313"/>
      <c r="AC15" s="314">
        <v>0.3</v>
      </c>
      <c r="AD15" s="314"/>
      <c r="AE15" s="97"/>
      <c r="AF15" s="97"/>
      <c r="AG15" s="97"/>
      <c r="AH15" s="97"/>
      <c r="AI15" s="97"/>
      <c r="AJ15" s="97"/>
      <c r="AK15" s="97"/>
      <c r="AL15" s="97"/>
      <c r="AM15" s="97"/>
    </row>
    <row r="16" spans="3:39" ht="15.6">
      <c r="C16" s="1"/>
      <c r="D16" s="7"/>
      <c r="E16" s="7"/>
      <c r="F16" s="259" t="s">
        <v>198</v>
      </c>
      <c r="G16" s="252"/>
      <c r="H16" s="261" t="s">
        <v>184</v>
      </c>
      <c r="I16" s="262"/>
      <c r="J16" s="22" t="s">
        <v>199</v>
      </c>
      <c r="K16" s="245">
        <v>4</v>
      </c>
      <c r="L16" s="246"/>
      <c r="M16" s="241" t="s">
        <v>186</v>
      </c>
      <c r="N16" s="242"/>
      <c r="O16" s="1"/>
      <c r="P16" s="1"/>
      <c r="Q16" s="1"/>
      <c r="R16" s="1"/>
      <c r="S16" s="1"/>
      <c r="T16" s="1"/>
      <c r="U16" s="307" t="s">
        <v>200</v>
      </c>
      <c r="V16" s="307"/>
      <c r="W16" s="307"/>
      <c r="X16" s="307"/>
      <c r="Y16" s="312" t="s">
        <v>197</v>
      </c>
      <c r="Z16" s="312"/>
      <c r="AA16" s="313">
        <v>4</v>
      </c>
      <c r="AB16" s="313"/>
      <c r="AC16" s="314">
        <v>0.3</v>
      </c>
      <c r="AD16" s="314"/>
      <c r="AE16" s="97"/>
      <c r="AF16" s="97"/>
      <c r="AG16" s="97"/>
      <c r="AH16" s="97"/>
      <c r="AI16" s="97"/>
      <c r="AJ16" s="97"/>
      <c r="AK16" s="97"/>
      <c r="AL16" s="97"/>
      <c r="AM16" s="97"/>
    </row>
    <row r="17" spans="3:39" ht="15.6">
      <c r="C17" s="1"/>
      <c r="D17" s="7"/>
      <c r="E17" s="7"/>
      <c r="F17" s="259"/>
      <c r="G17" s="252"/>
      <c r="H17" s="253" t="s">
        <v>188</v>
      </c>
      <c r="I17" s="262"/>
      <c r="J17" s="72" t="s">
        <v>201</v>
      </c>
      <c r="K17" s="325">
        <v>0.35</v>
      </c>
      <c r="L17" s="326"/>
      <c r="M17" s="327" t="s">
        <v>22</v>
      </c>
      <c r="N17" s="328"/>
      <c r="O17" s="1"/>
      <c r="P17" s="1"/>
      <c r="Q17" s="1"/>
      <c r="R17" s="1"/>
      <c r="S17" s="1"/>
      <c r="T17" s="1"/>
      <c r="U17" s="215"/>
      <c r="V17" s="215"/>
      <c r="W17" s="215"/>
      <c r="X17" s="215"/>
      <c r="Y17" s="106"/>
      <c r="Z17" s="106"/>
      <c r="AA17" s="106"/>
      <c r="AB17" s="107"/>
      <c r="AC17" s="108"/>
      <c r="AD17" s="108"/>
      <c r="AE17" s="95"/>
      <c r="AF17" s="95"/>
      <c r="AG17" s="96"/>
      <c r="AH17" s="96"/>
      <c r="AI17" s="96"/>
      <c r="AJ17" s="96"/>
      <c r="AK17" s="96"/>
      <c r="AL17" s="96"/>
      <c r="AM17" s="96"/>
    </row>
    <row r="18" spans="3:39">
      <c r="C18" s="1"/>
      <c r="D18" s="7"/>
      <c r="E18" s="7"/>
      <c r="F18" s="259"/>
      <c r="G18" s="252"/>
      <c r="H18" s="252" t="s">
        <v>191</v>
      </c>
      <c r="I18" s="315" t="s">
        <v>192</v>
      </c>
      <c r="J18" s="285" t="s">
        <v>44</v>
      </c>
      <c r="K18" s="101" t="s">
        <v>193</v>
      </c>
      <c r="L18" s="102"/>
      <c r="M18" s="102"/>
      <c r="N18" s="103"/>
      <c r="O18" s="1"/>
      <c r="P18" s="1"/>
      <c r="Q18" s="1"/>
      <c r="R18" s="1"/>
      <c r="S18" s="1"/>
      <c r="T18" s="1"/>
      <c r="U18" s="3" t="s">
        <v>202</v>
      </c>
      <c r="V18" s="3"/>
      <c r="W18" s="3"/>
      <c r="X18" s="3"/>
      <c r="Y18" s="106"/>
      <c r="Z18" s="106"/>
      <c r="AA18" s="106"/>
      <c r="AB18" s="107"/>
      <c r="AC18" s="108"/>
      <c r="AD18" s="108"/>
      <c r="AE18" s="95"/>
      <c r="AF18" s="95"/>
      <c r="AG18" s="96"/>
      <c r="AH18" s="96"/>
      <c r="AI18" s="96"/>
      <c r="AJ18" s="96"/>
      <c r="AK18" s="96"/>
      <c r="AL18" s="96"/>
      <c r="AM18" s="96"/>
    </row>
    <row r="19" spans="3:39" ht="13.8" thickBot="1">
      <c r="C19" s="1"/>
      <c r="D19" s="7"/>
      <c r="E19" s="7"/>
      <c r="F19" s="319"/>
      <c r="G19" s="320"/>
      <c r="H19" s="320"/>
      <c r="I19" s="321"/>
      <c r="J19" s="322"/>
      <c r="K19" s="323">
        <v>1</v>
      </c>
      <c r="L19" s="324"/>
      <c r="M19" s="109" t="s">
        <v>195</v>
      </c>
      <c r="N19" s="110"/>
      <c r="O19" s="1"/>
      <c r="P19" s="1"/>
      <c r="Q19" s="1"/>
      <c r="R19" s="1"/>
      <c r="S19" s="1"/>
      <c r="T19" s="1"/>
      <c r="U19" s="1"/>
      <c r="V19" s="10"/>
      <c r="W19" s="106"/>
      <c r="X19" s="106"/>
      <c r="Y19" s="106"/>
      <c r="Z19" s="106"/>
      <c r="AA19" s="106"/>
      <c r="AB19" s="107"/>
      <c r="AC19" s="108"/>
      <c r="AD19" s="108"/>
      <c r="AE19" s="95"/>
      <c r="AF19" s="95"/>
      <c r="AG19" s="96"/>
      <c r="AH19" s="96"/>
      <c r="AI19" s="96"/>
      <c r="AJ19" s="96"/>
      <c r="AK19" s="96"/>
      <c r="AL19" s="96"/>
      <c r="AM19" s="96"/>
    </row>
    <row r="20" spans="3:39">
      <c r="C20" s="1"/>
      <c r="D20" s="7"/>
      <c r="E20" s="7"/>
      <c r="F20" s="7"/>
      <c r="G20" s="7"/>
      <c r="H20" s="7"/>
      <c r="I20" s="7"/>
      <c r="J20" s="111"/>
      <c r="K20" s="37"/>
      <c r="L20" s="37"/>
      <c r="M20" s="9"/>
      <c r="N20" s="9"/>
      <c r="O20" s="1"/>
      <c r="P20" s="1"/>
      <c r="Q20" s="1"/>
      <c r="R20" s="1"/>
      <c r="S20" s="1"/>
      <c r="T20" s="1"/>
      <c r="U20" s="1"/>
      <c r="V20" s="10"/>
      <c r="W20" s="106"/>
      <c r="X20" s="106"/>
      <c r="Y20" s="106"/>
      <c r="Z20" s="106"/>
      <c r="AA20" s="106"/>
      <c r="AB20" s="107"/>
      <c r="AC20" s="108"/>
      <c r="AD20" s="108"/>
      <c r="AE20" s="95"/>
      <c r="AF20" s="95"/>
      <c r="AG20" s="96"/>
      <c r="AH20" s="96"/>
      <c r="AI20" s="96"/>
      <c r="AJ20" s="96"/>
      <c r="AK20" s="96"/>
      <c r="AL20" s="96"/>
      <c r="AM20" s="96"/>
    </row>
    <row r="21" spans="3:39" ht="14.4">
      <c r="C21" s="1"/>
      <c r="D21" s="6" t="s">
        <v>203</v>
      </c>
      <c r="E21" s="7"/>
      <c r="F21" s="7"/>
      <c r="G21" s="7"/>
      <c r="H21" s="7"/>
      <c r="I21" s="7"/>
      <c r="J21" s="7"/>
      <c r="K21" s="37"/>
      <c r="L21" s="112"/>
      <c r="M21" s="9"/>
      <c r="N21" s="9"/>
      <c r="O21" s="1"/>
      <c r="P21" s="1"/>
      <c r="Q21" s="1"/>
      <c r="R21" s="1"/>
      <c r="S21" s="1"/>
      <c r="T21" s="1"/>
      <c r="U21" s="1"/>
      <c r="V21" s="10"/>
      <c r="W21" s="106"/>
      <c r="X21" s="106"/>
      <c r="Y21" s="106"/>
      <c r="Z21" s="106"/>
      <c r="AA21" s="106"/>
      <c r="AB21" s="107"/>
      <c r="AC21" s="108"/>
      <c r="AD21" s="108"/>
      <c r="AE21" s="95"/>
      <c r="AF21" s="95"/>
      <c r="AG21" s="96"/>
      <c r="AH21" s="96"/>
      <c r="AI21" s="96"/>
      <c r="AJ21" s="96"/>
      <c r="AK21" s="96"/>
      <c r="AL21" s="96"/>
      <c r="AM21" s="96"/>
    </row>
    <row r="22" spans="3:39">
      <c r="C22" s="1"/>
      <c r="D22" s="7"/>
      <c r="E22" s="7"/>
      <c r="F22" s="7"/>
      <c r="G22" s="7"/>
      <c r="H22" s="7"/>
      <c r="I22" s="17"/>
      <c r="J22" s="17"/>
      <c r="K22" s="113"/>
      <c r="L22" s="113"/>
      <c r="M22" s="9"/>
      <c r="N22" s="9"/>
      <c r="O22" s="45"/>
      <c r="P22" s="45"/>
      <c r="Q22" s="45"/>
      <c r="R22" s="45"/>
      <c r="S22" s="1"/>
      <c r="T22" s="1"/>
      <c r="U22" s="1"/>
      <c r="V22" s="10"/>
      <c r="W22" s="106"/>
      <c r="X22" s="96"/>
      <c r="Y22" s="96"/>
      <c r="Z22" s="96"/>
      <c r="AA22" s="96"/>
      <c r="AB22" s="96"/>
      <c r="AC22" s="108"/>
      <c r="AD22" s="108"/>
      <c r="AE22" s="95"/>
      <c r="AF22" s="95"/>
      <c r="AG22" s="96"/>
      <c r="AH22" s="96"/>
      <c r="AI22" s="96"/>
      <c r="AJ22" s="96"/>
      <c r="AK22" s="96"/>
      <c r="AL22" s="96"/>
      <c r="AM22" s="96"/>
    </row>
    <row r="23" spans="3:39" ht="15.6">
      <c r="C23" s="1"/>
      <c r="D23" s="7"/>
      <c r="E23" s="17" t="s">
        <v>204</v>
      </c>
      <c r="F23" s="7"/>
      <c r="G23" s="173" t="s">
        <v>205</v>
      </c>
      <c r="H23" s="332" t="s">
        <v>32</v>
      </c>
      <c r="I23" s="114" t="s">
        <v>206</v>
      </c>
      <c r="J23" s="115"/>
      <c r="K23" s="113"/>
      <c r="L23" s="113"/>
      <c r="M23" s="9"/>
      <c r="N23" s="9"/>
      <c r="O23" s="45"/>
      <c r="P23" s="45"/>
      <c r="Q23" s="45"/>
      <c r="R23" s="45"/>
      <c r="S23" s="1"/>
      <c r="T23" s="1"/>
      <c r="U23" s="45"/>
      <c r="V23" s="8"/>
      <c r="W23" s="106"/>
      <c r="X23" s="106"/>
      <c r="Y23" s="106"/>
      <c r="Z23" s="106"/>
      <c r="AA23" s="106"/>
      <c r="AB23" s="106"/>
      <c r="AC23" s="106"/>
      <c r="AD23" s="106"/>
      <c r="AE23" s="116"/>
      <c r="AF23" s="116"/>
      <c r="AG23" s="117"/>
      <c r="AH23" s="117"/>
      <c r="AI23" s="117"/>
      <c r="AJ23" s="117"/>
      <c r="AK23" s="117"/>
      <c r="AL23" s="96"/>
      <c r="AM23" s="96"/>
    </row>
    <row r="24" spans="3:39" ht="15.6">
      <c r="C24" s="1"/>
      <c r="D24" s="7"/>
      <c r="E24" s="17" t="s">
        <v>207</v>
      </c>
      <c r="F24" s="7"/>
      <c r="G24" s="173"/>
      <c r="H24" s="332"/>
      <c r="I24" s="31" t="s">
        <v>208</v>
      </c>
      <c r="J24" s="87"/>
      <c r="K24" s="113"/>
      <c r="L24" s="113"/>
      <c r="M24" s="9"/>
      <c r="N24" s="9"/>
      <c r="O24" s="45"/>
      <c r="P24" s="45"/>
      <c r="Q24" s="45"/>
      <c r="R24" s="45"/>
      <c r="S24" s="1"/>
      <c r="T24" s="1"/>
      <c r="U24" s="45"/>
      <c r="V24" s="8"/>
      <c r="W24" s="106"/>
      <c r="X24" s="106"/>
      <c r="Y24" s="106"/>
      <c r="Z24" s="106"/>
      <c r="AA24" s="118"/>
      <c r="AB24" s="106"/>
      <c r="AC24" s="106"/>
      <c r="AD24" s="106"/>
      <c r="AE24" s="106"/>
      <c r="AF24" s="106"/>
      <c r="AG24" s="106"/>
      <c r="AH24" s="118"/>
      <c r="AI24" s="117"/>
      <c r="AJ24" s="117"/>
      <c r="AK24" s="117"/>
      <c r="AL24" s="96"/>
      <c r="AM24" s="96"/>
    </row>
    <row r="25" spans="3:39" ht="15.6">
      <c r="C25" s="1"/>
      <c r="D25" s="7"/>
      <c r="E25" s="7"/>
      <c r="F25" s="7"/>
      <c r="G25" s="7"/>
      <c r="H25" s="111" t="s">
        <v>32</v>
      </c>
      <c r="I25" s="119">
        <f>K10/(3600*K12*K13)</f>
        <v>0</v>
      </c>
      <c r="J25" s="17" t="s">
        <v>209</v>
      </c>
      <c r="K25" s="113"/>
      <c r="L25" s="113"/>
      <c r="M25" s="113"/>
      <c r="N25" s="113"/>
      <c r="O25" s="45"/>
      <c r="P25" s="45"/>
      <c r="Q25" s="45"/>
      <c r="R25" s="45"/>
      <c r="S25" s="1"/>
      <c r="T25" s="1"/>
      <c r="U25" s="45"/>
      <c r="V25" s="8"/>
      <c r="W25" s="17"/>
      <c r="X25" s="17"/>
      <c r="Y25" s="17"/>
      <c r="Z25" s="17"/>
      <c r="AA25" s="120"/>
      <c r="AB25" s="17"/>
      <c r="AC25" s="17"/>
      <c r="AD25" s="17"/>
      <c r="AE25" s="121"/>
      <c r="AF25" s="121"/>
      <c r="AG25" s="113"/>
      <c r="AH25" s="120"/>
      <c r="AI25" s="117"/>
      <c r="AJ25" s="117"/>
      <c r="AK25" s="117"/>
      <c r="AL25" s="38"/>
    </row>
    <row r="26" spans="3:39" ht="13.8" thickBot="1">
      <c r="C26" s="1"/>
      <c r="D26" s="7"/>
      <c r="E26" s="7"/>
      <c r="F26" s="7"/>
      <c r="G26" s="7"/>
      <c r="H26" s="122"/>
      <c r="I26" s="31"/>
      <c r="J26" s="17"/>
      <c r="K26" s="113"/>
      <c r="L26" s="113"/>
      <c r="M26" s="9"/>
      <c r="N26" s="9"/>
      <c r="O26" s="45"/>
      <c r="P26" s="45"/>
      <c r="Q26" s="45"/>
      <c r="R26" s="45"/>
      <c r="S26" s="1"/>
      <c r="T26" s="1"/>
      <c r="U26" s="45"/>
      <c r="V26" s="8"/>
      <c r="W26" s="17"/>
      <c r="X26" s="17"/>
      <c r="Y26" s="17"/>
      <c r="Z26" s="17"/>
      <c r="AA26" s="120"/>
      <c r="AB26" s="17"/>
      <c r="AC26" s="17"/>
      <c r="AD26" s="17"/>
      <c r="AE26" s="121"/>
      <c r="AF26" s="121"/>
      <c r="AG26" s="113"/>
      <c r="AH26" s="120"/>
      <c r="AI26" s="17"/>
      <c r="AJ26" s="17"/>
      <c r="AK26" s="117"/>
      <c r="AL26" s="38"/>
    </row>
    <row r="27" spans="3:39" ht="13.8" thickBot="1">
      <c r="C27" s="1"/>
      <c r="D27" s="7"/>
      <c r="E27" s="7"/>
      <c r="F27" s="7"/>
      <c r="G27" s="7"/>
      <c r="H27" s="7"/>
      <c r="I27" s="17"/>
      <c r="J27" s="17"/>
      <c r="K27" s="17"/>
      <c r="L27" s="17"/>
      <c r="M27" s="17"/>
      <c r="N27" s="218" t="s">
        <v>154</v>
      </c>
      <c r="O27" s="219"/>
      <c r="P27" s="219"/>
      <c r="Q27" s="220"/>
      <c r="R27" s="45"/>
      <c r="S27" s="1"/>
      <c r="T27" s="1"/>
      <c r="U27" s="45"/>
      <c r="V27" s="8"/>
      <c r="W27" s="17"/>
      <c r="X27" s="17"/>
      <c r="Y27" s="17"/>
      <c r="Z27" s="17"/>
      <c r="AA27" s="120"/>
      <c r="AB27" s="120"/>
      <c r="AC27" s="17"/>
      <c r="AD27" s="17"/>
      <c r="AE27" s="121"/>
      <c r="AF27" s="121"/>
      <c r="AG27" s="113"/>
      <c r="AH27" s="120"/>
      <c r="AI27" s="117"/>
      <c r="AJ27" s="117"/>
      <c r="AK27" s="117"/>
      <c r="AL27" s="38"/>
    </row>
    <row r="28" spans="3:39" ht="14.4" thickTop="1" thickBot="1">
      <c r="C28" s="1"/>
      <c r="D28" s="7"/>
      <c r="E28" s="7"/>
      <c r="F28" s="7"/>
      <c r="G28" s="7"/>
      <c r="H28" s="7"/>
      <c r="I28" s="17"/>
      <c r="J28" s="18"/>
      <c r="K28" s="18"/>
      <c r="L28" s="18"/>
      <c r="M28" s="19"/>
      <c r="N28" s="123">
        <f>K15</f>
        <v>1</v>
      </c>
      <c r="O28" s="71" t="s">
        <v>79</v>
      </c>
      <c r="P28" s="124">
        <f>I25/N28</f>
        <v>0</v>
      </c>
      <c r="Q28" s="24" t="s">
        <v>210</v>
      </c>
      <c r="R28" s="45"/>
      <c r="S28" s="1"/>
      <c r="T28" s="1"/>
      <c r="U28" s="45"/>
      <c r="V28" s="8"/>
      <c r="W28" s="17"/>
      <c r="X28" s="17"/>
      <c r="Y28" s="17"/>
      <c r="Z28" s="17"/>
      <c r="AA28" s="120"/>
      <c r="AB28" s="17"/>
      <c r="AC28" s="17"/>
      <c r="AD28" s="17"/>
      <c r="AE28" s="121"/>
      <c r="AF28" s="121"/>
      <c r="AG28" s="113"/>
      <c r="AH28" s="120"/>
      <c r="AI28" s="125"/>
      <c r="AJ28" s="125"/>
      <c r="AK28" s="125"/>
    </row>
    <row r="29" spans="3:39">
      <c r="C29" s="1"/>
      <c r="D29" s="8"/>
      <c r="E29" s="8"/>
      <c r="F29" s="8"/>
      <c r="G29" s="8"/>
      <c r="H29" s="8"/>
      <c r="I29" s="8"/>
      <c r="J29" s="8"/>
      <c r="K29" s="8"/>
      <c r="L29" s="8"/>
      <c r="M29" s="45"/>
      <c r="N29" s="45"/>
      <c r="O29" s="45"/>
      <c r="P29" s="45"/>
      <c r="Q29" s="45"/>
      <c r="R29" s="45"/>
      <c r="S29" s="1"/>
      <c r="T29" s="1"/>
      <c r="U29" s="45"/>
      <c r="V29" s="8"/>
      <c r="W29" s="17"/>
      <c r="X29" s="17"/>
      <c r="Y29" s="17"/>
      <c r="Z29" s="17"/>
      <c r="AA29" s="120"/>
      <c r="AB29" s="17"/>
      <c r="AC29" s="17"/>
      <c r="AD29" s="17"/>
      <c r="AE29" s="121"/>
      <c r="AF29" s="121"/>
      <c r="AG29" s="113"/>
      <c r="AH29" s="120"/>
      <c r="AI29" s="125"/>
      <c r="AJ29" s="125"/>
      <c r="AK29" s="125"/>
    </row>
    <row r="30" spans="3:39" ht="14.4">
      <c r="C30" s="1"/>
      <c r="D30" s="6" t="s">
        <v>211</v>
      </c>
      <c r="E30" s="7"/>
      <c r="F30" s="7"/>
      <c r="G30" s="7"/>
      <c r="H30" s="7"/>
      <c r="I30" s="7"/>
      <c r="J30" s="7"/>
      <c r="K30" s="37"/>
      <c r="L30" s="112"/>
      <c r="M30" s="9"/>
      <c r="N30" s="9"/>
      <c r="O30" s="1"/>
      <c r="P30" s="1"/>
      <c r="Q30" s="1"/>
      <c r="R30" s="1"/>
      <c r="S30" s="1"/>
      <c r="T30" s="1"/>
      <c r="U30" s="45"/>
      <c r="V30" s="8"/>
      <c r="W30" s="8"/>
      <c r="X30" s="17"/>
      <c r="Y30" s="17"/>
      <c r="Z30" s="17"/>
      <c r="AA30" s="120"/>
      <c r="AB30" s="8"/>
      <c r="AC30" s="8"/>
      <c r="AD30" s="8"/>
      <c r="AE30" s="121"/>
      <c r="AF30" s="121"/>
      <c r="AG30" s="113"/>
      <c r="AH30" s="120"/>
      <c r="AI30" s="125"/>
      <c r="AJ30" s="125"/>
      <c r="AK30" s="125"/>
    </row>
    <row r="31" spans="3:39">
      <c r="C31" s="1"/>
      <c r="D31" s="7"/>
      <c r="E31" s="7"/>
      <c r="F31" s="7"/>
      <c r="G31" s="7"/>
      <c r="H31" s="7"/>
      <c r="I31" s="17"/>
      <c r="J31" s="17"/>
      <c r="K31" s="113"/>
      <c r="L31" s="113"/>
      <c r="M31" s="9"/>
      <c r="N31" s="9"/>
      <c r="O31" s="45"/>
      <c r="P31" s="45"/>
      <c r="Q31" s="45"/>
      <c r="R31" s="45"/>
      <c r="S31" s="1"/>
      <c r="T31" s="1"/>
      <c r="U31" s="45"/>
      <c r="V31" s="8"/>
      <c r="W31" s="8"/>
      <c r="X31" s="17"/>
      <c r="Y31" s="17"/>
      <c r="Z31" s="17"/>
      <c r="AA31" s="120"/>
      <c r="AB31" s="8"/>
      <c r="AC31" s="8"/>
      <c r="AD31" s="8"/>
      <c r="AE31" s="121"/>
      <c r="AF31" s="121"/>
      <c r="AG31" s="113"/>
      <c r="AH31" s="120"/>
      <c r="AI31" s="125"/>
      <c r="AJ31" s="125"/>
      <c r="AK31" s="125"/>
    </row>
    <row r="32" spans="3:39" ht="15.6">
      <c r="C32" s="1"/>
      <c r="D32" s="7"/>
      <c r="E32" s="17" t="s">
        <v>200</v>
      </c>
      <c r="F32" s="7"/>
      <c r="G32" s="173" t="s">
        <v>212</v>
      </c>
      <c r="H32" s="332" t="s">
        <v>32</v>
      </c>
      <c r="I32" s="114" t="s">
        <v>213</v>
      </c>
      <c r="J32" s="115"/>
      <c r="K32" s="113"/>
      <c r="L32" s="113"/>
      <c r="M32" s="9"/>
      <c r="N32" s="9"/>
      <c r="O32" s="45"/>
      <c r="P32" s="45"/>
      <c r="Q32" s="45"/>
      <c r="R32" s="45"/>
      <c r="S32" s="1"/>
      <c r="T32" s="1"/>
      <c r="U32" s="45"/>
      <c r="V32" s="8"/>
      <c r="W32" s="8"/>
      <c r="X32" s="17"/>
      <c r="Y32" s="17"/>
      <c r="Z32" s="17"/>
      <c r="AA32" s="120"/>
      <c r="AB32" s="8"/>
      <c r="AC32" s="8"/>
      <c r="AD32" s="8"/>
      <c r="AE32" s="121"/>
      <c r="AF32" s="121"/>
      <c r="AG32" s="113"/>
      <c r="AH32" s="120"/>
      <c r="AI32" s="125"/>
      <c r="AJ32" s="125"/>
      <c r="AK32" s="125"/>
    </row>
    <row r="33" spans="3:37" ht="15.6">
      <c r="C33" s="1"/>
      <c r="D33" s="7"/>
      <c r="E33" s="17" t="s">
        <v>207</v>
      </c>
      <c r="F33" s="7"/>
      <c r="G33" s="173"/>
      <c r="H33" s="332"/>
      <c r="I33" s="31" t="s">
        <v>214</v>
      </c>
      <c r="J33" s="87"/>
      <c r="K33" s="113"/>
      <c r="L33" s="113"/>
      <c r="M33" s="9"/>
      <c r="N33" s="9"/>
      <c r="O33" s="45"/>
      <c r="P33" s="45"/>
      <c r="Q33" s="45"/>
      <c r="R33" s="45"/>
      <c r="S33" s="1"/>
      <c r="T33" s="1"/>
      <c r="U33" s="45"/>
      <c r="V33" s="8"/>
      <c r="W33" s="8"/>
      <c r="X33" s="17"/>
      <c r="Y33" s="17"/>
      <c r="Z33" s="17"/>
      <c r="AA33" s="120"/>
      <c r="AB33" s="8"/>
      <c r="AC33" s="8"/>
      <c r="AD33" s="8"/>
      <c r="AE33" s="121"/>
      <c r="AF33" s="121"/>
      <c r="AG33" s="113"/>
      <c r="AH33" s="120"/>
      <c r="AI33" s="125"/>
      <c r="AJ33" s="125"/>
      <c r="AK33" s="125"/>
    </row>
    <row r="34" spans="3:37" ht="15.6">
      <c r="C34" s="1"/>
      <c r="D34" s="7"/>
      <c r="E34" s="7"/>
      <c r="F34" s="7"/>
      <c r="G34" s="7"/>
      <c r="H34" s="111" t="s">
        <v>32</v>
      </c>
      <c r="I34" s="119">
        <f>K11/(3600*K16*K17)</f>
        <v>0</v>
      </c>
      <c r="J34" s="17" t="s">
        <v>209</v>
      </c>
      <c r="K34" s="113"/>
      <c r="L34" s="113"/>
      <c r="M34" s="113"/>
      <c r="N34" s="113"/>
      <c r="O34" s="45"/>
      <c r="P34" s="45"/>
      <c r="Q34" s="45"/>
      <c r="R34" s="45"/>
      <c r="S34" s="1"/>
      <c r="T34" s="1"/>
      <c r="U34" s="45"/>
      <c r="V34" s="8"/>
      <c r="W34" s="8"/>
      <c r="X34" s="17"/>
      <c r="Y34" s="17"/>
      <c r="Z34" s="17"/>
      <c r="AA34" s="120"/>
      <c r="AB34" s="8"/>
      <c r="AC34" s="8"/>
      <c r="AD34" s="8"/>
      <c r="AE34" s="45"/>
      <c r="AF34" s="45"/>
      <c r="AG34" s="125"/>
      <c r="AH34" s="125"/>
      <c r="AI34" s="125"/>
      <c r="AJ34" s="125"/>
      <c r="AK34" s="125"/>
    </row>
    <row r="35" spans="3:37" ht="13.8" thickBot="1">
      <c r="C35" s="1"/>
      <c r="D35" s="7"/>
      <c r="E35" s="7"/>
      <c r="F35" s="7"/>
      <c r="G35" s="7"/>
      <c r="H35" s="122"/>
      <c r="I35" s="31"/>
      <c r="J35" s="17"/>
      <c r="K35" s="113"/>
      <c r="L35" s="113"/>
      <c r="M35" s="9"/>
      <c r="N35" s="9"/>
      <c r="O35" s="45"/>
      <c r="P35" s="45"/>
      <c r="Q35" s="45"/>
      <c r="R35" s="45"/>
      <c r="S35" s="1"/>
      <c r="T35" s="1"/>
      <c r="U35" s="45"/>
      <c r="V35" s="8"/>
      <c r="W35" s="17"/>
      <c r="X35" s="17"/>
      <c r="Y35" s="17"/>
      <c r="Z35" s="17"/>
      <c r="AA35" s="120"/>
      <c r="AB35" s="8"/>
      <c r="AC35" s="8"/>
      <c r="AD35" s="8"/>
      <c r="AE35" s="45"/>
      <c r="AF35" s="45"/>
      <c r="AG35" s="125"/>
      <c r="AH35" s="125"/>
      <c r="AI35" s="125"/>
      <c r="AJ35" s="125"/>
      <c r="AK35" s="125"/>
    </row>
    <row r="36" spans="3:37" ht="13.8" thickBot="1">
      <c r="C36" s="1"/>
      <c r="D36" s="7"/>
      <c r="E36" s="7"/>
      <c r="F36" s="7"/>
      <c r="G36" s="7"/>
      <c r="H36" s="7"/>
      <c r="I36" s="17"/>
      <c r="J36" s="17"/>
      <c r="K36" s="17"/>
      <c r="L36" s="17"/>
      <c r="M36" s="17"/>
      <c r="N36" s="218" t="s">
        <v>154</v>
      </c>
      <c r="O36" s="219"/>
      <c r="P36" s="219"/>
      <c r="Q36" s="220"/>
      <c r="R36" s="45"/>
      <c r="S36" s="1"/>
      <c r="T36" s="1"/>
      <c r="U36" s="45"/>
      <c r="V36" s="45"/>
      <c r="W36" s="45"/>
      <c r="X36" s="17"/>
      <c r="Y36" s="17"/>
      <c r="Z36" s="17"/>
      <c r="AA36" s="120"/>
      <c r="AB36" s="45"/>
      <c r="AC36" s="45"/>
      <c r="AD36" s="45"/>
      <c r="AE36" s="45"/>
      <c r="AF36" s="45"/>
      <c r="AG36" s="125"/>
      <c r="AH36" s="125"/>
      <c r="AI36" s="125"/>
      <c r="AJ36" s="125"/>
      <c r="AK36" s="125"/>
    </row>
    <row r="37" spans="3:37" ht="14.25" customHeight="1" thickTop="1" thickBot="1">
      <c r="C37" s="1"/>
      <c r="D37" s="7"/>
      <c r="E37" s="7"/>
      <c r="F37" s="7"/>
      <c r="G37" s="7"/>
      <c r="H37" s="7"/>
      <c r="I37" s="17"/>
      <c r="J37" s="18"/>
      <c r="K37" s="18"/>
      <c r="L37" s="18"/>
      <c r="M37" s="19"/>
      <c r="N37" s="123">
        <f>K19</f>
        <v>1</v>
      </c>
      <c r="O37" s="71" t="s">
        <v>79</v>
      </c>
      <c r="P37" s="124">
        <f>I34/N37</f>
        <v>0</v>
      </c>
      <c r="Q37" s="24" t="s">
        <v>210</v>
      </c>
      <c r="R37" s="45"/>
      <c r="S37" s="1"/>
      <c r="T37" s="1"/>
      <c r="U37" s="45"/>
      <c r="V37" s="45"/>
      <c r="W37" s="45"/>
      <c r="X37" s="17"/>
      <c r="Y37" s="17"/>
      <c r="Z37" s="17"/>
      <c r="AA37" s="120"/>
      <c r="AB37" s="45"/>
      <c r="AC37" s="45"/>
      <c r="AD37" s="45"/>
      <c r="AE37" s="45"/>
      <c r="AF37" s="45"/>
      <c r="AG37" s="125"/>
      <c r="AH37" s="125"/>
      <c r="AI37" s="125"/>
      <c r="AJ37" s="125"/>
      <c r="AK37" s="125"/>
    </row>
    <row r="38" spans="3:37" ht="14.25" customHeight="1">
      <c r="C38" s="1"/>
      <c r="D38" s="7"/>
      <c r="E38" s="7"/>
      <c r="F38" s="7"/>
      <c r="G38" s="7"/>
      <c r="H38" s="7"/>
      <c r="I38" s="17"/>
      <c r="J38" s="18"/>
      <c r="K38" s="18"/>
      <c r="L38" s="18"/>
      <c r="M38" s="19"/>
      <c r="N38" s="126"/>
      <c r="O38" s="127"/>
      <c r="P38" s="126"/>
      <c r="Q38" s="58"/>
      <c r="R38" s="45"/>
      <c r="S38" s="1"/>
      <c r="T38" s="1"/>
      <c r="U38" s="45"/>
      <c r="V38" s="45"/>
      <c r="W38" s="45"/>
      <c r="X38" s="17"/>
      <c r="Y38" s="17"/>
      <c r="Z38" s="17"/>
      <c r="AA38" s="120"/>
      <c r="AB38" s="45"/>
      <c r="AC38" s="45"/>
      <c r="AD38" s="45"/>
      <c r="AE38" s="45"/>
      <c r="AF38" s="45"/>
      <c r="AG38" s="125"/>
      <c r="AH38" s="125"/>
      <c r="AI38" s="125"/>
      <c r="AJ38" s="125"/>
      <c r="AK38" s="125"/>
    </row>
    <row r="39" spans="3:37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8"/>
      <c r="O39" s="18"/>
      <c r="P39" s="18"/>
      <c r="Q39" s="19"/>
      <c r="R39" s="8"/>
      <c r="S39" s="1"/>
      <c r="T39" s="1"/>
      <c r="U39" s="1"/>
      <c r="V39" s="1"/>
      <c r="W39" s="45"/>
      <c r="X39" s="45"/>
      <c r="Y39" s="45"/>
      <c r="Z39" s="17"/>
      <c r="AA39" s="32"/>
      <c r="AB39" s="45"/>
      <c r="AC39" s="45"/>
      <c r="AD39" s="1"/>
      <c r="AE39" s="1"/>
      <c r="AF39" s="1"/>
    </row>
    <row r="40" spans="3:37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"/>
      <c r="T40" s="1"/>
      <c r="U40" s="1"/>
      <c r="V40" s="1"/>
      <c r="W40" s="45"/>
      <c r="X40" s="45"/>
      <c r="Y40" s="45"/>
      <c r="Z40" s="17"/>
      <c r="AA40" s="32"/>
      <c r="AB40" s="45"/>
      <c r="AC40" s="45"/>
      <c r="AD40" s="1"/>
      <c r="AE40" s="1"/>
      <c r="AF40" s="1"/>
    </row>
    <row r="41" spans="3:37" ht="14.4">
      <c r="C41" s="8"/>
      <c r="D41" s="5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"/>
      <c r="T41" s="1"/>
      <c r="U41" s="1"/>
      <c r="V41" s="1"/>
      <c r="W41" s="45"/>
      <c r="X41" s="45"/>
      <c r="Y41" s="45"/>
      <c r="Z41" s="17"/>
      <c r="AA41" s="32"/>
      <c r="AB41" s="45"/>
      <c r="AC41" s="45"/>
      <c r="AD41" s="1"/>
      <c r="AE41" s="1"/>
      <c r="AF41" s="1"/>
    </row>
    <row r="42" spans="3:37" ht="14.4">
      <c r="C42" s="1"/>
      <c r="D42" s="5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45"/>
      <c r="X42" s="45"/>
      <c r="Y42" s="45"/>
      <c r="Z42" s="17"/>
      <c r="AA42" s="32"/>
      <c r="AB42" s="45"/>
      <c r="AC42" s="45"/>
      <c r="AD42" s="1"/>
      <c r="AE42" s="1"/>
      <c r="AF42" s="1"/>
    </row>
    <row r="43" spans="3:37">
      <c r="C43" s="1"/>
      <c r="D43" s="8"/>
      <c r="E43" s="8"/>
      <c r="F43" s="8"/>
      <c r="G43" s="8"/>
      <c r="H43" s="17"/>
      <c r="I43" s="60"/>
      <c r="J43" s="61"/>
      <c r="K43" s="8"/>
      <c r="L43" s="8"/>
      <c r="M43" s="62"/>
      <c r="N43" s="82"/>
      <c r="O43" s="8"/>
      <c r="P43" s="8"/>
      <c r="Q43" s="8"/>
      <c r="R43" s="1"/>
      <c r="S43" s="1"/>
      <c r="T43" s="1"/>
      <c r="U43" s="1"/>
      <c r="V43" s="1"/>
      <c r="W43" s="45"/>
      <c r="X43" s="45"/>
      <c r="Y43" s="45"/>
      <c r="Z43" s="45"/>
      <c r="AA43" s="45"/>
      <c r="AB43" s="45"/>
      <c r="AC43" s="45"/>
      <c r="AD43" s="1"/>
      <c r="AE43" s="1"/>
      <c r="AF43" s="1"/>
    </row>
    <row r="44" spans="3:37">
      <c r="C44" s="1"/>
      <c r="D44" s="8"/>
      <c r="E44" s="8"/>
      <c r="F44" s="8"/>
      <c r="G44" s="8"/>
      <c r="H44" s="329">
        <f>P28*1000</f>
        <v>0</v>
      </c>
      <c r="I44" s="8"/>
      <c r="J44" s="8"/>
      <c r="K44" s="8"/>
      <c r="L44" s="8"/>
      <c r="M44" s="8"/>
      <c r="N44" s="8"/>
      <c r="O44" s="8"/>
      <c r="P44" s="329">
        <f>P37*1000</f>
        <v>0</v>
      </c>
      <c r="Q44" s="8"/>
      <c r="R44" s="1"/>
      <c r="S44" s="1"/>
      <c r="T44" s="1"/>
      <c r="U44" s="1"/>
      <c r="V44" s="1"/>
      <c r="W44" s="45"/>
      <c r="X44" s="45"/>
      <c r="Y44" s="45"/>
      <c r="Z44" s="45"/>
      <c r="AA44" s="45"/>
      <c r="AB44" s="45"/>
      <c r="AC44" s="45"/>
      <c r="AD44" s="1"/>
      <c r="AE44" s="1"/>
      <c r="AF44" s="1"/>
    </row>
    <row r="45" spans="3:37">
      <c r="C45" s="1"/>
      <c r="D45" s="8"/>
      <c r="E45" s="8"/>
      <c r="F45" s="8"/>
      <c r="G45" s="8"/>
      <c r="H45" s="329"/>
      <c r="I45" s="92"/>
      <c r="J45" s="61"/>
      <c r="K45" s="8"/>
      <c r="L45" s="8"/>
      <c r="M45" s="8"/>
      <c r="N45" s="8"/>
      <c r="O45" s="8"/>
      <c r="P45" s="329"/>
      <c r="Q45" s="8"/>
      <c r="R45" s="1"/>
      <c r="S45" s="1"/>
      <c r="T45" s="1"/>
      <c r="U45" s="1"/>
      <c r="V45" s="1"/>
      <c r="W45" s="45"/>
      <c r="X45" s="45"/>
      <c r="Y45" s="45"/>
      <c r="Z45" s="45"/>
      <c r="AA45" s="45"/>
      <c r="AB45" s="45"/>
      <c r="AC45" s="45"/>
      <c r="AD45" s="1"/>
      <c r="AE45" s="1"/>
      <c r="AF45" s="1"/>
    </row>
    <row r="46" spans="3:37">
      <c r="C46" s="1"/>
      <c r="D46" s="8"/>
      <c r="E46" s="61"/>
      <c r="F46" s="8"/>
      <c r="G46" s="8"/>
      <c r="H46" s="329"/>
      <c r="I46" s="8"/>
      <c r="J46" s="8"/>
      <c r="K46" s="8"/>
      <c r="L46" s="8"/>
      <c r="M46" s="8"/>
      <c r="N46" s="8"/>
      <c r="O46" s="8"/>
      <c r="P46" s="329"/>
      <c r="Q46" s="8"/>
      <c r="R46" s="1"/>
      <c r="S46" s="1"/>
      <c r="T46" s="1"/>
      <c r="U46" s="1"/>
      <c r="V46" s="1"/>
      <c r="W46" s="45"/>
      <c r="X46" s="45"/>
      <c r="Y46" s="45"/>
      <c r="Z46" s="45"/>
      <c r="AA46" s="45"/>
      <c r="AB46" s="45"/>
      <c r="AC46" s="45"/>
      <c r="AD46" s="1"/>
      <c r="AE46" s="1"/>
      <c r="AF46" s="1"/>
    </row>
    <row r="47" spans="3:37">
      <c r="C47" s="1"/>
      <c r="D47" s="8"/>
      <c r="E47" s="8"/>
      <c r="F47" s="8"/>
      <c r="G47" s="8"/>
      <c r="H47" s="17"/>
      <c r="I47" s="8"/>
      <c r="J47" s="61"/>
      <c r="K47" s="8"/>
      <c r="L47" s="8"/>
      <c r="M47" s="8"/>
      <c r="N47" s="8"/>
      <c r="O47" s="8"/>
      <c r="P47" s="8"/>
      <c r="Q47" s="8"/>
      <c r="R47" s="1"/>
      <c r="S47" s="1"/>
      <c r="T47" s="1"/>
      <c r="U47" s="1"/>
      <c r="V47" s="1"/>
      <c r="W47" s="45"/>
      <c r="X47" s="45"/>
      <c r="Y47" s="45"/>
      <c r="Z47" s="45"/>
      <c r="AA47" s="45"/>
      <c r="AB47" s="45"/>
      <c r="AC47" s="45"/>
      <c r="AD47" s="1"/>
      <c r="AE47" s="1"/>
      <c r="AF47" s="1"/>
    </row>
    <row r="48" spans="3:37">
      <c r="C48" s="1"/>
      <c r="D48" s="8"/>
      <c r="E48" s="8"/>
      <c r="F48" s="8"/>
      <c r="G48" s="8"/>
      <c r="H48" s="17"/>
      <c r="I48" s="8"/>
      <c r="J48" s="8"/>
      <c r="K48" s="8"/>
      <c r="L48" s="8"/>
      <c r="M48" s="8"/>
      <c r="N48" s="17"/>
      <c r="O48" s="17"/>
      <c r="P48" s="17"/>
      <c r="Q48" s="17"/>
      <c r="R48" s="1"/>
      <c r="S48" s="1"/>
      <c r="T48" s="1"/>
      <c r="U48" s="1"/>
      <c r="V48" s="1"/>
      <c r="W48" s="45"/>
      <c r="X48" s="45"/>
      <c r="Y48" s="45"/>
      <c r="Z48" s="45"/>
      <c r="AA48" s="45"/>
      <c r="AB48" s="45"/>
      <c r="AC48" s="45"/>
      <c r="AD48" s="1"/>
      <c r="AE48" s="1"/>
      <c r="AF48" s="1"/>
    </row>
    <row r="49" spans="3:32">
      <c r="C49" s="1"/>
      <c r="D49" s="8"/>
      <c r="E49" s="8"/>
      <c r="F49" s="8"/>
      <c r="G49" s="8"/>
      <c r="H49" s="8"/>
      <c r="I49" s="8"/>
      <c r="J49" s="8"/>
      <c r="K49" s="8"/>
      <c r="L49" s="8"/>
      <c r="M49" s="8"/>
      <c r="N49" s="18"/>
      <c r="O49" s="18"/>
      <c r="P49" s="18"/>
      <c r="Q49" s="19"/>
      <c r="R49" s="1"/>
      <c r="S49" s="1"/>
      <c r="T49" s="1"/>
      <c r="U49" s="1"/>
      <c r="V49" s="1"/>
      <c r="W49" s="45"/>
      <c r="X49" s="45"/>
      <c r="Y49" s="45"/>
      <c r="Z49" s="45"/>
      <c r="AA49" s="45"/>
      <c r="AB49" s="45"/>
      <c r="AC49" s="45"/>
      <c r="AD49" s="1"/>
      <c r="AE49" s="1"/>
      <c r="AF49" s="1"/>
    </row>
    <row r="50" spans="3:32">
      <c r="C50" s="8"/>
      <c r="D50" s="8"/>
      <c r="E50" s="330">
        <f>N28*1000</f>
        <v>1000</v>
      </c>
      <c r="F50" s="330"/>
      <c r="G50" s="330"/>
      <c r="H50" s="8"/>
      <c r="I50" s="8"/>
      <c r="J50" s="8"/>
      <c r="K50" s="8"/>
      <c r="L50" s="8"/>
      <c r="M50" s="331">
        <f>N37*1000</f>
        <v>1000</v>
      </c>
      <c r="N50" s="331"/>
      <c r="O50" s="331"/>
      <c r="P50" s="8"/>
      <c r="Q50" s="8"/>
      <c r="R50" s="8"/>
      <c r="S50" s="8"/>
      <c r="T50" s="1"/>
      <c r="U50" s="1"/>
      <c r="V50" s="1"/>
      <c r="W50" s="45"/>
      <c r="X50" s="45"/>
      <c r="Y50" s="45"/>
      <c r="Z50" s="45"/>
      <c r="AA50" s="45"/>
      <c r="AB50" s="45"/>
      <c r="AC50" s="45"/>
      <c r="AD50" s="1"/>
      <c r="AE50" s="1"/>
      <c r="AF50" s="1"/>
    </row>
    <row r="51" spans="3:32" ht="14.4">
      <c r="C51" s="8"/>
      <c r="D51" s="5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"/>
      <c r="U51" s="1"/>
      <c r="V51" s="1"/>
      <c r="W51" s="45"/>
      <c r="X51" s="45"/>
      <c r="Y51" s="45"/>
      <c r="Z51" s="45"/>
      <c r="AA51" s="45"/>
      <c r="AB51" s="45"/>
      <c r="AC51" s="45"/>
      <c r="AD51" s="1"/>
      <c r="AE51" s="1"/>
      <c r="AF51" s="1"/>
    </row>
    <row r="52" spans="3:3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"/>
      <c r="U52" s="1"/>
      <c r="V52" s="1"/>
      <c r="W52" s="45"/>
      <c r="X52" s="45"/>
      <c r="Y52" s="45"/>
      <c r="Z52" s="45"/>
      <c r="AA52" s="45"/>
      <c r="AB52" s="45"/>
      <c r="AC52" s="45"/>
      <c r="AD52" s="1"/>
      <c r="AE52" s="1"/>
      <c r="AF52" s="1"/>
    </row>
    <row r="53" spans="3:32">
      <c r="C53" s="8"/>
      <c r="D53" s="8"/>
      <c r="E53" s="128" t="s">
        <v>215</v>
      </c>
      <c r="F53" s="8"/>
      <c r="G53" s="8"/>
      <c r="H53" s="8"/>
      <c r="I53" s="8"/>
      <c r="J53" s="8"/>
      <c r="K53" s="8"/>
      <c r="L53" s="8"/>
      <c r="M53" s="128" t="s">
        <v>216</v>
      </c>
      <c r="N53" s="8"/>
      <c r="O53" s="8"/>
      <c r="P53" s="8"/>
      <c r="Q53" s="8"/>
      <c r="R53" s="8"/>
      <c r="S53" s="8"/>
      <c r="T53" s="1"/>
      <c r="U53" s="1"/>
      <c r="V53" s="1"/>
      <c r="W53" s="45"/>
      <c r="X53" s="45"/>
      <c r="Y53" s="45"/>
      <c r="Z53" s="45"/>
      <c r="AA53" s="45"/>
      <c r="AB53" s="45"/>
      <c r="AC53" s="45"/>
      <c r="AD53" s="1"/>
      <c r="AE53" s="1"/>
      <c r="AF53" s="1"/>
    </row>
    <row r="54" spans="3:32">
      <c r="C54" s="8"/>
      <c r="D54" s="8"/>
      <c r="E54" s="8"/>
      <c r="F54" s="8"/>
      <c r="G54" s="8"/>
      <c r="H54" s="8"/>
      <c r="I54" s="63"/>
      <c r="J54" s="61"/>
      <c r="K54" s="8"/>
      <c r="L54" s="8"/>
      <c r="M54" s="8"/>
      <c r="N54" s="8"/>
      <c r="O54" s="8"/>
      <c r="P54" s="8"/>
      <c r="Q54" s="8"/>
      <c r="R54" s="8"/>
      <c r="S54" s="8"/>
      <c r="T54" s="1"/>
      <c r="U54" s="1"/>
      <c r="V54" s="1"/>
      <c r="W54" s="45"/>
      <c r="X54" s="45"/>
      <c r="Y54" s="45"/>
      <c r="Z54" s="45"/>
      <c r="AA54" s="45"/>
      <c r="AB54" s="45"/>
      <c r="AC54" s="45"/>
      <c r="AD54" s="1"/>
      <c r="AE54" s="1"/>
      <c r="AF54" s="1"/>
    </row>
    <row r="55" spans="3:3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7"/>
      <c r="O55" s="17"/>
      <c r="P55" s="17"/>
      <c r="Q55" s="17"/>
      <c r="R55" s="8"/>
      <c r="S55" s="8"/>
      <c r="T55" s="1"/>
      <c r="U55" s="1"/>
      <c r="V55" s="1"/>
      <c r="W55" s="45"/>
      <c r="X55" s="45"/>
      <c r="Y55" s="45"/>
      <c r="Z55" s="45"/>
      <c r="AA55" s="45"/>
      <c r="AB55" s="45"/>
      <c r="AC55" s="45"/>
      <c r="AD55" s="1"/>
      <c r="AE55" s="1"/>
      <c r="AF55" s="1"/>
    </row>
    <row r="56" spans="3:3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8"/>
      <c r="O56" s="18"/>
      <c r="P56" s="18"/>
      <c r="Q56" s="19"/>
      <c r="R56" s="8"/>
      <c r="S56" s="8"/>
      <c r="T56" s="1"/>
      <c r="U56" s="1"/>
      <c r="V56" s="1"/>
      <c r="W56" s="45"/>
      <c r="X56" s="45"/>
      <c r="Y56" s="45"/>
      <c r="Z56" s="45"/>
      <c r="AA56" s="45"/>
      <c r="AB56" s="45"/>
      <c r="AC56" s="45"/>
      <c r="AD56" s="1"/>
      <c r="AE56" s="1"/>
      <c r="AF56" s="1"/>
    </row>
    <row r="57" spans="3:3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"/>
      <c r="U57" s="1"/>
      <c r="V57" s="1"/>
      <c r="W57" s="45"/>
      <c r="X57" s="45"/>
      <c r="Y57" s="45"/>
      <c r="Z57" s="45"/>
      <c r="AA57" s="45"/>
      <c r="AB57" s="45"/>
      <c r="AC57" s="45"/>
      <c r="AD57" s="1"/>
      <c r="AE57" s="1"/>
      <c r="AF57" s="1"/>
    </row>
    <row r="58" spans="3:3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5"/>
      <c r="X58" s="45"/>
      <c r="Y58" s="45"/>
      <c r="Z58" s="45"/>
      <c r="AA58" s="45"/>
      <c r="AB58" s="45"/>
      <c r="AC58" s="45"/>
      <c r="AD58" s="1"/>
      <c r="AE58" s="1"/>
      <c r="AF58" s="1"/>
    </row>
    <row r="59" spans="3:3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5"/>
      <c r="X59" s="45"/>
      <c r="Y59" s="45"/>
      <c r="Z59" s="45"/>
      <c r="AA59" s="45"/>
      <c r="AB59" s="45"/>
      <c r="AC59" s="45"/>
      <c r="AD59" s="1"/>
      <c r="AE59" s="1"/>
      <c r="AF59" s="1"/>
    </row>
    <row r="60" spans="3:3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5"/>
      <c r="X60" s="45"/>
      <c r="Y60" s="45"/>
      <c r="Z60" s="45"/>
      <c r="AA60" s="45"/>
      <c r="AB60" s="45"/>
      <c r="AC60" s="45"/>
      <c r="AD60" s="1"/>
      <c r="AE60" s="1"/>
      <c r="AF60" s="1"/>
    </row>
    <row r="61" spans="3:3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5"/>
      <c r="X61" s="45"/>
      <c r="Y61" s="45"/>
      <c r="Z61" s="45"/>
      <c r="AA61" s="45"/>
      <c r="AB61" s="45"/>
      <c r="AC61" s="45"/>
      <c r="AD61" s="1"/>
      <c r="AE61" s="1"/>
      <c r="AF61" s="1"/>
    </row>
    <row r="62" spans="3:3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5"/>
      <c r="X62" s="45"/>
      <c r="Y62" s="45"/>
      <c r="Z62" s="45"/>
      <c r="AA62" s="45"/>
      <c r="AB62" s="45"/>
      <c r="AC62" s="45"/>
      <c r="AD62" s="1"/>
      <c r="AE62" s="1"/>
      <c r="AF62" s="1"/>
    </row>
    <row r="63" spans="3:3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3:3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3:3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3:3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3:3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3:3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3:3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3:3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3:3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3:3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3:3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3:3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</sheetData>
  <mergeCells count="72">
    <mergeCell ref="H44:H46"/>
    <mergeCell ref="P44:P46"/>
    <mergeCell ref="E50:G50"/>
    <mergeCell ref="M50:O50"/>
    <mergeCell ref="G23:G24"/>
    <mergeCell ref="H23:H24"/>
    <mergeCell ref="N27:Q27"/>
    <mergeCell ref="G32:G33"/>
    <mergeCell ref="H32:H33"/>
    <mergeCell ref="N36:Q36"/>
    <mergeCell ref="AA16:AB16"/>
    <mergeCell ref="AC16:AD16"/>
    <mergeCell ref="H17:I17"/>
    <mergeCell ref="K17:L17"/>
    <mergeCell ref="M17:N17"/>
    <mergeCell ref="U17:X17"/>
    <mergeCell ref="Y16:Z16"/>
    <mergeCell ref="F16:G19"/>
    <mergeCell ref="H16:I16"/>
    <mergeCell ref="K16:L16"/>
    <mergeCell ref="M16:N16"/>
    <mergeCell ref="U16:X16"/>
    <mergeCell ref="H18:H19"/>
    <mergeCell ref="I18:I19"/>
    <mergeCell ref="J18:J19"/>
    <mergeCell ref="K19:L19"/>
    <mergeCell ref="AC14:AD14"/>
    <mergeCell ref="K15:L15"/>
    <mergeCell ref="U15:X15"/>
    <mergeCell ref="Y15:Z15"/>
    <mergeCell ref="AA15:AB15"/>
    <mergeCell ref="AC15:AD15"/>
    <mergeCell ref="AA14:AB14"/>
    <mergeCell ref="H14:H15"/>
    <mergeCell ref="I14:I15"/>
    <mergeCell ref="J14:J15"/>
    <mergeCell ref="U14:X14"/>
    <mergeCell ref="Y14:Z14"/>
    <mergeCell ref="AC12:AD12"/>
    <mergeCell ref="H13:I13"/>
    <mergeCell ref="K13:L13"/>
    <mergeCell ref="M13:N13"/>
    <mergeCell ref="U13:X13"/>
    <mergeCell ref="Y13:Z13"/>
    <mergeCell ref="AA13:AB13"/>
    <mergeCell ref="AC13:AD13"/>
    <mergeCell ref="H12:I12"/>
    <mergeCell ref="K12:L12"/>
    <mergeCell ref="M12:N12"/>
    <mergeCell ref="Y12:Z12"/>
    <mergeCell ref="AA12:AB12"/>
    <mergeCell ref="AC9:AD9"/>
    <mergeCell ref="F10:I10"/>
    <mergeCell ref="K10:L10"/>
    <mergeCell ref="M10:N10"/>
    <mergeCell ref="U10:X12"/>
    <mergeCell ref="Y10:Z10"/>
    <mergeCell ref="AA10:AB10"/>
    <mergeCell ref="AC10:AD10"/>
    <mergeCell ref="F11:I11"/>
    <mergeCell ref="K11:L11"/>
    <mergeCell ref="AA9:AB9"/>
    <mergeCell ref="M11:N11"/>
    <mergeCell ref="Y11:Z11"/>
    <mergeCell ref="AA11:AB11"/>
    <mergeCell ref="AC11:AD11"/>
    <mergeCell ref="F12:G15"/>
    <mergeCell ref="F5:P6"/>
    <mergeCell ref="F9:I9"/>
    <mergeCell ref="K9:N9"/>
    <mergeCell ref="U9:X9"/>
    <mergeCell ref="Y9:Z9"/>
  </mergeCells>
  <phoneticPr fontId="1"/>
  <pageMargins left="0.78740157480314965" right="0" top="0" bottom="0" header="0.31496062992125984" footer="0.31496062992125984"/>
  <pageSetup paperSize="9" scale="9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125"/>
  <sheetViews>
    <sheetView tabSelected="1" view="pageBreakPreview" zoomScale="85" zoomScaleNormal="100" zoomScaleSheetLayoutView="85" workbookViewId="0">
      <selection activeCell="J15" sqref="J15"/>
    </sheetView>
  </sheetViews>
  <sheetFormatPr defaultColWidth="3.44140625" defaultRowHeight="13.2"/>
  <cols>
    <col min="29" max="29" width="4.77734375" customWidth="1"/>
  </cols>
  <sheetData>
    <row r="2" spans="2:20">
      <c r="B2" s="336" t="s">
        <v>217</v>
      </c>
      <c r="C2" s="336"/>
      <c r="D2" s="336"/>
      <c r="E2" s="336"/>
      <c r="F2" s="336"/>
      <c r="G2" s="336"/>
    </row>
    <row r="3" spans="2:20">
      <c r="B3" s="336"/>
      <c r="C3" s="336"/>
      <c r="D3" s="336"/>
      <c r="E3" s="336"/>
      <c r="F3" s="336"/>
      <c r="G3" s="336"/>
    </row>
    <row r="4" spans="2:20">
      <c r="C4" s="129"/>
    </row>
    <row r="5" spans="2:20">
      <c r="B5" s="130" t="s">
        <v>218</v>
      </c>
      <c r="C5" s="129" t="s">
        <v>219</v>
      </c>
    </row>
    <row r="6" spans="2:20" ht="16.2" thickBot="1">
      <c r="C6" s="125"/>
      <c r="T6" t="s">
        <v>224</v>
      </c>
    </row>
    <row r="7" spans="2:20" ht="16.2" thickBot="1">
      <c r="C7" s="354" t="s">
        <v>220</v>
      </c>
      <c r="D7" s="361" t="s">
        <v>221</v>
      </c>
      <c r="E7" s="361"/>
      <c r="F7" s="361"/>
      <c r="L7" s="370" t="s">
        <v>233</v>
      </c>
      <c r="M7" s="371"/>
      <c r="N7" s="371"/>
      <c r="O7" s="371"/>
      <c r="P7" s="372"/>
      <c r="T7" s="125" t="s">
        <v>222</v>
      </c>
    </row>
    <row r="8" spans="2:20" ht="16.2" thickTop="1">
      <c r="C8" s="354"/>
      <c r="D8" s="354" t="s">
        <v>43</v>
      </c>
      <c r="E8" s="354"/>
      <c r="F8" s="354"/>
      <c r="L8" s="133" t="s">
        <v>228</v>
      </c>
      <c r="M8" s="367">
        <v>50</v>
      </c>
      <c r="N8" s="367"/>
      <c r="O8" s="389" t="s">
        <v>226</v>
      </c>
      <c r="P8" s="390"/>
      <c r="T8" t="s">
        <v>223</v>
      </c>
    </row>
    <row r="9" spans="2:20" ht="13.8" thickBot="1">
      <c r="L9" s="132" t="s">
        <v>229</v>
      </c>
      <c r="M9" s="359">
        <v>10</v>
      </c>
      <c r="N9" s="359"/>
      <c r="O9" s="392" t="s">
        <v>230</v>
      </c>
      <c r="P9" s="393"/>
      <c r="T9" t="s">
        <v>231</v>
      </c>
    </row>
    <row r="10" spans="2:20" ht="15.6">
      <c r="C10" s="385" t="s">
        <v>227</v>
      </c>
      <c r="D10" s="391">
        <f>20*M8</f>
        <v>1000</v>
      </c>
      <c r="E10" s="391"/>
      <c r="F10" s="391"/>
      <c r="I10" t="s">
        <v>384</v>
      </c>
      <c r="T10" s="125" t="s">
        <v>239</v>
      </c>
    </row>
    <row r="11" spans="2:20" ht="13.8" thickBot="1">
      <c r="C11" s="385"/>
      <c r="D11" s="386">
        <f>IF(M8/M9&gt;10,10,M8/M9)</f>
        <v>5</v>
      </c>
      <c r="E11" s="386"/>
      <c r="F11" s="386"/>
      <c r="T11" s="125" t="s">
        <v>269</v>
      </c>
    </row>
    <row r="12" spans="2:20">
      <c r="L12" s="347" t="s">
        <v>232</v>
      </c>
      <c r="M12" s="348"/>
      <c r="N12" s="348"/>
      <c r="O12" s="348"/>
      <c r="P12" s="349"/>
      <c r="T12" s="125" t="s">
        <v>270</v>
      </c>
    </row>
    <row r="13" spans="2:20" ht="16.2" thickBot="1">
      <c r="C13" s="130" t="s">
        <v>227</v>
      </c>
      <c r="D13" s="354">
        <f>D10/D11</f>
        <v>200</v>
      </c>
      <c r="E13" s="354"/>
      <c r="L13" s="387">
        <f>D13</f>
        <v>200</v>
      </c>
      <c r="M13" s="388"/>
      <c r="N13" s="388"/>
      <c r="O13" s="352" t="s">
        <v>225</v>
      </c>
      <c r="P13" s="353"/>
      <c r="T13" s="125" t="s">
        <v>284</v>
      </c>
    </row>
    <row r="14" spans="2:20">
      <c r="T14" s="125" t="s">
        <v>287</v>
      </c>
    </row>
    <row r="15" spans="2:20">
      <c r="T15" s="125" t="s">
        <v>288</v>
      </c>
    </row>
    <row r="16" spans="2:20" ht="13.8" thickBot="1">
      <c r="B16" s="130" t="s">
        <v>218</v>
      </c>
      <c r="C16" s="129" t="s">
        <v>234</v>
      </c>
      <c r="T16" s="125" t="s">
        <v>292</v>
      </c>
    </row>
    <row r="17" spans="2:23" ht="13.8" thickBot="1">
      <c r="L17" s="370" t="s">
        <v>233</v>
      </c>
      <c r="M17" s="371"/>
      <c r="N17" s="371"/>
      <c r="O17" s="371"/>
      <c r="P17" s="371"/>
      <c r="Q17" s="371"/>
      <c r="R17" s="372"/>
      <c r="T17" s="125" t="s">
        <v>293</v>
      </c>
    </row>
    <row r="18" spans="2:23" ht="16.2" thickTop="1">
      <c r="C18" s="129" t="s">
        <v>240</v>
      </c>
      <c r="L18" s="401" t="s">
        <v>235</v>
      </c>
      <c r="M18" s="402"/>
      <c r="N18" s="394" t="s">
        <v>236</v>
      </c>
      <c r="O18" s="394"/>
      <c r="P18" s="394"/>
      <c r="Q18" s="394"/>
      <c r="R18" s="395"/>
    </row>
    <row r="19" spans="2:23" ht="13.8" thickBot="1">
      <c r="L19" s="403" t="s">
        <v>228</v>
      </c>
      <c r="M19" s="404"/>
      <c r="N19" s="359">
        <v>50</v>
      </c>
      <c r="O19" s="359"/>
      <c r="P19" s="359"/>
      <c r="Q19" s="359"/>
      <c r="R19" s="134" t="s">
        <v>226</v>
      </c>
      <c r="W19" s="136" t="s">
        <v>246</v>
      </c>
    </row>
    <row r="20" spans="2:23" ht="13.8" thickBot="1">
      <c r="C20" s="130" t="s">
        <v>227</v>
      </c>
      <c r="D20" s="354">
        <f>N19*N21</f>
        <v>300</v>
      </c>
      <c r="E20" s="354"/>
      <c r="T20" s="131" t="s">
        <v>252</v>
      </c>
      <c r="U20" t="s">
        <v>247</v>
      </c>
    </row>
    <row r="21" spans="2:23" ht="16.2" thickBot="1">
      <c r="L21" s="396" t="s">
        <v>237</v>
      </c>
      <c r="M21" s="397"/>
      <c r="N21" s="398">
        <f>IF(N18="事務所(個人)",6,IF(N18="事務所(一般)",7.2,IF(N18="商店売場",9.1,IF(N18="ﾚｽﾄﾗﾝ(普通)",30,IF(N18="ﾚｽﾄﾗﾝ(高級)",17.7,IF(N18="宴会場",37.5,IF(N18="ﾎﾃﾙ客室",3,IF(N18="劇場(普通)",50,IF(N18="劇場(高級)",37.5,IF(N18="休憩室",15,IF(N18="娯楽室",9,IF(N18="小会議室",30,IF(N18="ﾊﾞｰ",17.7,IF(N18="理髪店",6,IF(N18="住宅",9,IF(N18="ｱﾊﾟｰﾄ",9,IF(N18="食堂(営業用)",30,IF(N18="食堂(非営業用)",15))))))))))))))))))</f>
        <v>6</v>
      </c>
      <c r="O21" s="398"/>
      <c r="P21" s="398"/>
      <c r="Q21" s="399" t="s">
        <v>238</v>
      </c>
      <c r="R21" s="400"/>
      <c r="U21" t="s">
        <v>248</v>
      </c>
    </row>
    <row r="22" spans="2:23" ht="13.8" thickBot="1">
      <c r="U22" t="s">
        <v>249</v>
      </c>
    </row>
    <row r="23" spans="2:23">
      <c r="L23" s="347" t="s">
        <v>232</v>
      </c>
      <c r="M23" s="348"/>
      <c r="N23" s="348"/>
      <c r="O23" s="348"/>
      <c r="P23" s="349"/>
      <c r="U23" t="s">
        <v>250</v>
      </c>
    </row>
    <row r="24" spans="2:23" ht="16.2" thickBot="1">
      <c r="L24" s="387">
        <f>D20</f>
        <v>300</v>
      </c>
      <c r="M24" s="388"/>
      <c r="N24" s="388"/>
      <c r="O24" s="352" t="s">
        <v>225</v>
      </c>
      <c r="P24" s="353"/>
      <c r="U24" t="s">
        <v>251</v>
      </c>
    </row>
    <row r="26" spans="2:23" ht="13.8" thickBot="1">
      <c r="B26" s="131" t="s">
        <v>218</v>
      </c>
      <c r="C26" s="129" t="s">
        <v>241</v>
      </c>
      <c r="T26" s="131" t="s">
        <v>252</v>
      </c>
      <c r="U26" t="s">
        <v>253</v>
      </c>
    </row>
    <row r="27" spans="2:23" ht="13.8" thickBot="1">
      <c r="L27" s="370" t="s">
        <v>233</v>
      </c>
      <c r="M27" s="371"/>
      <c r="N27" s="371"/>
      <c r="O27" s="371"/>
      <c r="P27" s="371"/>
      <c r="Q27" s="371"/>
      <c r="R27" s="372"/>
      <c r="U27" t="s">
        <v>254</v>
      </c>
    </row>
    <row r="28" spans="2:23" ht="16.2" thickTop="1">
      <c r="C28" s="129" t="s">
        <v>245</v>
      </c>
      <c r="L28" s="401" t="s">
        <v>235</v>
      </c>
      <c r="M28" s="402"/>
      <c r="N28" s="394" t="s">
        <v>242</v>
      </c>
      <c r="O28" s="394"/>
      <c r="P28" s="394"/>
      <c r="Q28" s="394"/>
      <c r="R28" s="395"/>
      <c r="U28" t="s">
        <v>255</v>
      </c>
    </row>
    <row r="29" spans="2:23" ht="13.8" thickBot="1">
      <c r="L29" s="403" t="s">
        <v>229</v>
      </c>
      <c r="M29" s="404"/>
      <c r="N29" s="359">
        <v>10</v>
      </c>
      <c r="O29" s="359"/>
      <c r="P29" s="359"/>
      <c r="Q29" s="359"/>
      <c r="R29" s="134" t="s">
        <v>230</v>
      </c>
    </row>
    <row r="30" spans="2:23" ht="13.8" thickBot="1">
      <c r="C30" s="131" t="s">
        <v>227</v>
      </c>
      <c r="D30" s="354">
        <f>N29*N31</f>
        <v>255</v>
      </c>
      <c r="E30" s="354"/>
    </row>
    <row r="31" spans="2:23" ht="16.2" thickBot="1">
      <c r="L31" s="396" t="s">
        <v>243</v>
      </c>
      <c r="M31" s="397"/>
      <c r="N31" s="398">
        <f>IF(N28="事務所",25.5,IF(N28="ﾚｽﾄﾗﾝ",25.5,IF(N28="ﾊﾞｰ",51,IF(N28="商店",25.5,IF(N28="ﾃﾞﾊﾟｰﾄ",25.5,IF(N28="劇場",25.5,IF(N28="病院",34)))))))</f>
        <v>25.5</v>
      </c>
      <c r="O31" s="398"/>
      <c r="P31" s="398"/>
      <c r="Q31" s="399" t="s">
        <v>244</v>
      </c>
      <c r="R31" s="400"/>
    </row>
    <row r="32" spans="2:23" ht="13.8" thickBot="1"/>
    <row r="33" spans="1:28">
      <c r="L33" s="347" t="s">
        <v>232</v>
      </c>
      <c r="M33" s="348"/>
      <c r="N33" s="348"/>
      <c r="O33" s="348"/>
      <c r="P33" s="349"/>
    </row>
    <row r="34" spans="1:28" ht="16.2" thickBot="1">
      <c r="L34" s="387">
        <f>D30</f>
        <v>255</v>
      </c>
      <c r="M34" s="388"/>
      <c r="N34" s="388"/>
      <c r="O34" s="352" t="s">
        <v>225</v>
      </c>
      <c r="P34" s="353"/>
    </row>
    <row r="37" spans="1:28">
      <c r="B37" s="336" t="s">
        <v>268</v>
      </c>
      <c r="C37" s="336"/>
      <c r="D37" s="336"/>
      <c r="E37" s="336"/>
      <c r="F37" s="336"/>
      <c r="G37" s="336"/>
    </row>
    <row r="38" spans="1:28" ht="13.8" thickBot="1">
      <c r="B38" s="336"/>
      <c r="C38" s="336"/>
      <c r="D38" s="336"/>
      <c r="E38" s="336"/>
      <c r="F38" s="336"/>
      <c r="G38" s="336"/>
      <c r="Q38" s="129" t="s">
        <v>267</v>
      </c>
    </row>
    <row r="39" spans="1:28" ht="16.2" thickBot="1">
      <c r="I39" s="141">
        <v>2</v>
      </c>
      <c r="K39" s="370" t="s">
        <v>271</v>
      </c>
      <c r="L39" s="371"/>
      <c r="M39" s="371"/>
      <c r="N39" s="371"/>
      <c r="O39" s="372"/>
      <c r="Q39" s="409" t="s">
        <v>256</v>
      </c>
      <c r="R39" s="410"/>
      <c r="S39" s="380" t="s">
        <v>257</v>
      </c>
      <c r="T39" s="380"/>
      <c r="U39" s="380" t="s">
        <v>283</v>
      </c>
      <c r="V39" s="380"/>
      <c r="W39" s="380"/>
      <c r="X39" s="380"/>
      <c r="Y39" s="380"/>
      <c r="Z39" s="380"/>
      <c r="AA39" s="380"/>
      <c r="AB39" s="383"/>
    </row>
    <row r="40" spans="1:28" ht="13.8" thickTop="1">
      <c r="A40" s="354" t="s">
        <v>286</v>
      </c>
      <c r="B40" s="354"/>
      <c r="C40" s="355" t="s">
        <v>298</v>
      </c>
      <c r="D40" s="355"/>
      <c r="E40" s="355"/>
      <c r="F40" s="360" t="s">
        <v>294</v>
      </c>
      <c r="G40" s="361" t="s">
        <v>295</v>
      </c>
      <c r="H40" s="361"/>
      <c r="I40" s="141"/>
      <c r="K40" s="140" t="s">
        <v>272</v>
      </c>
      <c r="L40" s="367">
        <v>20</v>
      </c>
      <c r="M40" s="367"/>
      <c r="N40" s="368" t="s">
        <v>274</v>
      </c>
      <c r="O40" s="369"/>
      <c r="Q40" s="411" t="s">
        <v>291</v>
      </c>
      <c r="R40" s="412"/>
      <c r="S40" s="340"/>
      <c r="T40" s="340"/>
      <c r="U40" s="340" t="s">
        <v>263</v>
      </c>
      <c r="V40" s="340"/>
      <c r="W40" s="340" t="s">
        <v>264</v>
      </c>
      <c r="X40" s="340"/>
      <c r="Y40" s="340" t="s">
        <v>265</v>
      </c>
      <c r="Z40" s="340"/>
      <c r="AA40" s="340" t="s">
        <v>266</v>
      </c>
      <c r="AB40" s="384"/>
    </row>
    <row r="41" spans="1:28">
      <c r="A41" s="354"/>
      <c r="B41" s="354"/>
      <c r="C41" s="356" t="s">
        <v>289</v>
      </c>
      <c r="D41" s="356"/>
      <c r="E41" s="356"/>
      <c r="F41" s="360"/>
      <c r="G41" s="362" t="s">
        <v>297</v>
      </c>
      <c r="H41" s="362"/>
      <c r="K41" s="138" t="s">
        <v>290</v>
      </c>
      <c r="L41" s="364">
        <v>250</v>
      </c>
      <c r="M41" s="364"/>
      <c r="N41" s="365" t="s">
        <v>285</v>
      </c>
      <c r="O41" s="366"/>
      <c r="Q41" s="413">
        <v>0.5</v>
      </c>
      <c r="R41" s="333"/>
      <c r="S41" s="333" t="s">
        <v>258</v>
      </c>
      <c r="T41" s="333"/>
      <c r="U41" s="373">
        <v>4.3</v>
      </c>
      <c r="V41" s="373"/>
      <c r="W41" s="373">
        <v>6.5</v>
      </c>
      <c r="X41" s="373"/>
      <c r="Y41" s="373">
        <v>8.6</v>
      </c>
      <c r="Z41" s="373"/>
      <c r="AA41" s="373">
        <v>10.8</v>
      </c>
      <c r="AB41" s="374"/>
    </row>
    <row r="42" spans="1:28" ht="15.6">
      <c r="K42" s="138" t="s">
        <v>273</v>
      </c>
      <c r="L42" s="364">
        <v>300</v>
      </c>
      <c r="M42" s="364"/>
      <c r="N42" s="365" t="s">
        <v>275</v>
      </c>
      <c r="O42" s="366"/>
      <c r="Q42" s="413">
        <v>0.75</v>
      </c>
      <c r="R42" s="333"/>
      <c r="S42" s="333" t="s">
        <v>259</v>
      </c>
      <c r="T42" s="333"/>
      <c r="U42" s="373">
        <v>2.2999999999999998</v>
      </c>
      <c r="V42" s="373"/>
      <c r="W42" s="373">
        <v>3.5</v>
      </c>
      <c r="X42" s="373"/>
      <c r="Y42" s="373">
        <v>4.5999999999999996</v>
      </c>
      <c r="Z42" s="373"/>
      <c r="AA42" s="373">
        <v>5.8</v>
      </c>
      <c r="AB42" s="374"/>
    </row>
    <row r="43" spans="1:28" ht="15.6">
      <c r="B43" s="131" t="s">
        <v>296</v>
      </c>
      <c r="C43" s="357">
        <f>(L44*L43*(L40+(L46*L45)))/(2*(L41/1000))</f>
        <v>4.1087999999999996</v>
      </c>
      <c r="D43" s="357"/>
      <c r="E43" s="357"/>
      <c r="F43" t="s">
        <v>294</v>
      </c>
      <c r="G43" s="363">
        <f>((4*L42)/(3600*3.141592*(L41/1000)^2))^2</f>
        <v>2.8820259783366651</v>
      </c>
      <c r="H43" s="363"/>
      <c r="K43" s="138" t="s">
        <v>276</v>
      </c>
      <c r="L43" s="364">
        <v>1.2</v>
      </c>
      <c r="M43" s="364"/>
      <c r="N43" s="365" t="s">
        <v>279</v>
      </c>
      <c r="O43" s="366"/>
      <c r="Q43" s="414">
        <v>1</v>
      </c>
      <c r="R43" s="377"/>
      <c r="S43" s="381" t="s">
        <v>260</v>
      </c>
      <c r="T43" s="381"/>
      <c r="U43" s="377">
        <v>1.5</v>
      </c>
      <c r="V43" s="377"/>
      <c r="W43" s="377">
        <v>2.2999999999999998</v>
      </c>
      <c r="X43" s="377"/>
      <c r="Y43" s="377">
        <v>3</v>
      </c>
      <c r="Z43" s="377"/>
      <c r="AA43" s="377">
        <v>3.8</v>
      </c>
      <c r="AB43" s="378"/>
    </row>
    <row r="44" spans="1:28">
      <c r="K44" s="138" t="s">
        <v>277</v>
      </c>
      <c r="L44" s="364">
        <v>0.04</v>
      </c>
      <c r="M44" s="364"/>
      <c r="N44" s="365" t="s">
        <v>278</v>
      </c>
      <c r="O44" s="366"/>
      <c r="Q44" s="415">
        <v>1.5</v>
      </c>
      <c r="R44" s="373"/>
      <c r="S44" s="333" t="s">
        <v>261</v>
      </c>
      <c r="T44" s="333"/>
      <c r="U44" s="373">
        <v>1</v>
      </c>
      <c r="V44" s="373"/>
      <c r="W44" s="373">
        <v>1.5</v>
      </c>
      <c r="X44" s="373"/>
      <c r="Y44" s="373">
        <v>2</v>
      </c>
      <c r="Z44" s="373"/>
      <c r="AA44" s="373">
        <v>2.5</v>
      </c>
      <c r="AB44" s="374"/>
    </row>
    <row r="45" spans="1:28" ht="13.8" thickBot="1">
      <c r="B45" s="131" t="s">
        <v>296</v>
      </c>
      <c r="C45" s="358">
        <f>C43*G43</f>
        <v>11.841668339789688</v>
      </c>
      <c r="D45" s="358"/>
      <c r="E45" s="358"/>
      <c r="K45" s="138" t="s">
        <v>280</v>
      </c>
      <c r="L45" s="364">
        <v>6</v>
      </c>
      <c r="M45" s="364"/>
      <c r="N45" s="365" t="s">
        <v>281</v>
      </c>
      <c r="O45" s="366"/>
      <c r="Q45" s="379">
        <v>2</v>
      </c>
      <c r="R45" s="375"/>
      <c r="S45" s="382" t="s">
        <v>262</v>
      </c>
      <c r="T45" s="382"/>
      <c r="U45" s="375">
        <v>0.9</v>
      </c>
      <c r="V45" s="375"/>
      <c r="W45" s="375">
        <v>1.4</v>
      </c>
      <c r="X45" s="375"/>
      <c r="Y45" s="375">
        <v>1.8</v>
      </c>
      <c r="Z45" s="375"/>
      <c r="AA45" s="375">
        <v>2.2999999999999998</v>
      </c>
      <c r="AB45" s="376"/>
    </row>
    <row r="46" spans="1:28" ht="16.2" thickBot="1">
      <c r="K46" s="139" t="s">
        <v>282</v>
      </c>
      <c r="L46" s="359">
        <v>3.8</v>
      </c>
      <c r="M46" s="359"/>
      <c r="N46" s="352" t="s">
        <v>274</v>
      </c>
      <c r="O46" s="353"/>
    </row>
    <row r="47" spans="1:28" ht="13.8" thickBot="1">
      <c r="A47" s="131" t="s">
        <v>302</v>
      </c>
      <c r="B47" t="s">
        <v>301</v>
      </c>
    </row>
    <row r="48" spans="1:28">
      <c r="B48" t="s">
        <v>303</v>
      </c>
      <c r="K48" s="347" t="s">
        <v>299</v>
      </c>
      <c r="L48" s="348"/>
      <c r="M48" s="348"/>
      <c r="N48" s="348"/>
      <c r="O48" s="349"/>
      <c r="P48" s="137"/>
      <c r="Q48" t="s">
        <v>300</v>
      </c>
    </row>
    <row r="49" spans="2:17" ht="13.8" thickBot="1">
      <c r="B49" t="s">
        <v>304</v>
      </c>
      <c r="K49" s="350">
        <f>C45</f>
        <v>11.841668339789688</v>
      </c>
      <c r="L49" s="351"/>
      <c r="M49" s="351"/>
      <c r="N49" s="352" t="s">
        <v>305</v>
      </c>
      <c r="O49" s="353"/>
      <c r="Q49" t="s">
        <v>306</v>
      </c>
    </row>
    <row r="64" spans="2:17">
      <c r="B64" s="336" t="s">
        <v>217</v>
      </c>
      <c r="C64" s="336"/>
      <c r="D64" s="336"/>
      <c r="E64" s="336"/>
      <c r="F64" s="336"/>
      <c r="G64" s="336"/>
    </row>
    <row r="65" spans="2:23">
      <c r="B65" s="336"/>
      <c r="C65" s="336"/>
      <c r="D65" s="336"/>
      <c r="E65" s="336"/>
      <c r="F65" s="336"/>
      <c r="G65" s="336"/>
    </row>
    <row r="66" spans="2:23">
      <c r="C66" s="129"/>
    </row>
    <row r="67" spans="2:23" ht="15.6">
      <c r="B67" s="135" t="s">
        <v>218</v>
      </c>
      <c r="C67" s="129" t="s">
        <v>317</v>
      </c>
      <c r="S67" t="s">
        <v>224</v>
      </c>
    </row>
    <row r="68" spans="2:23" ht="16.2" thickBot="1">
      <c r="C68" s="125"/>
      <c r="S68" s="125" t="s">
        <v>222</v>
      </c>
    </row>
    <row r="69" spans="2:23" ht="16.2" thickBot="1">
      <c r="C69" s="144" t="s">
        <v>307</v>
      </c>
      <c r="D69" s="149"/>
      <c r="E69" s="149"/>
      <c r="F69" s="149"/>
      <c r="L69" s="370" t="s">
        <v>233</v>
      </c>
      <c r="M69" s="371"/>
      <c r="N69" s="371"/>
      <c r="O69" s="371"/>
      <c r="P69" s="372"/>
      <c r="S69" t="s">
        <v>308</v>
      </c>
    </row>
    <row r="70" spans="2:23" ht="13.8" thickTop="1">
      <c r="D70" s="144"/>
      <c r="E70" s="144"/>
      <c r="F70" s="144"/>
      <c r="L70" s="152" t="s">
        <v>280</v>
      </c>
      <c r="M70" s="394">
        <v>3</v>
      </c>
      <c r="N70" s="394"/>
      <c r="O70" s="402" t="s">
        <v>230</v>
      </c>
      <c r="P70" s="405"/>
      <c r="T70" t="s">
        <v>314</v>
      </c>
    </row>
    <row r="71" spans="2:23" ht="15.6">
      <c r="C71" s="145" t="s">
        <v>313</v>
      </c>
      <c r="D71" s="408">
        <f>1000*(2.791*M70)/(0.33*(M71-M72))</f>
        <v>12686.363636363636</v>
      </c>
      <c r="E71" s="408"/>
      <c r="F71" s="408"/>
      <c r="L71" s="153" t="s">
        <v>310</v>
      </c>
      <c r="M71" s="364">
        <v>24</v>
      </c>
      <c r="N71" s="364"/>
      <c r="O71" s="406" t="s">
        <v>21</v>
      </c>
      <c r="P71" s="407"/>
      <c r="S71" t="s">
        <v>315</v>
      </c>
    </row>
    <row r="72" spans="2:23" ht="16.2" thickBot="1">
      <c r="C72" s="146"/>
      <c r="D72" s="147"/>
      <c r="E72" s="147"/>
      <c r="F72" s="147"/>
      <c r="G72" s="117"/>
      <c r="L72" s="151" t="s">
        <v>309</v>
      </c>
      <c r="M72" s="416">
        <v>22</v>
      </c>
      <c r="N72" s="416"/>
      <c r="O72" s="417" t="s">
        <v>21</v>
      </c>
      <c r="P72" s="418"/>
      <c r="S72" s="125" t="s">
        <v>311</v>
      </c>
    </row>
    <row r="73" spans="2:23" ht="16.2" thickBot="1">
      <c r="C73" s="117"/>
      <c r="D73" s="117"/>
      <c r="E73" s="117"/>
      <c r="F73" s="117"/>
      <c r="G73" s="117"/>
      <c r="L73" s="150"/>
      <c r="M73" s="150"/>
      <c r="N73" s="150"/>
      <c r="O73" s="150"/>
      <c r="P73" s="150"/>
      <c r="S73" s="125" t="s">
        <v>312</v>
      </c>
    </row>
    <row r="74" spans="2:23" ht="15.6">
      <c r="C74" s="148"/>
      <c r="D74" s="146"/>
      <c r="E74" s="146"/>
      <c r="F74" s="117"/>
      <c r="G74" s="117"/>
      <c r="L74" s="347" t="s">
        <v>232</v>
      </c>
      <c r="M74" s="348"/>
      <c r="N74" s="348"/>
      <c r="O74" s="348"/>
      <c r="P74" s="349"/>
      <c r="S74" s="125" t="s">
        <v>321</v>
      </c>
    </row>
    <row r="75" spans="2:23" ht="16.2" thickBot="1">
      <c r="L75" s="422">
        <f>D71</f>
        <v>12686.363636363636</v>
      </c>
      <c r="M75" s="423"/>
      <c r="N75" s="423"/>
      <c r="O75" s="352" t="s">
        <v>225</v>
      </c>
      <c r="P75" s="353"/>
      <c r="S75" s="125"/>
      <c r="T75" t="s">
        <v>319</v>
      </c>
    </row>
    <row r="76" spans="2:23">
      <c r="S76" s="125" t="s">
        <v>320</v>
      </c>
    </row>
    <row r="77" spans="2:23">
      <c r="B77" s="135" t="s">
        <v>218</v>
      </c>
      <c r="C77" s="129" t="s">
        <v>316</v>
      </c>
      <c r="T77" t="s">
        <v>323</v>
      </c>
    </row>
    <row r="78" spans="2:23">
      <c r="L78" s="150"/>
      <c r="M78" s="150"/>
      <c r="N78" s="150"/>
      <c r="O78" s="150"/>
      <c r="P78" s="150"/>
      <c r="Q78" s="150"/>
      <c r="R78" s="150"/>
      <c r="S78" s="125" t="s">
        <v>322</v>
      </c>
      <c r="T78" s="125"/>
    </row>
    <row r="79" spans="2:23">
      <c r="C79" s="129" t="s">
        <v>318</v>
      </c>
      <c r="Q79" s="150"/>
      <c r="R79" s="150"/>
      <c r="T79" t="s">
        <v>324</v>
      </c>
    </row>
    <row r="80" spans="2:23" ht="13.8" thickBot="1">
      <c r="C80" s="144" t="s">
        <v>328</v>
      </c>
      <c r="Q80" s="150"/>
      <c r="R80" s="154"/>
      <c r="S80" t="s">
        <v>325</v>
      </c>
      <c r="W80" s="125"/>
    </row>
    <row r="81" spans="2:23" ht="13.8" thickBot="1">
      <c r="E81" s="144"/>
      <c r="L81" s="370" t="s">
        <v>233</v>
      </c>
      <c r="M81" s="371"/>
      <c r="N81" s="371"/>
      <c r="O81" s="371"/>
      <c r="P81" s="372"/>
      <c r="Q81" s="155"/>
      <c r="R81" s="155"/>
      <c r="T81" t="s">
        <v>326</v>
      </c>
    </row>
    <row r="82" spans="2:23" ht="14.4" thickTop="1" thickBot="1">
      <c r="C82" s="145" t="s">
        <v>327</v>
      </c>
      <c r="D82" s="354">
        <f>0.6*700*12*M82</f>
        <v>50400</v>
      </c>
      <c r="E82" s="354"/>
      <c r="L82" s="156" t="s">
        <v>228</v>
      </c>
      <c r="M82" s="419">
        <v>10</v>
      </c>
      <c r="N82" s="419"/>
      <c r="O82" s="420" t="s">
        <v>226</v>
      </c>
      <c r="P82" s="421"/>
      <c r="Q82" s="155"/>
      <c r="R82" s="155"/>
      <c r="T82" s="135"/>
    </row>
    <row r="83" spans="2:23" ht="13.8" thickBot="1">
      <c r="C83" s="145" t="s">
        <v>329</v>
      </c>
      <c r="D83" s="354">
        <v>35.299999999999997</v>
      </c>
      <c r="E83" s="354"/>
      <c r="L83" s="155"/>
      <c r="M83" s="155"/>
      <c r="N83" s="155"/>
      <c r="O83" s="155"/>
      <c r="P83" s="155"/>
      <c r="Q83" s="155"/>
      <c r="R83" s="155"/>
      <c r="T83" s="135"/>
    </row>
    <row r="84" spans="2:23">
      <c r="E84" s="144"/>
      <c r="L84" s="347" t="s">
        <v>232</v>
      </c>
      <c r="M84" s="348"/>
      <c r="N84" s="348"/>
      <c r="O84" s="348"/>
      <c r="P84" s="349"/>
      <c r="Q84" s="155"/>
      <c r="R84" s="155"/>
      <c r="T84" s="135"/>
    </row>
    <row r="85" spans="2:23" ht="16.2" thickBot="1">
      <c r="C85" s="145" t="s">
        <v>330</v>
      </c>
      <c r="D85" s="408">
        <f>D82/D83</f>
        <v>1427.7620396600569</v>
      </c>
      <c r="E85" s="408"/>
      <c r="L85" s="422">
        <f>D85</f>
        <v>1427.7620396600569</v>
      </c>
      <c r="M85" s="423"/>
      <c r="N85" s="423"/>
      <c r="O85" s="352" t="s">
        <v>225</v>
      </c>
      <c r="P85" s="353"/>
      <c r="Q85" s="155"/>
      <c r="R85" s="155"/>
      <c r="T85" s="135"/>
    </row>
    <row r="86" spans="2:23">
      <c r="E86" s="144"/>
      <c r="L86" s="155"/>
      <c r="M86" s="155"/>
      <c r="N86" s="155"/>
      <c r="O86" s="155"/>
      <c r="P86" s="155"/>
      <c r="Q86" s="155"/>
      <c r="R86" s="155"/>
      <c r="T86" s="135"/>
    </row>
    <row r="87" spans="2:23">
      <c r="E87" s="144"/>
      <c r="L87" s="155"/>
      <c r="M87" s="155"/>
      <c r="N87" s="155"/>
      <c r="O87" s="155"/>
      <c r="P87" s="155"/>
      <c r="Q87" s="155"/>
      <c r="R87" s="155"/>
      <c r="T87" s="143"/>
    </row>
    <row r="88" spans="2:23">
      <c r="B88" s="336" t="s">
        <v>364</v>
      </c>
      <c r="C88" s="336"/>
      <c r="D88" s="336"/>
      <c r="E88" s="336"/>
      <c r="F88" s="336"/>
      <c r="G88" s="336"/>
      <c r="L88" s="155"/>
      <c r="M88" s="155"/>
      <c r="N88" s="155"/>
      <c r="O88" s="155"/>
      <c r="P88" s="155"/>
      <c r="Q88" s="155"/>
      <c r="R88" s="155"/>
      <c r="T88" s="143"/>
    </row>
    <row r="89" spans="2:23">
      <c r="B89" s="336"/>
      <c r="C89" s="336"/>
      <c r="D89" s="336"/>
      <c r="E89" s="336"/>
      <c r="F89" s="336"/>
      <c r="G89" s="336"/>
      <c r="L89" s="155"/>
      <c r="M89" s="155"/>
      <c r="N89" s="155"/>
      <c r="O89" s="155"/>
      <c r="P89" s="155"/>
      <c r="Q89" s="155"/>
      <c r="R89" s="155"/>
      <c r="T89" s="143"/>
    </row>
    <row r="90" spans="2:23">
      <c r="E90" s="144"/>
      <c r="L90" s="155"/>
      <c r="M90" s="155"/>
      <c r="N90" s="155"/>
      <c r="O90" s="155"/>
      <c r="P90" s="155"/>
      <c r="Q90" s="155"/>
      <c r="R90" s="155"/>
      <c r="T90" s="143"/>
    </row>
    <row r="91" spans="2:23">
      <c r="E91" s="340" t="s">
        <v>367</v>
      </c>
      <c r="F91" s="340"/>
      <c r="G91" s="340"/>
      <c r="H91" s="340"/>
      <c r="I91" s="340"/>
      <c r="J91" s="338" t="s">
        <v>361</v>
      </c>
      <c r="K91" s="339"/>
      <c r="L91" s="339"/>
      <c r="M91" s="339"/>
      <c r="N91" s="339"/>
      <c r="O91" s="337" t="s">
        <v>358</v>
      </c>
      <c r="P91" s="337"/>
      <c r="Q91" s="337"/>
      <c r="R91" s="337"/>
      <c r="S91" s="337" t="s">
        <v>363</v>
      </c>
      <c r="T91" s="337"/>
      <c r="U91" s="337"/>
      <c r="V91" s="337"/>
      <c r="W91" s="337"/>
    </row>
    <row r="92" spans="2:23" ht="13.5" customHeight="1">
      <c r="E92" s="340"/>
      <c r="F92" s="340"/>
      <c r="G92" s="340"/>
      <c r="H92" s="340"/>
      <c r="I92" s="340"/>
      <c r="J92" s="345" t="s">
        <v>349</v>
      </c>
      <c r="K92" s="345" t="s">
        <v>350</v>
      </c>
      <c r="L92" s="345" t="s">
        <v>351</v>
      </c>
      <c r="M92" s="345" t="s">
        <v>352</v>
      </c>
      <c r="N92" s="345" t="s">
        <v>353</v>
      </c>
      <c r="O92" s="346" t="s">
        <v>354</v>
      </c>
      <c r="P92" s="346" t="s">
        <v>355</v>
      </c>
      <c r="Q92" s="346" t="s">
        <v>356</v>
      </c>
      <c r="R92" s="346" t="s">
        <v>357</v>
      </c>
      <c r="S92" s="341" t="s">
        <v>362</v>
      </c>
      <c r="T92" s="340"/>
      <c r="U92" s="340"/>
      <c r="V92" s="340"/>
      <c r="W92" s="340"/>
    </row>
    <row r="93" spans="2:23">
      <c r="E93" s="340"/>
      <c r="F93" s="340"/>
      <c r="G93" s="340"/>
      <c r="H93" s="340"/>
      <c r="I93" s="340"/>
      <c r="J93" s="345"/>
      <c r="K93" s="345"/>
      <c r="L93" s="345"/>
      <c r="M93" s="345"/>
      <c r="N93" s="345"/>
      <c r="O93" s="346"/>
      <c r="P93" s="346"/>
      <c r="Q93" s="346"/>
      <c r="R93" s="346"/>
      <c r="S93" s="340"/>
      <c r="T93" s="340"/>
      <c r="U93" s="340"/>
      <c r="V93" s="340"/>
      <c r="W93" s="340"/>
    </row>
    <row r="94" spans="2:23">
      <c r="E94" s="340"/>
      <c r="F94" s="340"/>
      <c r="G94" s="340"/>
      <c r="H94" s="340"/>
      <c r="I94" s="340"/>
      <c r="J94" s="345"/>
      <c r="K94" s="345"/>
      <c r="L94" s="345"/>
      <c r="M94" s="345"/>
      <c r="N94" s="345"/>
      <c r="O94" s="346"/>
      <c r="P94" s="346"/>
      <c r="Q94" s="346"/>
      <c r="R94" s="346"/>
      <c r="S94" s="340"/>
      <c r="T94" s="340"/>
      <c r="U94" s="340"/>
      <c r="V94" s="340"/>
      <c r="W94" s="340"/>
    </row>
    <row r="95" spans="2:23">
      <c r="E95" s="340"/>
      <c r="F95" s="340"/>
      <c r="G95" s="340"/>
      <c r="H95" s="340"/>
      <c r="I95" s="340"/>
      <c r="J95" s="345"/>
      <c r="K95" s="345"/>
      <c r="L95" s="345"/>
      <c r="M95" s="345"/>
      <c r="N95" s="345"/>
      <c r="O95" s="346"/>
      <c r="P95" s="346"/>
      <c r="Q95" s="346"/>
      <c r="R95" s="346"/>
      <c r="S95" s="340"/>
      <c r="T95" s="340"/>
      <c r="U95" s="340"/>
      <c r="V95" s="340"/>
      <c r="W95" s="340"/>
    </row>
    <row r="96" spans="2:23">
      <c r="E96" s="340"/>
      <c r="F96" s="340"/>
      <c r="G96" s="340"/>
      <c r="H96" s="340"/>
      <c r="I96" s="340"/>
      <c r="J96" s="345"/>
      <c r="K96" s="345"/>
      <c r="L96" s="345"/>
      <c r="M96" s="345"/>
      <c r="N96" s="345"/>
      <c r="O96" s="346"/>
      <c r="P96" s="346"/>
      <c r="Q96" s="346"/>
      <c r="R96" s="346"/>
      <c r="S96" s="340"/>
      <c r="T96" s="340"/>
      <c r="U96" s="340"/>
      <c r="V96" s="340"/>
      <c r="W96" s="340"/>
    </row>
    <row r="97" spans="5:23">
      <c r="E97" s="340"/>
      <c r="F97" s="340"/>
      <c r="G97" s="340"/>
      <c r="H97" s="340"/>
      <c r="I97" s="340"/>
      <c r="J97" s="345"/>
      <c r="K97" s="345"/>
      <c r="L97" s="345"/>
      <c r="M97" s="345"/>
      <c r="N97" s="345"/>
      <c r="O97" s="346"/>
      <c r="P97" s="346"/>
      <c r="Q97" s="346"/>
      <c r="R97" s="346"/>
      <c r="S97" s="340"/>
      <c r="T97" s="340"/>
      <c r="U97" s="340"/>
      <c r="V97" s="340"/>
      <c r="W97" s="340"/>
    </row>
    <row r="98" spans="5:23">
      <c r="E98" s="333" t="s">
        <v>331</v>
      </c>
      <c r="F98" s="333"/>
      <c r="G98" s="333"/>
      <c r="H98" s="333"/>
      <c r="I98" s="333"/>
      <c r="J98" s="142"/>
      <c r="K98" s="142" t="s">
        <v>365</v>
      </c>
      <c r="L98" s="142" t="s">
        <v>365</v>
      </c>
      <c r="M98" s="142"/>
      <c r="N98" s="157"/>
      <c r="O98" s="142" t="s">
        <v>365</v>
      </c>
      <c r="P98" s="157" t="s">
        <v>366</v>
      </c>
      <c r="Q98" s="157"/>
      <c r="R98" s="157"/>
      <c r="S98" s="334" t="s">
        <v>368</v>
      </c>
      <c r="T98" s="334"/>
      <c r="U98" s="334"/>
      <c r="V98" s="334"/>
      <c r="W98" s="334"/>
    </row>
    <row r="99" spans="5:23">
      <c r="E99" s="333" t="s">
        <v>332</v>
      </c>
      <c r="F99" s="333"/>
      <c r="G99" s="333"/>
      <c r="H99" s="333"/>
      <c r="I99" s="333"/>
      <c r="J99" s="142"/>
      <c r="K99" s="142" t="s">
        <v>365</v>
      </c>
      <c r="L99" s="142" t="s">
        <v>365</v>
      </c>
      <c r="M99" s="142"/>
      <c r="N99" s="157"/>
      <c r="O99" s="142" t="s">
        <v>365</v>
      </c>
      <c r="P99" s="157" t="s">
        <v>366</v>
      </c>
      <c r="Q99" s="157"/>
      <c r="R99" s="157"/>
      <c r="S99" s="334" t="s">
        <v>368</v>
      </c>
      <c r="T99" s="334"/>
      <c r="U99" s="334"/>
      <c r="V99" s="334"/>
      <c r="W99" s="334"/>
    </row>
    <row r="100" spans="5:23">
      <c r="E100" s="333" t="s">
        <v>333</v>
      </c>
      <c r="F100" s="333"/>
      <c r="G100" s="333"/>
      <c r="H100" s="333"/>
      <c r="I100" s="333"/>
      <c r="J100" s="142"/>
      <c r="K100" s="142" t="s">
        <v>365</v>
      </c>
      <c r="L100" s="142" t="s">
        <v>365</v>
      </c>
      <c r="M100" s="142"/>
      <c r="N100" s="157"/>
      <c r="O100" s="157"/>
      <c r="P100" s="142" t="s">
        <v>365</v>
      </c>
      <c r="Q100" s="157"/>
      <c r="R100" s="157" t="s">
        <v>366</v>
      </c>
      <c r="S100" s="334" t="s">
        <v>369</v>
      </c>
      <c r="T100" s="334"/>
      <c r="U100" s="334"/>
      <c r="V100" s="334"/>
      <c r="W100" s="334"/>
    </row>
    <row r="101" spans="5:23">
      <c r="E101" s="333" t="s">
        <v>334</v>
      </c>
      <c r="F101" s="333"/>
      <c r="G101" s="333"/>
      <c r="H101" s="333"/>
      <c r="I101" s="333"/>
      <c r="J101" s="142"/>
      <c r="K101" s="142" t="s">
        <v>365</v>
      </c>
      <c r="L101" s="142" t="s">
        <v>365</v>
      </c>
      <c r="M101" s="142"/>
      <c r="N101" s="157"/>
      <c r="O101" s="157"/>
      <c r="P101" s="142" t="s">
        <v>365</v>
      </c>
      <c r="Q101" s="157"/>
      <c r="R101" s="157" t="s">
        <v>366</v>
      </c>
      <c r="S101" s="334" t="s">
        <v>369</v>
      </c>
      <c r="T101" s="334"/>
      <c r="U101" s="334"/>
      <c r="V101" s="334"/>
      <c r="W101" s="334"/>
    </row>
    <row r="102" spans="5:23">
      <c r="E102" s="333" t="s">
        <v>335</v>
      </c>
      <c r="F102" s="333"/>
      <c r="G102" s="333"/>
      <c r="H102" s="333"/>
      <c r="I102" s="333"/>
      <c r="J102" s="142"/>
      <c r="K102" s="142"/>
      <c r="L102" s="142"/>
      <c r="M102" s="142"/>
      <c r="N102" s="142" t="s">
        <v>365</v>
      </c>
      <c r="O102" s="157"/>
      <c r="P102" s="157"/>
      <c r="Q102" s="157" t="s">
        <v>366</v>
      </c>
      <c r="R102" s="157"/>
      <c r="S102" s="342" t="s">
        <v>370</v>
      </c>
      <c r="T102" s="343"/>
      <c r="U102" s="343"/>
      <c r="V102" s="343"/>
      <c r="W102" s="344"/>
    </row>
    <row r="103" spans="5:23">
      <c r="E103" s="333" t="s">
        <v>336</v>
      </c>
      <c r="F103" s="333"/>
      <c r="G103" s="333"/>
      <c r="H103" s="333"/>
      <c r="I103" s="333"/>
      <c r="J103" s="142"/>
      <c r="K103" s="142" t="s">
        <v>365</v>
      </c>
      <c r="L103" s="142"/>
      <c r="M103" s="142"/>
      <c r="N103" s="157"/>
      <c r="O103" s="142" t="s">
        <v>365</v>
      </c>
      <c r="P103" s="157"/>
      <c r="Q103" s="157" t="s">
        <v>366</v>
      </c>
      <c r="R103" s="157"/>
      <c r="S103" s="342" t="s">
        <v>370</v>
      </c>
      <c r="T103" s="343"/>
      <c r="U103" s="343"/>
      <c r="V103" s="343"/>
      <c r="W103" s="344"/>
    </row>
    <row r="104" spans="5:23">
      <c r="E104" s="333" t="s">
        <v>340</v>
      </c>
      <c r="F104" s="333"/>
      <c r="G104" s="333"/>
      <c r="H104" s="333"/>
      <c r="I104" s="333"/>
      <c r="J104" s="142"/>
      <c r="K104" s="142" t="s">
        <v>365</v>
      </c>
      <c r="L104" s="142" t="s">
        <v>365</v>
      </c>
      <c r="M104" s="142"/>
      <c r="N104" s="157"/>
      <c r="O104" s="142" t="s">
        <v>365</v>
      </c>
      <c r="P104" s="157"/>
      <c r="Q104" s="157"/>
      <c r="R104" s="157"/>
      <c r="S104" s="334" t="s">
        <v>368</v>
      </c>
      <c r="T104" s="334"/>
      <c r="U104" s="334"/>
      <c r="V104" s="334"/>
      <c r="W104" s="334"/>
    </row>
    <row r="105" spans="5:23">
      <c r="E105" s="333" t="s">
        <v>337</v>
      </c>
      <c r="F105" s="333"/>
      <c r="G105" s="333"/>
      <c r="H105" s="333"/>
      <c r="I105" s="333"/>
      <c r="J105" s="142"/>
      <c r="K105" s="142" t="s">
        <v>365</v>
      </c>
      <c r="L105" s="142"/>
      <c r="M105" s="142"/>
      <c r="N105" s="157"/>
      <c r="O105" s="142" t="s">
        <v>365</v>
      </c>
      <c r="P105" s="157"/>
      <c r="Q105" s="157" t="s">
        <v>366</v>
      </c>
      <c r="R105" s="157"/>
      <c r="S105" s="334">
        <v>5</v>
      </c>
      <c r="T105" s="334"/>
      <c r="U105" s="334"/>
      <c r="V105" s="334"/>
      <c r="W105" s="334"/>
    </row>
    <row r="106" spans="5:23">
      <c r="E106" s="333" t="s">
        <v>338</v>
      </c>
      <c r="F106" s="333"/>
      <c r="G106" s="333"/>
      <c r="H106" s="333"/>
      <c r="I106" s="333"/>
      <c r="J106" s="142"/>
      <c r="K106" s="142"/>
      <c r="L106" s="142"/>
      <c r="M106" s="142" t="s">
        <v>365</v>
      </c>
      <c r="N106" s="157"/>
      <c r="O106" s="142" t="s">
        <v>365</v>
      </c>
      <c r="P106" s="157"/>
      <c r="Q106" s="157" t="s">
        <v>366</v>
      </c>
      <c r="R106" s="157"/>
      <c r="S106" s="334">
        <v>4</v>
      </c>
      <c r="T106" s="334"/>
      <c r="U106" s="334"/>
      <c r="V106" s="334"/>
      <c r="W106" s="334"/>
    </row>
    <row r="107" spans="5:23">
      <c r="E107" s="333" t="s">
        <v>339</v>
      </c>
      <c r="F107" s="333"/>
      <c r="G107" s="333"/>
      <c r="H107" s="333"/>
      <c r="I107" s="333"/>
      <c r="J107" s="142"/>
      <c r="K107" s="142"/>
      <c r="L107" s="142"/>
      <c r="M107" s="142"/>
      <c r="N107" s="142" t="s">
        <v>365</v>
      </c>
      <c r="O107" s="142" t="s">
        <v>365</v>
      </c>
      <c r="P107" s="157"/>
      <c r="Q107" s="157" t="s">
        <v>366</v>
      </c>
      <c r="R107" s="157"/>
      <c r="S107" s="334">
        <v>5</v>
      </c>
      <c r="T107" s="334"/>
      <c r="U107" s="334"/>
      <c r="V107" s="334"/>
      <c r="W107" s="334"/>
    </row>
    <row r="108" spans="5:23">
      <c r="E108" s="333" t="s">
        <v>341</v>
      </c>
      <c r="F108" s="333"/>
      <c r="G108" s="333"/>
      <c r="H108" s="333"/>
      <c r="I108" s="333"/>
      <c r="J108" s="142"/>
      <c r="K108" s="142"/>
      <c r="L108" s="142"/>
      <c r="M108" s="142"/>
      <c r="N108" s="142" t="s">
        <v>365</v>
      </c>
      <c r="O108" s="142" t="s">
        <v>365</v>
      </c>
      <c r="P108" s="157"/>
      <c r="Q108" s="157" t="s">
        <v>366</v>
      </c>
      <c r="R108" s="157" t="s">
        <v>366</v>
      </c>
      <c r="S108" s="334">
        <v>5</v>
      </c>
      <c r="T108" s="334"/>
      <c r="U108" s="334"/>
      <c r="V108" s="334"/>
      <c r="W108" s="334"/>
    </row>
    <row r="109" spans="5:23">
      <c r="E109" s="333" t="s">
        <v>342</v>
      </c>
      <c r="F109" s="333"/>
      <c r="G109" s="333"/>
      <c r="H109" s="333"/>
      <c r="I109" s="333"/>
      <c r="J109" s="142"/>
      <c r="K109" s="142" t="s">
        <v>365</v>
      </c>
      <c r="L109" s="142"/>
      <c r="M109" s="142"/>
      <c r="N109" s="157"/>
      <c r="O109" s="142" t="s">
        <v>365</v>
      </c>
      <c r="P109" s="157"/>
      <c r="Q109" s="157" t="s">
        <v>366</v>
      </c>
      <c r="R109" s="157"/>
      <c r="S109" s="334" t="s">
        <v>368</v>
      </c>
      <c r="T109" s="334"/>
      <c r="U109" s="334"/>
      <c r="V109" s="334"/>
      <c r="W109" s="334"/>
    </row>
    <row r="110" spans="5:23">
      <c r="E110" s="333" t="s">
        <v>343</v>
      </c>
      <c r="F110" s="333"/>
      <c r="G110" s="333"/>
      <c r="H110" s="333"/>
      <c r="I110" s="333"/>
      <c r="J110" s="142"/>
      <c r="K110" s="142" t="s">
        <v>365</v>
      </c>
      <c r="L110" s="142"/>
      <c r="M110" s="142"/>
      <c r="N110" s="157"/>
      <c r="O110" s="142"/>
      <c r="P110" s="157"/>
      <c r="Q110" s="157" t="s">
        <v>366</v>
      </c>
      <c r="R110" s="157"/>
      <c r="S110" s="334">
        <v>4</v>
      </c>
      <c r="T110" s="334"/>
      <c r="U110" s="334"/>
      <c r="V110" s="334"/>
      <c r="W110" s="334"/>
    </row>
    <row r="111" spans="5:23">
      <c r="E111" s="333" t="s">
        <v>344</v>
      </c>
      <c r="F111" s="333"/>
      <c r="G111" s="333"/>
      <c r="H111" s="333"/>
      <c r="I111" s="333"/>
      <c r="J111" s="142"/>
      <c r="K111" s="142" t="s">
        <v>365</v>
      </c>
      <c r="L111" s="142" t="s">
        <v>365</v>
      </c>
      <c r="M111" s="142"/>
      <c r="N111" s="157"/>
      <c r="O111" s="142" t="s">
        <v>365</v>
      </c>
      <c r="P111" s="157"/>
      <c r="Q111" s="157"/>
      <c r="R111" s="157"/>
      <c r="S111" s="334" t="s">
        <v>368</v>
      </c>
      <c r="T111" s="334"/>
      <c r="U111" s="334"/>
      <c r="V111" s="334"/>
      <c r="W111" s="334"/>
    </row>
    <row r="112" spans="5:23">
      <c r="E112" s="333" t="s">
        <v>345</v>
      </c>
      <c r="F112" s="333"/>
      <c r="G112" s="333"/>
      <c r="H112" s="333"/>
      <c r="I112" s="333"/>
      <c r="J112" s="142"/>
      <c r="K112" s="142"/>
      <c r="L112" s="142"/>
      <c r="M112" s="142"/>
      <c r="N112" s="142" t="s">
        <v>365</v>
      </c>
      <c r="O112" s="142" t="s">
        <v>365</v>
      </c>
      <c r="P112" s="157"/>
      <c r="Q112" s="157" t="s">
        <v>366</v>
      </c>
      <c r="R112" s="157"/>
      <c r="S112" s="334" t="s">
        <v>371</v>
      </c>
      <c r="T112" s="334"/>
      <c r="U112" s="334"/>
      <c r="V112" s="334"/>
      <c r="W112" s="334"/>
    </row>
    <row r="113" spans="5:23">
      <c r="E113" s="333" t="s">
        <v>346</v>
      </c>
      <c r="F113" s="333"/>
      <c r="G113" s="333"/>
      <c r="H113" s="333"/>
      <c r="I113" s="333"/>
      <c r="J113" s="142"/>
      <c r="K113" s="142" t="s">
        <v>365</v>
      </c>
      <c r="L113" s="142"/>
      <c r="M113" s="142"/>
      <c r="N113" s="157"/>
      <c r="O113" s="142" t="s">
        <v>365</v>
      </c>
      <c r="P113" s="157"/>
      <c r="Q113" s="157" t="s">
        <v>366</v>
      </c>
      <c r="R113" s="157"/>
      <c r="S113" s="334" t="s">
        <v>368</v>
      </c>
      <c r="T113" s="334"/>
      <c r="U113" s="334"/>
      <c r="V113" s="334"/>
      <c r="W113" s="334"/>
    </row>
    <row r="114" spans="5:23">
      <c r="E114" s="333" t="s">
        <v>347</v>
      </c>
      <c r="F114" s="333"/>
      <c r="G114" s="333"/>
      <c r="H114" s="333"/>
      <c r="I114" s="333"/>
      <c r="J114" s="142"/>
      <c r="K114" s="142"/>
      <c r="L114" s="142"/>
      <c r="M114" s="142"/>
      <c r="N114" s="142" t="s">
        <v>365</v>
      </c>
      <c r="O114" s="142" t="s">
        <v>365</v>
      </c>
      <c r="P114" s="157"/>
      <c r="Q114" s="157" t="s">
        <v>366</v>
      </c>
      <c r="R114" s="157"/>
      <c r="S114" s="335" t="s">
        <v>372</v>
      </c>
      <c r="T114" s="335"/>
      <c r="U114" s="335"/>
      <c r="V114" s="335"/>
      <c r="W114" s="335"/>
    </row>
    <row r="115" spans="5:23">
      <c r="E115" s="333" t="s">
        <v>348</v>
      </c>
      <c r="F115" s="333"/>
      <c r="G115" s="333"/>
      <c r="H115" s="333"/>
      <c r="I115" s="333"/>
      <c r="J115" s="142"/>
      <c r="K115" s="142"/>
      <c r="L115" s="142"/>
      <c r="M115" s="142"/>
      <c r="N115" s="142" t="s">
        <v>365</v>
      </c>
      <c r="O115" s="142"/>
      <c r="P115" s="157"/>
      <c r="Q115" s="142" t="s">
        <v>365</v>
      </c>
      <c r="R115" s="142"/>
      <c r="S115" s="334">
        <v>10</v>
      </c>
      <c r="T115" s="334"/>
      <c r="U115" s="334"/>
      <c r="V115" s="334"/>
      <c r="W115" s="334"/>
    </row>
    <row r="116" spans="5:23">
      <c r="E116" s="333" t="s">
        <v>359</v>
      </c>
      <c r="F116" s="333"/>
      <c r="G116" s="333"/>
      <c r="H116" s="333"/>
      <c r="I116" s="333"/>
      <c r="J116" s="142"/>
      <c r="K116" s="142"/>
      <c r="L116" s="142"/>
      <c r="M116" s="142" t="s">
        <v>365</v>
      </c>
      <c r="N116" s="157"/>
      <c r="O116" s="142" t="s">
        <v>365</v>
      </c>
      <c r="P116" s="157"/>
      <c r="Q116" s="157"/>
      <c r="R116" s="157" t="s">
        <v>366</v>
      </c>
      <c r="S116" s="334" t="s">
        <v>377</v>
      </c>
      <c r="T116" s="334"/>
      <c r="U116" s="334"/>
      <c r="V116" s="334"/>
      <c r="W116" s="334"/>
    </row>
    <row r="117" spans="5:23">
      <c r="E117" s="333" t="s">
        <v>360</v>
      </c>
      <c r="F117" s="333"/>
      <c r="G117" s="333"/>
      <c r="H117" s="333"/>
      <c r="I117" s="333"/>
      <c r="J117" s="142"/>
      <c r="K117" s="142"/>
      <c r="L117" s="142"/>
      <c r="M117" s="142" t="s">
        <v>365</v>
      </c>
      <c r="N117" s="157"/>
      <c r="O117" s="142" t="s">
        <v>365</v>
      </c>
      <c r="P117" s="158"/>
      <c r="Q117" s="158"/>
      <c r="R117" s="157" t="s">
        <v>366</v>
      </c>
      <c r="S117" s="334" t="s">
        <v>377</v>
      </c>
      <c r="T117" s="334"/>
      <c r="U117" s="334"/>
      <c r="V117" s="334"/>
      <c r="W117" s="334"/>
    </row>
    <row r="118" spans="5:23">
      <c r="E118" s="333" t="s">
        <v>373</v>
      </c>
      <c r="F118" s="333"/>
      <c r="G118" s="333"/>
      <c r="H118" s="333"/>
      <c r="I118" s="333"/>
      <c r="J118" s="142" t="s">
        <v>365</v>
      </c>
      <c r="K118" s="142"/>
      <c r="L118" s="142"/>
      <c r="M118" s="142"/>
      <c r="N118" s="157"/>
      <c r="O118" s="157"/>
      <c r="P118" s="158"/>
      <c r="Q118" s="142" t="s">
        <v>365</v>
      </c>
      <c r="R118" s="158"/>
      <c r="S118" s="334" t="s">
        <v>371</v>
      </c>
      <c r="T118" s="334"/>
      <c r="U118" s="334"/>
      <c r="V118" s="334"/>
      <c r="W118" s="334"/>
    </row>
    <row r="119" spans="5:23">
      <c r="E119" s="333" t="s">
        <v>374</v>
      </c>
      <c r="F119" s="333"/>
      <c r="G119" s="333"/>
      <c r="H119" s="333"/>
      <c r="I119" s="333"/>
      <c r="J119" s="142" t="s">
        <v>365</v>
      </c>
      <c r="K119" s="142"/>
      <c r="L119" s="142"/>
      <c r="M119" s="142"/>
      <c r="N119" s="157"/>
      <c r="O119" s="157"/>
      <c r="P119" s="142" t="s">
        <v>365</v>
      </c>
      <c r="Q119" s="158"/>
      <c r="R119" s="158"/>
      <c r="S119" s="334" t="s">
        <v>378</v>
      </c>
      <c r="T119" s="334"/>
      <c r="U119" s="334"/>
      <c r="V119" s="334"/>
      <c r="W119" s="334"/>
    </row>
    <row r="120" spans="5:23">
      <c r="E120" s="333" t="s">
        <v>375</v>
      </c>
      <c r="F120" s="333"/>
      <c r="G120" s="333"/>
      <c r="H120" s="333"/>
      <c r="I120" s="333"/>
      <c r="J120" s="142"/>
      <c r="K120" s="142" t="s">
        <v>365</v>
      </c>
      <c r="L120" s="142"/>
      <c r="M120" s="142" t="s">
        <v>365</v>
      </c>
      <c r="N120" s="157"/>
      <c r="O120" s="157"/>
      <c r="P120" s="158"/>
      <c r="Q120" s="158"/>
      <c r="R120" s="142" t="s">
        <v>365</v>
      </c>
      <c r="S120" s="334" t="s">
        <v>376</v>
      </c>
      <c r="T120" s="334"/>
      <c r="U120" s="334"/>
      <c r="V120" s="334"/>
      <c r="W120" s="334"/>
    </row>
    <row r="121" spans="5:23">
      <c r="E121" s="333" t="s">
        <v>379</v>
      </c>
      <c r="F121" s="333"/>
      <c r="G121" s="333"/>
      <c r="H121" s="333"/>
      <c r="I121" s="333"/>
      <c r="J121" s="142"/>
      <c r="K121" s="142" t="s">
        <v>365</v>
      </c>
      <c r="L121" s="142"/>
      <c r="M121" s="142" t="s">
        <v>365</v>
      </c>
      <c r="N121" s="157"/>
      <c r="O121" s="157"/>
      <c r="P121" s="158"/>
      <c r="Q121" s="142" t="s">
        <v>365</v>
      </c>
      <c r="R121" s="158"/>
      <c r="S121" s="334" t="s">
        <v>380</v>
      </c>
      <c r="T121" s="334"/>
      <c r="U121" s="334"/>
      <c r="V121" s="334"/>
      <c r="W121" s="334"/>
    </row>
    <row r="122" spans="5:23">
      <c r="E122" s="333" t="s">
        <v>381</v>
      </c>
      <c r="F122" s="333"/>
      <c r="G122" s="333"/>
      <c r="H122" s="333"/>
      <c r="I122" s="333"/>
      <c r="J122" s="142"/>
      <c r="K122" s="142" t="s">
        <v>365</v>
      </c>
      <c r="L122" s="142"/>
      <c r="M122" s="142"/>
      <c r="N122" s="157"/>
      <c r="O122" s="157"/>
      <c r="P122" s="142" t="s">
        <v>365</v>
      </c>
      <c r="Q122" s="157" t="s">
        <v>366</v>
      </c>
      <c r="R122" s="158"/>
      <c r="S122" s="334" t="s">
        <v>382</v>
      </c>
      <c r="T122" s="334"/>
      <c r="U122" s="334"/>
      <c r="V122" s="334"/>
      <c r="W122" s="334"/>
    </row>
    <row r="123" spans="5:23">
      <c r="E123" s="333" t="s">
        <v>383</v>
      </c>
      <c r="F123" s="333"/>
      <c r="G123" s="333"/>
      <c r="H123" s="333"/>
      <c r="I123" s="333"/>
      <c r="J123" s="142" t="s">
        <v>365</v>
      </c>
      <c r="K123" s="142" t="s">
        <v>365</v>
      </c>
      <c r="L123" s="142" t="s">
        <v>365</v>
      </c>
      <c r="M123" s="142"/>
      <c r="N123" s="157"/>
      <c r="O123" s="157"/>
      <c r="P123" s="158"/>
      <c r="Q123" s="142" t="s">
        <v>365</v>
      </c>
      <c r="R123" s="158"/>
      <c r="S123" s="334">
        <v>60</v>
      </c>
      <c r="T123" s="334"/>
      <c r="U123" s="334"/>
      <c r="V123" s="334"/>
      <c r="W123" s="334"/>
    </row>
    <row r="124" spans="5:23">
      <c r="E124" s="333"/>
      <c r="F124" s="333"/>
      <c r="G124" s="333"/>
      <c r="H124" s="333"/>
      <c r="I124" s="333"/>
      <c r="J124" s="142"/>
      <c r="K124" s="142"/>
      <c r="L124" s="142"/>
      <c r="M124" s="142"/>
      <c r="N124" s="157"/>
      <c r="O124" s="157"/>
      <c r="P124" s="158"/>
      <c r="Q124" s="158"/>
      <c r="R124" s="158"/>
      <c r="S124" s="334"/>
      <c r="T124" s="334"/>
      <c r="U124" s="334"/>
      <c r="V124" s="334"/>
      <c r="W124" s="334"/>
    </row>
    <row r="125" spans="5:23">
      <c r="E125" s="333"/>
      <c r="F125" s="333"/>
      <c r="G125" s="333"/>
      <c r="H125" s="333"/>
      <c r="I125" s="333"/>
      <c r="J125" s="142"/>
      <c r="K125" s="142"/>
      <c r="L125" s="142"/>
      <c r="M125" s="142"/>
      <c r="N125" s="157"/>
      <c r="O125" s="157"/>
      <c r="P125" s="158"/>
      <c r="Q125" s="158"/>
      <c r="R125" s="158"/>
      <c r="S125" s="334"/>
      <c r="T125" s="334"/>
      <c r="U125" s="334"/>
      <c r="V125" s="334"/>
      <c r="W125" s="334"/>
    </row>
  </sheetData>
  <mergeCells count="198">
    <mergeCell ref="D82:E82"/>
    <mergeCell ref="D83:E83"/>
    <mergeCell ref="D85:E85"/>
    <mergeCell ref="M72:N72"/>
    <mergeCell ref="O72:P72"/>
    <mergeCell ref="L81:P81"/>
    <mergeCell ref="M82:N82"/>
    <mergeCell ref="O82:P82"/>
    <mergeCell ref="L84:P84"/>
    <mergeCell ref="L85:N85"/>
    <mergeCell ref="O85:P85"/>
    <mergeCell ref="L74:P74"/>
    <mergeCell ref="L75:N75"/>
    <mergeCell ref="O75:P75"/>
    <mergeCell ref="L24:N24"/>
    <mergeCell ref="O24:P24"/>
    <mergeCell ref="L29:M29"/>
    <mergeCell ref="N29:Q29"/>
    <mergeCell ref="D30:E30"/>
    <mergeCell ref="Q39:R39"/>
    <mergeCell ref="Q40:R40"/>
    <mergeCell ref="Q41:R41"/>
    <mergeCell ref="Q42:R42"/>
    <mergeCell ref="L31:M31"/>
    <mergeCell ref="N31:P31"/>
    <mergeCell ref="Q31:R31"/>
    <mergeCell ref="L33:P33"/>
    <mergeCell ref="L34:N34"/>
    <mergeCell ref="O34:P34"/>
    <mergeCell ref="L27:R27"/>
    <mergeCell ref="L28:M28"/>
    <mergeCell ref="N28:R28"/>
    <mergeCell ref="B64:G65"/>
    <mergeCell ref="L69:P69"/>
    <mergeCell ref="M70:N70"/>
    <mergeCell ref="O70:P70"/>
    <mergeCell ref="M71:N71"/>
    <mergeCell ref="O71:P71"/>
    <mergeCell ref="D71:F71"/>
    <mergeCell ref="Q43:R43"/>
    <mergeCell ref="Q44:R44"/>
    <mergeCell ref="B2:G3"/>
    <mergeCell ref="C7:C8"/>
    <mergeCell ref="D7:F7"/>
    <mergeCell ref="D8:F8"/>
    <mergeCell ref="M8:N8"/>
    <mergeCell ref="O8:P8"/>
    <mergeCell ref="D10:F10"/>
    <mergeCell ref="M9:N9"/>
    <mergeCell ref="O9:P9"/>
    <mergeCell ref="L7:P7"/>
    <mergeCell ref="L17:R17"/>
    <mergeCell ref="C10:C11"/>
    <mergeCell ref="D11:F11"/>
    <mergeCell ref="D13:E13"/>
    <mergeCell ref="L12:P12"/>
    <mergeCell ref="O13:P13"/>
    <mergeCell ref="L13:N13"/>
    <mergeCell ref="D20:E20"/>
    <mergeCell ref="L23:P23"/>
    <mergeCell ref="N18:R18"/>
    <mergeCell ref="N19:Q19"/>
    <mergeCell ref="L21:M21"/>
    <mergeCell ref="N21:P21"/>
    <mergeCell ref="Q21:R21"/>
    <mergeCell ref="L18:M18"/>
    <mergeCell ref="L19:M19"/>
    <mergeCell ref="Q45:R45"/>
    <mergeCell ref="S39:T40"/>
    <mergeCell ref="S41:T41"/>
    <mergeCell ref="S42:T42"/>
    <mergeCell ref="S43:T43"/>
    <mergeCell ref="S44:T44"/>
    <mergeCell ref="S45:T45"/>
    <mergeCell ref="U44:V44"/>
    <mergeCell ref="W44:X44"/>
    <mergeCell ref="U39:AB39"/>
    <mergeCell ref="W40:X40"/>
    <mergeCell ref="Y40:Z40"/>
    <mergeCell ref="AA40:AB40"/>
    <mergeCell ref="W41:X41"/>
    <mergeCell ref="Y41:Z41"/>
    <mergeCell ref="AA41:AB41"/>
    <mergeCell ref="Y44:Z44"/>
    <mergeCell ref="AA44:AB44"/>
    <mergeCell ref="U45:V45"/>
    <mergeCell ref="W45:X45"/>
    <mergeCell ref="Y45:Z45"/>
    <mergeCell ref="AA45:AB45"/>
    <mergeCell ref="U42:V42"/>
    <mergeCell ref="W42:X42"/>
    <mergeCell ref="Y42:Z42"/>
    <mergeCell ref="AA42:AB42"/>
    <mergeCell ref="U43:V43"/>
    <mergeCell ref="W43:X43"/>
    <mergeCell ref="Y43:Z43"/>
    <mergeCell ref="AA43:AB43"/>
    <mergeCell ref="B37:G38"/>
    <mergeCell ref="L40:M40"/>
    <mergeCell ref="L41:M41"/>
    <mergeCell ref="L42:M42"/>
    <mergeCell ref="N40:O40"/>
    <mergeCell ref="N41:O41"/>
    <mergeCell ref="N42:O42"/>
    <mergeCell ref="K39:O39"/>
    <mergeCell ref="U40:V40"/>
    <mergeCell ref="U41:V41"/>
    <mergeCell ref="K48:O48"/>
    <mergeCell ref="K49:M49"/>
    <mergeCell ref="N49:O49"/>
    <mergeCell ref="A40:B41"/>
    <mergeCell ref="C40:E40"/>
    <mergeCell ref="C41:E41"/>
    <mergeCell ref="C43:E43"/>
    <mergeCell ref="C45:E45"/>
    <mergeCell ref="L46:M46"/>
    <mergeCell ref="N46:O46"/>
    <mergeCell ref="F40:F41"/>
    <mergeCell ref="G40:H40"/>
    <mergeCell ref="G41:H41"/>
    <mergeCell ref="G43:H43"/>
    <mergeCell ref="L43:M43"/>
    <mergeCell ref="N43:O43"/>
    <mergeCell ref="L44:M44"/>
    <mergeCell ref="N44:O44"/>
    <mergeCell ref="L45:M45"/>
    <mergeCell ref="N45:O45"/>
    <mergeCell ref="E98:I98"/>
    <mergeCell ref="E99:I99"/>
    <mergeCell ref="E100:I100"/>
    <mergeCell ref="E101:I101"/>
    <mergeCell ref="E102:I102"/>
    <mergeCell ref="E103:I103"/>
    <mergeCell ref="E104:I104"/>
    <mergeCell ref="E105:I105"/>
    <mergeCell ref="E106:I106"/>
    <mergeCell ref="E107:I107"/>
    <mergeCell ref="E108:I108"/>
    <mergeCell ref="E109:I109"/>
    <mergeCell ref="E110:I110"/>
    <mergeCell ref="E111:I111"/>
    <mergeCell ref="E112:I112"/>
    <mergeCell ref="E113:I113"/>
    <mergeCell ref="E114:I114"/>
    <mergeCell ref="E115:I115"/>
    <mergeCell ref="S106:W106"/>
    <mergeCell ref="S107:W107"/>
    <mergeCell ref="S108:W108"/>
    <mergeCell ref="S109:W109"/>
    <mergeCell ref="S110:W110"/>
    <mergeCell ref="S111:W111"/>
    <mergeCell ref="J92:J97"/>
    <mergeCell ref="K92:K97"/>
    <mergeCell ref="L92:L97"/>
    <mergeCell ref="M92:M97"/>
    <mergeCell ref="N92:N97"/>
    <mergeCell ref="O92:O97"/>
    <mergeCell ref="P92:P97"/>
    <mergeCell ref="Q92:Q97"/>
    <mergeCell ref="R92:R97"/>
    <mergeCell ref="S112:W112"/>
    <mergeCell ref="S113:W113"/>
    <mergeCell ref="S114:W114"/>
    <mergeCell ref="S115:W115"/>
    <mergeCell ref="S116:W116"/>
    <mergeCell ref="S117:W117"/>
    <mergeCell ref="B88:G89"/>
    <mergeCell ref="E118:I118"/>
    <mergeCell ref="S118:W118"/>
    <mergeCell ref="O91:R91"/>
    <mergeCell ref="J91:N91"/>
    <mergeCell ref="E116:I116"/>
    <mergeCell ref="E117:I117"/>
    <mergeCell ref="E91:I97"/>
    <mergeCell ref="S92:W97"/>
    <mergeCell ref="S91:W91"/>
    <mergeCell ref="S98:W98"/>
    <mergeCell ref="S99:W99"/>
    <mergeCell ref="S100:W100"/>
    <mergeCell ref="S101:W101"/>
    <mergeCell ref="S102:W102"/>
    <mergeCell ref="S103:W103"/>
    <mergeCell ref="S104:W104"/>
    <mergeCell ref="S105:W105"/>
    <mergeCell ref="E124:I124"/>
    <mergeCell ref="S124:W124"/>
    <mergeCell ref="E125:I125"/>
    <mergeCell ref="S125:W125"/>
    <mergeCell ref="E119:I119"/>
    <mergeCell ref="S119:W119"/>
    <mergeCell ref="E120:I120"/>
    <mergeCell ref="S120:W120"/>
    <mergeCell ref="E121:I121"/>
    <mergeCell ref="S121:W121"/>
    <mergeCell ref="E122:I122"/>
    <mergeCell ref="S122:W122"/>
    <mergeCell ref="E123:I123"/>
    <mergeCell ref="S123:W123"/>
  </mergeCells>
  <phoneticPr fontId="1"/>
  <dataValidations disablePrompts="1" count="2">
    <dataValidation type="list" allowBlank="1" showInputMessage="1" showErrorMessage="1" sqref="N18" xr:uid="{00000000-0002-0000-0300-000000000000}">
      <formula1>"事務所(個人),事務所(一般),商店売場,宴会場,ﾎﾃﾙ客室,ﾚｽﾄﾗﾝ(普通),ﾚｽﾄﾗﾝ(高級),劇場(普通),劇場(高級),休憩室,娯楽室,小会議室,ﾊﾞｰ,理髪店,住宅,ｱﾊﾟｰﾄ,食堂(営業用),食堂(非営業用)"</formula1>
    </dataValidation>
    <dataValidation type="list" allowBlank="1" showInputMessage="1" showErrorMessage="1" sqref="N28:R28" xr:uid="{00000000-0002-0000-0300-000001000000}">
      <formula1>"ﾊﾞｰ,事務所,ﾚｽﾄﾗﾝ,商店,ﾃﾞﾊﾟｰﾄ,劇場,病院"</formula1>
    </dataValidation>
  </dataValidations>
  <pageMargins left="0" right="0" top="0" bottom="0" header="0.31496062992125984" footer="0.31496062992125984"/>
  <pageSetup paperSize="9" scale="9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82FB-875C-4F89-995D-EAFF6CE8A6AB}">
  <dimension ref="A1:S33"/>
  <sheetViews>
    <sheetView workbookViewId="0">
      <selection activeCell="V11" sqref="V11"/>
    </sheetView>
  </sheetViews>
  <sheetFormatPr defaultRowHeight="13.2"/>
  <cols>
    <col min="6" max="14" width="3.6640625" bestFit="1" customWidth="1"/>
  </cols>
  <sheetData>
    <row r="1" spans="1:19">
      <c r="A1" s="340" t="s">
        <v>367</v>
      </c>
      <c r="B1" s="340"/>
      <c r="C1" s="340"/>
      <c r="D1" s="340"/>
      <c r="E1" s="340"/>
      <c r="F1" s="338" t="s">
        <v>361</v>
      </c>
      <c r="G1" s="339"/>
      <c r="H1" s="339"/>
      <c r="I1" s="339"/>
      <c r="J1" s="339"/>
      <c r="K1" s="337" t="s">
        <v>155</v>
      </c>
      <c r="L1" s="337"/>
      <c r="M1" s="337"/>
      <c r="N1" s="337"/>
      <c r="O1" s="337" t="s">
        <v>363</v>
      </c>
      <c r="P1" s="337"/>
      <c r="Q1" s="337"/>
      <c r="R1" s="337"/>
      <c r="S1" s="337"/>
    </row>
    <row r="2" spans="1:19">
      <c r="A2" s="340"/>
      <c r="B2" s="340"/>
      <c r="C2" s="340"/>
      <c r="D2" s="340"/>
      <c r="E2" s="340"/>
      <c r="F2" s="345" t="s">
        <v>349</v>
      </c>
      <c r="G2" s="345" t="s">
        <v>350</v>
      </c>
      <c r="H2" s="345" t="s">
        <v>351</v>
      </c>
      <c r="I2" s="345" t="s">
        <v>352</v>
      </c>
      <c r="J2" s="345" t="s">
        <v>353</v>
      </c>
      <c r="K2" s="346" t="s">
        <v>354</v>
      </c>
      <c r="L2" s="346" t="s">
        <v>355</v>
      </c>
      <c r="M2" s="346" t="s">
        <v>356</v>
      </c>
      <c r="N2" s="346" t="s">
        <v>357</v>
      </c>
      <c r="O2" s="341" t="s">
        <v>362</v>
      </c>
      <c r="P2" s="340"/>
      <c r="Q2" s="340"/>
      <c r="R2" s="340"/>
      <c r="S2" s="340"/>
    </row>
    <row r="3" spans="1:19">
      <c r="A3" s="340"/>
      <c r="B3" s="340"/>
      <c r="C3" s="340"/>
      <c r="D3" s="340"/>
      <c r="E3" s="340"/>
      <c r="F3" s="345"/>
      <c r="G3" s="345"/>
      <c r="H3" s="345"/>
      <c r="I3" s="345"/>
      <c r="J3" s="345"/>
      <c r="K3" s="346"/>
      <c r="L3" s="346"/>
      <c r="M3" s="346"/>
      <c r="N3" s="346"/>
      <c r="O3" s="340"/>
      <c r="P3" s="340"/>
      <c r="Q3" s="340"/>
      <c r="R3" s="340"/>
      <c r="S3" s="340"/>
    </row>
    <row r="4" spans="1:19">
      <c r="A4" s="340"/>
      <c r="B4" s="340"/>
      <c r="C4" s="340"/>
      <c r="D4" s="340"/>
      <c r="E4" s="340"/>
      <c r="F4" s="345"/>
      <c r="G4" s="345"/>
      <c r="H4" s="345"/>
      <c r="I4" s="345"/>
      <c r="J4" s="345"/>
      <c r="K4" s="346"/>
      <c r="L4" s="346"/>
      <c r="M4" s="346"/>
      <c r="N4" s="346"/>
      <c r="O4" s="340"/>
      <c r="P4" s="340"/>
      <c r="Q4" s="340"/>
      <c r="R4" s="340"/>
      <c r="S4" s="340"/>
    </row>
    <row r="5" spans="1:19">
      <c r="A5" s="340"/>
      <c r="B5" s="340"/>
      <c r="C5" s="340"/>
      <c r="D5" s="340"/>
      <c r="E5" s="340"/>
      <c r="F5" s="345"/>
      <c r="G5" s="345"/>
      <c r="H5" s="345"/>
      <c r="I5" s="345"/>
      <c r="J5" s="345"/>
      <c r="K5" s="346"/>
      <c r="L5" s="346"/>
      <c r="M5" s="346"/>
      <c r="N5" s="346"/>
      <c r="O5" s="340"/>
      <c r="P5" s="340"/>
      <c r="Q5" s="340"/>
      <c r="R5" s="340"/>
      <c r="S5" s="340"/>
    </row>
    <row r="6" spans="1:19">
      <c r="A6" s="340"/>
      <c r="B6" s="340"/>
      <c r="C6" s="340"/>
      <c r="D6" s="340"/>
      <c r="E6" s="340"/>
      <c r="F6" s="345"/>
      <c r="G6" s="345"/>
      <c r="H6" s="345"/>
      <c r="I6" s="345"/>
      <c r="J6" s="345"/>
      <c r="K6" s="346"/>
      <c r="L6" s="346"/>
      <c r="M6" s="346"/>
      <c r="N6" s="346"/>
      <c r="O6" s="340"/>
      <c r="P6" s="340"/>
      <c r="Q6" s="340"/>
      <c r="R6" s="340"/>
      <c r="S6" s="340"/>
    </row>
    <row r="7" spans="1:19">
      <c r="A7" s="340"/>
      <c r="B7" s="340"/>
      <c r="C7" s="340"/>
      <c r="D7" s="340"/>
      <c r="E7" s="340"/>
      <c r="F7" s="345"/>
      <c r="G7" s="345"/>
      <c r="H7" s="345"/>
      <c r="I7" s="345"/>
      <c r="J7" s="345"/>
      <c r="K7" s="346"/>
      <c r="L7" s="346"/>
      <c r="M7" s="346"/>
      <c r="N7" s="346"/>
      <c r="O7" s="340"/>
      <c r="P7" s="340"/>
      <c r="Q7" s="340"/>
      <c r="R7" s="340"/>
      <c r="S7" s="340"/>
    </row>
    <row r="8" spans="1:19">
      <c r="A8" s="333" t="s">
        <v>331</v>
      </c>
      <c r="B8" s="333"/>
      <c r="C8" s="333"/>
      <c r="D8" s="333"/>
      <c r="E8" s="333"/>
      <c r="F8" s="160"/>
      <c r="G8" s="160" t="s">
        <v>365</v>
      </c>
      <c r="H8" s="160" t="s">
        <v>365</v>
      </c>
      <c r="I8" s="160"/>
      <c r="J8" s="161"/>
      <c r="K8" s="160" t="s">
        <v>365</v>
      </c>
      <c r="L8" s="161" t="s">
        <v>366</v>
      </c>
      <c r="M8" s="161"/>
      <c r="N8" s="161"/>
      <c r="O8" s="334" t="s">
        <v>368</v>
      </c>
      <c r="P8" s="334"/>
      <c r="Q8" s="334"/>
      <c r="R8" s="334"/>
      <c r="S8" s="334"/>
    </row>
    <row r="9" spans="1:19">
      <c r="A9" s="333" t="s">
        <v>332</v>
      </c>
      <c r="B9" s="333"/>
      <c r="C9" s="333"/>
      <c r="D9" s="333"/>
      <c r="E9" s="333"/>
      <c r="F9" s="160"/>
      <c r="G9" s="160" t="s">
        <v>365</v>
      </c>
      <c r="H9" s="160" t="s">
        <v>365</v>
      </c>
      <c r="I9" s="160"/>
      <c r="J9" s="161"/>
      <c r="K9" s="160" t="s">
        <v>365</v>
      </c>
      <c r="L9" s="161" t="s">
        <v>366</v>
      </c>
      <c r="M9" s="161"/>
      <c r="N9" s="161"/>
      <c r="O9" s="334" t="s">
        <v>368</v>
      </c>
      <c r="P9" s="334"/>
      <c r="Q9" s="334"/>
      <c r="R9" s="334"/>
      <c r="S9" s="334"/>
    </row>
    <row r="10" spans="1:19">
      <c r="A10" s="333" t="s">
        <v>333</v>
      </c>
      <c r="B10" s="333"/>
      <c r="C10" s="333"/>
      <c r="D10" s="333"/>
      <c r="E10" s="333"/>
      <c r="F10" s="160"/>
      <c r="G10" s="160" t="s">
        <v>365</v>
      </c>
      <c r="H10" s="160" t="s">
        <v>365</v>
      </c>
      <c r="I10" s="160"/>
      <c r="J10" s="161"/>
      <c r="K10" s="161"/>
      <c r="L10" s="160" t="s">
        <v>365</v>
      </c>
      <c r="M10" s="161"/>
      <c r="N10" s="161" t="s">
        <v>366</v>
      </c>
      <c r="O10" s="334" t="s">
        <v>369</v>
      </c>
      <c r="P10" s="334"/>
      <c r="Q10" s="334"/>
      <c r="R10" s="334"/>
      <c r="S10" s="334"/>
    </row>
    <row r="11" spans="1:19">
      <c r="A11" s="333" t="s">
        <v>334</v>
      </c>
      <c r="B11" s="333"/>
      <c r="C11" s="333"/>
      <c r="D11" s="333"/>
      <c r="E11" s="333"/>
      <c r="F11" s="160"/>
      <c r="G11" s="160" t="s">
        <v>365</v>
      </c>
      <c r="H11" s="160" t="s">
        <v>365</v>
      </c>
      <c r="I11" s="160"/>
      <c r="J11" s="161"/>
      <c r="K11" s="161"/>
      <c r="L11" s="160" t="s">
        <v>365</v>
      </c>
      <c r="M11" s="161"/>
      <c r="N11" s="161" t="s">
        <v>366</v>
      </c>
      <c r="O11" s="334" t="s">
        <v>369</v>
      </c>
      <c r="P11" s="334"/>
      <c r="Q11" s="334"/>
      <c r="R11" s="334"/>
      <c r="S11" s="334"/>
    </row>
    <row r="12" spans="1:19">
      <c r="A12" s="333" t="s">
        <v>335</v>
      </c>
      <c r="B12" s="333"/>
      <c r="C12" s="333"/>
      <c r="D12" s="333"/>
      <c r="E12" s="333"/>
      <c r="F12" s="160"/>
      <c r="G12" s="160"/>
      <c r="H12" s="160"/>
      <c r="I12" s="160"/>
      <c r="J12" s="160" t="s">
        <v>365</v>
      </c>
      <c r="K12" s="161"/>
      <c r="L12" s="161"/>
      <c r="M12" s="161" t="s">
        <v>366</v>
      </c>
      <c r="N12" s="161"/>
      <c r="O12" s="342" t="s">
        <v>370</v>
      </c>
      <c r="P12" s="343"/>
      <c r="Q12" s="343"/>
      <c r="R12" s="343"/>
      <c r="S12" s="344"/>
    </row>
    <row r="13" spans="1:19">
      <c r="A13" s="333" t="s">
        <v>336</v>
      </c>
      <c r="B13" s="333"/>
      <c r="C13" s="333"/>
      <c r="D13" s="333"/>
      <c r="E13" s="333"/>
      <c r="F13" s="160"/>
      <c r="G13" s="160" t="s">
        <v>365</v>
      </c>
      <c r="H13" s="160"/>
      <c r="I13" s="160"/>
      <c r="J13" s="161"/>
      <c r="K13" s="160" t="s">
        <v>365</v>
      </c>
      <c r="L13" s="161"/>
      <c r="M13" s="161" t="s">
        <v>366</v>
      </c>
      <c r="N13" s="161"/>
      <c r="O13" s="342" t="s">
        <v>370</v>
      </c>
      <c r="P13" s="343"/>
      <c r="Q13" s="343"/>
      <c r="R13" s="343"/>
      <c r="S13" s="344"/>
    </row>
    <row r="14" spans="1:19">
      <c r="A14" s="333" t="s">
        <v>340</v>
      </c>
      <c r="B14" s="333"/>
      <c r="C14" s="333"/>
      <c r="D14" s="333"/>
      <c r="E14" s="333"/>
      <c r="F14" s="160"/>
      <c r="G14" s="160" t="s">
        <v>365</v>
      </c>
      <c r="H14" s="160" t="s">
        <v>365</v>
      </c>
      <c r="I14" s="160"/>
      <c r="J14" s="161"/>
      <c r="K14" s="160" t="s">
        <v>365</v>
      </c>
      <c r="L14" s="161"/>
      <c r="M14" s="161"/>
      <c r="N14" s="161"/>
      <c r="O14" s="334" t="s">
        <v>368</v>
      </c>
      <c r="P14" s="334"/>
      <c r="Q14" s="334"/>
      <c r="R14" s="334"/>
      <c r="S14" s="334"/>
    </row>
    <row r="15" spans="1:19">
      <c r="A15" s="333" t="s">
        <v>337</v>
      </c>
      <c r="B15" s="333"/>
      <c r="C15" s="333"/>
      <c r="D15" s="333"/>
      <c r="E15" s="333"/>
      <c r="F15" s="160"/>
      <c r="G15" s="160" t="s">
        <v>365</v>
      </c>
      <c r="H15" s="160"/>
      <c r="I15" s="160"/>
      <c r="J15" s="161"/>
      <c r="K15" s="160" t="s">
        <v>365</v>
      </c>
      <c r="L15" s="161"/>
      <c r="M15" s="161" t="s">
        <v>366</v>
      </c>
      <c r="N15" s="161"/>
      <c r="O15" s="334">
        <v>5</v>
      </c>
      <c r="P15" s="334"/>
      <c r="Q15" s="334"/>
      <c r="R15" s="334"/>
      <c r="S15" s="334"/>
    </row>
    <row r="16" spans="1:19">
      <c r="A16" s="333" t="s">
        <v>338</v>
      </c>
      <c r="B16" s="333"/>
      <c r="C16" s="333"/>
      <c r="D16" s="333"/>
      <c r="E16" s="333"/>
      <c r="F16" s="160"/>
      <c r="G16" s="160"/>
      <c r="H16" s="160"/>
      <c r="I16" s="160" t="s">
        <v>365</v>
      </c>
      <c r="J16" s="161"/>
      <c r="K16" s="160" t="s">
        <v>365</v>
      </c>
      <c r="L16" s="161"/>
      <c r="M16" s="161" t="s">
        <v>366</v>
      </c>
      <c r="N16" s="161"/>
      <c r="O16" s="334">
        <v>4</v>
      </c>
      <c r="P16" s="334"/>
      <c r="Q16" s="334"/>
      <c r="R16" s="334"/>
      <c r="S16" s="334"/>
    </row>
    <row r="17" spans="1:19">
      <c r="A17" s="333" t="s">
        <v>339</v>
      </c>
      <c r="B17" s="333"/>
      <c r="C17" s="333"/>
      <c r="D17" s="333"/>
      <c r="E17" s="333"/>
      <c r="F17" s="160"/>
      <c r="G17" s="160"/>
      <c r="H17" s="160"/>
      <c r="I17" s="160"/>
      <c r="J17" s="160" t="s">
        <v>365</v>
      </c>
      <c r="K17" s="160" t="s">
        <v>365</v>
      </c>
      <c r="L17" s="161"/>
      <c r="M17" s="161" t="s">
        <v>366</v>
      </c>
      <c r="N17" s="161"/>
      <c r="O17" s="334">
        <v>5</v>
      </c>
      <c r="P17" s="334"/>
      <c r="Q17" s="334"/>
      <c r="R17" s="334"/>
      <c r="S17" s="334"/>
    </row>
    <row r="18" spans="1:19">
      <c r="A18" s="333" t="s">
        <v>341</v>
      </c>
      <c r="B18" s="333"/>
      <c r="C18" s="333"/>
      <c r="D18" s="333"/>
      <c r="E18" s="333"/>
      <c r="F18" s="160"/>
      <c r="G18" s="160"/>
      <c r="H18" s="160"/>
      <c r="I18" s="160"/>
      <c r="J18" s="160" t="s">
        <v>365</v>
      </c>
      <c r="K18" s="160" t="s">
        <v>365</v>
      </c>
      <c r="L18" s="161"/>
      <c r="M18" s="161" t="s">
        <v>366</v>
      </c>
      <c r="N18" s="161" t="s">
        <v>366</v>
      </c>
      <c r="O18" s="334">
        <v>5</v>
      </c>
      <c r="P18" s="334"/>
      <c r="Q18" s="334"/>
      <c r="R18" s="334"/>
      <c r="S18" s="334"/>
    </row>
    <row r="19" spans="1:19">
      <c r="A19" s="333" t="s">
        <v>342</v>
      </c>
      <c r="B19" s="333"/>
      <c r="C19" s="333"/>
      <c r="D19" s="333"/>
      <c r="E19" s="333"/>
      <c r="F19" s="160"/>
      <c r="G19" s="160" t="s">
        <v>365</v>
      </c>
      <c r="H19" s="160"/>
      <c r="I19" s="160"/>
      <c r="J19" s="161"/>
      <c r="K19" s="160" t="s">
        <v>365</v>
      </c>
      <c r="L19" s="161"/>
      <c r="M19" s="161" t="s">
        <v>366</v>
      </c>
      <c r="N19" s="161"/>
      <c r="O19" s="334" t="s">
        <v>368</v>
      </c>
      <c r="P19" s="334"/>
      <c r="Q19" s="334"/>
      <c r="R19" s="334"/>
      <c r="S19" s="334"/>
    </row>
    <row r="20" spans="1:19">
      <c r="A20" s="333" t="s">
        <v>343</v>
      </c>
      <c r="B20" s="333"/>
      <c r="C20" s="333"/>
      <c r="D20" s="333"/>
      <c r="E20" s="333"/>
      <c r="F20" s="160"/>
      <c r="G20" s="160" t="s">
        <v>365</v>
      </c>
      <c r="H20" s="160"/>
      <c r="I20" s="160"/>
      <c r="J20" s="161"/>
      <c r="K20" s="160"/>
      <c r="L20" s="161"/>
      <c r="M20" s="161" t="s">
        <v>366</v>
      </c>
      <c r="N20" s="161"/>
      <c r="O20" s="334">
        <v>4</v>
      </c>
      <c r="P20" s="334"/>
      <c r="Q20" s="334"/>
      <c r="R20" s="334"/>
      <c r="S20" s="334"/>
    </row>
    <row r="21" spans="1:19">
      <c r="A21" s="333" t="s">
        <v>344</v>
      </c>
      <c r="B21" s="333"/>
      <c r="C21" s="333"/>
      <c r="D21" s="333"/>
      <c r="E21" s="333"/>
      <c r="F21" s="160"/>
      <c r="G21" s="160" t="s">
        <v>365</v>
      </c>
      <c r="H21" s="160" t="s">
        <v>365</v>
      </c>
      <c r="I21" s="160"/>
      <c r="J21" s="161"/>
      <c r="K21" s="160" t="s">
        <v>365</v>
      </c>
      <c r="L21" s="161"/>
      <c r="M21" s="161"/>
      <c r="N21" s="161"/>
      <c r="O21" s="334" t="s">
        <v>368</v>
      </c>
      <c r="P21" s="334"/>
      <c r="Q21" s="334"/>
      <c r="R21" s="334"/>
      <c r="S21" s="334"/>
    </row>
    <row r="22" spans="1:19">
      <c r="A22" s="333" t="s">
        <v>345</v>
      </c>
      <c r="B22" s="333"/>
      <c r="C22" s="333"/>
      <c r="D22" s="333"/>
      <c r="E22" s="333"/>
      <c r="F22" s="160"/>
      <c r="G22" s="160"/>
      <c r="H22" s="160"/>
      <c r="I22" s="160"/>
      <c r="J22" s="160" t="s">
        <v>365</v>
      </c>
      <c r="K22" s="160" t="s">
        <v>365</v>
      </c>
      <c r="L22" s="161"/>
      <c r="M22" s="161" t="s">
        <v>366</v>
      </c>
      <c r="N22" s="161"/>
      <c r="O22" s="334" t="s">
        <v>371</v>
      </c>
      <c r="P22" s="334"/>
      <c r="Q22" s="334"/>
      <c r="R22" s="334"/>
      <c r="S22" s="334"/>
    </row>
    <row r="23" spans="1:19">
      <c r="A23" s="333" t="s">
        <v>346</v>
      </c>
      <c r="B23" s="333"/>
      <c r="C23" s="333"/>
      <c r="D23" s="333"/>
      <c r="E23" s="333"/>
      <c r="F23" s="160"/>
      <c r="G23" s="160" t="s">
        <v>365</v>
      </c>
      <c r="H23" s="160"/>
      <c r="I23" s="160"/>
      <c r="J23" s="161"/>
      <c r="K23" s="160" t="s">
        <v>365</v>
      </c>
      <c r="L23" s="161"/>
      <c r="M23" s="161" t="s">
        <v>366</v>
      </c>
      <c r="N23" s="161"/>
      <c r="O23" s="334" t="s">
        <v>368</v>
      </c>
      <c r="P23" s="334"/>
      <c r="Q23" s="334"/>
      <c r="R23" s="334"/>
      <c r="S23" s="334"/>
    </row>
    <row r="24" spans="1:19">
      <c r="A24" s="333" t="s">
        <v>347</v>
      </c>
      <c r="B24" s="333"/>
      <c r="C24" s="333"/>
      <c r="D24" s="333"/>
      <c r="E24" s="333"/>
      <c r="F24" s="160"/>
      <c r="G24" s="160"/>
      <c r="H24" s="160"/>
      <c r="I24" s="160"/>
      <c r="J24" s="160" t="s">
        <v>365</v>
      </c>
      <c r="K24" s="160" t="s">
        <v>365</v>
      </c>
      <c r="L24" s="161"/>
      <c r="M24" s="161" t="s">
        <v>366</v>
      </c>
      <c r="N24" s="161"/>
      <c r="O24" s="335" t="s">
        <v>372</v>
      </c>
      <c r="P24" s="335"/>
      <c r="Q24" s="335"/>
      <c r="R24" s="335"/>
      <c r="S24" s="335"/>
    </row>
    <row r="25" spans="1:19">
      <c r="A25" s="333" t="s">
        <v>348</v>
      </c>
      <c r="B25" s="333"/>
      <c r="C25" s="333"/>
      <c r="D25" s="333"/>
      <c r="E25" s="333"/>
      <c r="F25" s="160"/>
      <c r="G25" s="160"/>
      <c r="H25" s="160"/>
      <c r="I25" s="160"/>
      <c r="J25" s="160" t="s">
        <v>365</v>
      </c>
      <c r="K25" s="160"/>
      <c r="L25" s="161"/>
      <c r="M25" s="160" t="s">
        <v>365</v>
      </c>
      <c r="N25" s="160"/>
      <c r="O25" s="334">
        <v>10</v>
      </c>
      <c r="P25" s="334"/>
      <c r="Q25" s="334"/>
      <c r="R25" s="334"/>
      <c r="S25" s="334"/>
    </row>
    <row r="26" spans="1:19">
      <c r="A26" s="381" t="s">
        <v>359</v>
      </c>
      <c r="B26" s="381"/>
      <c r="C26" s="381"/>
      <c r="D26" s="381"/>
      <c r="E26" s="381"/>
      <c r="F26" s="163"/>
      <c r="G26" s="163"/>
      <c r="H26" s="163"/>
      <c r="I26" s="163" t="s">
        <v>365</v>
      </c>
      <c r="J26" s="163"/>
      <c r="K26" s="163" t="s">
        <v>365</v>
      </c>
      <c r="L26" s="163"/>
      <c r="M26" s="163"/>
      <c r="N26" s="163" t="s">
        <v>366</v>
      </c>
      <c r="O26" s="381" t="s">
        <v>377</v>
      </c>
      <c r="P26" s="381"/>
      <c r="Q26" s="381"/>
      <c r="R26" s="381"/>
      <c r="S26" s="381"/>
    </row>
    <row r="27" spans="1:19">
      <c r="A27" s="381" t="s">
        <v>360</v>
      </c>
      <c r="B27" s="381"/>
      <c r="C27" s="381"/>
      <c r="D27" s="381"/>
      <c r="E27" s="381"/>
      <c r="F27" s="163"/>
      <c r="G27" s="163"/>
      <c r="H27" s="163"/>
      <c r="I27" s="163" t="s">
        <v>365</v>
      </c>
      <c r="J27" s="163"/>
      <c r="K27" s="163" t="s">
        <v>365</v>
      </c>
      <c r="L27" s="162"/>
      <c r="M27" s="162"/>
      <c r="N27" s="163" t="s">
        <v>366</v>
      </c>
      <c r="O27" s="381" t="s">
        <v>377</v>
      </c>
      <c r="P27" s="381"/>
      <c r="Q27" s="381"/>
      <c r="R27" s="381"/>
      <c r="S27" s="381"/>
    </row>
    <row r="28" spans="1:19">
      <c r="A28" s="333" t="s">
        <v>95</v>
      </c>
      <c r="B28" s="333"/>
      <c r="C28" s="333"/>
      <c r="D28" s="333"/>
      <c r="E28" s="333"/>
      <c r="F28" s="160" t="s">
        <v>365</v>
      </c>
      <c r="G28" s="160"/>
      <c r="H28" s="160"/>
      <c r="I28" s="160"/>
      <c r="J28" s="161"/>
      <c r="K28" s="161"/>
      <c r="L28" s="158"/>
      <c r="M28" s="160" t="s">
        <v>365</v>
      </c>
      <c r="N28" s="158"/>
      <c r="O28" s="334" t="s">
        <v>371</v>
      </c>
      <c r="P28" s="334"/>
      <c r="Q28" s="334"/>
      <c r="R28" s="334"/>
      <c r="S28" s="334"/>
    </row>
    <row r="29" spans="1:19">
      <c r="A29" s="333" t="s">
        <v>374</v>
      </c>
      <c r="B29" s="333"/>
      <c r="C29" s="333"/>
      <c r="D29" s="333"/>
      <c r="E29" s="333"/>
      <c r="F29" s="160" t="s">
        <v>365</v>
      </c>
      <c r="G29" s="160"/>
      <c r="H29" s="160"/>
      <c r="I29" s="160"/>
      <c r="J29" s="161"/>
      <c r="K29" s="161"/>
      <c r="L29" s="160" t="s">
        <v>365</v>
      </c>
      <c r="M29" s="158"/>
      <c r="N29" s="158"/>
      <c r="O29" s="334" t="s">
        <v>378</v>
      </c>
      <c r="P29" s="334"/>
      <c r="Q29" s="334"/>
      <c r="R29" s="334"/>
      <c r="S29" s="334"/>
    </row>
    <row r="30" spans="1:19">
      <c r="A30" s="333" t="s">
        <v>375</v>
      </c>
      <c r="B30" s="333"/>
      <c r="C30" s="333"/>
      <c r="D30" s="333"/>
      <c r="E30" s="333"/>
      <c r="F30" s="160"/>
      <c r="G30" s="160" t="s">
        <v>365</v>
      </c>
      <c r="H30" s="160"/>
      <c r="I30" s="160" t="s">
        <v>365</v>
      </c>
      <c r="J30" s="161"/>
      <c r="K30" s="161"/>
      <c r="L30" s="158"/>
      <c r="M30" s="158"/>
      <c r="N30" s="160" t="s">
        <v>365</v>
      </c>
      <c r="O30" s="334" t="s">
        <v>376</v>
      </c>
      <c r="P30" s="334"/>
      <c r="Q30" s="334"/>
      <c r="R30" s="334"/>
      <c r="S30" s="334"/>
    </row>
    <row r="31" spans="1:19">
      <c r="A31" s="333" t="s">
        <v>379</v>
      </c>
      <c r="B31" s="333"/>
      <c r="C31" s="333"/>
      <c r="D31" s="333"/>
      <c r="E31" s="333"/>
      <c r="F31" s="160"/>
      <c r="G31" s="160" t="s">
        <v>365</v>
      </c>
      <c r="H31" s="160"/>
      <c r="I31" s="160" t="s">
        <v>365</v>
      </c>
      <c r="J31" s="161"/>
      <c r="K31" s="161"/>
      <c r="L31" s="158"/>
      <c r="M31" s="160" t="s">
        <v>365</v>
      </c>
      <c r="N31" s="158"/>
      <c r="O31" s="334" t="s">
        <v>380</v>
      </c>
      <c r="P31" s="334"/>
      <c r="Q31" s="334"/>
      <c r="R31" s="334"/>
      <c r="S31" s="334"/>
    </row>
    <row r="32" spans="1:19">
      <c r="A32" s="333" t="s">
        <v>381</v>
      </c>
      <c r="B32" s="333"/>
      <c r="C32" s="333"/>
      <c r="D32" s="333"/>
      <c r="E32" s="333"/>
      <c r="F32" s="160"/>
      <c r="G32" s="160" t="s">
        <v>365</v>
      </c>
      <c r="H32" s="160"/>
      <c r="I32" s="160"/>
      <c r="J32" s="161"/>
      <c r="K32" s="161"/>
      <c r="L32" s="160" t="s">
        <v>365</v>
      </c>
      <c r="M32" s="161" t="s">
        <v>366</v>
      </c>
      <c r="N32" s="158"/>
      <c r="O32" s="334" t="s">
        <v>382</v>
      </c>
      <c r="P32" s="334"/>
      <c r="Q32" s="334"/>
      <c r="R32" s="334"/>
      <c r="S32" s="334"/>
    </row>
    <row r="33" spans="1:19">
      <c r="A33" s="333" t="s">
        <v>94</v>
      </c>
      <c r="B33" s="333"/>
      <c r="C33" s="333"/>
      <c r="D33" s="333"/>
      <c r="E33" s="333"/>
      <c r="F33" s="160" t="s">
        <v>365</v>
      </c>
      <c r="G33" s="160" t="s">
        <v>365</v>
      </c>
      <c r="H33" s="160" t="s">
        <v>365</v>
      </c>
      <c r="I33" s="160"/>
      <c r="J33" s="161"/>
      <c r="K33" s="161"/>
      <c r="L33" s="158"/>
      <c r="M33" s="160" t="s">
        <v>365</v>
      </c>
      <c r="N33" s="158"/>
      <c r="O33" s="334">
        <v>60</v>
      </c>
      <c r="P33" s="334"/>
      <c r="Q33" s="334"/>
      <c r="R33" s="334"/>
      <c r="S33" s="334"/>
    </row>
  </sheetData>
  <mergeCells count="66">
    <mergeCell ref="L2:L7"/>
    <mergeCell ref="M2:M7"/>
    <mergeCell ref="N2:N7"/>
    <mergeCell ref="O2:S7"/>
    <mergeCell ref="A8:E8"/>
    <mergeCell ref="O8:S8"/>
    <mergeCell ref="A1:E7"/>
    <mergeCell ref="F1:J1"/>
    <mergeCell ref="K1:N1"/>
    <mergeCell ref="O1:S1"/>
    <mergeCell ref="F2:F7"/>
    <mergeCell ref="G2:G7"/>
    <mergeCell ref="H2:H7"/>
    <mergeCell ref="I2:I7"/>
    <mergeCell ref="J2:J7"/>
    <mergeCell ref="K2:K7"/>
    <mergeCell ref="A9:E9"/>
    <mergeCell ref="O9:S9"/>
    <mergeCell ref="A10:E10"/>
    <mergeCell ref="O10:S10"/>
    <mergeCell ref="A11:E11"/>
    <mergeCell ref="O11:S11"/>
    <mergeCell ref="A12:E12"/>
    <mergeCell ref="O12:S12"/>
    <mergeCell ref="A13:E13"/>
    <mergeCell ref="O13:S13"/>
    <mergeCell ref="A14:E14"/>
    <mergeCell ref="O14:S14"/>
    <mergeCell ref="A15:E15"/>
    <mergeCell ref="O15:S15"/>
    <mergeCell ref="A16:E16"/>
    <mergeCell ref="O16:S16"/>
    <mergeCell ref="A17:E17"/>
    <mergeCell ref="O17:S17"/>
    <mergeCell ref="A18:E18"/>
    <mergeCell ref="O18:S18"/>
    <mergeCell ref="A19:E19"/>
    <mergeCell ref="O19:S19"/>
    <mergeCell ref="A20:E20"/>
    <mergeCell ref="O20:S20"/>
    <mergeCell ref="A21:E21"/>
    <mergeCell ref="O21:S21"/>
    <mergeCell ref="A22:E22"/>
    <mergeCell ref="O22:S22"/>
    <mergeCell ref="A23:E23"/>
    <mergeCell ref="O23:S23"/>
    <mergeCell ref="A24:E24"/>
    <mergeCell ref="O24:S24"/>
    <mergeCell ref="A25:E25"/>
    <mergeCell ref="O25:S25"/>
    <mergeCell ref="A26:E26"/>
    <mergeCell ref="O26:S26"/>
    <mergeCell ref="A27:E27"/>
    <mergeCell ref="O27:S27"/>
    <mergeCell ref="A28:E28"/>
    <mergeCell ref="O28:S28"/>
    <mergeCell ref="A29:E29"/>
    <mergeCell ref="O29:S29"/>
    <mergeCell ref="A33:E33"/>
    <mergeCell ref="O33:S33"/>
    <mergeCell ref="A30:E30"/>
    <mergeCell ref="O30:S30"/>
    <mergeCell ref="A31:E31"/>
    <mergeCell ref="O31:S31"/>
    <mergeCell ref="A32:E32"/>
    <mergeCell ref="O32:S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ボイラ室換気計算表紙</vt:lpstr>
      <vt:lpstr>ボイラ室換気計算書</vt:lpstr>
      <vt:lpstr>ガラリ計算書</vt:lpstr>
      <vt:lpstr>換気計算(建築仕様)</vt:lpstr>
      <vt:lpstr>Sheet1</vt:lpstr>
      <vt:lpstr>ガラリ計算書!Print_Area</vt:lpstr>
      <vt:lpstr>ボイラ室換気計算書!Print_Area</vt:lpstr>
      <vt:lpstr>ボイラ室換気計算表紙!Print_Area</vt:lpstr>
      <vt:lpstr>'換気計算(建築仕様)'!Print_Area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上田敬介</cp:lastModifiedBy>
  <cp:lastPrinted>2021-07-19T19:34:57Z</cp:lastPrinted>
  <dcterms:created xsi:type="dcterms:W3CDTF">2015-07-17T00:35:40Z</dcterms:created>
  <dcterms:modified xsi:type="dcterms:W3CDTF">2021-07-19T19:38:57Z</dcterms:modified>
</cp:coreProperties>
</file>